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068" windowHeight="10824" tabRatio="786"/>
  </bookViews>
  <sheets>
    <sheet name="Plu sup 4 - paper" sheetId="12" r:id="rId1"/>
    <sheet name="Error on slopes" sheetId="25" r:id="rId2"/>
    <sheet name="Plu sup 4 - all" sheetId="26" r:id="rId3"/>
    <sheet name="Plu sup 5" sheetId="27" r:id="rId4"/>
    <sheet name="Plu sup 6" sheetId="34" r:id="rId5"/>
    <sheet name="Plu sup 7" sheetId="35" r:id="rId6"/>
    <sheet name="Plu sub 4" sheetId="30" r:id="rId7"/>
    <sheet name="TR sup 4" sheetId="31" r:id="rId8"/>
    <sheet name="TR sub 4" sheetId="32" r:id="rId9"/>
    <sheet name="IRV sup 4" sheetId="33" r:id="rId10"/>
  </sheets>
  <calcPr calcId="124519"/>
</workbook>
</file>

<file path=xl/calcChain.xml><?xml version="1.0" encoding="utf-8"?>
<calcChain xmlns="http://schemas.openxmlformats.org/spreadsheetml/2006/main">
  <c r="G303" i="26"/>
  <c r="F303"/>
  <c r="G302"/>
  <c r="F302"/>
  <c r="G301"/>
  <c r="F301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G18" i="27"/>
  <c r="F18"/>
  <c r="G17"/>
  <c r="G16"/>
  <c r="G15"/>
  <c r="G14"/>
  <c r="G13"/>
  <c r="G12"/>
  <c r="G11"/>
  <c r="G10"/>
  <c r="G9"/>
  <c r="G8"/>
  <c r="G7"/>
  <c r="G6"/>
  <c r="G5"/>
  <c r="G17" i="34"/>
  <c r="F17"/>
  <c r="G4"/>
  <c r="F4"/>
  <c r="G16"/>
  <c r="F16"/>
  <c r="G15"/>
  <c r="G14"/>
  <c r="G13"/>
  <c r="G12"/>
  <c r="G11"/>
  <c r="G10"/>
  <c r="G9"/>
  <c r="G8"/>
  <c r="F8"/>
  <c r="G7"/>
  <c r="F7"/>
  <c r="G6"/>
  <c r="G5"/>
  <c r="G17" i="35"/>
  <c r="F17"/>
  <c r="G4"/>
  <c r="F4"/>
  <c r="G16"/>
  <c r="F16"/>
  <c r="G15"/>
  <c r="G14"/>
  <c r="F14"/>
  <c r="G13"/>
  <c r="G12"/>
  <c r="G11"/>
  <c r="G10"/>
  <c r="G9"/>
  <c r="G8"/>
  <c r="F8"/>
  <c r="G7"/>
  <c r="F7"/>
  <c r="G6"/>
  <c r="F6"/>
  <c r="G5"/>
  <c r="G19" i="30"/>
  <c r="F19"/>
  <c r="G18"/>
  <c r="F18"/>
  <c r="G17"/>
  <c r="F17"/>
  <c r="G18" i="31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17" i="32"/>
  <c r="G4"/>
  <c r="G16"/>
  <c r="G15"/>
  <c r="G14"/>
  <c r="G13"/>
  <c r="G12"/>
  <c r="G11"/>
  <c r="G10"/>
  <c r="G9"/>
  <c r="G8"/>
  <c r="G7"/>
  <c r="G6"/>
  <c r="G5"/>
  <c r="G21" i="33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D1" i="35"/>
  <c r="F11" s="1"/>
  <c r="D1" i="34"/>
  <c r="F11" s="1"/>
  <c r="D36" i="25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D196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76"/>
  <c r="C76"/>
  <c r="D75"/>
  <c r="C75"/>
  <c r="D74"/>
  <c r="C74"/>
  <c r="D73"/>
  <c r="C73"/>
  <c r="D72"/>
  <c r="C72"/>
  <c r="D71"/>
  <c r="C71"/>
  <c r="D70"/>
  <c r="B79" s="1"/>
  <c r="C70"/>
  <c r="D69"/>
  <c r="C69"/>
  <c r="D68"/>
  <c r="C68"/>
  <c r="D67"/>
  <c r="C6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G22" i="33"/>
  <c r="F22"/>
  <c r="D1" i="32"/>
  <c r="F9" s="1"/>
  <c r="D1" i="31"/>
  <c r="G4"/>
  <c r="F22" i="30"/>
  <c r="F21"/>
  <c r="F20"/>
  <c r="F16"/>
  <c r="F15"/>
  <c r="F14"/>
  <c r="F13"/>
  <c r="F12"/>
  <c r="F11"/>
  <c r="F10"/>
  <c r="F9"/>
  <c r="F8"/>
  <c r="F7"/>
  <c r="F6"/>
  <c r="F5"/>
  <c r="F4"/>
  <c r="G22"/>
  <c r="G21"/>
  <c r="G20"/>
  <c r="G16"/>
  <c r="G15"/>
  <c r="G14"/>
  <c r="G13"/>
  <c r="G12"/>
  <c r="G11"/>
  <c r="G10"/>
  <c r="G9"/>
  <c r="G8"/>
  <c r="G7"/>
  <c r="G6"/>
  <c r="G5"/>
  <c r="G4"/>
  <c r="D1"/>
  <c r="D1" i="27"/>
  <c r="F12" s="1"/>
  <c r="D1" i="26"/>
  <c r="G4" i="12"/>
  <c r="B4" i="25" s="1"/>
  <c r="G13" i="12"/>
  <c r="B184" i="25" s="1"/>
  <c r="G12" i="12"/>
  <c r="B164" i="25" s="1"/>
  <c r="G11" i="12"/>
  <c r="B144" i="25" s="1"/>
  <c r="G10" i="12"/>
  <c r="B124" i="25" s="1"/>
  <c r="G9" i="12"/>
  <c r="B104" i="25" s="1"/>
  <c r="G8" i="12"/>
  <c r="B84" i="25" s="1"/>
  <c r="G7" i="12"/>
  <c r="B64" i="25" s="1"/>
  <c r="G6" i="12"/>
  <c r="B44" i="25" s="1"/>
  <c r="G5" i="12"/>
  <c r="B24" i="25" s="1"/>
  <c r="D1" i="12"/>
  <c r="B118" i="25" l="1"/>
  <c r="F5" i="26"/>
  <c r="B38" i="25"/>
  <c r="B78"/>
  <c r="B80" s="1"/>
  <c r="B99"/>
  <c r="B179"/>
  <c r="B180" s="1"/>
  <c r="B178"/>
  <c r="B199"/>
  <c r="B200" s="1"/>
  <c r="B198"/>
  <c r="B19"/>
  <c r="B20" s="1"/>
  <c r="B18"/>
  <c r="F11" i="27"/>
  <c r="F10"/>
  <c r="F9"/>
  <c r="F17"/>
  <c r="F8"/>
  <c r="F16"/>
  <c r="F7"/>
  <c r="F6"/>
  <c r="F14"/>
  <c r="F15"/>
  <c r="F5"/>
  <c r="F13"/>
  <c r="F10" i="34"/>
  <c r="F9"/>
  <c r="F15"/>
  <c r="F6"/>
  <c r="F14"/>
  <c r="F13"/>
  <c r="F5"/>
  <c r="F12"/>
  <c r="F5" i="35"/>
  <c r="F15"/>
  <c r="F10"/>
  <c r="F9"/>
  <c r="F13"/>
  <c r="F12"/>
  <c r="F17" i="32"/>
  <c r="F4"/>
  <c r="F16"/>
  <c r="F15"/>
  <c r="F6"/>
  <c r="F14"/>
  <c r="F5"/>
  <c r="F13"/>
  <c r="F8"/>
  <c r="F7"/>
  <c r="F12"/>
  <c r="F11"/>
  <c r="F10"/>
  <c r="B159" i="25"/>
  <c r="B158"/>
  <c r="B139"/>
  <c r="B138"/>
  <c r="B119"/>
  <c r="B98"/>
  <c r="B58"/>
  <c r="B59"/>
  <c r="F4" i="31"/>
  <c r="B39" i="25"/>
  <c r="F8" i="12"/>
  <c r="F7"/>
  <c r="F6"/>
  <c r="F5"/>
  <c r="F4"/>
  <c r="F13"/>
  <c r="F12"/>
  <c r="F11"/>
  <c r="F10"/>
  <c r="F9"/>
  <c r="B120" i="25" l="1"/>
  <c r="H9" i="12" s="1"/>
  <c r="B100" i="25"/>
  <c r="H8" i="12" s="1"/>
  <c r="B40" i="25"/>
  <c r="B41" s="1"/>
  <c r="B60"/>
  <c r="H6" i="12" s="1"/>
  <c r="B21" i="25"/>
  <c r="H4" i="12"/>
  <c r="B201" i="25"/>
  <c r="H13" i="12"/>
  <c r="B181" i="25"/>
  <c r="H12" i="12"/>
  <c r="B160" i="25"/>
  <c r="B81"/>
  <c r="H7" i="12"/>
  <c r="H5"/>
  <c r="B140" i="25"/>
  <c r="B121" l="1"/>
  <c r="B101"/>
  <c r="B61"/>
  <c r="B161"/>
  <c r="H11" i="12"/>
  <c r="B141" i="25"/>
  <c r="H10" i="12"/>
</calcChain>
</file>

<file path=xl/sharedStrings.xml><?xml version="1.0" encoding="utf-8"?>
<sst xmlns="http://schemas.openxmlformats.org/spreadsheetml/2006/main" count="192" uniqueCount="21">
  <si>
    <t>theta</t>
  </si>
  <si>
    <t>n1</t>
  </si>
  <si>
    <t>p1</t>
  </si>
  <si>
    <t>n2</t>
  </si>
  <si>
    <t>p2</t>
  </si>
  <si>
    <t>theta-theta_c</t>
  </si>
  <si>
    <t>m</t>
  </si>
  <si>
    <t>theta_c</t>
  </si>
  <si>
    <t>n_samples</t>
  </si>
  <si>
    <t>n</t>
  </si>
  <si>
    <t>|theta-theta_c|</t>
  </si>
  <si>
    <t>negative slope</t>
  </si>
  <si>
    <t>Error margin</t>
  </si>
  <si>
    <t>Slope quick estimate</t>
  </si>
  <si>
    <t>p</t>
  </si>
  <si>
    <t>Slope low estimate</t>
  </si>
  <si>
    <t>Slope high estimate</t>
  </si>
  <si>
    <t>Relative error margin</t>
  </si>
  <si>
    <t>Error margin on slope</t>
  </si>
  <si>
    <t>log(p) -/+</t>
  </si>
  <si>
    <t>log(p) +/-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</si>
</sst>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0.000000"/>
    <numFmt numFmtId="166" formatCode="0.000000000"/>
    <numFmt numFmtId="167" formatCode="0.00000"/>
    <numFmt numFmtId="168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165" fontId="0" fillId="0" borderId="0" xfId="0" applyNumberFormat="1"/>
    <xf numFmtId="166" fontId="0" fillId="0" borderId="0" xfId="0" applyNumberFormat="1"/>
    <xf numFmtId="9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5" fontId="0" fillId="4" borderId="0" xfId="0" applyNumberFormat="1" applyFill="1"/>
    <xf numFmtId="0" fontId="0" fillId="0" borderId="0" xfId="0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f(theta-theta_c)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'Plu sup 4 - paper'!$G$3</c:f>
              <c:strCache>
                <c:ptCount val="1"/>
                <c:pt idx="0">
                  <c:v>negative slope</c:v>
                </c:pt>
              </c:strCache>
            </c:strRef>
          </c:tx>
          <c:xVal>
            <c:numRef>
              <c:f>'Plu sup 4 - paper'!$F$4:$F$13</c:f>
              <c:numCache>
                <c:formatCode>General</c:formatCode>
                <c:ptCount val="10"/>
                <c:pt idx="0">
                  <c:v>4.9999999999999767E-3</c:v>
                </c:pt>
                <c:pt idx="1">
                  <c:v>7.9999999999999793E-3</c:v>
                </c:pt>
                <c:pt idx="2">
                  <c:v>1.1999999999999983E-2</c:v>
                </c:pt>
                <c:pt idx="3">
                  <c:v>1.999999999999999E-2</c:v>
                </c:pt>
                <c:pt idx="4">
                  <c:v>3.1E-2</c:v>
                </c:pt>
                <c:pt idx="5">
                  <c:v>4.8999999999999988E-2</c:v>
                </c:pt>
                <c:pt idx="6">
                  <c:v>7.7000000000000013E-2</c:v>
                </c:pt>
                <c:pt idx="7">
                  <c:v>0.121</c:v>
                </c:pt>
                <c:pt idx="8">
                  <c:v>0.19</c:v>
                </c:pt>
                <c:pt idx="9">
                  <c:v>0.3</c:v>
                </c:pt>
              </c:numCache>
            </c:numRef>
          </c:xVal>
          <c:yVal>
            <c:numRef>
              <c:f>'Plu sup 4 - paper'!$G$4:$G$13</c:f>
              <c:numCache>
                <c:formatCode>0.000000000</c:formatCode>
                <c:ptCount val="10"/>
                <c:pt idx="0">
                  <c:v>8.3304454940553952E-5</c:v>
                </c:pt>
                <c:pt idx="1">
                  <c:v>1.5101672475515489E-4</c:v>
                </c:pt>
                <c:pt idx="2">
                  <c:v>2.6499061932309226E-4</c:v>
                </c:pt>
                <c:pt idx="3">
                  <c:v>5.7539957363841291E-4</c:v>
                </c:pt>
                <c:pt idx="4">
                  <c:v>1.1475384678826831E-3</c:v>
                </c:pt>
                <c:pt idx="5">
                  <c:v>2.583117469787382E-3</c:v>
                </c:pt>
                <c:pt idx="6">
                  <c:v>6.1291168309706391E-3</c:v>
                </c:pt>
                <c:pt idx="7">
                  <c:v>1.4968343171175793E-2</c:v>
                </c:pt>
                <c:pt idx="8">
                  <c:v>3.5992998407109768E-2</c:v>
                </c:pt>
                <c:pt idx="9">
                  <c:v>9.3727830055126429E-2</c:v>
                </c:pt>
              </c:numCache>
            </c:numRef>
          </c:yVal>
          <c:smooth val="1"/>
        </c:ser>
        <c:axId val="192016768"/>
        <c:axId val="192018304"/>
      </c:scatterChart>
      <c:valAx>
        <c:axId val="192016768"/>
        <c:scaling>
          <c:logBase val="10"/>
          <c:orientation val="minMax"/>
        </c:scaling>
        <c:axPos val="b"/>
        <c:numFmt formatCode="General" sourceLinked="1"/>
        <c:tickLblPos val="nextTo"/>
        <c:crossAx val="192018304"/>
        <c:crosses val="autoZero"/>
        <c:crossBetween val="midCat"/>
      </c:valAx>
      <c:valAx>
        <c:axId val="192018304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2016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f(theta-theta_c)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'Plu sup 6'!$G$3</c:f>
              <c:strCache>
                <c:ptCount val="1"/>
                <c:pt idx="0">
                  <c:v>negative slope</c:v>
                </c:pt>
              </c:strCache>
            </c:strRef>
          </c:tx>
          <c:xVal>
            <c:numRef>
              <c:f>'Plu sup 6'!$F$4:$F$17</c:f>
              <c:numCache>
                <c:formatCode>General</c:formatCode>
                <c:ptCount val="14"/>
                <c:pt idx="0">
                  <c:v>1.0000000000000009E-3</c:v>
                </c:pt>
                <c:pt idx="1">
                  <c:v>2.0000000000000018E-3</c:v>
                </c:pt>
                <c:pt idx="2">
                  <c:v>3.0000000000000027E-3</c:v>
                </c:pt>
                <c:pt idx="3">
                  <c:v>4.0000000000000036E-3</c:v>
                </c:pt>
                <c:pt idx="4">
                  <c:v>5.0000000000000044E-3</c:v>
                </c:pt>
                <c:pt idx="5">
                  <c:v>8.0000000000000071E-3</c:v>
                </c:pt>
                <c:pt idx="6">
                  <c:v>1.2000000000000011E-2</c:v>
                </c:pt>
                <c:pt idx="7">
                  <c:v>1.8000000000000016E-2</c:v>
                </c:pt>
                <c:pt idx="8">
                  <c:v>2.8000000000000025E-2</c:v>
                </c:pt>
                <c:pt idx="9">
                  <c:v>4.3999999999999984E-2</c:v>
                </c:pt>
                <c:pt idx="10">
                  <c:v>6.8000000000000005E-2</c:v>
                </c:pt>
                <c:pt idx="11">
                  <c:v>0.10499999999999998</c:v>
                </c:pt>
                <c:pt idx="12">
                  <c:v>0.16199999999999998</c:v>
                </c:pt>
                <c:pt idx="13">
                  <c:v>0.25</c:v>
                </c:pt>
              </c:numCache>
            </c:numRef>
          </c:xVal>
          <c:yVal>
            <c:numRef>
              <c:f>'Plu sup 6'!$G$4:$G$17</c:f>
              <c:numCache>
                <c:formatCode>0.000000000</c:formatCode>
                <c:ptCount val="14"/>
                <c:pt idx="0">
                  <c:v>7.0130026117142799E-6</c:v>
                </c:pt>
                <c:pt idx="1">
                  <c:v>2.9554601143467682E-5</c:v>
                </c:pt>
                <c:pt idx="2">
                  <c:v>4.0466989587113278E-5</c:v>
                </c:pt>
                <c:pt idx="3">
                  <c:v>6.4058348157032367E-5</c:v>
                </c:pt>
                <c:pt idx="4">
                  <c:v>8.581972634836134E-5</c:v>
                </c:pt>
                <c:pt idx="5">
                  <c:v>1.5654354935441882E-4</c:v>
                </c:pt>
                <c:pt idx="6">
                  <c:v>2.8283797059255444E-4</c:v>
                </c:pt>
                <c:pt idx="7">
                  <c:v>5.1943891753350848E-4</c:v>
                </c:pt>
                <c:pt idx="8">
                  <c:v>1.0844746827811469E-3</c:v>
                </c:pt>
                <c:pt idx="9">
                  <c:v>2.411392452489146E-3</c:v>
                </c:pt>
                <c:pt idx="10">
                  <c:v>5.50058731481294E-3</c:v>
                </c:pt>
                <c:pt idx="11">
                  <c:v>1.3225947187873314E-2</c:v>
                </c:pt>
                <c:pt idx="12">
                  <c:v>3.0664339104421279E-2</c:v>
                </c:pt>
                <c:pt idx="13">
                  <c:v>7.4196885180293243E-2</c:v>
                </c:pt>
              </c:numCache>
            </c:numRef>
          </c:yVal>
          <c:smooth val="1"/>
        </c:ser>
        <c:axId val="192988672"/>
        <c:axId val="192990208"/>
      </c:scatterChart>
      <c:valAx>
        <c:axId val="192988672"/>
        <c:scaling>
          <c:logBase val="10"/>
          <c:orientation val="minMax"/>
        </c:scaling>
        <c:axPos val="b"/>
        <c:numFmt formatCode="General" sourceLinked="1"/>
        <c:tickLblPos val="nextTo"/>
        <c:crossAx val="192990208"/>
        <c:crosses val="autoZero"/>
        <c:crossBetween val="midCat"/>
      </c:valAx>
      <c:valAx>
        <c:axId val="192990208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29886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f(theta-theta_c)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'Plu sup 6'!$G$3</c:f>
              <c:strCache>
                <c:ptCount val="1"/>
                <c:pt idx="0">
                  <c:v>negative slope</c:v>
                </c:pt>
              </c:strCache>
            </c:strRef>
          </c:tx>
          <c:trendline>
            <c:name>Fit</c:name>
            <c:trendlineType val="power"/>
            <c:dispEq val="1"/>
            <c:trendlineLbl>
              <c:numFmt formatCode="General" sourceLinked="0"/>
            </c:trendlineLbl>
          </c:trendline>
          <c:xVal>
            <c:numRef>
              <c:f>'Plu sup 6'!$F$5:$F$7</c:f>
              <c:numCache>
                <c:formatCode>General</c:formatCode>
                <c:ptCount val="3"/>
                <c:pt idx="0">
                  <c:v>2.0000000000000018E-3</c:v>
                </c:pt>
                <c:pt idx="1">
                  <c:v>3.0000000000000027E-3</c:v>
                </c:pt>
                <c:pt idx="2">
                  <c:v>4.0000000000000036E-3</c:v>
                </c:pt>
              </c:numCache>
            </c:numRef>
          </c:xVal>
          <c:yVal>
            <c:numRef>
              <c:f>'Plu sup 6'!$G$5:$G$7</c:f>
              <c:numCache>
                <c:formatCode>0.000000000</c:formatCode>
                <c:ptCount val="3"/>
                <c:pt idx="0">
                  <c:v>2.9554601143467682E-5</c:v>
                </c:pt>
                <c:pt idx="1">
                  <c:v>4.0466989587113278E-5</c:v>
                </c:pt>
                <c:pt idx="2">
                  <c:v>6.4058348157032367E-5</c:v>
                </c:pt>
              </c:numCache>
            </c:numRef>
          </c:yVal>
          <c:smooth val="1"/>
        </c:ser>
        <c:axId val="193043840"/>
        <c:axId val="193053824"/>
      </c:scatterChart>
      <c:valAx>
        <c:axId val="193043840"/>
        <c:scaling>
          <c:logBase val="10"/>
          <c:orientation val="minMax"/>
        </c:scaling>
        <c:axPos val="b"/>
        <c:numFmt formatCode="General" sourceLinked="1"/>
        <c:tickLblPos val="nextTo"/>
        <c:crossAx val="193053824"/>
        <c:crosses val="autoZero"/>
        <c:crossBetween val="midCat"/>
      </c:valAx>
      <c:valAx>
        <c:axId val="193053824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30438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f(theta-theta_c)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'Plu sup 6'!$G$3</c:f>
              <c:strCache>
                <c:ptCount val="1"/>
                <c:pt idx="0">
                  <c:v>negative slope</c:v>
                </c:pt>
              </c:strCache>
            </c:strRef>
          </c:tx>
          <c:trendline>
            <c:name>Fit</c:name>
            <c:trendlineType val="power"/>
            <c:dispEq val="1"/>
            <c:trendlineLbl>
              <c:numFmt formatCode="General" sourceLinked="0"/>
            </c:trendlineLbl>
          </c:trendline>
          <c:xVal>
            <c:numRef>
              <c:f>'Plu sup 6'!$F$14:$F$17</c:f>
              <c:numCache>
                <c:formatCode>General</c:formatCode>
                <c:ptCount val="4"/>
                <c:pt idx="0">
                  <c:v>6.8000000000000005E-2</c:v>
                </c:pt>
                <c:pt idx="1">
                  <c:v>0.10499999999999998</c:v>
                </c:pt>
                <c:pt idx="2">
                  <c:v>0.16199999999999998</c:v>
                </c:pt>
                <c:pt idx="3">
                  <c:v>0.25</c:v>
                </c:pt>
              </c:numCache>
            </c:numRef>
          </c:xVal>
          <c:yVal>
            <c:numRef>
              <c:f>'Plu sup 6'!$G$14:$G$17</c:f>
              <c:numCache>
                <c:formatCode>0.000000000</c:formatCode>
                <c:ptCount val="4"/>
                <c:pt idx="0">
                  <c:v>5.50058731481294E-3</c:v>
                </c:pt>
                <c:pt idx="1">
                  <c:v>1.3225947187873314E-2</c:v>
                </c:pt>
                <c:pt idx="2">
                  <c:v>3.0664339104421279E-2</c:v>
                </c:pt>
                <c:pt idx="3">
                  <c:v>7.4196885180293243E-2</c:v>
                </c:pt>
              </c:numCache>
            </c:numRef>
          </c:yVal>
          <c:smooth val="1"/>
        </c:ser>
        <c:axId val="193074688"/>
        <c:axId val="193076224"/>
      </c:scatterChart>
      <c:valAx>
        <c:axId val="193074688"/>
        <c:scaling>
          <c:logBase val="10"/>
          <c:orientation val="minMax"/>
        </c:scaling>
        <c:axPos val="b"/>
        <c:numFmt formatCode="General" sourceLinked="1"/>
        <c:tickLblPos val="nextTo"/>
        <c:crossAx val="193076224"/>
        <c:crosses val="autoZero"/>
        <c:crossBetween val="midCat"/>
      </c:valAx>
      <c:valAx>
        <c:axId val="193076224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30746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f(theta-theta_c)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'Plu sup 7'!$G$3</c:f>
              <c:strCache>
                <c:ptCount val="1"/>
                <c:pt idx="0">
                  <c:v>negative slope</c:v>
                </c:pt>
              </c:strCache>
            </c:strRef>
          </c:tx>
          <c:xVal>
            <c:numRef>
              <c:f>'Plu sup 7'!$F$4:$F$17</c:f>
              <c:numCache>
                <c:formatCode>General</c:formatCode>
                <c:ptCount val="14"/>
                <c:pt idx="0">
                  <c:v>8.4210526315792178E-4</c:v>
                </c:pt>
                <c:pt idx="1">
                  <c:v>1.8421052631579227E-3</c:v>
                </c:pt>
                <c:pt idx="2">
                  <c:v>2.8421052631579236E-3</c:v>
                </c:pt>
                <c:pt idx="3">
                  <c:v>3.8421052631579244E-3</c:v>
                </c:pt>
                <c:pt idx="4">
                  <c:v>4.8421052631579253E-3</c:v>
                </c:pt>
                <c:pt idx="5">
                  <c:v>7.842105263157928E-3</c:v>
                </c:pt>
                <c:pt idx="6">
                  <c:v>1.1842105263157932E-2</c:v>
                </c:pt>
                <c:pt idx="7">
                  <c:v>1.7842105263157937E-2</c:v>
                </c:pt>
                <c:pt idx="8">
                  <c:v>2.784210526315789E-2</c:v>
                </c:pt>
                <c:pt idx="9">
                  <c:v>4.2842105263157904E-2</c:v>
                </c:pt>
                <c:pt idx="10">
                  <c:v>6.5842105263157924E-2</c:v>
                </c:pt>
                <c:pt idx="11">
                  <c:v>0.1008421052631579</c:v>
                </c:pt>
                <c:pt idx="12">
                  <c:v>0.15384210526315789</c:v>
                </c:pt>
                <c:pt idx="13">
                  <c:v>0.23684210526315791</c:v>
                </c:pt>
              </c:numCache>
            </c:numRef>
          </c:xVal>
          <c:yVal>
            <c:numRef>
              <c:f>'Plu sup 7'!$G$4:$G$17</c:f>
              <c:numCache>
                <c:formatCode>0.000000000</c:formatCode>
                <c:ptCount val="14"/>
                <c:pt idx="0">
                  <c:v>4.4800033749931674E-6</c:v>
                </c:pt>
                <c:pt idx="1">
                  <c:v>2.5266791653445189E-5</c:v>
                </c:pt>
                <c:pt idx="2">
                  <c:v>3.9444718744743542E-5</c:v>
                </c:pt>
                <c:pt idx="3">
                  <c:v>6.1372118762833086E-5</c:v>
                </c:pt>
                <c:pt idx="4">
                  <c:v>8.3059650884717562E-5</c:v>
                </c:pt>
                <c:pt idx="5">
                  <c:v>1.4990676410687651E-4</c:v>
                </c:pt>
                <c:pt idx="6">
                  <c:v>2.7748556186104906E-4</c:v>
                </c:pt>
                <c:pt idx="7">
                  <c:v>5.2552733186985194E-4</c:v>
                </c:pt>
                <c:pt idx="8">
                  <c:v>1.0876397907868115E-3</c:v>
                </c:pt>
                <c:pt idx="9">
                  <c:v>2.3672599602188277E-3</c:v>
                </c:pt>
                <c:pt idx="10">
                  <c:v>5.4662690170368461E-3</c:v>
                </c:pt>
                <c:pt idx="11">
                  <c:v>1.2594342011109113E-2</c:v>
                </c:pt>
                <c:pt idx="12">
                  <c:v>2.8747054829847383E-2</c:v>
                </c:pt>
                <c:pt idx="13">
                  <c:v>6.9236774016793651E-2</c:v>
                </c:pt>
              </c:numCache>
            </c:numRef>
          </c:yVal>
          <c:smooth val="1"/>
        </c:ser>
        <c:axId val="193121280"/>
        <c:axId val="193241856"/>
      </c:scatterChart>
      <c:valAx>
        <c:axId val="193121280"/>
        <c:scaling>
          <c:logBase val="10"/>
          <c:orientation val="minMax"/>
        </c:scaling>
        <c:axPos val="b"/>
        <c:numFmt formatCode="General" sourceLinked="1"/>
        <c:tickLblPos val="nextTo"/>
        <c:crossAx val="193241856"/>
        <c:crosses val="autoZero"/>
        <c:crossBetween val="midCat"/>
      </c:valAx>
      <c:valAx>
        <c:axId val="193241856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31212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f(theta-theta_c)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'Plu sup 7'!$G$3</c:f>
              <c:strCache>
                <c:ptCount val="1"/>
                <c:pt idx="0">
                  <c:v>negative slope</c:v>
                </c:pt>
              </c:strCache>
            </c:strRef>
          </c:tx>
          <c:trendline>
            <c:name>Fit</c:name>
            <c:trendlineType val="power"/>
            <c:dispEq val="1"/>
            <c:trendlineLbl>
              <c:layout>
                <c:manualLayout>
                  <c:x val="8.3333333333333367E-3"/>
                  <c:y val="-0.1105887284922718"/>
                </c:manualLayout>
              </c:layout>
              <c:numFmt formatCode="General" sourceLinked="0"/>
            </c:trendlineLbl>
          </c:trendline>
          <c:xVal>
            <c:numRef>
              <c:f>'Plu sup 7'!$F$5:$F$6</c:f>
              <c:numCache>
                <c:formatCode>General</c:formatCode>
                <c:ptCount val="2"/>
                <c:pt idx="0">
                  <c:v>1.8421052631579227E-3</c:v>
                </c:pt>
                <c:pt idx="1">
                  <c:v>2.8421052631579236E-3</c:v>
                </c:pt>
              </c:numCache>
            </c:numRef>
          </c:xVal>
          <c:yVal>
            <c:numRef>
              <c:f>'Plu sup 7'!$G$5:$G$6</c:f>
              <c:numCache>
                <c:formatCode>0.000000000</c:formatCode>
                <c:ptCount val="2"/>
                <c:pt idx="0">
                  <c:v>2.5266791653445189E-5</c:v>
                </c:pt>
                <c:pt idx="1">
                  <c:v>3.9444718744743542E-5</c:v>
                </c:pt>
              </c:numCache>
            </c:numRef>
          </c:yVal>
          <c:smooth val="1"/>
        </c:ser>
        <c:axId val="193336448"/>
        <c:axId val="193337984"/>
      </c:scatterChart>
      <c:valAx>
        <c:axId val="193336448"/>
        <c:scaling>
          <c:logBase val="10"/>
          <c:orientation val="minMax"/>
        </c:scaling>
        <c:axPos val="b"/>
        <c:numFmt formatCode="General" sourceLinked="1"/>
        <c:tickLblPos val="nextTo"/>
        <c:crossAx val="193337984"/>
        <c:crosses val="autoZero"/>
        <c:crossBetween val="midCat"/>
      </c:valAx>
      <c:valAx>
        <c:axId val="193337984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33364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f(theta-theta_c)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'Plu sup 7'!$G$3</c:f>
              <c:strCache>
                <c:ptCount val="1"/>
                <c:pt idx="0">
                  <c:v>negative slope</c:v>
                </c:pt>
              </c:strCache>
            </c:strRef>
          </c:tx>
          <c:trendline>
            <c:name>Fit</c:name>
            <c:trendlineType val="power"/>
            <c:dispEq val="1"/>
            <c:trendlineLbl>
              <c:numFmt formatCode="General" sourceLinked="0"/>
            </c:trendlineLbl>
          </c:trendline>
          <c:xVal>
            <c:numRef>
              <c:f>'Plu sup 7'!$F$15:$F$17</c:f>
              <c:numCache>
                <c:formatCode>General</c:formatCode>
                <c:ptCount val="3"/>
                <c:pt idx="0">
                  <c:v>0.1008421052631579</c:v>
                </c:pt>
                <c:pt idx="1">
                  <c:v>0.15384210526315789</c:v>
                </c:pt>
                <c:pt idx="2">
                  <c:v>0.23684210526315791</c:v>
                </c:pt>
              </c:numCache>
            </c:numRef>
          </c:xVal>
          <c:yVal>
            <c:numRef>
              <c:f>'Plu sup 7'!$G$15:$G$17</c:f>
              <c:numCache>
                <c:formatCode>0.000000000</c:formatCode>
                <c:ptCount val="3"/>
                <c:pt idx="0">
                  <c:v>1.2594342011109113E-2</c:v>
                </c:pt>
                <c:pt idx="1">
                  <c:v>2.8747054829847383E-2</c:v>
                </c:pt>
                <c:pt idx="2">
                  <c:v>6.9236774016793651E-2</c:v>
                </c:pt>
              </c:numCache>
            </c:numRef>
          </c:yVal>
          <c:smooth val="1"/>
        </c:ser>
        <c:axId val="193346560"/>
        <c:axId val="193368832"/>
      </c:scatterChart>
      <c:valAx>
        <c:axId val="193346560"/>
        <c:scaling>
          <c:logBase val="10"/>
          <c:orientation val="minMax"/>
        </c:scaling>
        <c:axPos val="b"/>
        <c:numFmt formatCode="General" sourceLinked="1"/>
        <c:tickLblPos val="nextTo"/>
        <c:crossAx val="193368832"/>
        <c:crosses val="autoZero"/>
        <c:crossBetween val="midCat"/>
      </c:valAx>
      <c:valAx>
        <c:axId val="193368832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33465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f(|theta-theta_c|)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'Plu sub 4'!$G$3</c:f>
              <c:strCache>
                <c:ptCount val="1"/>
                <c:pt idx="0">
                  <c:v>negative slope</c:v>
                </c:pt>
              </c:strCache>
            </c:strRef>
          </c:tx>
          <c:xVal>
            <c:numRef>
              <c:f>'Plu sub 4'!$F$4:$F$22</c:f>
              <c:numCache>
                <c:formatCode>General</c:formatCode>
                <c:ptCount val="19"/>
                <c:pt idx="0">
                  <c:v>0.1</c:v>
                </c:pt>
                <c:pt idx="1">
                  <c:v>7.7000000000000013E-2</c:v>
                </c:pt>
                <c:pt idx="2">
                  <c:v>0.06</c:v>
                </c:pt>
                <c:pt idx="3">
                  <c:v>4.6000000000000013E-2</c:v>
                </c:pt>
                <c:pt idx="4">
                  <c:v>3.6000000000000004E-2</c:v>
                </c:pt>
                <c:pt idx="5">
                  <c:v>2.8000000000000025E-2</c:v>
                </c:pt>
                <c:pt idx="6">
                  <c:v>2.200000000000002E-2</c:v>
                </c:pt>
                <c:pt idx="7">
                  <c:v>1.7000000000000015E-2</c:v>
                </c:pt>
                <c:pt idx="8">
                  <c:v>1.3000000000000012E-2</c:v>
                </c:pt>
                <c:pt idx="9">
                  <c:v>1.0000000000000009E-2</c:v>
                </c:pt>
                <c:pt idx="10">
                  <c:v>9.000000000000008E-3</c:v>
                </c:pt>
                <c:pt idx="11">
                  <c:v>8.0000000000000071E-3</c:v>
                </c:pt>
                <c:pt idx="12">
                  <c:v>7.0000000000000062E-3</c:v>
                </c:pt>
                <c:pt idx="13">
                  <c:v>6.0000000000000053E-3</c:v>
                </c:pt>
                <c:pt idx="14">
                  <c:v>5.0000000000000044E-3</c:v>
                </c:pt>
                <c:pt idx="15">
                  <c:v>4.0000000000000036E-3</c:v>
                </c:pt>
                <c:pt idx="16">
                  <c:v>3.0000000000000027E-3</c:v>
                </c:pt>
                <c:pt idx="17">
                  <c:v>2.0000000000000018E-3</c:v>
                </c:pt>
                <c:pt idx="18">
                  <c:v>1.0000000000000009E-3</c:v>
                </c:pt>
              </c:numCache>
            </c:numRef>
          </c:xVal>
          <c:yVal>
            <c:numRef>
              <c:f>'Plu sub 4'!$G$4:$G$22</c:f>
              <c:numCache>
                <c:formatCode>0.000000000</c:formatCode>
                <c:ptCount val="19"/>
                <c:pt idx="0">
                  <c:v>1.4810483812048992E-2</c:v>
                </c:pt>
                <c:pt idx="1">
                  <c:v>8.638626971108062E-3</c:v>
                </c:pt>
                <c:pt idx="2">
                  <c:v>5.0922076649533455E-3</c:v>
                </c:pt>
                <c:pt idx="3">
                  <c:v>3.1990081041407444E-3</c:v>
                </c:pt>
                <c:pt idx="4">
                  <c:v>2.1424651602853038E-3</c:v>
                </c:pt>
                <c:pt idx="5">
                  <c:v>1.4480491314838376E-3</c:v>
                </c:pt>
                <c:pt idx="6">
                  <c:v>1.038737148643048E-3</c:v>
                </c:pt>
                <c:pt idx="7">
                  <c:v>7.2790925455405373E-4</c:v>
                </c:pt>
                <c:pt idx="8">
                  <c:v>5.1683690833709706E-4</c:v>
                </c:pt>
                <c:pt idx="9">
                  <c:v>3.7145599879699533E-4</c:v>
                </c:pt>
                <c:pt idx="10">
                  <c:v>3.2756131910051563E-4</c:v>
                </c:pt>
                <c:pt idx="11">
                  <c:v>2.8704973906056551E-4</c:v>
                </c:pt>
                <c:pt idx="12">
                  <c:v>2.4278496401187576E-4</c:v>
                </c:pt>
                <c:pt idx="13">
                  <c:v>2.1493966168098684E-4</c:v>
                </c:pt>
                <c:pt idx="14">
                  <c:v>1.712839247587695E-4</c:v>
                </c:pt>
                <c:pt idx="15">
                  <c:v>1.3129489466300916E-4</c:v>
                </c:pt>
                <c:pt idx="16">
                  <c:v>1.0292204580193828E-4</c:v>
                </c:pt>
                <c:pt idx="17">
                  <c:v>7.543403214510698E-5</c:v>
                </c:pt>
                <c:pt idx="18">
                  <c:v>3.7025972227841628E-5</c:v>
                </c:pt>
              </c:numCache>
            </c:numRef>
          </c:yVal>
          <c:smooth val="1"/>
        </c:ser>
        <c:axId val="193417984"/>
        <c:axId val="193419520"/>
      </c:scatterChart>
      <c:valAx>
        <c:axId val="193417984"/>
        <c:scaling>
          <c:logBase val="10"/>
          <c:orientation val="minMax"/>
        </c:scaling>
        <c:axPos val="b"/>
        <c:numFmt formatCode="General" sourceLinked="1"/>
        <c:tickLblPos val="nextTo"/>
        <c:crossAx val="193419520"/>
        <c:crosses val="autoZero"/>
        <c:crossBetween val="midCat"/>
      </c:valAx>
      <c:valAx>
        <c:axId val="193419520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34179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f(|theta-theta_c|)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'Plu sub 4'!$G$3</c:f>
              <c:strCache>
                <c:ptCount val="1"/>
                <c:pt idx="0">
                  <c:v>negative slope</c:v>
                </c:pt>
              </c:strCache>
            </c:strRef>
          </c:tx>
          <c:trendline>
            <c:name>Fit</c:name>
            <c:trendlineType val="power"/>
            <c:dispEq val="1"/>
            <c:trendlineLbl>
              <c:numFmt formatCode="General" sourceLinked="0"/>
            </c:trendlineLbl>
          </c:trendline>
          <c:xVal>
            <c:numRef>
              <c:f>'Plu sub 4'!$F$4:$F$7</c:f>
              <c:numCache>
                <c:formatCode>General</c:formatCode>
                <c:ptCount val="4"/>
                <c:pt idx="0">
                  <c:v>0.1</c:v>
                </c:pt>
                <c:pt idx="1">
                  <c:v>7.7000000000000013E-2</c:v>
                </c:pt>
                <c:pt idx="2">
                  <c:v>0.06</c:v>
                </c:pt>
                <c:pt idx="3">
                  <c:v>4.6000000000000013E-2</c:v>
                </c:pt>
              </c:numCache>
            </c:numRef>
          </c:xVal>
          <c:yVal>
            <c:numRef>
              <c:f>'Plu sub 4'!$G$4:$G$7</c:f>
              <c:numCache>
                <c:formatCode>0.000000000</c:formatCode>
                <c:ptCount val="4"/>
                <c:pt idx="0">
                  <c:v>1.4810483812048992E-2</c:v>
                </c:pt>
                <c:pt idx="1">
                  <c:v>8.638626971108062E-3</c:v>
                </c:pt>
                <c:pt idx="2">
                  <c:v>5.0922076649533455E-3</c:v>
                </c:pt>
                <c:pt idx="3">
                  <c:v>3.1990081041407444E-3</c:v>
                </c:pt>
              </c:numCache>
            </c:numRef>
          </c:yVal>
          <c:smooth val="1"/>
        </c:ser>
        <c:axId val="193444480"/>
        <c:axId val="193446272"/>
      </c:scatterChart>
      <c:valAx>
        <c:axId val="193444480"/>
        <c:scaling>
          <c:logBase val="10"/>
          <c:orientation val="minMax"/>
        </c:scaling>
        <c:axPos val="b"/>
        <c:numFmt formatCode="General" sourceLinked="1"/>
        <c:tickLblPos val="nextTo"/>
        <c:crossAx val="193446272"/>
        <c:crosses val="autoZero"/>
        <c:crossBetween val="midCat"/>
      </c:valAx>
      <c:valAx>
        <c:axId val="193446272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34444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f(|theta-theta_c|)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'Plu sub 4'!$G$3</c:f>
              <c:strCache>
                <c:ptCount val="1"/>
                <c:pt idx="0">
                  <c:v>negative slope</c:v>
                </c:pt>
              </c:strCache>
            </c:strRef>
          </c:tx>
          <c:trendline>
            <c:name>Fit</c:name>
            <c:trendlineType val="power"/>
            <c:dispEq val="1"/>
            <c:trendlineLbl>
              <c:layout>
                <c:manualLayout>
                  <c:x val="1.9444444444444445E-2"/>
                  <c:y val="-6.3508675998833503E-2"/>
                </c:manualLayout>
              </c:layout>
              <c:numFmt formatCode="General" sourceLinked="0"/>
            </c:trendlineLbl>
          </c:trendline>
          <c:xVal>
            <c:numRef>
              <c:f>'Plu sub 4'!$F$21:$F$22</c:f>
              <c:numCache>
                <c:formatCode>General</c:formatCode>
                <c:ptCount val="2"/>
                <c:pt idx="0">
                  <c:v>2.0000000000000018E-3</c:v>
                </c:pt>
                <c:pt idx="1">
                  <c:v>1.0000000000000009E-3</c:v>
                </c:pt>
              </c:numCache>
            </c:numRef>
          </c:xVal>
          <c:yVal>
            <c:numRef>
              <c:f>'Plu sub 4'!$G$21:$G$22</c:f>
              <c:numCache>
                <c:formatCode>0.000000000</c:formatCode>
                <c:ptCount val="2"/>
                <c:pt idx="0">
                  <c:v>7.543403214510698E-5</c:v>
                </c:pt>
                <c:pt idx="1">
                  <c:v>3.7025972227841628E-5</c:v>
                </c:pt>
              </c:numCache>
            </c:numRef>
          </c:yVal>
          <c:smooth val="1"/>
        </c:ser>
        <c:axId val="193536768"/>
        <c:axId val="193538304"/>
      </c:scatterChart>
      <c:valAx>
        <c:axId val="193536768"/>
        <c:scaling>
          <c:logBase val="10"/>
          <c:orientation val="minMax"/>
        </c:scaling>
        <c:axPos val="b"/>
        <c:numFmt formatCode="General" sourceLinked="1"/>
        <c:tickLblPos val="nextTo"/>
        <c:crossAx val="193538304"/>
        <c:crosses val="autoZero"/>
        <c:crossBetween val="midCat"/>
      </c:valAx>
      <c:valAx>
        <c:axId val="193538304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35367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f(theta-theta_c)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'TR sup 4'!$G$3</c:f>
              <c:strCache>
                <c:ptCount val="1"/>
                <c:pt idx="0">
                  <c:v>negative slope</c:v>
                </c:pt>
              </c:strCache>
            </c:strRef>
          </c:tx>
          <c:xVal>
            <c:numRef>
              <c:f>'TR sup 4'!$F$4:$F$18</c:f>
              <c:numCache>
                <c:formatCode>General</c:formatCode>
                <c:ptCount val="15"/>
                <c:pt idx="0">
                  <c:v>1.7647058823529183E-4</c:v>
                </c:pt>
                <c:pt idx="1">
                  <c:v>1.1764705882352927E-3</c:v>
                </c:pt>
                <c:pt idx="2">
                  <c:v>2.1764705882352936E-3</c:v>
                </c:pt>
                <c:pt idx="3">
                  <c:v>3.1764705882352945E-3</c:v>
                </c:pt>
                <c:pt idx="4">
                  <c:v>4.1764705882352954E-3</c:v>
                </c:pt>
                <c:pt idx="5">
                  <c:v>5.1764705882352963E-3</c:v>
                </c:pt>
                <c:pt idx="6">
                  <c:v>8.1764705882352989E-3</c:v>
                </c:pt>
                <c:pt idx="7">
                  <c:v>1.3176470588235289E-2</c:v>
                </c:pt>
                <c:pt idx="8">
                  <c:v>2.2176470588235297E-2</c:v>
                </c:pt>
                <c:pt idx="9">
                  <c:v>3.6176470588235296E-2</c:v>
                </c:pt>
                <c:pt idx="10">
                  <c:v>6.017647058823529E-2</c:v>
                </c:pt>
                <c:pt idx="11">
                  <c:v>9.9176470588235296E-2</c:v>
                </c:pt>
                <c:pt idx="12">
                  <c:v>0.16317647058823531</c:v>
                </c:pt>
                <c:pt idx="13">
                  <c:v>0.26817647058823529</c:v>
                </c:pt>
                <c:pt idx="14">
                  <c:v>0.44117647058823528</c:v>
                </c:pt>
              </c:numCache>
            </c:numRef>
          </c:xVal>
          <c:yVal>
            <c:numRef>
              <c:f>'TR sup 4'!$G$4:$G$18</c:f>
              <c:numCache>
                <c:formatCode>0.000000000</c:formatCode>
                <c:ptCount val="15"/>
                <c:pt idx="0">
                  <c:v>1.4326265983108204E-5</c:v>
                </c:pt>
                <c:pt idx="1">
                  <c:v>3.723343888573029E-5</c:v>
                </c:pt>
                <c:pt idx="2">
                  <c:v>5.8472996531072239E-5</c:v>
                </c:pt>
                <c:pt idx="3">
                  <c:v>8.0255749919812876E-5</c:v>
                </c:pt>
                <c:pt idx="4">
                  <c:v>1.0151351444042723E-4</c:v>
                </c:pt>
                <c:pt idx="5">
                  <c:v>1.3833764103836029E-4</c:v>
                </c:pt>
                <c:pt idx="6">
                  <c:v>2.2477464520411568E-4</c:v>
                </c:pt>
                <c:pt idx="7">
                  <c:v>4.1548750780189231E-4</c:v>
                </c:pt>
                <c:pt idx="8">
                  <c:v>8.8067539429936273E-4</c:v>
                </c:pt>
                <c:pt idx="9">
                  <c:v>1.9495079278225142E-3</c:v>
                </c:pt>
                <c:pt idx="10">
                  <c:v>4.7502511556621173E-3</c:v>
                </c:pt>
                <c:pt idx="11">
                  <c:v>1.229276695163518E-2</c:v>
                </c:pt>
                <c:pt idx="12">
                  <c:v>2.7194819041732054E-2</c:v>
                </c:pt>
                <c:pt idx="13">
                  <c:v>5.927317914986522E-2</c:v>
                </c:pt>
                <c:pt idx="14">
                  <c:v>0.13698800894081548</c:v>
                </c:pt>
              </c:numCache>
            </c:numRef>
          </c:yVal>
          <c:smooth val="1"/>
        </c:ser>
        <c:axId val="193489152"/>
        <c:axId val="193511424"/>
      </c:scatterChart>
      <c:valAx>
        <c:axId val="193489152"/>
        <c:scaling>
          <c:logBase val="10"/>
          <c:orientation val="minMax"/>
        </c:scaling>
        <c:axPos val="b"/>
        <c:numFmt formatCode="General" sourceLinked="1"/>
        <c:tickLblPos val="nextTo"/>
        <c:crossAx val="193511424"/>
        <c:crosses val="autoZero"/>
        <c:crossBetween val="midCat"/>
      </c:valAx>
      <c:valAx>
        <c:axId val="193511424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34891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f(theta-theta_c)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'Plu sup 4 - paper'!$G$3</c:f>
              <c:strCache>
                <c:ptCount val="1"/>
                <c:pt idx="0">
                  <c:v>negative slope</c:v>
                </c:pt>
              </c:strCache>
            </c:strRef>
          </c:tx>
          <c:trendline>
            <c:name>Fit</c:name>
            <c:trendlineType val="power"/>
            <c:dispEq val="1"/>
            <c:trendlineLbl>
              <c:layout/>
              <c:numFmt formatCode="General" sourceLinked="0"/>
            </c:trendlineLbl>
          </c:trendline>
          <c:xVal>
            <c:numRef>
              <c:f>'Plu sup 4 - paper'!$F$4:$F$5</c:f>
              <c:numCache>
                <c:formatCode>General</c:formatCode>
                <c:ptCount val="2"/>
                <c:pt idx="0">
                  <c:v>4.9999999999999767E-3</c:v>
                </c:pt>
                <c:pt idx="1">
                  <c:v>7.9999999999999793E-3</c:v>
                </c:pt>
              </c:numCache>
            </c:numRef>
          </c:xVal>
          <c:yVal>
            <c:numRef>
              <c:f>'Plu sup 4 - paper'!$G$4:$G$5</c:f>
              <c:numCache>
                <c:formatCode>0.000000000</c:formatCode>
                <c:ptCount val="2"/>
                <c:pt idx="0">
                  <c:v>8.3304454940553952E-5</c:v>
                </c:pt>
                <c:pt idx="1">
                  <c:v>1.5101672475515489E-4</c:v>
                </c:pt>
              </c:numCache>
            </c:numRef>
          </c:yVal>
          <c:smooth val="1"/>
        </c:ser>
        <c:axId val="192105088"/>
        <c:axId val="192119168"/>
      </c:scatterChart>
      <c:valAx>
        <c:axId val="192105088"/>
        <c:scaling>
          <c:logBase val="10"/>
          <c:orientation val="minMax"/>
        </c:scaling>
        <c:axPos val="b"/>
        <c:numFmt formatCode="General" sourceLinked="1"/>
        <c:tickLblPos val="nextTo"/>
        <c:crossAx val="192119168"/>
        <c:crosses val="autoZero"/>
        <c:crossBetween val="midCat"/>
      </c:valAx>
      <c:valAx>
        <c:axId val="192119168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2105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f(theta-theta_c)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'TR sup 4'!$G$3</c:f>
              <c:strCache>
                <c:ptCount val="1"/>
                <c:pt idx="0">
                  <c:v>negative slope</c:v>
                </c:pt>
              </c:strCache>
            </c:strRef>
          </c:tx>
          <c:trendline>
            <c:name>Fit</c:name>
            <c:trendlineType val="power"/>
            <c:dispEq val="1"/>
            <c:trendlineLbl>
              <c:numFmt formatCode="General" sourceLinked="0"/>
            </c:trendlineLbl>
          </c:trendline>
          <c:xVal>
            <c:numRef>
              <c:f>'TR sup 4'!$F$4:$F$6</c:f>
              <c:numCache>
                <c:formatCode>General</c:formatCode>
                <c:ptCount val="3"/>
                <c:pt idx="0">
                  <c:v>1.7647058823529183E-4</c:v>
                </c:pt>
                <c:pt idx="1">
                  <c:v>1.1764705882352927E-3</c:v>
                </c:pt>
                <c:pt idx="2">
                  <c:v>2.1764705882352936E-3</c:v>
                </c:pt>
              </c:numCache>
            </c:numRef>
          </c:xVal>
          <c:yVal>
            <c:numRef>
              <c:f>'TR sup 4'!$G$4:$G$6</c:f>
              <c:numCache>
                <c:formatCode>0.000000000</c:formatCode>
                <c:ptCount val="3"/>
                <c:pt idx="0">
                  <c:v>1.4326265983108204E-5</c:v>
                </c:pt>
                <c:pt idx="1">
                  <c:v>3.723343888573029E-5</c:v>
                </c:pt>
                <c:pt idx="2">
                  <c:v>5.8472996531072239E-5</c:v>
                </c:pt>
              </c:numCache>
            </c:numRef>
          </c:yVal>
          <c:smooth val="1"/>
        </c:ser>
        <c:axId val="193593728"/>
        <c:axId val="193595264"/>
      </c:scatterChart>
      <c:valAx>
        <c:axId val="193593728"/>
        <c:scaling>
          <c:logBase val="10"/>
          <c:orientation val="minMax"/>
        </c:scaling>
        <c:axPos val="b"/>
        <c:numFmt formatCode="General" sourceLinked="1"/>
        <c:tickLblPos val="nextTo"/>
        <c:crossAx val="193595264"/>
        <c:crosses val="autoZero"/>
        <c:crossBetween val="midCat"/>
      </c:valAx>
      <c:valAx>
        <c:axId val="193595264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35937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f(theta-theta_c)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'TR sup 4'!$G$3</c:f>
              <c:strCache>
                <c:ptCount val="1"/>
                <c:pt idx="0">
                  <c:v>negative slope</c:v>
                </c:pt>
              </c:strCache>
            </c:strRef>
          </c:tx>
          <c:trendline>
            <c:name>Fit</c:name>
            <c:trendlineType val="power"/>
            <c:dispEq val="1"/>
            <c:trendlineLbl>
              <c:numFmt formatCode="General" sourceLinked="0"/>
            </c:trendlineLbl>
          </c:trendline>
          <c:xVal>
            <c:numRef>
              <c:f>'TR sup 4'!$F$15:$F$18</c:f>
              <c:numCache>
                <c:formatCode>General</c:formatCode>
                <c:ptCount val="4"/>
                <c:pt idx="0">
                  <c:v>9.9176470588235296E-2</c:v>
                </c:pt>
                <c:pt idx="1">
                  <c:v>0.16317647058823531</c:v>
                </c:pt>
                <c:pt idx="2">
                  <c:v>0.26817647058823529</c:v>
                </c:pt>
                <c:pt idx="3">
                  <c:v>0.44117647058823528</c:v>
                </c:pt>
              </c:numCache>
            </c:numRef>
          </c:xVal>
          <c:yVal>
            <c:numRef>
              <c:f>'TR sup 4'!$G$15:$G$18</c:f>
              <c:numCache>
                <c:formatCode>0.000000000</c:formatCode>
                <c:ptCount val="4"/>
                <c:pt idx="0">
                  <c:v>1.229276695163518E-2</c:v>
                </c:pt>
                <c:pt idx="1">
                  <c:v>2.7194819041732054E-2</c:v>
                </c:pt>
                <c:pt idx="2">
                  <c:v>5.927317914986522E-2</c:v>
                </c:pt>
                <c:pt idx="3">
                  <c:v>0.13698800894081548</c:v>
                </c:pt>
              </c:numCache>
            </c:numRef>
          </c:yVal>
          <c:smooth val="1"/>
        </c:ser>
        <c:axId val="193624320"/>
        <c:axId val="193630208"/>
      </c:scatterChart>
      <c:valAx>
        <c:axId val="193624320"/>
        <c:scaling>
          <c:logBase val="10"/>
          <c:orientation val="minMax"/>
        </c:scaling>
        <c:axPos val="b"/>
        <c:numFmt formatCode="General" sourceLinked="1"/>
        <c:tickLblPos val="nextTo"/>
        <c:crossAx val="193630208"/>
        <c:crosses val="autoZero"/>
        <c:crossBetween val="midCat"/>
      </c:valAx>
      <c:valAx>
        <c:axId val="193630208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3624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f(|theta-theta_c|)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'TR sub 4'!$G$3</c:f>
              <c:strCache>
                <c:ptCount val="1"/>
                <c:pt idx="0">
                  <c:v>negative slope</c:v>
                </c:pt>
              </c:strCache>
            </c:strRef>
          </c:tx>
          <c:xVal>
            <c:numRef>
              <c:f>'TR sub 4'!$F$4:$F$17</c:f>
              <c:numCache>
                <c:formatCode>General</c:formatCode>
                <c:ptCount val="14"/>
                <c:pt idx="0">
                  <c:v>5.7823529411764704E-2</c:v>
                </c:pt>
                <c:pt idx="1">
                  <c:v>4.3823529411764706E-2</c:v>
                </c:pt>
                <c:pt idx="2">
                  <c:v>3.3823529411764704E-2</c:v>
                </c:pt>
                <c:pt idx="3">
                  <c:v>2.5823529411764704E-2</c:v>
                </c:pt>
                <c:pt idx="4">
                  <c:v>1.9823529411764705E-2</c:v>
                </c:pt>
                <c:pt idx="5">
                  <c:v>1.4823529411764708E-2</c:v>
                </c:pt>
                <c:pt idx="6">
                  <c:v>1.0823529411764704E-2</c:v>
                </c:pt>
                <c:pt idx="7">
                  <c:v>8.8235294117647023E-3</c:v>
                </c:pt>
                <c:pt idx="8">
                  <c:v>6.8235294117647075E-3</c:v>
                </c:pt>
                <c:pt idx="9">
                  <c:v>4.8235294117647057E-3</c:v>
                </c:pt>
                <c:pt idx="10">
                  <c:v>3.8235294117647048E-3</c:v>
                </c:pt>
                <c:pt idx="11">
                  <c:v>2.8235294117647039E-3</c:v>
                </c:pt>
                <c:pt idx="12">
                  <c:v>1.823529411764703E-3</c:v>
                </c:pt>
                <c:pt idx="13">
                  <c:v>8.2352941176470212E-4</c:v>
                </c:pt>
              </c:numCache>
            </c:numRef>
          </c:xVal>
          <c:yVal>
            <c:numRef>
              <c:f>'TR sub 4'!$G$4:$G$17</c:f>
              <c:numCache>
                <c:formatCode>0.000000000</c:formatCode>
                <c:ptCount val="14"/>
                <c:pt idx="0">
                  <c:v>6.0587929463607627E-3</c:v>
                </c:pt>
                <c:pt idx="1">
                  <c:v>3.9870551347123435E-3</c:v>
                </c:pt>
                <c:pt idx="2">
                  <c:v>2.4010813389221831E-3</c:v>
                </c:pt>
                <c:pt idx="3">
                  <c:v>1.5229547159207133E-3</c:v>
                </c:pt>
                <c:pt idx="4">
                  <c:v>1.007069567646437E-3</c:v>
                </c:pt>
                <c:pt idx="5">
                  <c:v>6.5366293893261412E-4</c:v>
                </c:pt>
                <c:pt idx="6">
                  <c:v>4.2007800958580909E-4</c:v>
                </c:pt>
                <c:pt idx="7">
                  <c:v>3.286655931589496E-4</c:v>
                </c:pt>
                <c:pt idx="8">
                  <c:v>2.3393178883539213E-4</c:v>
                </c:pt>
                <c:pt idx="9">
                  <c:v>1.4190795048939046E-4</c:v>
                </c:pt>
                <c:pt idx="10">
                  <c:v>1.1585530054014853E-4</c:v>
                </c:pt>
                <c:pt idx="11">
                  <c:v>7.25768571060827E-5</c:v>
                </c:pt>
                <c:pt idx="12">
                  <c:v>3.8577945122820426E-5</c:v>
                </c:pt>
                <c:pt idx="13">
                  <c:v>1.1365487899972103E-5</c:v>
                </c:pt>
              </c:numCache>
            </c:numRef>
          </c:yVal>
          <c:smooth val="1"/>
        </c:ser>
        <c:axId val="193736704"/>
        <c:axId val="193738240"/>
      </c:scatterChart>
      <c:valAx>
        <c:axId val="193736704"/>
        <c:scaling>
          <c:logBase val="10"/>
          <c:orientation val="minMax"/>
        </c:scaling>
        <c:axPos val="b"/>
        <c:numFmt formatCode="General" sourceLinked="1"/>
        <c:tickLblPos val="nextTo"/>
        <c:crossAx val="193738240"/>
        <c:crosses val="autoZero"/>
        <c:crossBetween val="midCat"/>
      </c:valAx>
      <c:valAx>
        <c:axId val="193738240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37367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f(|theta-theta_c|)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'TR sub 4'!$G$3</c:f>
              <c:strCache>
                <c:ptCount val="1"/>
                <c:pt idx="0">
                  <c:v>negative slope</c:v>
                </c:pt>
              </c:strCache>
            </c:strRef>
          </c:tx>
          <c:trendline>
            <c:name>Fit</c:name>
            <c:trendlineType val="power"/>
            <c:dispEq val="1"/>
            <c:trendlineLbl>
              <c:numFmt formatCode="General" sourceLinked="0"/>
            </c:trendlineLbl>
          </c:trendline>
          <c:xVal>
            <c:numRef>
              <c:f>'TR sub 4'!$F$4:$F$8</c:f>
              <c:numCache>
                <c:formatCode>General</c:formatCode>
                <c:ptCount val="5"/>
                <c:pt idx="0">
                  <c:v>5.7823529411764704E-2</c:v>
                </c:pt>
                <c:pt idx="1">
                  <c:v>4.3823529411764706E-2</c:v>
                </c:pt>
                <c:pt idx="2">
                  <c:v>3.3823529411764704E-2</c:v>
                </c:pt>
                <c:pt idx="3">
                  <c:v>2.5823529411764704E-2</c:v>
                </c:pt>
                <c:pt idx="4">
                  <c:v>1.9823529411764705E-2</c:v>
                </c:pt>
              </c:numCache>
            </c:numRef>
          </c:xVal>
          <c:yVal>
            <c:numRef>
              <c:f>'TR sub 4'!$G$4:$G$8</c:f>
              <c:numCache>
                <c:formatCode>0.000000000</c:formatCode>
                <c:ptCount val="5"/>
                <c:pt idx="0">
                  <c:v>6.0587929463607627E-3</c:v>
                </c:pt>
                <c:pt idx="1">
                  <c:v>3.9870551347123435E-3</c:v>
                </c:pt>
                <c:pt idx="2">
                  <c:v>2.4010813389221831E-3</c:v>
                </c:pt>
                <c:pt idx="3">
                  <c:v>1.5229547159207133E-3</c:v>
                </c:pt>
                <c:pt idx="4">
                  <c:v>1.007069567646437E-3</c:v>
                </c:pt>
              </c:numCache>
            </c:numRef>
          </c:yVal>
          <c:smooth val="1"/>
        </c:ser>
        <c:axId val="193763200"/>
        <c:axId val="193764736"/>
      </c:scatterChart>
      <c:valAx>
        <c:axId val="193763200"/>
        <c:scaling>
          <c:logBase val="10"/>
          <c:orientation val="minMax"/>
        </c:scaling>
        <c:axPos val="b"/>
        <c:numFmt formatCode="General" sourceLinked="1"/>
        <c:tickLblPos val="nextTo"/>
        <c:crossAx val="193764736"/>
        <c:crosses val="autoZero"/>
        <c:crossBetween val="midCat"/>
      </c:valAx>
      <c:valAx>
        <c:axId val="193764736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37632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f(|theta-theta_c|)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'TR sub 4'!$G$3</c:f>
              <c:strCache>
                <c:ptCount val="1"/>
                <c:pt idx="0">
                  <c:v>negative slope</c:v>
                </c:pt>
              </c:strCache>
            </c:strRef>
          </c:tx>
          <c:trendline>
            <c:name>Fit</c:name>
            <c:trendlineType val="power"/>
            <c:dispEq val="1"/>
            <c:trendlineLbl>
              <c:numFmt formatCode="General" sourceLinked="0"/>
            </c:trendlineLbl>
          </c:trendline>
          <c:xVal>
            <c:numRef>
              <c:f>'TR sub 4'!$F$14:$F$17</c:f>
              <c:numCache>
                <c:formatCode>General</c:formatCode>
                <c:ptCount val="4"/>
                <c:pt idx="0">
                  <c:v>3.8235294117647048E-3</c:v>
                </c:pt>
                <c:pt idx="1">
                  <c:v>2.8235294117647039E-3</c:v>
                </c:pt>
                <c:pt idx="2">
                  <c:v>1.823529411764703E-3</c:v>
                </c:pt>
                <c:pt idx="3">
                  <c:v>8.2352941176470212E-4</c:v>
                </c:pt>
              </c:numCache>
            </c:numRef>
          </c:xVal>
          <c:yVal>
            <c:numRef>
              <c:f>'TR sub 4'!$G$14:$G$17</c:f>
              <c:numCache>
                <c:formatCode>0.000000000</c:formatCode>
                <c:ptCount val="4"/>
                <c:pt idx="0">
                  <c:v>1.1585530054014853E-4</c:v>
                </c:pt>
                <c:pt idx="1">
                  <c:v>7.25768571060827E-5</c:v>
                </c:pt>
                <c:pt idx="2">
                  <c:v>3.8577945122820426E-5</c:v>
                </c:pt>
                <c:pt idx="3">
                  <c:v>1.1365487899972103E-5</c:v>
                </c:pt>
              </c:numCache>
            </c:numRef>
          </c:yVal>
          <c:smooth val="1"/>
        </c:ser>
        <c:axId val="193683456"/>
        <c:axId val="193684992"/>
      </c:scatterChart>
      <c:valAx>
        <c:axId val="193683456"/>
        <c:scaling>
          <c:logBase val="10"/>
          <c:orientation val="minMax"/>
        </c:scaling>
        <c:axPos val="b"/>
        <c:numFmt formatCode="General" sourceLinked="1"/>
        <c:tickLblPos val="nextTo"/>
        <c:crossAx val="193684992"/>
        <c:crosses val="autoZero"/>
        <c:crossBetween val="midCat"/>
      </c:valAx>
      <c:valAx>
        <c:axId val="193684992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36834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f(theta-theta_c)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'IRV sup 4'!$G$3</c:f>
              <c:strCache>
                <c:ptCount val="1"/>
                <c:pt idx="0">
                  <c:v>negative slope</c:v>
                </c:pt>
              </c:strCache>
            </c:strRef>
          </c:tx>
          <c:xVal>
            <c:numRef>
              <c:f>'IRV sup 4'!$F$5:$F$22</c:f>
              <c:numCache>
                <c:formatCode>General</c:formatCode>
                <c:ptCount val="1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5.8000000000000003E-2</c:v>
                </c:pt>
                <c:pt idx="10">
                  <c:v>6.8000000000000005E-2</c:v>
                </c:pt>
                <c:pt idx="11">
                  <c:v>7.9000000000000001E-2</c:v>
                </c:pt>
                <c:pt idx="12">
                  <c:v>9.2999999999999999E-2</c:v>
                </c:pt>
                <c:pt idx="13">
                  <c:v>0.108</c:v>
                </c:pt>
                <c:pt idx="14">
                  <c:v>0.126</c:v>
                </c:pt>
                <c:pt idx="15">
                  <c:v>0.14699999999999999</c:v>
                </c:pt>
                <c:pt idx="16">
                  <c:v>0.17100000000000001</c:v>
                </c:pt>
                <c:pt idx="17">
                  <c:v>0.2</c:v>
                </c:pt>
              </c:numCache>
            </c:numRef>
          </c:xVal>
          <c:yVal>
            <c:numRef>
              <c:f>'IRV sup 4'!$G$5:$G$22</c:f>
              <c:numCache>
                <c:formatCode>0.000000000</c:formatCode>
                <c:ptCount val="18"/>
                <c:pt idx="0">
                  <c:v>3.3054208584729593E-6</c:v>
                </c:pt>
                <c:pt idx="1">
                  <c:v>4.0190837545872778E-5</c:v>
                </c:pt>
                <c:pt idx="2">
                  <c:v>1.0597847087260009E-4</c:v>
                </c:pt>
                <c:pt idx="3">
                  <c:v>2.1204643019525791E-4</c:v>
                </c:pt>
                <c:pt idx="4">
                  <c:v>3.5921442691421541E-4</c:v>
                </c:pt>
                <c:pt idx="5">
                  <c:v>5.4246717132128705E-4</c:v>
                </c:pt>
                <c:pt idx="6">
                  <c:v>7.5487979686118768E-4</c:v>
                </c:pt>
                <c:pt idx="7">
                  <c:v>1.0039413331398715E-3</c:v>
                </c:pt>
                <c:pt idx="8">
                  <c:v>1.2754471284378145E-3</c:v>
                </c:pt>
                <c:pt idx="9">
                  <c:v>1.7504021613150623E-3</c:v>
                </c:pt>
                <c:pt idx="10">
                  <c:v>2.4820453753929064E-3</c:v>
                </c:pt>
                <c:pt idx="11">
                  <c:v>3.343222808113948E-3</c:v>
                </c:pt>
                <c:pt idx="12">
                  <c:v>4.6477935695325625E-3</c:v>
                </c:pt>
                <c:pt idx="13">
                  <c:v>6.2843177436679E-3</c:v>
                </c:pt>
                <c:pt idx="14">
                  <c:v>8.6636984504878528E-3</c:v>
                </c:pt>
                <c:pt idx="15">
                  <c:v>1.1665261886354743E-2</c:v>
                </c:pt>
                <c:pt idx="16">
                  <c:v>1.5702980323478936E-2</c:v>
                </c:pt>
                <c:pt idx="17">
                  <c:v>2.1378051429444381E-2</c:v>
                </c:pt>
              </c:numCache>
            </c:numRef>
          </c:yVal>
          <c:smooth val="1"/>
        </c:ser>
        <c:axId val="193902080"/>
        <c:axId val="193903616"/>
      </c:scatterChart>
      <c:valAx>
        <c:axId val="193902080"/>
        <c:scaling>
          <c:logBase val="10"/>
          <c:orientation val="minMax"/>
        </c:scaling>
        <c:axPos val="b"/>
        <c:numFmt formatCode="General" sourceLinked="1"/>
        <c:tickLblPos val="nextTo"/>
        <c:crossAx val="193903616"/>
        <c:crosses val="autoZero"/>
        <c:crossBetween val="midCat"/>
      </c:valAx>
      <c:valAx>
        <c:axId val="193903616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3902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f(theta-theta_c)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'IRV sup 4'!$G$3</c:f>
              <c:strCache>
                <c:ptCount val="1"/>
                <c:pt idx="0">
                  <c:v>negative slope</c:v>
                </c:pt>
              </c:strCache>
            </c:strRef>
          </c:tx>
          <c:trendline>
            <c:name>Fit</c:name>
            <c:trendlineType val="power"/>
            <c:dispEq val="1"/>
            <c:trendlineLbl>
              <c:layout/>
              <c:numFmt formatCode="General" sourceLinked="0"/>
            </c:trendlineLbl>
          </c:trendline>
          <c:xVal>
            <c:numRef>
              <c:f>'IRV sup 4'!$F$5:$F$6</c:f>
              <c:numCache>
                <c:formatCode>General</c:formatCode>
                <c:ptCount val="2"/>
                <c:pt idx="0">
                  <c:v>0.01</c:v>
                </c:pt>
                <c:pt idx="1">
                  <c:v>1.4999999999999999E-2</c:v>
                </c:pt>
              </c:numCache>
            </c:numRef>
          </c:xVal>
          <c:yVal>
            <c:numRef>
              <c:f>'IRV sup 4'!$G$5:$G$6</c:f>
              <c:numCache>
                <c:formatCode>0.000000000</c:formatCode>
                <c:ptCount val="2"/>
                <c:pt idx="0">
                  <c:v>3.3054208584729593E-6</c:v>
                </c:pt>
                <c:pt idx="1">
                  <c:v>4.0190837545872778E-5</c:v>
                </c:pt>
              </c:numCache>
            </c:numRef>
          </c:yVal>
          <c:smooth val="1"/>
        </c:ser>
        <c:axId val="193916288"/>
        <c:axId val="193995904"/>
      </c:scatterChart>
      <c:valAx>
        <c:axId val="193916288"/>
        <c:scaling>
          <c:logBase val="10"/>
          <c:orientation val="minMax"/>
        </c:scaling>
        <c:axPos val="b"/>
        <c:numFmt formatCode="General" sourceLinked="1"/>
        <c:tickLblPos val="nextTo"/>
        <c:crossAx val="193995904"/>
        <c:crosses val="autoZero"/>
        <c:crossBetween val="midCat"/>
      </c:valAx>
      <c:valAx>
        <c:axId val="193995904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3916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f(theta-theta_c)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'IRV sup 4'!$G$3</c:f>
              <c:strCache>
                <c:ptCount val="1"/>
                <c:pt idx="0">
                  <c:v>negative slope</c:v>
                </c:pt>
              </c:strCache>
            </c:strRef>
          </c:tx>
          <c:trendline>
            <c:name>Fit</c:name>
            <c:trendlineType val="power"/>
            <c:dispEq val="1"/>
            <c:trendlineLbl>
              <c:layout/>
              <c:numFmt formatCode="General" sourceLinked="0"/>
            </c:trendlineLbl>
          </c:trendline>
          <c:xVal>
            <c:numRef>
              <c:f>'IRV sup 4'!$F$13:$F$22</c:f>
              <c:numCache>
                <c:formatCode>General</c:formatCode>
                <c:ptCount val="10"/>
                <c:pt idx="0">
                  <c:v>0.05</c:v>
                </c:pt>
                <c:pt idx="1">
                  <c:v>5.8000000000000003E-2</c:v>
                </c:pt>
                <c:pt idx="2">
                  <c:v>6.8000000000000005E-2</c:v>
                </c:pt>
                <c:pt idx="3">
                  <c:v>7.9000000000000001E-2</c:v>
                </c:pt>
                <c:pt idx="4">
                  <c:v>9.2999999999999999E-2</c:v>
                </c:pt>
                <c:pt idx="5">
                  <c:v>0.108</c:v>
                </c:pt>
                <c:pt idx="6">
                  <c:v>0.126</c:v>
                </c:pt>
                <c:pt idx="7">
                  <c:v>0.14699999999999999</c:v>
                </c:pt>
                <c:pt idx="8">
                  <c:v>0.17100000000000001</c:v>
                </c:pt>
                <c:pt idx="9">
                  <c:v>0.2</c:v>
                </c:pt>
              </c:numCache>
            </c:numRef>
          </c:xVal>
          <c:yVal>
            <c:numRef>
              <c:f>'IRV sup 4'!$G$13:$G$22</c:f>
              <c:numCache>
                <c:formatCode>0.000000000</c:formatCode>
                <c:ptCount val="10"/>
                <c:pt idx="0">
                  <c:v>1.2754471284378145E-3</c:v>
                </c:pt>
                <c:pt idx="1">
                  <c:v>1.7504021613150623E-3</c:v>
                </c:pt>
                <c:pt idx="2">
                  <c:v>2.4820453753929064E-3</c:v>
                </c:pt>
                <c:pt idx="3">
                  <c:v>3.343222808113948E-3</c:v>
                </c:pt>
                <c:pt idx="4">
                  <c:v>4.6477935695325625E-3</c:v>
                </c:pt>
                <c:pt idx="5">
                  <c:v>6.2843177436679E-3</c:v>
                </c:pt>
                <c:pt idx="6">
                  <c:v>8.6636984504878528E-3</c:v>
                </c:pt>
                <c:pt idx="7">
                  <c:v>1.1665261886354743E-2</c:v>
                </c:pt>
                <c:pt idx="8">
                  <c:v>1.5702980323478936E-2</c:v>
                </c:pt>
                <c:pt idx="9">
                  <c:v>2.1378051429444381E-2</c:v>
                </c:pt>
              </c:numCache>
            </c:numRef>
          </c:yVal>
          <c:smooth val="1"/>
        </c:ser>
        <c:axId val="194012672"/>
        <c:axId val="194014208"/>
      </c:scatterChart>
      <c:valAx>
        <c:axId val="194012672"/>
        <c:scaling>
          <c:logBase val="10"/>
          <c:orientation val="minMax"/>
        </c:scaling>
        <c:axPos val="b"/>
        <c:numFmt formatCode="General" sourceLinked="1"/>
        <c:tickLblPos val="nextTo"/>
        <c:crossAx val="194014208"/>
        <c:crosses val="autoZero"/>
        <c:crossBetween val="midCat"/>
      </c:valAx>
      <c:valAx>
        <c:axId val="194014208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4012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f(theta-theta_c)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'Plu sup 4 - paper'!$G$3</c:f>
              <c:strCache>
                <c:ptCount val="1"/>
                <c:pt idx="0">
                  <c:v>negative slope</c:v>
                </c:pt>
              </c:strCache>
            </c:strRef>
          </c:tx>
          <c:trendline>
            <c:name>Fit</c:name>
            <c:trendlineType val="power"/>
            <c:dispEq val="1"/>
            <c:trendlineLbl>
              <c:layout/>
              <c:numFmt formatCode="General" sourceLinked="0"/>
            </c:trendlineLbl>
          </c:trendline>
          <c:xVal>
            <c:numRef>
              <c:f>'Plu sup 4 - paper'!$F$10:$F$13</c:f>
              <c:numCache>
                <c:formatCode>General</c:formatCode>
                <c:ptCount val="4"/>
                <c:pt idx="0">
                  <c:v>7.7000000000000013E-2</c:v>
                </c:pt>
                <c:pt idx="1">
                  <c:v>0.121</c:v>
                </c:pt>
                <c:pt idx="2">
                  <c:v>0.19</c:v>
                </c:pt>
                <c:pt idx="3">
                  <c:v>0.3</c:v>
                </c:pt>
              </c:numCache>
            </c:numRef>
          </c:xVal>
          <c:yVal>
            <c:numRef>
              <c:f>'Plu sup 4 - paper'!$G$10:$G$13</c:f>
              <c:numCache>
                <c:formatCode>0.000000000</c:formatCode>
                <c:ptCount val="4"/>
                <c:pt idx="0">
                  <c:v>6.1291168309706391E-3</c:v>
                </c:pt>
                <c:pt idx="1">
                  <c:v>1.4968343171175793E-2</c:v>
                </c:pt>
                <c:pt idx="2">
                  <c:v>3.5992998407109768E-2</c:v>
                </c:pt>
                <c:pt idx="3">
                  <c:v>9.3727830055126429E-2</c:v>
                </c:pt>
              </c:numCache>
            </c:numRef>
          </c:yVal>
          <c:smooth val="1"/>
        </c:ser>
        <c:axId val="192148224"/>
        <c:axId val="192149760"/>
      </c:scatterChart>
      <c:valAx>
        <c:axId val="192148224"/>
        <c:scaling>
          <c:logBase val="10"/>
          <c:orientation val="minMax"/>
        </c:scaling>
        <c:axPos val="b"/>
        <c:numFmt formatCode="General" sourceLinked="1"/>
        <c:tickLblPos val="nextTo"/>
        <c:crossAx val="192149760"/>
        <c:crosses val="autoZero"/>
        <c:crossBetween val="midCat"/>
      </c:valAx>
      <c:valAx>
        <c:axId val="192149760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2148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f(theta-theta_c)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'Plu sup 4 - all'!$G$3</c:f>
              <c:strCache>
                <c:ptCount val="1"/>
                <c:pt idx="0">
                  <c:v>negative slope</c:v>
                </c:pt>
              </c:strCache>
            </c:strRef>
          </c:tx>
          <c:xVal>
            <c:numRef>
              <c:f>'Plu sup 4 - all'!$F$4:$F$303</c:f>
              <c:numCache>
                <c:formatCode>General</c:formatCode>
                <c:ptCount val="300"/>
                <c:pt idx="1">
                  <c:v>2.0000000000000018E-3</c:v>
                </c:pt>
                <c:pt idx="2">
                  <c:v>3.0000000000000027E-3</c:v>
                </c:pt>
                <c:pt idx="3">
                  <c:v>3.9999999999999758E-3</c:v>
                </c:pt>
                <c:pt idx="4">
                  <c:v>4.9999999999999767E-3</c:v>
                </c:pt>
                <c:pt idx="5">
                  <c:v>5.9999999999999776E-3</c:v>
                </c:pt>
                <c:pt idx="6">
                  <c:v>6.9999999999999785E-3</c:v>
                </c:pt>
                <c:pt idx="7">
                  <c:v>7.9999999999999793E-3</c:v>
                </c:pt>
                <c:pt idx="8">
                  <c:v>8.9999999999999802E-3</c:v>
                </c:pt>
                <c:pt idx="9">
                  <c:v>9.9999999999999811E-3</c:v>
                </c:pt>
                <c:pt idx="10">
                  <c:v>1.0999999999999982E-2</c:v>
                </c:pt>
                <c:pt idx="11">
                  <c:v>1.1999999999999983E-2</c:v>
                </c:pt>
                <c:pt idx="12">
                  <c:v>1.2999999999999984E-2</c:v>
                </c:pt>
                <c:pt idx="13">
                  <c:v>1.3999999999999985E-2</c:v>
                </c:pt>
                <c:pt idx="14">
                  <c:v>1.4999999999999986E-2</c:v>
                </c:pt>
                <c:pt idx="15">
                  <c:v>1.5999999999999986E-2</c:v>
                </c:pt>
                <c:pt idx="16">
                  <c:v>1.6999999999999987E-2</c:v>
                </c:pt>
                <c:pt idx="17">
                  <c:v>1.7999999999999988E-2</c:v>
                </c:pt>
                <c:pt idx="18">
                  <c:v>1.8999999999999989E-2</c:v>
                </c:pt>
                <c:pt idx="19">
                  <c:v>1.999999999999999E-2</c:v>
                </c:pt>
                <c:pt idx="20">
                  <c:v>2.0999999999999991E-2</c:v>
                </c:pt>
                <c:pt idx="21">
                  <c:v>2.1999999999999992E-2</c:v>
                </c:pt>
                <c:pt idx="22">
                  <c:v>2.2999999999999993E-2</c:v>
                </c:pt>
                <c:pt idx="23">
                  <c:v>2.3999999999999994E-2</c:v>
                </c:pt>
                <c:pt idx="24">
                  <c:v>2.4999999999999994E-2</c:v>
                </c:pt>
                <c:pt idx="25">
                  <c:v>2.5999999999999995E-2</c:v>
                </c:pt>
                <c:pt idx="26">
                  <c:v>2.6999999999999996E-2</c:v>
                </c:pt>
                <c:pt idx="27">
                  <c:v>2.7999999999999997E-2</c:v>
                </c:pt>
                <c:pt idx="28">
                  <c:v>2.8999999999999998E-2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3.4999999999999976E-2</c:v>
                </c:pt>
                <c:pt idx="35">
                  <c:v>3.5999999999999976E-2</c:v>
                </c:pt>
                <c:pt idx="36">
                  <c:v>3.6999999999999977E-2</c:v>
                </c:pt>
                <c:pt idx="37">
                  <c:v>3.7999999999999978E-2</c:v>
                </c:pt>
                <c:pt idx="38">
                  <c:v>3.8999999999999979E-2</c:v>
                </c:pt>
                <c:pt idx="39">
                  <c:v>3.999999999999998E-2</c:v>
                </c:pt>
                <c:pt idx="40">
                  <c:v>4.0999999999999981E-2</c:v>
                </c:pt>
                <c:pt idx="41">
                  <c:v>4.1999999999999982E-2</c:v>
                </c:pt>
                <c:pt idx="42">
                  <c:v>4.2999999999999983E-2</c:v>
                </c:pt>
                <c:pt idx="43">
                  <c:v>4.3999999999999984E-2</c:v>
                </c:pt>
                <c:pt idx="44">
                  <c:v>4.4999999999999984E-2</c:v>
                </c:pt>
                <c:pt idx="45">
                  <c:v>4.5999999999999985E-2</c:v>
                </c:pt>
                <c:pt idx="46">
                  <c:v>4.6999999999999986E-2</c:v>
                </c:pt>
                <c:pt idx="47">
                  <c:v>4.7999999999999987E-2</c:v>
                </c:pt>
                <c:pt idx="48">
                  <c:v>4.8999999999999988E-2</c:v>
                </c:pt>
                <c:pt idx="49">
                  <c:v>4.9999999999999989E-2</c:v>
                </c:pt>
                <c:pt idx="50">
                  <c:v>5.099999999999999E-2</c:v>
                </c:pt>
                <c:pt idx="51">
                  <c:v>5.1999999999999991E-2</c:v>
                </c:pt>
                <c:pt idx="52">
                  <c:v>5.2999999999999992E-2</c:v>
                </c:pt>
                <c:pt idx="53">
                  <c:v>5.3999999999999992E-2</c:v>
                </c:pt>
                <c:pt idx="54">
                  <c:v>5.4999999999999993E-2</c:v>
                </c:pt>
                <c:pt idx="55">
                  <c:v>5.5999999999999994E-2</c:v>
                </c:pt>
                <c:pt idx="56">
                  <c:v>5.6999999999999995E-2</c:v>
                </c:pt>
                <c:pt idx="57">
                  <c:v>5.7999999999999996E-2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7.1000000000000008E-2</c:v>
                </c:pt>
                <c:pt idx="71">
                  <c:v>7.2000000000000008E-2</c:v>
                </c:pt>
                <c:pt idx="72">
                  <c:v>7.3000000000000009E-2</c:v>
                </c:pt>
                <c:pt idx="73">
                  <c:v>7.400000000000001E-2</c:v>
                </c:pt>
                <c:pt idx="74">
                  <c:v>7.5000000000000011E-2</c:v>
                </c:pt>
                <c:pt idx="75">
                  <c:v>7.6000000000000012E-2</c:v>
                </c:pt>
                <c:pt idx="76">
                  <c:v>7.7000000000000013E-2</c:v>
                </c:pt>
                <c:pt idx="77">
                  <c:v>7.8000000000000014E-2</c:v>
                </c:pt>
                <c:pt idx="78">
                  <c:v>7.9000000000000015E-2</c:v>
                </c:pt>
                <c:pt idx="79">
                  <c:v>8.0000000000000016E-2</c:v>
                </c:pt>
                <c:pt idx="80">
                  <c:v>8.1000000000000016E-2</c:v>
                </c:pt>
                <c:pt idx="81">
                  <c:v>8.1999999999999962E-2</c:v>
                </c:pt>
                <c:pt idx="82">
                  <c:v>8.2999999999999963E-2</c:v>
                </c:pt>
                <c:pt idx="83">
                  <c:v>8.3999999999999964E-2</c:v>
                </c:pt>
                <c:pt idx="84">
                  <c:v>8.4999999999999964E-2</c:v>
                </c:pt>
                <c:pt idx="85">
                  <c:v>8.5999999999999965E-2</c:v>
                </c:pt>
                <c:pt idx="86">
                  <c:v>8.6999999999999966E-2</c:v>
                </c:pt>
                <c:pt idx="87">
                  <c:v>8.7999999999999967E-2</c:v>
                </c:pt>
                <c:pt idx="88">
                  <c:v>8.8999999999999968E-2</c:v>
                </c:pt>
                <c:pt idx="89">
                  <c:v>8.9999999999999969E-2</c:v>
                </c:pt>
                <c:pt idx="90">
                  <c:v>9.099999999999997E-2</c:v>
                </c:pt>
                <c:pt idx="91">
                  <c:v>9.1999999999999971E-2</c:v>
                </c:pt>
                <c:pt idx="92">
                  <c:v>9.2999999999999972E-2</c:v>
                </c:pt>
                <c:pt idx="93">
                  <c:v>9.3999999999999972E-2</c:v>
                </c:pt>
                <c:pt idx="94">
                  <c:v>9.4999999999999973E-2</c:v>
                </c:pt>
                <c:pt idx="95">
                  <c:v>9.5999999999999974E-2</c:v>
                </c:pt>
                <c:pt idx="96">
                  <c:v>9.6999999999999975E-2</c:v>
                </c:pt>
                <c:pt idx="97">
                  <c:v>9.7999999999999976E-2</c:v>
                </c:pt>
                <c:pt idx="98">
                  <c:v>9.8999999999999977E-2</c:v>
                </c:pt>
                <c:pt idx="99">
                  <c:v>9.9999999999999978E-2</c:v>
                </c:pt>
                <c:pt idx="100">
                  <c:v>0.10099999999999998</c:v>
                </c:pt>
                <c:pt idx="101">
                  <c:v>0.10199999999999998</c:v>
                </c:pt>
                <c:pt idx="102">
                  <c:v>0.10299999999999998</c:v>
                </c:pt>
                <c:pt idx="103">
                  <c:v>0.10399999999999998</c:v>
                </c:pt>
                <c:pt idx="104">
                  <c:v>0.10499999999999998</c:v>
                </c:pt>
                <c:pt idx="105">
                  <c:v>0.10599999999999998</c:v>
                </c:pt>
                <c:pt idx="106">
                  <c:v>0.10699999999999998</c:v>
                </c:pt>
                <c:pt idx="107">
                  <c:v>0.10799999999999998</c:v>
                </c:pt>
                <c:pt idx="108">
                  <c:v>0.10899999999999999</c:v>
                </c:pt>
                <c:pt idx="109">
                  <c:v>0.10999999999999999</c:v>
                </c:pt>
                <c:pt idx="110">
                  <c:v>0.11099999999999999</c:v>
                </c:pt>
                <c:pt idx="111">
                  <c:v>0.11199999999999999</c:v>
                </c:pt>
                <c:pt idx="112">
                  <c:v>0.11299999999999999</c:v>
                </c:pt>
                <c:pt idx="113">
                  <c:v>0.11399999999999999</c:v>
                </c:pt>
                <c:pt idx="114">
                  <c:v>0.11499999999999999</c:v>
                </c:pt>
                <c:pt idx="115">
                  <c:v>0.11599999999999999</c:v>
                </c:pt>
                <c:pt idx="116">
                  <c:v>0.11699999999999999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0.14100000000000001</c:v>
                </c:pt>
                <c:pt idx="141">
                  <c:v>0.14200000000000002</c:v>
                </c:pt>
                <c:pt idx="142">
                  <c:v>0.14300000000000002</c:v>
                </c:pt>
                <c:pt idx="143">
                  <c:v>0.14399999999999996</c:v>
                </c:pt>
                <c:pt idx="144">
                  <c:v>0.14499999999999996</c:v>
                </c:pt>
                <c:pt idx="145">
                  <c:v>0.14599999999999996</c:v>
                </c:pt>
                <c:pt idx="146">
                  <c:v>0.14699999999999996</c:v>
                </c:pt>
                <c:pt idx="147">
                  <c:v>0.14799999999999996</c:v>
                </c:pt>
                <c:pt idx="148">
                  <c:v>0.14899999999999997</c:v>
                </c:pt>
                <c:pt idx="149">
                  <c:v>0.14999999999999997</c:v>
                </c:pt>
                <c:pt idx="150">
                  <c:v>0.15099999999999997</c:v>
                </c:pt>
                <c:pt idx="151">
                  <c:v>0.15199999999999997</c:v>
                </c:pt>
                <c:pt idx="152">
                  <c:v>0.15299999999999997</c:v>
                </c:pt>
                <c:pt idx="153">
                  <c:v>0.15399999999999997</c:v>
                </c:pt>
                <c:pt idx="154">
                  <c:v>0.15499999999999997</c:v>
                </c:pt>
                <c:pt idx="155">
                  <c:v>0.15599999999999997</c:v>
                </c:pt>
                <c:pt idx="156">
                  <c:v>0.15699999999999997</c:v>
                </c:pt>
                <c:pt idx="157">
                  <c:v>0.15799999999999997</c:v>
                </c:pt>
                <c:pt idx="158">
                  <c:v>0.15899999999999997</c:v>
                </c:pt>
                <c:pt idx="159">
                  <c:v>0.15999999999999998</c:v>
                </c:pt>
                <c:pt idx="160">
                  <c:v>0.16099999999999998</c:v>
                </c:pt>
                <c:pt idx="161">
                  <c:v>0.16199999999999998</c:v>
                </c:pt>
                <c:pt idx="162">
                  <c:v>0.16299999999999998</c:v>
                </c:pt>
                <c:pt idx="163">
                  <c:v>0.16399999999999998</c:v>
                </c:pt>
                <c:pt idx="164">
                  <c:v>0.16499999999999998</c:v>
                </c:pt>
                <c:pt idx="165">
                  <c:v>0.16599999999999998</c:v>
                </c:pt>
                <c:pt idx="166">
                  <c:v>0.16699999999999998</c:v>
                </c:pt>
                <c:pt idx="167">
                  <c:v>0.16799999999999998</c:v>
                </c:pt>
                <c:pt idx="168">
                  <c:v>0.16899999999999998</c:v>
                </c:pt>
                <c:pt idx="169">
                  <c:v>0.16999999999999998</c:v>
                </c:pt>
                <c:pt idx="170">
                  <c:v>0.17099999999999999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0.20400000000000001</c:v>
                </c:pt>
                <c:pt idx="204">
                  <c:v>0.20500000000000002</c:v>
                </c:pt>
                <c:pt idx="205">
                  <c:v>0.20600000000000002</c:v>
                </c:pt>
                <c:pt idx="206">
                  <c:v>0.20699999999999996</c:v>
                </c:pt>
                <c:pt idx="207">
                  <c:v>0.20799999999999996</c:v>
                </c:pt>
                <c:pt idx="208">
                  <c:v>0.20899999999999996</c:v>
                </c:pt>
                <c:pt idx="209">
                  <c:v>0.20999999999999996</c:v>
                </c:pt>
                <c:pt idx="210">
                  <c:v>0.21099999999999997</c:v>
                </c:pt>
                <c:pt idx="211">
                  <c:v>0.21199999999999997</c:v>
                </c:pt>
                <c:pt idx="212">
                  <c:v>0.21299999999999997</c:v>
                </c:pt>
                <c:pt idx="213">
                  <c:v>0.21399999999999997</c:v>
                </c:pt>
                <c:pt idx="214">
                  <c:v>0.21499999999999997</c:v>
                </c:pt>
                <c:pt idx="215">
                  <c:v>0.21599999999999997</c:v>
                </c:pt>
                <c:pt idx="216">
                  <c:v>0.21699999999999997</c:v>
                </c:pt>
                <c:pt idx="217">
                  <c:v>0.21799999999999997</c:v>
                </c:pt>
                <c:pt idx="218">
                  <c:v>0.21899999999999997</c:v>
                </c:pt>
                <c:pt idx="219">
                  <c:v>0.21999999999999997</c:v>
                </c:pt>
                <c:pt idx="220">
                  <c:v>0.22099999999999997</c:v>
                </c:pt>
                <c:pt idx="221">
                  <c:v>0.22199999999999998</c:v>
                </c:pt>
                <c:pt idx="222">
                  <c:v>0.22299999999999998</c:v>
                </c:pt>
                <c:pt idx="223">
                  <c:v>0.22399999999999998</c:v>
                </c:pt>
                <c:pt idx="224">
                  <c:v>0.22499999999999998</c:v>
                </c:pt>
                <c:pt idx="225">
                  <c:v>0.22599999999999998</c:v>
                </c:pt>
                <c:pt idx="226">
                  <c:v>0.22699999999999998</c:v>
                </c:pt>
                <c:pt idx="227">
                  <c:v>0.22799999999999998</c:v>
                </c:pt>
                <c:pt idx="228">
                  <c:v>0.22899999999999998</c:v>
                </c:pt>
                <c:pt idx="229">
                  <c:v>0.22999999999999998</c:v>
                </c:pt>
                <c:pt idx="230">
                  <c:v>0.23099999999999998</c:v>
                </c:pt>
                <c:pt idx="231">
                  <c:v>0.23199999999999998</c:v>
                </c:pt>
                <c:pt idx="232">
                  <c:v>0.23299999999999998</c:v>
                </c:pt>
                <c:pt idx="233">
                  <c:v>0.23399999999999999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0.26899999999999996</c:v>
                </c:pt>
                <c:pt idx="269">
                  <c:v>0.26999999999999996</c:v>
                </c:pt>
                <c:pt idx="270">
                  <c:v>0.27099999999999996</c:v>
                </c:pt>
                <c:pt idx="271">
                  <c:v>0.27199999999999996</c:v>
                </c:pt>
                <c:pt idx="272">
                  <c:v>0.27299999999999996</c:v>
                </c:pt>
                <c:pt idx="273">
                  <c:v>0.27399999999999997</c:v>
                </c:pt>
                <c:pt idx="274">
                  <c:v>0.27499999999999997</c:v>
                </c:pt>
                <c:pt idx="275">
                  <c:v>0.27599999999999997</c:v>
                </c:pt>
                <c:pt idx="276">
                  <c:v>0.27699999999999997</c:v>
                </c:pt>
                <c:pt idx="277">
                  <c:v>0.27799999999999897</c:v>
                </c:pt>
                <c:pt idx="278">
                  <c:v>0.27899999999999897</c:v>
                </c:pt>
                <c:pt idx="279">
                  <c:v>0.27999999999999897</c:v>
                </c:pt>
                <c:pt idx="280">
                  <c:v>0.28099999999999897</c:v>
                </c:pt>
                <c:pt idx="281">
                  <c:v>0.28199999999999897</c:v>
                </c:pt>
                <c:pt idx="282">
                  <c:v>0.28299999999999897</c:v>
                </c:pt>
                <c:pt idx="283">
                  <c:v>0.28399999999999898</c:v>
                </c:pt>
                <c:pt idx="284">
                  <c:v>0.28499999999999898</c:v>
                </c:pt>
                <c:pt idx="285">
                  <c:v>0.28599999999999898</c:v>
                </c:pt>
                <c:pt idx="286">
                  <c:v>0.28699999999999898</c:v>
                </c:pt>
                <c:pt idx="287">
                  <c:v>0.28799999999999898</c:v>
                </c:pt>
                <c:pt idx="288">
                  <c:v>0.28899999999999898</c:v>
                </c:pt>
                <c:pt idx="289">
                  <c:v>0.28999999999999898</c:v>
                </c:pt>
                <c:pt idx="290">
                  <c:v>0.29099999999999898</c:v>
                </c:pt>
                <c:pt idx="291">
                  <c:v>0.29199999999999898</c:v>
                </c:pt>
                <c:pt idx="292">
                  <c:v>0.29299999999999898</c:v>
                </c:pt>
                <c:pt idx="293">
                  <c:v>0.29399999999999898</c:v>
                </c:pt>
                <c:pt idx="294">
                  <c:v>0.29499999999999899</c:v>
                </c:pt>
                <c:pt idx="295">
                  <c:v>0.29599999999999899</c:v>
                </c:pt>
                <c:pt idx="296">
                  <c:v>0.29699999999999799</c:v>
                </c:pt>
                <c:pt idx="297">
                  <c:v>0.29799999999999799</c:v>
                </c:pt>
                <c:pt idx="298">
                  <c:v>0.29899999999999799</c:v>
                </c:pt>
                <c:pt idx="299">
                  <c:v>0.3</c:v>
                </c:pt>
              </c:numCache>
            </c:numRef>
          </c:xVal>
          <c:yVal>
            <c:numRef>
              <c:f>'Plu sup 4 - all'!$G$4:$G$303</c:f>
              <c:numCache>
                <c:formatCode>0.000000000</c:formatCode>
                <c:ptCount val="300"/>
                <c:pt idx="1">
                  <c:v>2.3959640148502612E-5</c:v>
                </c:pt>
                <c:pt idx="2">
                  <c:v>3.9602582772227087E-5</c:v>
                </c:pt>
                <c:pt idx="3">
                  <c:v>5.9988646809461862E-5</c:v>
                </c:pt>
                <c:pt idx="4">
                  <c:v>8.3304454940553952E-5</c:v>
                </c:pt>
                <c:pt idx="5">
                  <c:v>1.0663901263620042E-4</c:v>
                </c:pt>
                <c:pt idx="6">
                  <c:v>1.2458677359760361E-4</c:v>
                </c:pt>
                <c:pt idx="7">
                  <c:v>1.5101672475515489E-4</c:v>
                </c:pt>
                <c:pt idx="8">
                  <c:v>1.8213982520878629E-4</c:v>
                </c:pt>
                <c:pt idx="9">
                  <c:v>2.0728538806288866E-4</c:v>
                </c:pt>
                <c:pt idx="10">
                  <c:v>2.4095739987138294E-4</c:v>
                </c:pt>
                <c:pt idx="11">
                  <c:v>2.6499061932309226E-4</c:v>
                </c:pt>
                <c:pt idx="12">
                  <c:v>3.0035152630566823E-4</c:v>
                </c:pt>
                <c:pt idx="13">
                  <c:v>3.3254367034290058E-4</c:v>
                </c:pt>
                <c:pt idx="14">
                  <c:v>3.6967807254827383E-4</c:v>
                </c:pt>
                <c:pt idx="15">
                  <c:v>4.0763086748209698E-4</c:v>
                </c:pt>
                <c:pt idx="16">
                  <c:v>4.5042832833420065E-4</c:v>
                </c:pt>
                <c:pt idx="17">
                  <c:v>4.8480427794283403E-4</c:v>
                </c:pt>
                <c:pt idx="18">
                  <c:v>5.2692134271406683E-4</c:v>
                </c:pt>
                <c:pt idx="19">
                  <c:v>5.7539957363841291E-4</c:v>
                </c:pt>
                <c:pt idx="20">
                  <c:v>6.1891858827763102E-4</c:v>
                </c:pt>
                <c:pt idx="21">
                  <c:v>6.5708122550119791E-4</c:v>
                </c:pt>
                <c:pt idx="22">
                  <c:v>7.0897210988810772E-4</c:v>
                </c:pt>
                <c:pt idx="23">
                  <c:v>7.5084198454967305E-4</c:v>
                </c:pt>
                <c:pt idx="24">
                  <c:v>8.1404834852356325E-4</c:v>
                </c:pt>
                <c:pt idx="25">
                  <c:v>8.6893088974663571E-4</c:v>
                </c:pt>
                <c:pt idx="26">
                  <c:v>9.1880310291447137E-4</c:v>
                </c:pt>
                <c:pt idx="27">
                  <c:v>9.77901038798737E-4</c:v>
                </c:pt>
                <c:pt idx="28">
                  <c:v>1.037028418816339E-3</c:v>
                </c:pt>
                <c:pt idx="29">
                  <c:v>1.104812465127118E-3</c:v>
                </c:pt>
                <c:pt idx="30">
                  <c:v>1.1475384678826831E-3</c:v>
                </c:pt>
                <c:pt idx="31">
                  <c:v>1.2231489248440441E-3</c:v>
                </c:pt>
                <c:pt idx="32">
                  <c:v>1.2829185717263859E-3</c:v>
                </c:pt>
                <c:pt idx="33">
                  <c:v>1.3418293329684971E-3</c:v>
                </c:pt>
                <c:pt idx="34">
                  <c:v>1.4130819349823312E-3</c:v>
                </c:pt>
                <c:pt idx="35">
                  <c:v>1.4989316437151756E-3</c:v>
                </c:pt>
                <c:pt idx="36">
                  <c:v>1.5491685304458319E-3</c:v>
                </c:pt>
                <c:pt idx="37">
                  <c:v>1.6301563164425551E-3</c:v>
                </c:pt>
                <c:pt idx="38">
                  <c:v>1.7057195012075256E-3</c:v>
                </c:pt>
                <c:pt idx="39">
                  <c:v>1.8060837024091348E-3</c:v>
                </c:pt>
                <c:pt idx="40">
                  <c:v>1.8768312081790485E-3</c:v>
                </c:pt>
                <c:pt idx="41">
                  <c:v>1.9637676014678867E-3</c:v>
                </c:pt>
                <c:pt idx="42">
                  <c:v>2.027651814346955E-3</c:v>
                </c:pt>
                <c:pt idx="43">
                  <c:v>2.1086430131856534E-3</c:v>
                </c:pt>
                <c:pt idx="44">
                  <c:v>2.19687831426981E-3</c:v>
                </c:pt>
                <c:pt idx="45">
                  <c:v>2.300030629772745E-3</c:v>
                </c:pt>
                <c:pt idx="46">
                  <c:v>2.3485823211478254E-3</c:v>
                </c:pt>
                <c:pt idx="47">
                  <c:v>2.4575354552596523E-3</c:v>
                </c:pt>
                <c:pt idx="48">
                  <c:v>2.583117469787382E-3</c:v>
                </c:pt>
                <c:pt idx="49">
                  <c:v>2.6710958580176743E-3</c:v>
                </c:pt>
                <c:pt idx="50">
                  <c:v>2.7795438767196212E-3</c:v>
                </c:pt>
                <c:pt idx="51">
                  <c:v>2.8714474677250228E-3</c:v>
                </c:pt>
                <c:pt idx="52">
                  <c:v>2.9972141376921448E-3</c:v>
                </c:pt>
                <c:pt idx="53">
                  <c:v>3.0718353569068584E-3</c:v>
                </c:pt>
                <c:pt idx="54">
                  <c:v>3.1922158998591629E-3</c:v>
                </c:pt>
                <c:pt idx="55">
                  <c:v>3.2922324977931001E-3</c:v>
                </c:pt>
                <c:pt idx="56">
                  <c:v>3.3734706540275335E-3</c:v>
                </c:pt>
                <c:pt idx="57">
                  <c:v>3.5156662205484022E-3</c:v>
                </c:pt>
                <c:pt idx="58">
                  <c:v>3.6335981678588059E-3</c:v>
                </c:pt>
                <c:pt idx="59">
                  <c:v>3.7133275677612683E-3</c:v>
                </c:pt>
                <c:pt idx="60">
                  <c:v>3.8423494205238051E-3</c:v>
                </c:pt>
                <c:pt idx="61">
                  <c:v>3.9973038655396042E-3</c:v>
                </c:pt>
                <c:pt idx="62">
                  <c:v>4.097433337075857E-3</c:v>
                </c:pt>
                <c:pt idx="63">
                  <c:v>4.2344846797358329E-3</c:v>
                </c:pt>
                <c:pt idx="64">
                  <c:v>4.3805996784872783E-3</c:v>
                </c:pt>
                <c:pt idx="65">
                  <c:v>4.4048707127897447E-3</c:v>
                </c:pt>
                <c:pt idx="66">
                  <c:v>4.5724975722583753E-3</c:v>
                </c:pt>
                <c:pt idx="67">
                  <c:v>4.8002452128227983E-3</c:v>
                </c:pt>
                <c:pt idx="68">
                  <c:v>4.8452030739782699E-3</c:v>
                </c:pt>
                <c:pt idx="69">
                  <c:v>4.9413540656493777E-3</c:v>
                </c:pt>
                <c:pt idx="70">
                  <c:v>5.0923225652518573E-3</c:v>
                </c:pt>
                <c:pt idx="71">
                  <c:v>5.2391298119628549E-3</c:v>
                </c:pt>
                <c:pt idx="72">
                  <c:v>5.3844054727924988E-3</c:v>
                </c:pt>
                <c:pt idx="73">
                  <c:v>5.5765080866579308E-3</c:v>
                </c:pt>
                <c:pt idx="74">
                  <c:v>5.7171517076855336E-3</c:v>
                </c:pt>
                <c:pt idx="75">
                  <c:v>5.9731727896953054E-3</c:v>
                </c:pt>
                <c:pt idx="76">
                  <c:v>6.1291168309706391E-3</c:v>
                </c:pt>
                <c:pt idx="77">
                  <c:v>6.1045593676710809E-3</c:v>
                </c:pt>
                <c:pt idx="78">
                  <c:v>6.2596606986337856E-3</c:v>
                </c:pt>
                <c:pt idx="79">
                  <c:v>6.4288963060479534E-3</c:v>
                </c:pt>
                <c:pt idx="80">
                  <c:v>6.4927603083090504E-3</c:v>
                </c:pt>
                <c:pt idx="81">
                  <c:v>6.8035756237914673E-3</c:v>
                </c:pt>
                <c:pt idx="82">
                  <c:v>6.9129171758344141E-3</c:v>
                </c:pt>
                <c:pt idx="83">
                  <c:v>7.2538549173977772E-3</c:v>
                </c:pt>
                <c:pt idx="84">
                  <c:v>7.4591841351946122E-3</c:v>
                </c:pt>
                <c:pt idx="85">
                  <c:v>7.4544218580746748E-3</c:v>
                </c:pt>
                <c:pt idx="86">
                  <c:v>7.5877002515356198E-3</c:v>
                </c:pt>
                <c:pt idx="87">
                  <c:v>7.7865234787401977E-3</c:v>
                </c:pt>
                <c:pt idx="88">
                  <c:v>8.104034380126043E-3</c:v>
                </c:pt>
                <c:pt idx="89">
                  <c:v>8.2694455276797422E-3</c:v>
                </c:pt>
                <c:pt idx="90">
                  <c:v>8.3542190496802803E-3</c:v>
                </c:pt>
                <c:pt idx="91">
                  <c:v>8.602016165875595E-3</c:v>
                </c:pt>
                <c:pt idx="92">
                  <c:v>8.5951402578113498E-3</c:v>
                </c:pt>
                <c:pt idx="93">
                  <c:v>8.8724547618068243E-3</c:v>
                </c:pt>
                <c:pt idx="94">
                  <c:v>9.1495530110319769E-3</c:v>
                </c:pt>
                <c:pt idx="95">
                  <c:v>9.1637336678824129E-3</c:v>
                </c:pt>
                <c:pt idx="96">
                  <c:v>9.5092622508654544E-3</c:v>
                </c:pt>
                <c:pt idx="97">
                  <c:v>9.8195766397190451E-3</c:v>
                </c:pt>
                <c:pt idx="98">
                  <c:v>9.947149406988369E-3</c:v>
                </c:pt>
                <c:pt idx="99">
                  <c:v>9.9877037001129577E-3</c:v>
                </c:pt>
                <c:pt idx="100">
                  <c:v>1.0209867721216943E-2</c:v>
                </c:pt>
                <c:pt idx="101">
                  <c:v>1.0581651234659586E-2</c:v>
                </c:pt>
                <c:pt idx="102">
                  <c:v>1.0825634689517721E-2</c:v>
                </c:pt>
                <c:pt idx="103">
                  <c:v>1.1082814641918863E-2</c:v>
                </c:pt>
                <c:pt idx="104">
                  <c:v>1.0986796730547733E-2</c:v>
                </c:pt>
                <c:pt idx="105">
                  <c:v>1.1301344864357668E-2</c:v>
                </c:pt>
                <c:pt idx="106">
                  <c:v>1.1566638011193302E-2</c:v>
                </c:pt>
                <c:pt idx="107">
                  <c:v>1.1892019187590521E-2</c:v>
                </c:pt>
                <c:pt idx="108">
                  <c:v>1.2038133892122863E-2</c:v>
                </c:pt>
                <c:pt idx="109">
                  <c:v>1.2346149905275742E-2</c:v>
                </c:pt>
                <c:pt idx="110">
                  <c:v>1.2195384033103981E-2</c:v>
                </c:pt>
                <c:pt idx="111">
                  <c:v>1.2463485344775193E-2</c:v>
                </c:pt>
                <c:pt idx="112">
                  <c:v>1.3117680553629319E-2</c:v>
                </c:pt>
                <c:pt idx="113">
                  <c:v>1.3211510784642588E-2</c:v>
                </c:pt>
                <c:pt idx="114">
                  <c:v>1.3300794904251349E-2</c:v>
                </c:pt>
                <c:pt idx="115">
                  <c:v>1.3647302868778891E-2</c:v>
                </c:pt>
                <c:pt idx="116">
                  <c:v>1.3985936483088657E-2</c:v>
                </c:pt>
                <c:pt idx="117">
                  <c:v>1.3777534310898634E-2</c:v>
                </c:pt>
                <c:pt idx="118">
                  <c:v>1.4244761551407747E-2</c:v>
                </c:pt>
                <c:pt idx="119">
                  <c:v>1.4347136323482512E-2</c:v>
                </c:pt>
                <c:pt idx="120">
                  <c:v>1.4968343171175793E-2</c:v>
                </c:pt>
                <c:pt idx="121">
                  <c:v>1.4970864998743477E-2</c:v>
                </c:pt>
                <c:pt idx="122">
                  <c:v>1.5321844967400081E-2</c:v>
                </c:pt>
                <c:pt idx="123">
                  <c:v>1.5505980125103888E-2</c:v>
                </c:pt>
                <c:pt idx="124">
                  <c:v>1.5767910524291617E-2</c:v>
                </c:pt>
                <c:pt idx="125">
                  <c:v>1.6060454929005968E-2</c:v>
                </c:pt>
                <c:pt idx="126">
                  <c:v>1.6389561696419218E-2</c:v>
                </c:pt>
                <c:pt idx="127">
                  <c:v>1.643009959044011E-2</c:v>
                </c:pt>
                <c:pt idx="128">
                  <c:v>1.6784960671883863E-2</c:v>
                </c:pt>
                <c:pt idx="129">
                  <c:v>1.6979094445358691E-2</c:v>
                </c:pt>
                <c:pt idx="130">
                  <c:v>1.7428883720740158E-2</c:v>
                </c:pt>
                <c:pt idx="131">
                  <c:v>1.7764261726054213E-2</c:v>
                </c:pt>
                <c:pt idx="132">
                  <c:v>1.7926007202571644E-2</c:v>
                </c:pt>
                <c:pt idx="133">
                  <c:v>1.7975323503681927E-2</c:v>
                </c:pt>
                <c:pt idx="134">
                  <c:v>1.8745877236801056E-2</c:v>
                </c:pt>
                <c:pt idx="135">
                  <c:v>1.860624277906155E-2</c:v>
                </c:pt>
                <c:pt idx="136">
                  <c:v>1.8889040403391781E-2</c:v>
                </c:pt>
                <c:pt idx="137">
                  <c:v>1.9242683441115804E-2</c:v>
                </c:pt>
                <c:pt idx="138">
                  <c:v>1.9057007082693814E-2</c:v>
                </c:pt>
                <c:pt idx="139">
                  <c:v>1.9792904025012992E-2</c:v>
                </c:pt>
                <c:pt idx="140">
                  <c:v>1.9994874700145725E-2</c:v>
                </c:pt>
                <c:pt idx="141">
                  <c:v>2.0480928138877502E-2</c:v>
                </c:pt>
                <c:pt idx="142">
                  <c:v>2.0602667159483806E-2</c:v>
                </c:pt>
                <c:pt idx="143">
                  <c:v>2.0938760717214368E-2</c:v>
                </c:pt>
                <c:pt idx="144">
                  <c:v>2.132609643208155E-2</c:v>
                </c:pt>
                <c:pt idx="145">
                  <c:v>2.1263820311795363E-2</c:v>
                </c:pt>
                <c:pt idx="146">
                  <c:v>2.1459439151575103E-2</c:v>
                </c:pt>
                <c:pt idx="147">
                  <c:v>2.2128803623600396E-2</c:v>
                </c:pt>
                <c:pt idx="148">
                  <c:v>2.1908341848155342E-2</c:v>
                </c:pt>
                <c:pt idx="149">
                  <c:v>2.3033382406343318E-2</c:v>
                </c:pt>
                <c:pt idx="150">
                  <c:v>2.3082573572057688E-2</c:v>
                </c:pt>
                <c:pt idx="151">
                  <c:v>2.3348455847982962E-2</c:v>
                </c:pt>
                <c:pt idx="152">
                  <c:v>2.3728994946087392E-2</c:v>
                </c:pt>
                <c:pt idx="153">
                  <c:v>2.4263674439045764E-2</c:v>
                </c:pt>
                <c:pt idx="154">
                  <c:v>2.4414447051499869E-2</c:v>
                </c:pt>
                <c:pt idx="155">
                  <c:v>2.4595402019198059E-2</c:v>
                </c:pt>
                <c:pt idx="156">
                  <c:v>2.51841647719761E-2</c:v>
                </c:pt>
                <c:pt idx="157">
                  <c:v>2.5163137737820997E-2</c:v>
                </c:pt>
                <c:pt idx="158">
                  <c:v>2.53931424317505E-2</c:v>
                </c:pt>
                <c:pt idx="159">
                  <c:v>2.61126556792458E-2</c:v>
                </c:pt>
                <c:pt idx="160">
                  <c:v>2.5439592925952808E-2</c:v>
                </c:pt>
                <c:pt idx="161">
                  <c:v>2.6522129462489778E-2</c:v>
                </c:pt>
                <c:pt idx="162">
                  <c:v>2.7113525267393603E-2</c:v>
                </c:pt>
                <c:pt idx="163">
                  <c:v>2.7421542923231228E-2</c:v>
                </c:pt>
                <c:pt idx="164">
                  <c:v>2.7863057240951915E-2</c:v>
                </c:pt>
                <c:pt idx="165">
                  <c:v>2.7372469336357355E-2</c:v>
                </c:pt>
                <c:pt idx="166">
                  <c:v>2.7891686276463309E-2</c:v>
                </c:pt>
                <c:pt idx="167">
                  <c:v>2.8719846918472271E-2</c:v>
                </c:pt>
                <c:pt idx="168">
                  <c:v>2.8715620729953727E-2</c:v>
                </c:pt>
                <c:pt idx="169">
                  <c:v>2.8518906767398624E-2</c:v>
                </c:pt>
                <c:pt idx="170">
                  <c:v>3.012349647963174E-2</c:v>
                </c:pt>
                <c:pt idx="171">
                  <c:v>2.9668499372027198E-2</c:v>
                </c:pt>
                <c:pt idx="172">
                  <c:v>2.9949720149182457E-2</c:v>
                </c:pt>
                <c:pt idx="173">
                  <c:v>3.0324783464685191E-2</c:v>
                </c:pt>
                <c:pt idx="174">
                  <c:v>3.0965604666635956E-2</c:v>
                </c:pt>
                <c:pt idx="175">
                  <c:v>3.103564454936129E-2</c:v>
                </c:pt>
                <c:pt idx="176">
                  <c:v>3.1209344678555233E-2</c:v>
                </c:pt>
                <c:pt idx="177">
                  <c:v>3.2001027278137452E-2</c:v>
                </c:pt>
                <c:pt idx="178">
                  <c:v>3.1920741161420498E-2</c:v>
                </c:pt>
                <c:pt idx="179">
                  <c:v>3.2803695459856896E-2</c:v>
                </c:pt>
                <c:pt idx="180">
                  <c:v>3.3293484529909788E-2</c:v>
                </c:pt>
                <c:pt idx="181">
                  <c:v>3.3454586333396583E-2</c:v>
                </c:pt>
                <c:pt idx="182">
                  <c:v>3.3858578513459588E-2</c:v>
                </c:pt>
                <c:pt idx="183">
                  <c:v>3.4083479188594626E-2</c:v>
                </c:pt>
                <c:pt idx="184">
                  <c:v>3.4676828516572944E-2</c:v>
                </c:pt>
                <c:pt idx="185">
                  <c:v>3.485792937457631E-2</c:v>
                </c:pt>
                <c:pt idx="186">
                  <c:v>3.4762270549217905E-2</c:v>
                </c:pt>
                <c:pt idx="187">
                  <c:v>3.6613183962299393E-2</c:v>
                </c:pt>
                <c:pt idx="188">
                  <c:v>3.6190226380601563E-2</c:v>
                </c:pt>
                <c:pt idx="189">
                  <c:v>3.5992998407109768E-2</c:v>
                </c:pt>
                <c:pt idx="190">
                  <c:v>3.7127777768722364E-2</c:v>
                </c:pt>
                <c:pt idx="191">
                  <c:v>3.6923672987427311E-2</c:v>
                </c:pt>
                <c:pt idx="192">
                  <c:v>3.7095050643147789E-2</c:v>
                </c:pt>
                <c:pt idx="193">
                  <c:v>3.8359560156411641E-2</c:v>
                </c:pt>
                <c:pt idx="194">
                  <c:v>3.8590863510423887E-2</c:v>
                </c:pt>
                <c:pt idx="195">
                  <c:v>3.9297539459511636E-2</c:v>
                </c:pt>
                <c:pt idx="196">
                  <c:v>3.9765790216526653E-2</c:v>
                </c:pt>
                <c:pt idx="197">
                  <c:v>3.9931236662966725E-2</c:v>
                </c:pt>
                <c:pt idx="198">
                  <c:v>3.988594402893731E-2</c:v>
                </c:pt>
                <c:pt idx="199">
                  <c:v>4.0503036993112605E-2</c:v>
                </c:pt>
                <c:pt idx="200">
                  <c:v>4.0637214465281651E-2</c:v>
                </c:pt>
                <c:pt idx="201">
                  <c:v>4.1441255981526919E-2</c:v>
                </c:pt>
                <c:pt idx="202">
                  <c:v>4.1969586748950731E-2</c:v>
                </c:pt>
                <c:pt idx="203">
                  <c:v>4.25051864960539E-2</c:v>
                </c:pt>
                <c:pt idx="204">
                  <c:v>4.2945618610811129E-2</c:v>
                </c:pt>
                <c:pt idx="205">
                  <c:v>4.2975584431430153E-2</c:v>
                </c:pt>
                <c:pt idx="206">
                  <c:v>4.3388749381381209E-2</c:v>
                </c:pt>
                <c:pt idx="207">
                  <c:v>4.4046279389002532E-2</c:v>
                </c:pt>
                <c:pt idx="208">
                  <c:v>4.4486042869926086E-2</c:v>
                </c:pt>
                <c:pt idx="209">
                  <c:v>4.4423111001488713E-2</c:v>
                </c:pt>
                <c:pt idx="210">
                  <c:v>4.5084895205730398E-2</c:v>
                </c:pt>
                <c:pt idx="211">
                  <c:v>4.5739006824601997E-2</c:v>
                </c:pt>
                <c:pt idx="212">
                  <c:v>4.5976239164839054E-2</c:v>
                </c:pt>
                <c:pt idx="213">
                  <c:v>4.6034725423446859E-2</c:v>
                </c:pt>
                <c:pt idx="214">
                  <c:v>4.7519755571621608E-2</c:v>
                </c:pt>
                <c:pt idx="215">
                  <c:v>4.7148699075854381E-2</c:v>
                </c:pt>
                <c:pt idx="216">
                  <c:v>4.7612497743890134E-2</c:v>
                </c:pt>
                <c:pt idx="217">
                  <c:v>4.8436356186358949E-2</c:v>
                </c:pt>
                <c:pt idx="218">
                  <c:v>4.8082060801036323E-2</c:v>
                </c:pt>
                <c:pt idx="219">
                  <c:v>4.8677835514387861E-2</c:v>
                </c:pt>
                <c:pt idx="220">
                  <c:v>4.9806980177287005E-2</c:v>
                </c:pt>
                <c:pt idx="221">
                  <c:v>5.0435619613137125E-2</c:v>
                </c:pt>
                <c:pt idx="222">
                  <c:v>5.0415714347039169E-2</c:v>
                </c:pt>
                <c:pt idx="223">
                  <c:v>5.0266682756504796E-2</c:v>
                </c:pt>
                <c:pt idx="224">
                  <c:v>5.2026616963088732E-2</c:v>
                </c:pt>
                <c:pt idx="225">
                  <c:v>5.1783102206574637E-2</c:v>
                </c:pt>
                <c:pt idx="226">
                  <c:v>5.3045004301067018E-2</c:v>
                </c:pt>
                <c:pt idx="227">
                  <c:v>5.1573951855727961E-2</c:v>
                </c:pt>
                <c:pt idx="228">
                  <c:v>5.3570018860048481E-2</c:v>
                </c:pt>
                <c:pt idx="229">
                  <c:v>5.4779100919872523E-2</c:v>
                </c:pt>
                <c:pt idx="230">
                  <c:v>5.4143400973155446E-2</c:v>
                </c:pt>
                <c:pt idx="231">
                  <c:v>5.4964301765745044E-2</c:v>
                </c:pt>
                <c:pt idx="232">
                  <c:v>5.4445044723889946E-2</c:v>
                </c:pt>
                <c:pt idx="233">
                  <c:v>5.5661292151765629E-2</c:v>
                </c:pt>
                <c:pt idx="234">
                  <c:v>5.5986075210674814E-2</c:v>
                </c:pt>
                <c:pt idx="235">
                  <c:v>5.711756465441617E-2</c:v>
                </c:pt>
                <c:pt idx="236">
                  <c:v>5.7578121653815192E-2</c:v>
                </c:pt>
                <c:pt idx="237">
                  <c:v>5.7965967842427746E-2</c:v>
                </c:pt>
                <c:pt idx="238">
                  <c:v>5.768340057688668E-2</c:v>
                </c:pt>
                <c:pt idx="239">
                  <c:v>5.9242934348589557E-2</c:v>
                </c:pt>
                <c:pt idx="240">
                  <c:v>5.8631839037852136E-2</c:v>
                </c:pt>
                <c:pt idx="241">
                  <c:v>5.8418979851314175E-2</c:v>
                </c:pt>
                <c:pt idx="242">
                  <c:v>6.0006721094528113E-2</c:v>
                </c:pt>
                <c:pt idx="243">
                  <c:v>5.9607048270481404E-2</c:v>
                </c:pt>
                <c:pt idx="244">
                  <c:v>6.1249317830041929E-2</c:v>
                </c:pt>
                <c:pt idx="245">
                  <c:v>6.0577015634929718E-2</c:v>
                </c:pt>
                <c:pt idx="246">
                  <c:v>6.2571643780161293E-2</c:v>
                </c:pt>
                <c:pt idx="247">
                  <c:v>6.4517265884769012E-2</c:v>
                </c:pt>
                <c:pt idx="248">
                  <c:v>6.2458288094881458E-2</c:v>
                </c:pt>
                <c:pt idx="249">
                  <c:v>6.4823685321111962E-2</c:v>
                </c:pt>
                <c:pt idx="250">
                  <c:v>6.5658668665769457E-2</c:v>
                </c:pt>
                <c:pt idx="251">
                  <c:v>6.4612216065595238E-2</c:v>
                </c:pt>
                <c:pt idx="252">
                  <c:v>6.5871967649912988E-2</c:v>
                </c:pt>
                <c:pt idx="253">
                  <c:v>6.6025361947878683E-2</c:v>
                </c:pt>
                <c:pt idx="254">
                  <c:v>6.6329690254580284E-2</c:v>
                </c:pt>
                <c:pt idx="255">
                  <c:v>6.7643762517063832E-2</c:v>
                </c:pt>
                <c:pt idx="256">
                  <c:v>6.6766421167357065E-2</c:v>
                </c:pt>
                <c:pt idx="257">
                  <c:v>6.7914508615895472E-2</c:v>
                </c:pt>
                <c:pt idx="258">
                  <c:v>6.8218530453246287E-2</c:v>
                </c:pt>
                <c:pt idx="259">
                  <c:v>6.8821572846264167E-2</c:v>
                </c:pt>
                <c:pt idx="260">
                  <c:v>6.8101900355410944E-2</c:v>
                </c:pt>
                <c:pt idx="261">
                  <c:v>6.968858204339326E-2</c:v>
                </c:pt>
                <c:pt idx="262">
                  <c:v>7.1778372921887532E-2</c:v>
                </c:pt>
                <c:pt idx="263">
                  <c:v>7.0531894719830401E-2</c:v>
                </c:pt>
                <c:pt idx="264">
                  <c:v>7.0304686950193651E-2</c:v>
                </c:pt>
                <c:pt idx="265">
                  <c:v>7.3831992331266666E-2</c:v>
                </c:pt>
                <c:pt idx="266">
                  <c:v>7.2010185056642445E-2</c:v>
                </c:pt>
                <c:pt idx="267">
                  <c:v>7.5090963484749182E-2</c:v>
                </c:pt>
                <c:pt idx="268">
                  <c:v>7.4747401576663389E-2</c:v>
                </c:pt>
                <c:pt idx="269">
                  <c:v>7.5226875034112989E-2</c:v>
                </c:pt>
                <c:pt idx="270">
                  <c:v>7.5914911198618693E-2</c:v>
                </c:pt>
                <c:pt idx="271">
                  <c:v>7.6796264251150909E-2</c:v>
                </c:pt>
                <c:pt idx="272">
                  <c:v>7.7438001539777049E-2</c:v>
                </c:pt>
                <c:pt idx="273">
                  <c:v>7.8003508167087926E-2</c:v>
                </c:pt>
                <c:pt idx="274">
                  <c:v>7.8030665962760828E-2</c:v>
                </c:pt>
                <c:pt idx="275">
                  <c:v>7.7051081498857324E-2</c:v>
                </c:pt>
                <c:pt idx="276">
                  <c:v>8.0459533163225017E-2</c:v>
                </c:pt>
                <c:pt idx="277">
                  <c:v>7.9284580634916529E-2</c:v>
                </c:pt>
                <c:pt idx="278">
                  <c:v>8.0596741758047444E-2</c:v>
                </c:pt>
                <c:pt idx="279">
                  <c:v>8.1407842550939483E-2</c:v>
                </c:pt>
                <c:pt idx="280">
                  <c:v>8.0901780806436827E-2</c:v>
                </c:pt>
                <c:pt idx="281">
                  <c:v>8.1661712914423784E-2</c:v>
                </c:pt>
                <c:pt idx="282">
                  <c:v>8.2719655618789814E-2</c:v>
                </c:pt>
                <c:pt idx="283">
                  <c:v>8.1515716267786642E-2</c:v>
                </c:pt>
                <c:pt idx="284">
                  <c:v>8.3527340315875359E-2</c:v>
                </c:pt>
                <c:pt idx="285">
                  <c:v>8.3489693455168018E-2</c:v>
                </c:pt>
                <c:pt idx="286">
                  <c:v>8.4568540674685749E-2</c:v>
                </c:pt>
                <c:pt idx="287">
                  <c:v>8.6870561158134685E-2</c:v>
                </c:pt>
                <c:pt idx="288">
                  <c:v>8.5578753767651006E-2</c:v>
                </c:pt>
                <c:pt idx="289">
                  <c:v>8.7395112834299293E-2</c:v>
                </c:pt>
                <c:pt idx="290">
                  <c:v>8.8073961005309079E-2</c:v>
                </c:pt>
                <c:pt idx="291">
                  <c:v>8.8571545298398072E-2</c:v>
                </c:pt>
                <c:pt idx="292">
                  <c:v>8.7432654683627278E-2</c:v>
                </c:pt>
                <c:pt idx="293">
                  <c:v>8.7980119032791917E-2</c:v>
                </c:pt>
                <c:pt idx="294">
                  <c:v>8.9322283862063603E-2</c:v>
                </c:pt>
                <c:pt idx="295">
                  <c:v>9.0076002771611027E-2</c:v>
                </c:pt>
                <c:pt idx="296">
                  <c:v>9.0140331979398136E-2</c:v>
                </c:pt>
                <c:pt idx="297">
                  <c:v>9.220065502647283E-2</c:v>
                </c:pt>
                <c:pt idx="298">
                  <c:v>9.261303795333857E-2</c:v>
                </c:pt>
                <c:pt idx="299">
                  <c:v>9.3727830055126429E-2</c:v>
                </c:pt>
              </c:numCache>
            </c:numRef>
          </c:yVal>
          <c:smooth val="1"/>
        </c:ser>
        <c:axId val="192612608"/>
        <c:axId val="192614400"/>
      </c:scatterChart>
      <c:valAx>
        <c:axId val="192612608"/>
        <c:scaling>
          <c:logBase val="10"/>
          <c:orientation val="minMax"/>
        </c:scaling>
        <c:axPos val="b"/>
        <c:numFmt formatCode="General" sourceLinked="1"/>
        <c:tickLblPos val="nextTo"/>
        <c:crossAx val="192614400"/>
        <c:crosses val="autoZero"/>
        <c:crossBetween val="midCat"/>
      </c:valAx>
      <c:valAx>
        <c:axId val="192614400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26126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f(theta-theta_c)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'Plu sup 4 - all'!$G$3</c:f>
              <c:strCache>
                <c:ptCount val="1"/>
                <c:pt idx="0">
                  <c:v>negative slope</c:v>
                </c:pt>
              </c:strCache>
            </c:strRef>
          </c:tx>
          <c:trendline>
            <c:name>Fit</c:name>
            <c:trendlineType val="power"/>
            <c:dispEq val="1"/>
            <c:trendlineLbl>
              <c:numFmt formatCode="General" sourceLinked="0"/>
            </c:trendlineLbl>
          </c:trendline>
          <c:xVal>
            <c:numRef>
              <c:f>'Plu sup 4 - all'!$F$5:$F$6</c:f>
              <c:numCache>
                <c:formatCode>General</c:formatCode>
                <c:ptCount val="2"/>
                <c:pt idx="0">
                  <c:v>2.0000000000000018E-3</c:v>
                </c:pt>
                <c:pt idx="1">
                  <c:v>3.0000000000000027E-3</c:v>
                </c:pt>
              </c:numCache>
            </c:numRef>
          </c:xVal>
          <c:yVal>
            <c:numRef>
              <c:f>'Plu sup 4 - all'!$G$5:$G$6</c:f>
              <c:numCache>
                <c:formatCode>0.000000000</c:formatCode>
                <c:ptCount val="2"/>
                <c:pt idx="0">
                  <c:v>2.3959640148502612E-5</c:v>
                </c:pt>
                <c:pt idx="1">
                  <c:v>3.9602582772227087E-5</c:v>
                </c:pt>
              </c:numCache>
            </c:numRef>
          </c:yVal>
          <c:smooth val="1"/>
        </c:ser>
        <c:axId val="192639360"/>
        <c:axId val="192640896"/>
      </c:scatterChart>
      <c:valAx>
        <c:axId val="192639360"/>
        <c:scaling>
          <c:logBase val="10"/>
          <c:orientation val="minMax"/>
        </c:scaling>
        <c:axPos val="b"/>
        <c:numFmt formatCode="General" sourceLinked="1"/>
        <c:tickLblPos val="nextTo"/>
        <c:crossAx val="192640896"/>
        <c:crosses val="autoZero"/>
        <c:crossBetween val="midCat"/>
      </c:valAx>
      <c:valAx>
        <c:axId val="192640896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26393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f(theta-theta_c)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'Plu sup 4 - all'!$G$3</c:f>
              <c:strCache>
                <c:ptCount val="1"/>
                <c:pt idx="0">
                  <c:v>negative slope</c:v>
                </c:pt>
              </c:strCache>
            </c:strRef>
          </c:tx>
          <c:trendline>
            <c:name>Fit</c:name>
            <c:trendlineType val="power"/>
            <c:dispEq val="1"/>
            <c:trendlineLbl>
              <c:numFmt formatCode="General" sourceLinked="0"/>
            </c:trendlineLbl>
          </c:trendline>
          <c:xVal>
            <c:numRef>
              <c:f>'Plu sup 4 - all'!$F$253:$F$303</c:f>
              <c:numCache>
                <c:formatCode>General</c:formatCode>
                <c:ptCount val="51"/>
                <c:pt idx="0">
                  <c:v>0.25</c:v>
                </c:pt>
                <c:pt idx="1">
                  <c:v>0.251</c:v>
                </c:pt>
                <c:pt idx="2">
                  <c:v>0.252</c:v>
                </c:pt>
                <c:pt idx="3">
                  <c:v>0.253</c:v>
                </c:pt>
                <c:pt idx="4">
                  <c:v>0.254</c:v>
                </c:pt>
                <c:pt idx="5">
                  <c:v>0.255</c:v>
                </c:pt>
                <c:pt idx="6">
                  <c:v>0.25600000000000001</c:v>
                </c:pt>
                <c:pt idx="7">
                  <c:v>0.25700000000000001</c:v>
                </c:pt>
                <c:pt idx="8">
                  <c:v>0.25800000000000001</c:v>
                </c:pt>
                <c:pt idx="9">
                  <c:v>0.25900000000000001</c:v>
                </c:pt>
                <c:pt idx="10">
                  <c:v>0.26</c:v>
                </c:pt>
                <c:pt idx="11">
                  <c:v>0.26100000000000001</c:v>
                </c:pt>
                <c:pt idx="12">
                  <c:v>0.26200000000000001</c:v>
                </c:pt>
                <c:pt idx="13">
                  <c:v>0.26300000000000001</c:v>
                </c:pt>
                <c:pt idx="14">
                  <c:v>0.26400000000000001</c:v>
                </c:pt>
                <c:pt idx="15">
                  <c:v>0.26500000000000001</c:v>
                </c:pt>
                <c:pt idx="16">
                  <c:v>0.26600000000000001</c:v>
                </c:pt>
                <c:pt idx="17">
                  <c:v>0.26700000000000002</c:v>
                </c:pt>
                <c:pt idx="18">
                  <c:v>0.26800000000000002</c:v>
                </c:pt>
                <c:pt idx="19">
                  <c:v>0.26899999999999996</c:v>
                </c:pt>
                <c:pt idx="20">
                  <c:v>0.26999999999999996</c:v>
                </c:pt>
                <c:pt idx="21">
                  <c:v>0.27099999999999996</c:v>
                </c:pt>
                <c:pt idx="22">
                  <c:v>0.27199999999999996</c:v>
                </c:pt>
                <c:pt idx="23">
                  <c:v>0.27299999999999996</c:v>
                </c:pt>
                <c:pt idx="24">
                  <c:v>0.27399999999999997</c:v>
                </c:pt>
                <c:pt idx="25">
                  <c:v>0.27499999999999997</c:v>
                </c:pt>
                <c:pt idx="26">
                  <c:v>0.27599999999999997</c:v>
                </c:pt>
                <c:pt idx="27">
                  <c:v>0.27699999999999997</c:v>
                </c:pt>
                <c:pt idx="28">
                  <c:v>0.27799999999999897</c:v>
                </c:pt>
                <c:pt idx="29">
                  <c:v>0.27899999999999897</c:v>
                </c:pt>
                <c:pt idx="30">
                  <c:v>0.27999999999999897</c:v>
                </c:pt>
                <c:pt idx="31">
                  <c:v>0.28099999999999897</c:v>
                </c:pt>
                <c:pt idx="32">
                  <c:v>0.28199999999999897</c:v>
                </c:pt>
                <c:pt idx="33">
                  <c:v>0.28299999999999897</c:v>
                </c:pt>
                <c:pt idx="34">
                  <c:v>0.28399999999999898</c:v>
                </c:pt>
                <c:pt idx="35">
                  <c:v>0.28499999999999898</c:v>
                </c:pt>
                <c:pt idx="36">
                  <c:v>0.28599999999999898</c:v>
                </c:pt>
                <c:pt idx="37">
                  <c:v>0.28699999999999898</c:v>
                </c:pt>
                <c:pt idx="38">
                  <c:v>0.28799999999999898</c:v>
                </c:pt>
                <c:pt idx="39">
                  <c:v>0.28899999999999898</c:v>
                </c:pt>
                <c:pt idx="40">
                  <c:v>0.28999999999999898</c:v>
                </c:pt>
                <c:pt idx="41">
                  <c:v>0.29099999999999898</c:v>
                </c:pt>
                <c:pt idx="42">
                  <c:v>0.29199999999999898</c:v>
                </c:pt>
                <c:pt idx="43">
                  <c:v>0.29299999999999898</c:v>
                </c:pt>
                <c:pt idx="44">
                  <c:v>0.29399999999999898</c:v>
                </c:pt>
                <c:pt idx="45">
                  <c:v>0.29499999999999899</c:v>
                </c:pt>
                <c:pt idx="46">
                  <c:v>0.29599999999999899</c:v>
                </c:pt>
                <c:pt idx="47">
                  <c:v>0.29699999999999799</c:v>
                </c:pt>
                <c:pt idx="48">
                  <c:v>0.29799999999999799</c:v>
                </c:pt>
                <c:pt idx="49">
                  <c:v>0.29899999999999799</c:v>
                </c:pt>
                <c:pt idx="50">
                  <c:v>0.3</c:v>
                </c:pt>
              </c:numCache>
            </c:numRef>
          </c:xVal>
          <c:yVal>
            <c:numRef>
              <c:f>'Plu sup 4 - all'!$G$253:$G$303</c:f>
              <c:numCache>
                <c:formatCode>0.000000000</c:formatCode>
                <c:ptCount val="51"/>
                <c:pt idx="0">
                  <c:v>6.4823685321111962E-2</c:v>
                </c:pt>
                <c:pt idx="1">
                  <c:v>6.5658668665769457E-2</c:v>
                </c:pt>
                <c:pt idx="2">
                  <c:v>6.4612216065595238E-2</c:v>
                </c:pt>
                <c:pt idx="3">
                  <c:v>6.5871967649912988E-2</c:v>
                </c:pt>
                <c:pt idx="4">
                  <c:v>6.6025361947878683E-2</c:v>
                </c:pt>
                <c:pt idx="5">
                  <c:v>6.6329690254580284E-2</c:v>
                </c:pt>
                <c:pt idx="6">
                  <c:v>6.7643762517063832E-2</c:v>
                </c:pt>
                <c:pt idx="7">
                  <c:v>6.6766421167357065E-2</c:v>
                </c:pt>
                <c:pt idx="8">
                  <c:v>6.7914508615895472E-2</c:v>
                </c:pt>
                <c:pt idx="9">
                  <c:v>6.8218530453246287E-2</c:v>
                </c:pt>
                <c:pt idx="10">
                  <c:v>6.8821572846264167E-2</c:v>
                </c:pt>
                <c:pt idx="11">
                  <c:v>6.8101900355410944E-2</c:v>
                </c:pt>
                <c:pt idx="12">
                  <c:v>6.968858204339326E-2</c:v>
                </c:pt>
                <c:pt idx="13">
                  <c:v>7.1778372921887532E-2</c:v>
                </c:pt>
                <c:pt idx="14">
                  <c:v>7.0531894719830401E-2</c:v>
                </c:pt>
                <c:pt idx="15">
                  <c:v>7.0304686950193651E-2</c:v>
                </c:pt>
                <c:pt idx="16">
                  <c:v>7.3831992331266666E-2</c:v>
                </c:pt>
                <c:pt idx="17">
                  <c:v>7.2010185056642445E-2</c:v>
                </c:pt>
                <c:pt idx="18">
                  <c:v>7.5090963484749182E-2</c:v>
                </c:pt>
                <c:pt idx="19">
                  <c:v>7.4747401576663389E-2</c:v>
                </c:pt>
                <c:pt idx="20">
                  <c:v>7.5226875034112989E-2</c:v>
                </c:pt>
                <c:pt idx="21">
                  <c:v>7.5914911198618693E-2</c:v>
                </c:pt>
                <c:pt idx="22">
                  <c:v>7.6796264251150909E-2</c:v>
                </c:pt>
                <c:pt idx="23">
                  <c:v>7.7438001539777049E-2</c:v>
                </c:pt>
                <c:pt idx="24">
                  <c:v>7.8003508167087926E-2</c:v>
                </c:pt>
                <c:pt idx="25">
                  <c:v>7.8030665962760828E-2</c:v>
                </c:pt>
                <c:pt idx="26">
                  <c:v>7.7051081498857324E-2</c:v>
                </c:pt>
                <c:pt idx="27">
                  <c:v>8.0459533163225017E-2</c:v>
                </c:pt>
                <c:pt idx="28">
                  <c:v>7.9284580634916529E-2</c:v>
                </c:pt>
                <c:pt idx="29">
                  <c:v>8.0596741758047444E-2</c:v>
                </c:pt>
                <c:pt idx="30">
                  <c:v>8.1407842550939483E-2</c:v>
                </c:pt>
                <c:pt idx="31">
                  <c:v>8.0901780806436827E-2</c:v>
                </c:pt>
                <c:pt idx="32">
                  <c:v>8.1661712914423784E-2</c:v>
                </c:pt>
                <c:pt idx="33">
                  <c:v>8.2719655618789814E-2</c:v>
                </c:pt>
                <c:pt idx="34">
                  <c:v>8.1515716267786642E-2</c:v>
                </c:pt>
                <c:pt idx="35">
                  <c:v>8.3527340315875359E-2</c:v>
                </c:pt>
                <c:pt idx="36">
                  <c:v>8.3489693455168018E-2</c:v>
                </c:pt>
                <c:pt idx="37">
                  <c:v>8.4568540674685749E-2</c:v>
                </c:pt>
                <c:pt idx="38">
                  <c:v>8.6870561158134685E-2</c:v>
                </c:pt>
                <c:pt idx="39">
                  <c:v>8.5578753767651006E-2</c:v>
                </c:pt>
                <c:pt idx="40">
                  <c:v>8.7395112834299293E-2</c:v>
                </c:pt>
                <c:pt idx="41">
                  <c:v>8.8073961005309079E-2</c:v>
                </c:pt>
                <c:pt idx="42">
                  <c:v>8.8571545298398072E-2</c:v>
                </c:pt>
                <c:pt idx="43">
                  <c:v>8.7432654683627278E-2</c:v>
                </c:pt>
                <c:pt idx="44">
                  <c:v>8.7980119032791917E-2</c:v>
                </c:pt>
                <c:pt idx="45">
                  <c:v>8.9322283862063603E-2</c:v>
                </c:pt>
                <c:pt idx="46">
                  <c:v>9.0076002771611027E-2</c:v>
                </c:pt>
                <c:pt idx="47">
                  <c:v>9.0140331979398136E-2</c:v>
                </c:pt>
                <c:pt idx="48">
                  <c:v>9.220065502647283E-2</c:v>
                </c:pt>
                <c:pt idx="49">
                  <c:v>9.261303795333857E-2</c:v>
                </c:pt>
                <c:pt idx="50">
                  <c:v>9.3727830055126429E-2</c:v>
                </c:pt>
              </c:numCache>
            </c:numRef>
          </c:yVal>
          <c:smooth val="1"/>
        </c:ser>
        <c:axId val="192669952"/>
        <c:axId val="192745472"/>
      </c:scatterChart>
      <c:valAx>
        <c:axId val="192669952"/>
        <c:scaling>
          <c:logBase val="10"/>
          <c:orientation val="minMax"/>
        </c:scaling>
        <c:axPos val="b"/>
        <c:numFmt formatCode="General" sourceLinked="1"/>
        <c:tickLblPos val="nextTo"/>
        <c:crossAx val="192745472"/>
        <c:crosses val="autoZero"/>
        <c:crossBetween val="midCat"/>
      </c:valAx>
      <c:valAx>
        <c:axId val="192745472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26699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f(theta-theta_c)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'Plu sup 5'!$G$3</c:f>
              <c:strCache>
                <c:ptCount val="1"/>
                <c:pt idx="0">
                  <c:v>negative slope</c:v>
                </c:pt>
              </c:strCache>
            </c:strRef>
          </c:tx>
          <c:xVal>
            <c:numRef>
              <c:f>'Plu sup 5'!$F$5:$F$18</c:f>
              <c:numCache>
                <c:formatCode>General</c:formatCode>
                <c:ptCount val="14"/>
                <c:pt idx="0">
                  <c:v>1.2307692307692297E-3</c:v>
                </c:pt>
                <c:pt idx="1">
                  <c:v>2.2307692307692306E-3</c:v>
                </c:pt>
                <c:pt idx="2">
                  <c:v>3.2307692307692315E-3</c:v>
                </c:pt>
                <c:pt idx="3">
                  <c:v>4.2307692307692046E-3</c:v>
                </c:pt>
                <c:pt idx="4">
                  <c:v>5.2307692307692055E-3</c:v>
                </c:pt>
                <c:pt idx="5">
                  <c:v>8.2307692307692082E-3</c:v>
                </c:pt>
                <c:pt idx="6">
                  <c:v>1.2230769230769212E-2</c:v>
                </c:pt>
                <c:pt idx="7">
                  <c:v>1.9230769230769218E-2</c:v>
                </c:pt>
                <c:pt idx="8">
                  <c:v>2.9230769230769227E-2</c:v>
                </c:pt>
                <c:pt idx="9">
                  <c:v>4.6230769230769242E-2</c:v>
                </c:pt>
                <c:pt idx="10">
                  <c:v>7.1230769230769209E-2</c:v>
                </c:pt>
                <c:pt idx="11">
                  <c:v>0.11123076923076924</c:v>
                </c:pt>
                <c:pt idx="12">
                  <c:v>0.17323076923076924</c:v>
                </c:pt>
                <c:pt idx="13">
                  <c:v>0.26923076923076922</c:v>
                </c:pt>
              </c:numCache>
            </c:numRef>
          </c:xVal>
          <c:yVal>
            <c:numRef>
              <c:f>'Plu sup 5'!$G$5:$G$18</c:f>
              <c:numCache>
                <c:formatCode>0.000000000</c:formatCode>
                <c:ptCount val="14"/>
                <c:pt idx="0">
                  <c:v>1.4145454379368896E-5</c:v>
                </c:pt>
                <c:pt idx="1">
                  <c:v>3.0646411903108685E-5</c:v>
                </c:pt>
                <c:pt idx="2">
                  <c:v>4.5111665051924795E-5</c:v>
                </c:pt>
                <c:pt idx="3">
                  <c:v>6.6486563524918068E-5</c:v>
                </c:pt>
                <c:pt idx="4">
                  <c:v>9.338679585847243E-5</c:v>
                </c:pt>
                <c:pt idx="5">
                  <c:v>1.6210401065910266E-4</c:v>
                </c:pt>
                <c:pt idx="6">
                  <c:v>2.8533763597877798E-4</c:v>
                </c:pt>
                <c:pt idx="7">
                  <c:v>5.5926432313443551E-4</c:v>
                </c:pt>
                <c:pt idx="8">
                  <c:v>1.1098497301292032E-3</c:v>
                </c:pt>
                <c:pt idx="9">
                  <c:v>2.5079068160412839E-3</c:v>
                </c:pt>
                <c:pt idx="10">
                  <c:v>5.7002814597466494E-3</c:v>
                </c:pt>
                <c:pt idx="11">
                  <c:v>1.3851066519162429E-2</c:v>
                </c:pt>
                <c:pt idx="12">
                  <c:v>3.3587866254789607E-2</c:v>
                </c:pt>
                <c:pt idx="13">
                  <c:v>8.1388550468203411E-2</c:v>
                </c:pt>
              </c:numCache>
            </c:numRef>
          </c:yVal>
          <c:smooth val="1"/>
        </c:ser>
        <c:axId val="192905216"/>
        <c:axId val="192906752"/>
      </c:scatterChart>
      <c:valAx>
        <c:axId val="192905216"/>
        <c:scaling>
          <c:logBase val="10"/>
          <c:orientation val="minMax"/>
        </c:scaling>
        <c:axPos val="b"/>
        <c:numFmt formatCode="General" sourceLinked="1"/>
        <c:tickLblPos val="nextTo"/>
        <c:crossAx val="192906752"/>
        <c:crosses val="autoZero"/>
        <c:crossBetween val="midCat"/>
      </c:valAx>
      <c:valAx>
        <c:axId val="192906752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29052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f(theta-theta_c)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'Plu sup 5'!$G$3</c:f>
              <c:strCache>
                <c:ptCount val="1"/>
                <c:pt idx="0">
                  <c:v>negative slope</c:v>
                </c:pt>
              </c:strCache>
            </c:strRef>
          </c:tx>
          <c:trendline>
            <c:name>Fit</c:name>
            <c:trendlineType val="power"/>
            <c:dispEq val="1"/>
            <c:trendlineLbl>
              <c:layout>
                <c:manualLayout>
                  <c:x val="2.7777777777777848E-3"/>
                  <c:y val="-9.0995917177019672E-2"/>
                </c:manualLayout>
              </c:layout>
              <c:numFmt formatCode="General" sourceLinked="0"/>
            </c:trendlineLbl>
          </c:trendline>
          <c:xVal>
            <c:numRef>
              <c:f>'Plu sup 5'!$F$5:$F$7</c:f>
              <c:numCache>
                <c:formatCode>General</c:formatCode>
                <c:ptCount val="3"/>
                <c:pt idx="0">
                  <c:v>1.2307692307692297E-3</c:v>
                </c:pt>
                <c:pt idx="1">
                  <c:v>2.2307692307692306E-3</c:v>
                </c:pt>
                <c:pt idx="2">
                  <c:v>3.2307692307692315E-3</c:v>
                </c:pt>
              </c:numCache>
            </c:numRef>
          </c:xVal>
          <c:yVal>
            <c:numRef>
              <c:f>'Plu sup 5'!$G$5:$G$7</c:f>
              <c:numCache>
                <c:formatCode>0.000000000</c:formatCode>
                <c:ptCount val="3"/>
                <c:pt idx="0">
                  <c:v>1.4145454379368896E-5</c:v>
                </c:pt>
                <c:pt idx="1">
                  <c:v>3.0646411903108685E-5</c:v>
                </c:pt>
                <c:pt idx="2">
                  <c:v>4.5111665051924795E-5</c:v>
                </c:pt>
              </c:numCache>
            </c:numRef>
          </c:yVal>
          <c:smooth val="1"/>
        </c:ser>
        <c:axId val="192935808"/>
        <c:axId val="192937344"/>
      </c:scatterChart>
      <c:valAx>
        <c:axId val="192935808"/>
        <c:scaling>
          <c:logBase val="10"/>
          <c:orientation val="minMax"/>
        </c:scaling>
        <c:axPos val="b"/>
        <c:numFmt formatCode="General" sourceLinked="1"/>
        <c:tickLblPos val="nextTo"/>
        <c:crossAx val="192937344"/>
        <c:crosses val="autoZero"/>
        <c:crossBetween val="midCat"/>
      </c:valAx>
      <c:valAx>
        <c:axId val="192937344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29358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Negative slope = f(theta-theta_c)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'Plu sup 5'!$G$3</c:f>
              <c:strCache>
                <c:ptCount val="1"/>
                <c:pt idx="0">
                  <c:v>negative slope</c:v>
                </c:pt>
              </c:strCache>
            </c:strRef>
          </c:tx>
          <c:trendline>
            <c:name>Fit</c:name>
            <c:trendlineType val="power"/>
            <c:dispEq val="1"/>
            <c:trendlineLbl>
              <c:numFmt formatCode="General" sourceLinked="0"/>
            </c:trendlineLbl>
          </c:trendline>
          <c:xVal>
            <c:numRef>
              <c:f>'Plu sup 5'!$F$15:$F$18</c:f>
              <c:numCache>
                <c:formatCode>General</c:formatCode>
                <c:ptCount val="4"/>
                <c:pt idx="0">
                  <c:v>7.1230769230769209E-2</c:v>
                </c:pt>
                <c:pt idx="1">
                  <c:v>0.11123076923076924</c:v>
                </c:pt>
                <c:pt idx="2">
                  <c:v>0.17323076923076924</c:v>
                </c:pt>
                <c:pt idx="3">
                  <c:v>0.26923076923076922</c:v>
                </c:pt>
              </c:numCache>
            </c:numRef>
          </c:xVal>
          <c:yVal>
            <c:numRef>
              <c:f>'Plu sup 5'!$G$15:$G$18</c:f>
              <c:numCache>
                <c:formatCode>0.000000000</c:formatCode>
                <c:ptCount val="4"/>
                <c:pt idx="0">
                  <c:v>5.7002814597466494E-3</c:v>
                </c:pt>
                <c:pt idx="1">
                  <c:v>1.3851066519162429E-2</c:v>
                </c:pt>
                <c:pt idx="2">
                  <c:v>3.3587866254789607E-2</c:v>
                </c:pt>
                <c:pt idx="3">
                  <c:v>8.1388550468203411E-2</c:v>
                </c:pt>
              </c:numCache>
            </c:numRef>
          </c:yVal>
          <c:smooth val="1"/>
        </c:ser>
        <c:axId val="192970752"/>
        <c:axId val="192972288"/>
      </c:scatterChart>
      <c:valAx>
        <c:axId val="192970752"/>
        <c:scaling>
          <c:logBase val="10"/>
          <c:orientation val="minMax"/>
        </c:scaling>
        <c:axPos val="b"/>
        <c:numFmt formatCode="General" sourceLinked="1"/>
        <c:tickLblPos val="nextTo"/>
        <c:crossAx val="192972288"/>
        <c:crosses val="autoZero"/>
        <c:crossBetween val="midCat"/>
      </c:valAx>
      <c:valAx>
        <c:axId val="192972288"/>
        <c:scaling>
          <c:logBase val="10"/>
          <c:orientation val="minMax"/>
        </c:scaling>
        <c:axPos val="l"/>
        <c:majorGridlines/>
        <c:numFmt formatCode="0.000000000" sourceLinked="1"/>
        <c:tickLblPos val="nextTo"/>
        <c:crossAx val="1929707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15</xdr:row>
      <xdr:rowOff>175260</xdr:rowOff>
    </xdr:from>
    <xdr:to>
      <xdr:col>5</xdr:col>
      <xdr:colOff>662940</xdr:colOff>
      <xdr:row>30</xdr:row>
      <xdr:rowOff>175260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16</xdr:row>
      <xdr:rowOff>7620</xdr:rowOff>
    </xdr:from>
    <xdr:to>
      <xdr:col>10</xdr:col>
      <xdr:colOff>609600</xdr:colOff>
      <xdr:row>31</xdr:row>
      <xdr:rowOff>7620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</xdr:colOff>
      <xdr:row>16</xdr:row>
      <xdr:rowOff>0</xdr:rowOff>
    </xdr:from>
    <xdr:to>
      <xdr:col>16</xdr:col>
      <xdr:colOff>640080</xdr:colOff>
      <xdr:row>31</xdr:row>
      <xdr:rowOff>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305</xdr:row>
      <xdr:rowOff>175260</xdr:rowOff>
    </xdr:from>
    <xdr:to>
      <xdr:col>5</xdr:col>
      <xdr:colOff>662940</xdr:colOff>
      <xdr:row>320</xdr:row>
      <xdr:rowOff>175260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306</xdr:row>
      <xdr:rowOff>7620</xdr:rowOff>
    </xdr:from>
    <xdr:to>
      <xdr:col>10</xdr:col>
      <xdr:colOff>609600</xdr:colOff>
      <xdr:row>321</xdr:row>
      <xdr:rowOff>7620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306</xdr:row>
      <xdr:rowOff>0</xdr:rowOff>
    </xdr:from>
    <xdr:to>
      <xdr:col>16</xdr:col>
      <xdr:colOff>617220</xdr:colOff>
      <xdr:row>321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20</xdr:row>
      <xdr:rowOff>175260</xdr:rowOff>
    </xdr:from>
    <xdr:to>
      <xdr:col>5</xdr:col>
      <xdr:colOff>662940</xdr:colOff>
      <xdr:row>35</xdr:row>
      <xdr:rowOff>175260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21</xdr:row>
      <xdr:rowOff>7620</xdr:rowOff>
    </xdr:from>
    <xdr:to>
      <xdr:col>10</xdr:col>
      <xdr:colOff>609600</xdr:colOff>
      <xdr:row>36</xdr:row>
      <xdr:rowOff>7620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21</xdr:row>
      <xdr:rowOff>0</xdr:rowOff>
    </xdr:from>
    <xdr:to>
      <xdr:col>16</xdr:col>
      <xdr:colOff>617220</xdr:colOff>
      <xdr:row>36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19</xdr:row>
      <xdr:rowOff>175260</xdr:rowOff>
    </xdr:from>
    <xdr:to>
      <xdr:col>5</xdr:col>
      <xdr:colOff>662940</xdr:colOff>
      <xdr:row>34</xdr:row>
      <xdr:rowOff>175260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20</xdr:row>
      <xdr:rowOff>7620</xdr:rowOff>
    </xdr:from>
    <xdr:to>
      <xdr:col>10</xdr:col>
      <xdr:colOff>609600</xdr:colOff>
      <xdr:row>35</xdr:row>
      <xdr:rowOff>7620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20</xdr:row>
      <xdr:rowOff>0</xdr:rowOff>
    </xdr:from>
    <xdr:to>
      <xdr:col>16</xdr:col>
      <xdr:colOff>617220</xdr:colOff>
      <xdr:row>35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19</xdr:row>
      <xdr:rowOff>175260</xdr:rowOff>
    </xdr:from>
    <xdr:to>
      <xdr:col>5</xdr:col>
      <xdr:colOff>662940</xdr:colOff>
      <xdr:row>34</xdr:row>
      <xdr:rowOff>175260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20</xdr:row>
      <xdr:rowOff>7620</xdr:rowOff>
    </xdr:from>
    <xdr:to>
      <xdr:col>10</xdr:col>
      <xdr:colOff>609600</xdr:colOff>
      <xdr:row>35</xdr:row>
      <xdr:rowOff>7620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20</xdr:row>
      <xdr:rowOff>0</xdr:rowOff>
    </xdr:from>
    <xdr:to>
      <xdr:col>16</xdr:col>
      <xdr:colOff>617220</xdr:colOff>
      <xdr:row>35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24</xdr:row>
      <xdr:rowOff>175260</xdr:rowOff>
    </xdr:from>
    <xdr:to>
      <xdr:col>5</xdr:col>
      <xdr:colOff>662940</xdr:colOff>
      <xdr:row>39</xdr:row>
      <xdr:rowOff>175260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25</xdr:row>
      <xdr:rowOff>7620</xdr:rowOff>
    </xdr:from>
    <xdr:to>
      <xdr:col>10</xdr:col>
      <xdr:colOff>609600</xdr:colOff>
      <xdr:row>40</xdr:row>
      <xdr:rowOff>7620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25</xdr:row>
      <xdr:rowOff>0</xdr:rowOff>
    </xdr:from>
    <xdr:to>
      <xdr:col>16</xdr:col>
      <xdr:colOff>617220</xdr:colOff>
      <xdr:row>40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20</xdr:row>
      <xdr:rowOff>175260</xdr:rowOff>
    </xdr:from>
    <xdr:to>
      <xdr:col>5</xdr:col>
      <xdr:colOff>662940</xdr:colOff>
      <xdr:row>35</xdr:row>
      <xdr:rowOff>175260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21</xdr:row>
      <xdr:rowOff>7620</xdr:rowOff>
    </xdr:from>
    <xdr:to>
      <xdr:col>10</xdr:col>
      <xdr:colOff>609600</xdr:colOff>
      <xdr:row>36</xdr:row>
      <xdr:rowOff>7620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21</xdr:row>
      <xdr:rowOff>0</xdr:rowOff>
    </xdr:from>
    <xdr:to>
      <xdr:col>16</xdr:col>
      <xdr:colOff>617220</xdr:colOff>
      <xdr:row>36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19</xdr:row>
      <xdr:rowOff>175260</xdr:rowOff>
    </xdr:from>
    <xdr:to>
      <xdr:col>5</xdr:col>
      <xdr:colOff>662940</xdr:colOff>
      <xdr:row>34</xdr:row>
      <xdr:rowOff>175260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20</xdr:row>
      <xdr:rowOff>7620</xdr:rowOff>
    </xdr:from>
    <xdr:to>
      <xdr:col>10</xdr:col>
      <xdr:colOff>609600</xdr:colOff>
      <xdr:row>35</xdr:row>
      <xdr:rowOff>7620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20</xdr:row>
      <xdr:rowOff>0</xdr:rowOff>
    </xdr:from>
    <xdr:to>
      <xdr:col>16</xdr:col>
      <xdr:colOff>617220</xdr:colOff>
      <xdr:row>35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24</xdr:row>
      <xdr:rowOff>175260</xdr:rowOff>
    </xdr:from>
    <xdr:to>
      <xdr:col>5</xdr:col>
      <xdr:colOff>662940</xdr:colOff>
      <xdr:row>39</xdr:row>
      <xdr:rowOff>175260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25</xdr:row>
      <xdr:rowOff>7620</xdr:rowOff>
    </xdr:from>
    <xdr:to>
      <xdr:col>10</xdr:col>
      <xdr:colOff>609600</xdr:colOff>
      <xdr:row>40</xdr:row>
      <xdr:rowOff>7620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25</xdr:row>
      <xdr:rowOff>0</xdr:rowOff>
    </xdr:from>
    <xdr:to>
      <xdr:col>16</xdr:col>
      <xdr:colOff>617220</xdr:colOff>
      <xdr:row>40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/>
  </sheetViews>
  <sheetFormatPr baseColWidth="10" defaultRowHeight="14.4"/>
  <cols>
    <col min="6" max="6" width="12.21875" bestFit="1" customWidth="1"/>
    <col min="7" max="7" width="13" bestFit="1" customWidth="1"/>
    <col min="8" max="8" width="21.77734375" bestFit="1" customWidth="1"/>
  </cols>
  <sheetData>
    <row r="1" spans="1:8">
      <c r="A1" t="s">
        <v>6</v>
      </c>
      <c r="B1">
        <v>4</v>
      </c>
      <c r="C1" t="s">
        <v>7</v>
      </c>
      <c r="D1">
        <f>(B1-2)/(3*B1-2)</f>
        <v>0.2</v>
      </c>
      <c r="E1" t="s">
        <v>8</v>
      </c>
      <c r="F1" s="2">
        <v>1000000</v>
      </c>
      <c r="H1" s="2"/>
    </row>
    <row r="2" spans="1:8">
      <c r="F2" s="2"/>
      <c r="H2" s="2"/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11</v>
      </c>
      <c r="H3" t="s">
        <v>18</v>
      </c>
    </row>
    <row r="4" spans="1:8">
      <c r="A4" s="4">
        <v>0.20499999999999999</v>
      </c>
      <c r="B4" s="15">
        <v>512</v>
      </c>
      <c r="C4" s="16">
        <v>0.565967</v>
      </c>
      <c r="D4" s="15">
        <v>1024</v>
      </c>
      <c r="E4" s="16">
        <v>0.54233500000000001</v>
      </c>
      <c r="F4">
        <f>A4-$D$1</f>
        <v>4.9999999999999767E-3</v>
      </c>
      <c r="G4" s="6">
        <f>-(LN(E4)-LN(C4))/(D4-B4)</f>
        <v>8.3304454940553952E-5</v>
      </c>
      <c r="H4" s="6">
        <f>'Error on slopes'!$B$20</f>
        <v>1.2236800381899913E-5</v>
      </c>
    </row>
    <row r="5" spans="1:8">
      <c r="A5" s="4">
        <v>0.20799999999999999</v>
      </c>
      <c r="B5" s="15">
        <v>512</v>
      </c>
      <c r="C5" s="16">
        <v>0.52634899999999996</v>
      </c>
      <c r="D5" s="15">
        <v>1024</v>
      </c>
      <c r="E5" s="16">
        <v>0.48718499999999998</v>
      </c>
      <c r="F5">
        <f t="shared" ref="F5:F13" si="0">A5-$D$1</f>
        <v>7.9999999999999793E-3</v>
      </c>
      <c r="G5" s="6">
        <f t="shared" ref="G5:G13" si="1">-(LN(E5)-LN(C5))/(D5-B5)</f>
        <v>1.5101672475515489E-4</v>
      </c>
      <c r="H5" s="6">
        <f>'Error on slopes'!$B$40</f>
        <v>2.3114971958863081E-5</v>
      </c>
    </row>
    <row r="6" spans="1:8">
      <c r="A6" s="4">
        <v>0.21199999999999999</v>
      </c>
      <c r="B6" s="15">
        <v>512</v>
      </c>
      <c r="C6" s="16">
        <v>0.47443200000000002</v>
      </c>
      <c r="D6" s="15">
        <v>1024</v>
      </c>
      <c r="E6" s="16">
        <v>0.41423900000000002</v>
      </c>
      <c r="F6">
        <f t="shared" si="0"/>
        <v>1.1999999999999983E-2</v>
      </c>
      <c r="G6" s="6">
        <f t="shared" si="1"/>
        <v>2.6499061932309226E-4</v>
      </c>
      <c r="H6" s="6">
        <f>'Error on slopes'!$B$60</f>
        <v>3.2147730297410384E-5</v>
      </c>
    </row>
    <row r="7" spans="1:8">
      <c r="A7" s="4">
        <v>0.22</v>
      </c>
      <c r="B7" s="15">
        <v>512</v>
      </c>
      <c r="C7" s="16">
        <v>0.37191099999999999</v>
      </c>
      <c r="D7" s="15">
        <v>1024</v>
      </c>
      <c r="E7" s="16">
        <v>0.27700900000000001</v>
      </c>
      <c r="F7">
        <f t="shared" si="0"/>
        <v>1.999999999999999E-2</v>
      </c>
      <c r="G7" s="6">
        <f t="shared" si="1"/>
        <v>5.7539957363841291E-4</v>
      </c>
      <c r="H7" s="6">
        <f>'Error on slopes'!$B$80</f>
        <v>4.6101337779900511E-5</v>
      </c>
    </row>
    <row r="8" spans="1:8">
      <c r="A8" s="4">
        <v>0.23100000000000001</v>
      </c>
      <c r="B8" s="15">
        <v>512</v>
      </c>
      <c r="C8" s="16">
        <v>0.24615400000000001</v>
      </c>
      <c r="D8" s="15">
        <v>1024</v>
      </c>
      <c r="E8" s="16">
        <v>0.13678599999999999</v>
      </c>
      <c r="F8">
        <f t="shared" si="0"/>
        <v>3.1E-2</v>
      </c>
      <c r="G8" s="6">
        <f t="shared" si="1"/>
        <v>1.1475384678826831E-3</v>
      </c>
      <c r="H8" s="6">
        <f>'Error on slopes'!$B$100</f>
        <v>8.3203143793311903E-5</v>
      </c>
    </row>
    <row r="9" spans="1:8">
      <c r="A9" s="4">
        <v>0.249</v>
      </c>
      <c r="B9" s="15">
        <v>512</v>
      </c>
      <c r="C9" s="16">
        <v>0.102502</v>
      </c>
      <c r="D9" s="15">
        <v>1024</v>
      </c>
      <c r="E9" s="16">
        <v>2.7311999999999999E-2</v>
      </c>
      <c r="F9">
        <f t="shared" si="0"/>
        <v>4.8999999999999988E-2</v>
      </c>
      <c r="G9" s="6">
        <f t="shared" si="1"/>
        <v>2.583117469787382E-3</v>
      </c>
      <c r="H9" s="6">
        <f>'Error on slopes'!$B$120</f>
        <v>1.2933311069459599E-4</v>
      </c>
    </row>
    <row r="10" spans="1:8">
      <c r="A10" s="4">
        <v>0.27700000000000002</v>
      </c>
      <c r="B10" s="15">
        <v>431</v>
      </c>
      <c r="C10" s="16">
        <v>2.4552999999999998E-2</v>
      </c>
      <c r="D10" s="15">
        <v>861</v>
      </c>
      <c r="E10" s="16">
        <v>1.7600000000000001E-3</v>
      </c>
      <c r="F10">
        <f t="shared" si="0"/>
        <v>7.7000000000000013E-2</v>
      </c>
      <c r="G10" s="6">
        <f t="shared" si="1"/>
        <v>6.1291168309706391E-3</v>
      </c>
      <c r="H10" s="6">
        <f>'Error on slopes'!$B$140</f>
        <v>1.010762011533408E-3</v>
      </c>
    </row>
    <row r="11" spans="1:8">
      <c r="A11" s="4">
        <v>0.32100000000000001</v>
      </c>
      <c r="B11" s="15">
        <v>181</v>
      </c>
      <c r="C11" s="16">
        <v>2.1326000000000001E-2</v>
      </c>
      <c r="D11" s="15">
        <v>362</v>
      </c>
      <c r="E11" s="16">
        <v>1.42E-3</v>
      </c>
      <c r="F11">
        <f t="shared" si="0"/>
        <v>0.121</v>
      </c>
      <c r="G11" s="6">
        <f t="shared" si="1"/>
        <v>1.4968343171175793E-2</v>
      </c>
      <c r="H11" s="6">
        <f>'Error on slopes'!$B$160</f>
        <v>3.3984746614132335E-3</v>
      </c>
    </row>
    <row r="12" spans="1:8">
      <c r="A12" s="4">
        <v>0.39</v>
      </c>
      <c r="B12" s="15">
        <v>76</v>
      </c>
      <c r="C12" s="16">
        <v>1.7822000000000001E-2</v>
      </c>
      <c r="D12" s="15">
        <v>152</v>
      </c>
      <c r="E12" s="16">
        <v>1.1559999999999999E-3</v>
      </c>
      <c r="F12">
        <f t="shared" si="0"/>
        <v>0.19</v>
      </c>
      <c r="G12" s="6">
        <f t="shared" si="1"/>
        <v>3.5992998407109768E-2</v>
      </c>
      <c r="H12" s="6">
        <f>'Error on slopes'!$B$180</f>
        <v>1.3089840829196987E-2</v>
      </c>
    </row>
    <row r="13" spans="1:8">
      <c r="A13" s="4">
        <v>0.5</v>
      </c>
      <c r="B13" s="15">
        <v>27</v>
      </c>
      <c r="C13" s="16">
        <v>2.0261999999999999E-2</v>
      </c>
      <c r="D13" s="15">
        <v>54</v>
      </c>
      <c r="E13" s="16">
        <v>1.6130000000000001E-3</v>
      </c>
      <c r="F13">
        <f t="shared" si="0"/>
        <v>0.3</v>
      </c>
      <c r="G13" s="6">
        <f t="shared" si="1"/>
        <v>9.3727830055126429E-2</v>
      </c>
      <c r="H13" s="6">
        <f>'Error on slopes'!$B$200</f>
        <v>1.8848385049910349E-2</v>
      </c>
    </row>
    <row r="16" spans="1:8">
      <c r="G16" s="1"/>
      <c r="H16" s="1"/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baseColWidth="10" defaultRowHeight="14.4"/>
  <cols>
    <col min="6" max="6" width="12.21875" bestFit="1" customWidth="1"/>
    <col min="7" max="7" width="13" bestFit="1" customWidth="1"/>
    <col min="8" max="8" width="21.77734375" bestFit="1" customWidth="1"/>
  </cols>
  <sheetData>
    <row r="1" spans="1:8">
      <c r="A1" t="s">
        <v>6</v>
      </c>
      <c r="B1">
        <v>4</v>
      </c>
      <c r="C1" t="s">
        <v>7</v>
      </c>
      <c r="D1">
        <v>0</v>
      </c>
      <c r="E1" t="s">
        <v>8</v>
      </c>
      <c r="F1" s="2">
        <v>1000000</v>
      </c>
      <c r="H1" s="2"/>
    </row>
    <row r="2" spans="1:8">
      <c r="F2" s="2"/>
      <c r="H2" s="2"/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11</v>
      </c>
    </row>
    <row r="4" spans="1:8">
      <c r="A4" s="4">
        <v>5.0000000000000001E-3</v>
      </c>
      <c r="B4">
        <v>512</v>
      </c>
      <c r="C4" s="9">
        <v>0.33690900000000001</v>
      </c>
      <c r="D4">
        <v>1024</v>
      </c>
      <c r="E4" s="9">
        <v>0.33868300000000001</v>
      </c>
      <c r="G4" s="6"/>
    </row>
    <row r="5" spans="1:8">
      <c r="A5" s="4">
        <v>0.01</v>
      </c>
      <c r="B5">
        <v>512</v>
      </c>
      <c r="C5" s="9">
        <v>0.33590700000000001</v>
      </c>
      <c r="D5">
        <v>1024</v>
      </c>
      <c r="E5" s="9">
        <v>0.335339</v>
      </c>
      <c r="F5">
        <f t="shared" ref="F5:F21" si="0">A5-$D$1</f>
        <v>0.01</v>
      </c>
      <c r="G5" s="6">
        <f t="shared" ref="G5:G21" si="1">-(LN(E5)-LN(C5))/(D5-B5)</f>
        <v>3.3054208584729593E-6</v>
      </c>
    </row>
    <row r="6" spans="1:8">
      <c r="A6" s="4">
        <v>1.4999999999999999E-2</v>
      </c>
      <c r="B6">
        <v>512</v>
      </c>
      <c r="C6" s="9">
        <v>0.33219700000000002</v>
      </c>
      <c r="D6">
        <v>1024</v>
      </c>
      <c r="E6" s="9">
        <v>0.32543100000000003</v>
      </c>
      <c r="F6">
        <f t="shared" si="0"/>
        <v>1.4999999999999999E-2</v>
      </c>
      <c r="G6" s="6">
        <f t="shared" si="1"/>
        <v>4.0190837545872778E-5</v>
      </c>
    </row>
    <row r="7" spans="1:8">
      <c r="A7" s="4">
        <v>0.02</v>
      </c>
      <c r="B7">
        <v>512</v>
      </c>
      <c r="C7" s="9">
        <v>0.32403599999999999</v>
      </c>
      <c r="D7">
        <v>1024</v>
      </c>
      <c r="E7" s="9">
        <v>0.30692199999999997</v>
      </c>
      <c r="F7">
        <f t="shared" si="0"/>
        <v>0.02</v>
      </c>
      <c r="G7" s="6">
        <f t="shared" si="1"/>
        <v>1.0597847087260009E-4</v>
      </c>
    </row>
    <row r="8" spans="1:8">
      <c r="A8" s="4">
        <v>2.5000000000000001E-2</v>
      </c>
      <c r="B8">
        <v>512</v>
      </c>
      <c r="C8" s="9">
        <v>0.31312600000000002</v>
      </c>
      <c r="D8">
        <v>1024</v>
      </c>
      <c r="E8" s="9">
        <v>0.28091100000000002</v>
      </c>
      <c r="F8">
        <f t="shared" si="0"/>
        <v>2.5000000000000001E-2</v>
      </c>
      <c r="G8" s="6">
        <f t="shared" si="1"/>
        <v>2.1204643019525791E-4</v>
      </c>
    </row>
    <row r="9" spans="1:8">
      <c r="A9" s="4">
        <v>0.03</v>
      </c>
      <c r="B9">
        <v>512</v>
      </c>
      <c r="C9" s="9">
        <v>0.29693599999999998</v>
      </c>
      <c r="D9">
        <v>1024</v>
      </c>
      <c r="E9" s="9">
        <v>0.24705199999999999</v>
      </c>
      <c r="F9">
        <f t="shared" si="0"/>
        <v>0.03</v>
      </c>
      <c r="G9" s="6">
        <f t="shared" si="1"/>
        <v>3.5921442691421541E-4</v>
      </c>
    </row>
    <row r="10" spans="1:8">
      <c r="A10" s="4">
        <v>3.5000000000000003E-2</v>
      </c>
      <c r="B10">
        <v>512</v>
      </c>
      <c r="C10" s="9">
        <v>0.27959000000000001</v>
      </c>
      <c r="D10">
        <v>1024</v>
      </c>
      <c r="E10" s="9">
        <v>0.211787</v>
      </c>
      <c r="F10">
        <f t="shared" si="0"/>
        <v>3.5000000000000003E-2</v>
      </c>
      <c r="G10" s="6">
        <f t="shared" si="1"/>
        <v>5.4246717132128705E-4</v>
      </c>
    </row>
    <row r="11" spans="1:8">
      <c r="A11" s="4">
        <v>0.04</v>
      </c>
      <c r="B11">
        <v>512</v>
      </c>
      <c r="C11" s="9">
        <v>0.257081</v>
      </c>
      <c r="D11">
        <v>1024</v>
      </c>
      <c r="E11" s="9">
        <v>0.17466899999999999</v>
      </c>
      <c r="F11">
        <f t="shared" si="0"/>
        <v>0.04</v>
      </c>
      <c r="G11" s="6">
        <f t="shared" si="1"/>
        <v>7.5487979686118768E-4</v>
      </c>
    </row>
    <row r="12" spans="1:8">
      <c r="A12" s="4">
        <v>4.4999999999999998E-2</v>
      </c>
      <c r="B12">
        <v>512</v>
      </c>
      <c r="C12" s="9">
        <v>0.23196600000000001</v>
      </c>
      <c r="D12">
        <v>1024</v>
      </c>
      <c r="E12" s="9">
        <v>0.138736</v>
      </c>
      <c r="F12">
        <f t="shared" si="0"/>
        <v>4.4999999999999998E-2</v>
      </c>
      <c r="G12" s="6">
        <f t="shared" si="1"/>
        <v>1.0039413331398715E-3</v>
      </c>
    </row>
    <row r="13" spans="1:8">
      <c r="A13" s="4">
        <v>0.05</v>
      </c>
      <c r="B13">
        <v>512</v>
      </c>
      <c r="C13" s="9">
        <v>0.206284</v>
      </c>
      <c r="D13">
        <v>1024</v>
      </c>
      <c r="E13" s="9">
        <v>0.107364</v>
      </c>
      <c r="F13">
        <f t="shared" si="0"/>
        <v>0.05</v>
      </c>
      <c r="G13" s="6">
        <f t="shared" si="1"/>
        <v>1.2754471284378145E-3</v>
      </c>
    </row>
    <row r="14" spans="1:8">
      <c r="A14" s="4">
        <v>5.8000000000000003E-2</v>
      </c>
      <c r="B14">
        <v>512</v>
      </c>
      <c r="C14" s="9">
        <v>0.16458100000000001</v>
      </c>
      <c r="D14">
        <v>1024</v>
      </c>
      <c r="E14" s="9">
        <v>6.7168000000000005E-2</v>
      </c>
      <c r="F14">
        <f t="shared" si="0"/>
        <v>5.8000000000000003E-2</v>
      </c>
      <c r="G14" s="6">
        <f t="shared" si="1"/>
        <v>1.7504021613150623E-3</v>
      </c>
    </row>
    <row r="15" spans="1:8">
      <c r="A15" s="4">
        <v>6.8000000000000005E-2</v>
      </c>
      <c r="B15">
        <v>512</v>
      </c>
      <c r="C15" s="9">
        <v>0.117881</v>
      </c>
      <c r="D15">
        <v>1024</v>
      </c>
      <c r="E15" s="9">
        <v>3.3078000000000003E-2</v>
      </c>
      <c r="F15">
        <f t="shared" si="0"/>
        <v>6.8000000000000005E-2</v>
      </c>
      <c r="G15" s="6">
        <f t="shared" si="1"/>
        <v>2.4820453753929064E-3</v>
      </c>
    </row>
    <row r="16" spans="1:8">
      <c r="A16" s="4">
        <v>7.9000000000000001E-2</v>
      </c>
      <c r="B16">
        <v>512</v>
      </c>
      <c r="C16" s="9">
        <v>7.5096999999999997E-2</v>
      </c>
      <c r="D16">
        <v>1024</v>
      </c>
      <c r="E16" s="9">
        <v>1.3559E-2</v>
      </c>
      <c r="F16">
        <f t="shared" si="0"/>
        <v>7.9000000000000001E-2</v>
      </c>
      <c r="G16" s="6">
        <f t="shared" si="1"/>
        <v>3.343222808113948E-3</v>
      </c>
    </row>
    <row r="17" spans="1:8">
      <c r="A17" s="4">
        <v>9.2999999999999999E-2</v>
      </c>
      <c r="B17">
        <v>512</v>
      </c>
      <c r="C17" s="9">
        <v>3.8657999999999998E-2</v>
      </c>
      <c r="D17">
        <v>1024</v>
      </c>
      <c r="E17" s="9">
        <v>3.5790000000000001E-3</v>
      </c>
      <c r="F17">
        <f t="shared" si="0"/>
        <v>9.2999999999999999E-2</v>
      </c>
      <c r="G17" s="6">
        <f t="shared" si="1"/>
        <v>4.6477935695325625E-3</v>
      </c>
    </row>
    <row r="18" spans="1:8">
      <c r="A18" s="4">
        <v>0.108</v>
      </c>
      <c r="B18">
        <v>431</v>
      </c>
      <c r="C18" s="9">
        <v>2.7709000000000001E-2</v>
      </c>
      <c r="D18">
        <v>861</v>
      </c>
      <c r="E18" s="9">
        <v>1.8580000000000001E-3</v>
      </c>
      <c r="F18">
        <f t="shared" si="0"/>
        <v>0.108</v>
      </c>
      <c r="G18" s="6">
        <f t="shared" si="1"/>
        <v>6.2843177436679E-3</v>
      </c>
    </row>
    <row r="19" spans="1:8">
      <c r="A19" s="4">
        <v>0.126</v>
      </c>
      <c r="B19">
        <v>304</v>
      </c>
      <c r="C19" s="9">
        <v>3.0609000000000001E-2</v>
      </c>
      <c r="D19">
        <v>609</v>
      </c>
      <c r="E19" s="9">
        <v>2.1789999999999999E-3</v>
      </c>
      <c r="F19">
        <f t="shared" si="0"/>
        <v>0.126</v>
      </c>
      <c r="G19" s="6">
        <f t="shared" si="1"/>
        <v>8.6636984504878528E-3</v>
      </c>
    </row>
    <row r="20" spans="1:8">
      <c r="A20" s="4">
        <v>0.14699999999999999</v>
      </c>
      <c r="B20">
        <v>256</v>
      </c>
      <c r="C20" s="9">
        <v>2.0802999999999999E-2</v>
      </c>
      <c r="D20">
        <v>512</v>
      </c>
      <c r="E20" s="9">
        <v>1.0499999999999999E-3</v>
      </c>
      <c r="F20">
        <f t="shared" si="0"/>
        <v>0.14699999999999999</v>
      </c>
      <c r="G20" s="6">
        <f t="shared" si="1"/>
        <v>1.1665261886354743E-2</v>
      </c>
    </row>
    <row r="21" spans="1:8">
      <c r="A21" s="4">
        <v>0.17100000000000001</v>
      </c>
      <c r="B21">
        <v>181</v>
      </c>
      <c r="C21" s="9">
        <v>2.2592000000000001E-2</v>
      </c>
      <c r="D21">
        <v>362</v>
      </c>
      <c r="E21" s="9">
        <v>1.317E-3</v>
      </c>
      <c r="F21">
        <f t="shared" si="0"/>
        <v>0.17100000000000001</v>
      </c>
      <c r="G21" s="6">
        <f t="shared" si="1"/>
        <v>1.5702980323478936E-2</v>
      </c>
    </row>
    <row r="22" spans="1:8">
      <c r="A22" s="3">
        <v>0.2</v>
      </c>
      <c r="B22">
        <v>128</v>
      </c>
      <c r="C22" s="9">
        <v>2.4442999999999999E-2</v>
      </c>
      <c r="D22">
        <v>256</v>
      </c>
      <c r="E22" s="9">
        <v>1.5839999999999999E-3</v>
      </c>
      <c r="F22">
        <f t="shared" ref="F22" si="2">A22-$D$1</f>
        <v>0.2</v>
      </c>
      <c r="G22" s="6">
        <f t="shared" ref="G22" si="3">-(LN(E22)-LN(C22))/(D22-B22)</f>
        <v>2.1378051429444381E-2</v>
      </c>
    </row>
    <row r="25" spans="1:8">
      <c r="G25" s="1"/>
      <c r="H25" s="1"/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1"/>
  <sheetViews>
    <sheetView workbookViewId="0"/>
  </sheetViews>
  <sheetFormatPr baseColWidth="10" defaultRowHeight="14.4"/>
  <cols>
    <col min="1" max="1" width="17.77734375" bestFit="1" customWidth="1"/>
    <col min="2" max="2" width="12.6640625" bestFit="1" customWidth="1"/>
    <col min="3" max="3" width="12.6640625" customWidth="1"/>
  </cols>
  <sheetData>
    <row r="1" spans="1:4">
      <c r="A1" t="s">
        <v>8</v>
      </c>
      <c r="B1" s="2">
        <v>1000000</v>
      </c>
      <c r="C1" s="2"/>
    </row>
    <row r="3" spans="1:4">
      <c r="A3" t="s">
        <v>0</v>
      </c>
      <c r="B3">
        <v>0.20499999999999999</v>
      </c>
    </row>
    <row r="4" spans="1:4">
      <c r="A4" t="s">
        <v>13</v>
      </c>
      <c r="B4">
        <f>'Plu sup 4 - paper'!G4</f>
        <v>8.3304454940553952E-5</v>
      </c>
    </row>
    <row r="6" spans="1:4">
      <c r="A6" t="s">
        <v>9</v>
      </c>
      <c r="B6" t="s">
        <v>14</v>
      </c>
      <c r="C6" t="s">
        <v>19</v>
      </c>
      <c r="D6" t="s">
        <v>20</v>
      </c>
    </row>
    <row r="7" spans="1:4">
      <c r="A7">
        <v>215</v>
      </c>
      <c r="B7">
        <v>0.58309200000000005</v>
      </c>
      <c r="C7" s="10">
        <f>LN(B7-1/SQRT($B$1))</f>
        <v>-0.54112676814195593</v>
      </c>
      <c r="D7" s="11">
        <f>LN(B7+1/SQRT($B$1))</f>
        <v>-0.53769677431455098</v>
      </c>
    </row>
    <row r="8" spans="1:4">
      <c r="A8">
        <v>256</v>
      </c>
      <c r="B8">
        <v>0.58099800000000001</v>
      </c>
      <c r="C8" s="10">
        <f t="shared" ref="C8:C11" si="0">LN(B8-1/SQRT($B$1))</f>
        <v>-0.54473062372347936</v>
      </c>
      <c r="D8" s="11">
        <f t="shared" ref="D8:D11" si="1">LN(B8+1/SQRT($B$1))</f>
        <v>-0.54128826768272054</v>
      </c>
    </row>
    <row r="9" spans="1:4">
      <c r="A9">
        <v>304</v>
      </c>
      <c r="B9">
        <v>0.57735599999999998</v>
      </c>
      <c r="C9" s="10">
        <f t="shared" si="0"/>
        <v>-0.55102975364836404</v>
      </c>
      <c r="D9" s="11">
        <f t="shared" si="1"/>
        <v>-0.54756568295374253</v>
      </c>
    </row>
    <row r="10" spans="1:4">
      <c r="A10">
        <v>362</v>
      </c>
      <c r="B10">
        <v>0.57379599999999997</v>
      </c>
      <c r="C10" s="10">
        <f t="shared" si="0"/>
        <v>-0.5572256466003076</v>
      </c>
      <c r="D10" s="11">
        <f t="shared" si="1"/>
        <v>-0.55374008374372152</v>
      </c>
    </row>
    <row r="11" spans="1:4">
      <c r="A11">
        <v>431</v>
      </c>
      <c r="B11">
        <v>0.57035100000000005</v>
      </c>
      <c r="C11" s="10">
        <f t="shared" si="0"/>
        <v>-0.56325816333820089</v>
      </c>
      <c r="D11" s="11">
        <f t="shared" si="1"/>
        <v>-0.55975154715028774</v>
      </c>
    </row>
    <row r="12" spans="1:4">
      <c r="A12">
        <v>512</v>
      </c>
      <c r="B12">
        <v>0.565967</v>
      </c>
      <c r="C12" s="11">
        <f>LN(B12+1/SQRT($B$1))</f>
        <v>-0.56745417800633335</v>
      </c>
      <c r="D12" s="10">
        <f>LN(B12-1/SQRT($B$1))</f>
        <v>-0.57098795662110202</v>
      </c>
    </row>
    <row r="13" spans="1:4">
      <c r="A13">
        <v>609</v>
      </c>
      <c r="B13">
        <v>0.56139700000000003</v>
      </c>
      <c r="C13" s="11">
        <f t="shared" ref="C13:C16" si="2">LN(B13+1/SQRT($B$1))</f>
        <v>-0.57554727278155926</v>
      </c>
      <c r="D13" s="10">
        <f t="shared" ref="D13:D16" si="3">LN(B13-1/SQRT($B$1))</f>
        <v>-0.5791098178526719</v>
      </c>
    </row>
    <row r="14" spans="1:4">
      <c r="A14">
        <v>724</v>
      </c>
      <c r="B14">
        <v>0.55594200000000005</v>
      </c>
      <c r="C14" s="11">
        <f t="shared" si="2"/>
        <v>-0.585294173740595</v>
      </c>
      <c r="D14" s="10">
        <f t="shared" si="3"/>
        <v>-0.58889167520118313</v>
      </c>
    </row>
    <row r="15" spans="1:4">
      <c r="A15">
        <v>861</v>
      </c>
      <c r="B15">
        <v>0.54911399999999999</v>
      </c>
      <c r="C15" s="11">
        <f t="shared" si="2"/>
        <v>-0.5976297495063716</v>
      </c>
      <c r="D15" s="10">
        <f t="shared" si="3"/>
        <v>-0.60127198447211427</v>
      </c>
    </row>
    <row r="16" spans="1:4">
      <c r="A16">
        <v>1024</v>
      </c>
      <c r="B16">
        <v>0.54233500000000001</v>
      </c>
      <c r="C16" s="11">
        <f t="shared" si="2"/>
        <v>-0.61002920636948088</v>
      </c>
      <c r="D16" s="10">
        <f t="shared" si="3"/>
        <v>-0.61371696811562904</v>
      </c>
    </row>
    <row r="18" spans="1:4">
      <c r="A18" t="s">
        <v>15</v>
      </c>
      <c r="B18">
        <f>-LINEST(C7:C16,A7:A16)</f>
        <v>8.3922245571224163E-5</v>
      </c>
    </row>
    <row r="19" spans="1:4">
      <c r="A19" t="s">
        <v>16</v>
      </c>
      <c r="B19">
        <f>-LINEST(D7:D16,A7:A16)</f>
        <v>9.5541255322453866E-5</v>
      </c>
    </row>
    <row r="20" spans="1:4">
      <c r="A20" t="s">
        <v>12</v>
      </c>
      <c r="B20">
        <f>MAX(B19-B4,B4-B18)</f>
        <v>1.2236800381899913E-5</v>
      </c>
    </row>
    <row r="21" spans="1:4">
      <c r="A21" t="s">
        <v>17</v>
      </c>
      <c r="B21" s="7">
        <f>B20/B4</f>
        <v>0.14689250881759075</v>
      </c>
    </row>
    <row r="23" spans="1:4">
      <c r="A23" t="s">
        <v>0</v>
      </c>
      <c r="B23" s="3">
        <v>0.20799999999999999</v>
      </c>
    </row>
    <row r="24" spans="1:4">
      <c r="A24" t="s">
        <v>13</v>
      </c>
      <c r="B24">
        <f>'Plu sup 4 - paper'!$G$5</f>
        <v>1.5101672475515489E-4</v>
      </c>
    </row>
    <row r="26" spans="1:4">
      <c r="A26" t="s">
        <v>9</v>
      </c>
      <c r="B26" t="s">
        <v>14</v>
      </c>
      <c r="C26" t="s">
        <v>19</v>
      </c>
      <c r="D26" t="s">
        <v>20</v>
      </c>
    </row>
    <row r="27" spans="1:4">
      <c r="A27">
        <v>215</v>
      </c>
      <c r="B27">
        <v>0.55812200000000001</v>
      </c>
      <c r="C27" s="10">
        <f>LN(B27-1/SQRT($B$1))</f>
        <v>-0.58497103251788918</v>
      </c>
      <c r="D27" s="11">
        <f>LN(B27+1/SQRT($B$1))</f>
        <v>-0.58138758277001168</v>
      </c>
    </row>
    <row r="28" spans="1:4">
      <c r="A28">
        <v>256</v>
      </c>
      <c r="B28">
        <v>0.55264400000000002</v>
      </c>
      <c r="C28" s="10">
        <f t="shared" ref="C28:C31" si="4">LN(B28-1/SQRT($B$1))</f>
        <v>-0.59485236829649557</v>
      </c>
      <c r="D28" s="11">
        <f t="shared" ref="D28:D31" si="5">LN(B28+1/SQRT($B$1))</f>
        <v>-0.59123339806824049</v>
      </c>
    </row>
    <row r="29" spans="1:4">
      <c r="A29">
        <v>304</v>
      </c>
      <c r="B29">
        <v>0.54753700000000005</v>
      </c>
      <c r="C29" s="10">
        <f t="shared" si="4"/>
        <v>-0.60415327008916586</v>
      </c>
      <c r="D29" s="11">
        <f t="shared" si="5"/>
        <v>-0.60050054484186177</v>
      </c>
    </row>
    <row r="30" spans="1:4">
      <c r="A30">
        <v>362</v>
      </c>
      <c r="B30">
        <v>0.54158499999999998</v>
      </c>
      <c r="C30" s="10">
        <f t="shared" si="4"/>
        <v>-0.61510339247257928</v>
      </c>
      <c r="D30" s="11">
        <f t="shared" si="5"/>
        <v>-0.61141052381321959</v>
      </c>
    </row>
    <row r="31" spans="1:4">
      <c r="A31">
        <v>431</v>
      </c>
      <c r="B31">
        <v>0.53487300000000004</v>
      </c>
      <c r="C31" s="10">
        <f t="shared" si="4"/>
        <v>-0.62759729602279379</v>
      </c>
      <c r="D31" s="11">
        <f t="shared" si="5"/>
        <v>-0.6238580862846298</v>
      </c>
    </row>
    <row r="32" spans="1:4">
      <c r="A32">
        <v>512</v>
      </c>
      <c r="B32">
        <v>0.52634899999999996</v>
      </c>
      <c r="C32" s="11">
        <f>LN(B32+1/SQRT($B$1))</f>
        <v>-0.63989271053513375</v>
      </c>
      <c r="D32" s="10">
        <f>LN(B32-1/SQRT($B$1))</f>
        <v>-0.64369247534207397</v>
      </c>
    </row>
    <row r="33" spans="1:4">
      <c r="A33">
        <v>609</v>
      </c>
      <c r="B33">
        <v>0.51882200000000001</v>
      </c>
      <c r="C33" s="11">
        <f t="shared" ref="C33:C36" si="6">LN(B33+1/SQRT($B$1))</f>
        <v>-0.65426883369962319</v>
      </c>
      <c r="D33" s="10">
        <f t="shared" ref="D33:D36" si="7">LN(B33-1/SQRT($B$1))</f>
        <v>-0.65812372512037509</v>
      </c>
    </row>
    <row r="34" spans="1:4">
      <c r="A34">
        <v>724</v>
      </c>
      <c r="B34">
        <v>0.508606</v>
      </c>
      <c r="C34" s="11">
        <f t="shared" si="6"/>
        <v>-0.67411740085315042</v>
      </c>
      <c r="D34" s="10">
        <f t="shared" si="7"/>
        <v>-0.67804972288079479</v>
      </c>
    </row>
    <row r="35" spans="1:4">
      <c r="A35">
        <v>861</v>
      </c>
      <c r="B35">
        <v>0.49866899999999997</v>
      </c>
      <c r="C35" s="11">
        <f t="shared" si="6"/>
        <v>-0.69380939977869927</v>
      </c>
      <c r="D35" s="10">
        <f t="shared" si="7"/>
        <v>-0.69782008157549702</v>
      </c>
    </row>
    <row r="36" spans="1:4">
      <c r="A36">
        <v>1024</v>
      </c>
      <c r="B36">
        <v>0.48718499999999998</v>
      </c>
      <c r="C36" s="11">
        <f t="shared" si="6"/>
        <v>-0.7170608466079621</v>
      </c>
      <c r="D36" s="10">
        <f t="shared" si="7"/>
        <v>-0.72116606907747116</v>
      </c>
    </row>
    <row r="38" spans="1:4">
      <c r="A38" t="s">
        <v>15</v>
      </c>
      <c r="B38">
        <f>-LINEST(C27:C36,A27:A36)</f>
        <v>1.6159192210828645E-4</v>
      </c>
    </row>
    <row r="39" spans="1:4">
      <c r="A39" t="s">
        <v>16</v>
      </c>
      <c r="B39">
        <f>-LINEST(D27:D36,A27:A36)</f>
        <v>1.7413169671401797E-4</v>
      </c>
    </row>
    <row r="40" spans="1:4">
      <c r="A40" t="s">
        <v>12</v>
      </c>
      <c r="B40">
        <f>MAX(B39-B24,B24-B38)</f>
        <v>2.3114971958863081E-5</v>
      </c>
    </row>
    <row r="41" spans="1:4">
      <c r="A41" t="s">
        <v>17</v>
      </c>
      <c r="B41" s="7">
        <f>B40/B24</f>
        <v>0.15306233131687663</v>
      </c>
    </row>
    <row r="43" spans="1:4">
      <c r="A43" t="s">
        <v>0</v>
      </c>
      <c r="B43" s="3">
        <v>0.21199999999999999</v>
      </c>
    </row>
    <row r="44" spans="1:4">
      <c r="A44" t="s">
        <v>13</v>
      </c>
      <c r="B44">
        <f>'Plu sup 4 - paper'!$G$6</f>
        <v>2.6499061932309226E-4</v>
      </c>
    </row>
    <row r="46" spans="1:4">
      <c r="A46" t="s">
        <v>9</v>
      </c>
      <c r="B46" t="s">
        <v>14</v>
      </c>
      <c r="C46" t="s">
        <v>19</v>
      </c>
      <c r="D46" t="s">
        <v>20</v>
      </c>
    </row>
    <row r="47" spans="1:4">
      <c r="A47">
        <v>215</v>
      </c>
      <c r="B47">
        <v>0.52395700000000001</v>
      </c>
      <c r="C47" s="10">
        <f>LN(B47-1/SQRT($B$1))</f>
        <v>-0.6482560362705283</v>
      </c>
      <c r="D47" s="11">
        <f>LN(B47+1/SQRT($B$1))</f>
        <v>-0.64443892450679618</v>
      </c>
    </row>
    <row r="48" spans="1:4">
      <c r="A48">
        <v>256</v>
      </c>
      <c r="B48">
        <v>0.51581399999999999</v>
      </c>
      <c r="C48" s="10">
        <f t="shared" ref="C48:C51" si="8">LN(B48-1/SQRT($B$1))</f>
        <v>-0.66394960860274854</v>
      </c>
      <c r="D48" s="11">
        <f t="shared" ref="D48:D51" si="9">LN(B48+1/SQRT($B$1))</f>
        <v>-0.66007223709738483</v>
      </c>
    </row>
    <row r="49" spans="1:4">
      <c r="A49">
        <v>304</v>
      </c>
      <c r="B49">
        <v>0.50701300000000005</v>
      </c>
      <c r="C49" s="10">
        <f t="shared" si="8"/>
        <v>-0.68119291832509277</v>
      </c>
      <c r="D49" s="11">
        <f t="shared" si="9"/>
        <v>-0.67724824117990656</v>
      </c>
    </row>
    <row r="50" spans="1:4">
      <c r="A50">
        <v>362</v>
      </c>
      <c r="B50">
        <v>0.49676599999999999</v>
      </c>
      <c r="C50" s="10">
        <f t="shared" si="8"/>
        <v>-0.7016512377712163</v>
      </c>
      <c r="D50" s="11">
        <f t="shared" si="9"/>
        <v>-0.69762519190353045</v>
      </c>
    </row>
    <row r="51" spans="1:4">
      <c r="A51">
        <v>431</v>
      </c>
      <c r="B51">
        <v>0.48691899999999999</v>
      </c>
      <c r="C51" s="10">
        <f t="shared" si="8"/>
        <v>-0.72171333563874229</v>
      </c>
      <c r="D51" s="11">
        <f t="shared" si="9"/>
        <v>-0.71760587051235059</v>
      </c>
    </row>
    <row r="52" spans="1:4">
      <c r="A52">
        <v>512</v>
      </c>
      <c r="B52">
        <v>0.47443200000000002</v>
      </c>
      <c r="C52" s="11">
        <f>LN(B52+1/SQRT($B$1))</f>
        <v>-0.7435314145838926</v>
      </c>
      <c r="D52" s="10">
        <f>LN(B52-1/SQRT($B$1))</f>
        <v>-0.74774698807354423</v>
      </c>
    </row>
    <row r="53" spans="1:4">
      <c r="A53">
        <v>609</v>
      </c>
      <c r="B53">
        <v>0.46142300000000003</v>
      </c>
      <c r="C53" s="11">
        <f t="shared" ref="C53:C56" si="10">LN(B53+1/SQRT($B$1))</f>
        <v>-0.7712752223765571</v>
      </c>
      <c r="D53" s="10">
        <f t="shared" ref="D53:D56" si="11">LN(B53-1/SQRT($B$1))</f>
        <v>-0.7756096468226833</v>
      </c>
    </row>
    <row r="54" spans="1:4">
      <c r="A54">
        <v>724</v>
      </c>
      <c r="B54">
        <v>0.44697399999999998</v>
      </c>
      <c r="C54" s="11">
        <f t="shared" si="10"/>
        <v>-0.80302008396557489</v>
      </c>
      <c r="D54" s="10">
        <f t="shared" si="11"/>
        <v>-0.80749462462547439</v>
      </c>
    </row>
    <row r="55" spans="1:4">
      <c r="A55">
        <v>861</v>
      </c>
      <c r="B55">
        <v>0.43132100000000001</v>
      </c>
      <c r="C55" s="11">
        <f t="shared" si="10"/>
        <v>-0.8385869111115718</v>
      </c>
      <c r="D55" s="10">
        <f t="shared" si="11"/>
        <v>-0.84322383716783289</v>
      </c>
    </row>
    <row r="56" spans="1:4">
      <c r="A56">
        <v>1024</v>
      </c>
      <c r="B56">
        <v>0.41423900000000002</v>
      </c>
      <c r="C56" s="11">
        <f t="shared" si="10"/>
        <v>-0.87890102090582589</v>
      </c>
      <c r="D56" s="10">
        <f t="shared" si="11"/>
        <v>-0.88372916090508835</v>
      </c>
    </row>
    <row r="58" spans="1:4">
      <c r="A58" t="s">
        <v>15</v>
      </c>
      <c r="B58">
        <f>-LINEST(C47:C56,A47:A56)</f>
        <v>2.8308152176776536E-4</v>
      </c>
    </row>
    <row r="59" spans="1:4">
      <c r="A59" t="s">
        <v>16</v>
      </c>
      <c r="B59">
        <f>-LINEST(D47:D56,A47:A56)</f>
        <v>2.9713834962050265E-4</v>
      </c>
    </row>
    <row r="60" spans="1:4">
      <c r="A60" t="s">
        <v>12</v>
      </c>
      <c r="B60">
        <f>MAX(B59-B44,B44-B58)</f>
        <v>3.2147730297410384E-5</v>
      </c>
    </row>
    <row r="61" spans="1:4">
      <c r="A61" t="s">
        <v>17</v>
      </c>
      <c r="B61" s="7">
        <f>B60/B44</f>
        <v>0.12131648425718031</v>
      </c>
    </row>
    <row r="63" spans="1:4">
      <c r="A63" t="s">
        <v>0</v>
      </c>
      <c r="B63" s="3">
        <v>0.22</v>
      </c>
    </row>
    <row r="64" spans="1:4">
      <c r="A64" t="s">
        <v>13</v>
      </c>
      <c r="B64">
        <f>'Plu sup 4 - paper'!$G$7</f>
        <v>5.7539957363841291E-4</v>
      </c>
    </row>
    <row r="66" spans="1:4">
      <c r="A66" t="s">
        <v>9</v>
      </c>
      <c r="B66" t="s">
        <v>14</v>
      </c>
      <c r="C66" t="s">
        <v>19</v>
      </c>
      <c r="D66" t="s">
        <v>20</v>
      </c>
    </row>
    <row r="67" spans="1:4">
      <c r="A67">
        <v>215</v>
      </c>
      <c r="B67">
        <v>0.455847</v>
      </c>
      <c r="C67" s="10">
        <f>LN(B67-1/SQRT($B$1))</f>
        <v>-0.78779418031677784</v>
      </c>
      <c r="D67" s="11">
        <f>LN(B67+1/SQRT($B$1))</f>
        <v>-0.78340673626586488</v>
      </c>
    </row>
    <row r="68" spans="1:4">
      <c r="A68">
        <v>256</v>
      </c>
      <c r="B68">
        <v>0.442581</v>
      </c>
      <c r="C68" s="10">
        <f t="shared" ref="C68:C71" si="12">LN(B68-1/SQRT($B$1))</f>
        <v>-0.81739381030718783</v>
      </c>
      <c r="D68" s="11">
        <f t="shared" ref="D68:D71" si="13">LN(B68+1/SQRT($B$1))</f>
        <v>-0.81287485580283614</v>
      </c>
    </row>
    <row r="69" spans="1:4">
      <c r="A69">
        <v>304</v>
      </c>
      <c r="B69">
        <v>0.42712600000000001</v>
      </c>
      <c r="C69" s="10">
        <f t="shared" si="12"/>
        <v>-0.85302020179757732</v>
      </c>
      <c r="D69" s="11">
        <f t="shared" si="13"/>
        <v>-0.8483377342019518</v>
      </c>
    </row>
    <row r="70" spans="1:4">
      <c r="A70">
        <v>362</v>
      </c>
      <c r="B70">
        <v>0.409835</v>
      </c>
      <c r="C70" s="10">
        <f t="shared" si="12"/>
        <v>-0.89444362731916427</v>
      </c>
      <c r="D70" s="11">
        <f t="shared" si="13"/>
        <v>-0.88956360494649844</v>
      </c>
    </row>
    <row r="71" spans="1:4">
      <c r="A71">
        <v>431</v>
      </c>
      <c r="B71">
        <v>0.39145999999999997</v>
      </c>
      <c r="C71" s="10">
        <f t="shared" si="12"/>
        <v>-0.94042974772748089</v>
      </c>
      <c r="D71" s="11">
        <f t="shared" si="13"/>
        <v>-0.93532065778096074</v>
      </c>
    </row>
    <row r="72" spans="1:4">
      <c r="A72">
        <v>512</v>
      </c>
      <c r="B72">
        <v>0.37191099999999999</v>
      </c>
      <c r="C72" s="11">
        <f>LN(B72+1/SQRT($B$1))</f>
        <v>-0.98641549370736115</v>
      </c>
      <c r="D72" s="10">
        <f>LN(B72-1/SQRT($B$1))</f>
        <v>-0.99179313733672281</v>
      </c>
    </row>
    <row r="73" spans="1:4">
      <c r="A73">
        <v>609</v>
      </c>
      <c r="B73">
        <v>0.35070899999999999</v>
      </c>
      <c r="C73" s="11">
        <f t="shared" ref="C73:C76" si="14">LN(B73+1/SQRT($B$1))</f>
        <v>-1.0449511498381485</v>
      </c>
      <c r="D73" s="10">
        <f t="shared" ref="D73:D76" si="15">LN(B73-1/SQRT($B$1))</f>
        <v>-1.0506538988985421</v>
      </c>
    </row>
    <row r="74" spans="1:4">
      <c r="A74">
        <v>724</v>
      </c>
      <c r="B74">
        <v>0.32821099999999997</v>
      </c>
      <c r="C74" s="11">
        <f t="shared" si="14"/>
        <v>-1.1110563963996805</v>
      </c>
      <c r="D74" s="10">
        <f t="shared" si="15"/>
        <v>-1.1171500562367298</v>
      </c>
    </row>
    <row r="75" spans="1:4">
      <c r="A75">
        <v>861</v>
      </c>
      <c r="B75">
        <v>0.30474400000000001</v>
      </c>
      <c r="C75" s="11">
        <f t="shared" si="14"/>
        <v>-1.1850071284831214</v>
      </c>
      <c r="D75" s="10">
        <f t="shared" si="15"/>
        <v>-1.1915700376088934</v>
      </c>
    </row>
    <row r="76" spans="1:4">
      <c r="A76">
        <v>1024</v>
      </c>
      <c r="B76">
        <v>0.27700900000000001</v>
      </c>
      <c r="C76" s="11">
        <f t="shared" si="14"/>
        <v>-1.2801017917148105</v>
      </c>
      <c r="D76" s="10">
        <f t="shared" si="15"/>
        <v>-1.2873218051009869</v>
      </c>
    </row>
    <row r="78" spans="1:4">
      <c r="A78" t="s">
        <v>15</v>
      </c>
      <c r="B78">
        <f>-LINEST(C67:C76,A67:A76)</f>
        <v>6.0292785922393761E-4</v>
      </c>
    </row>
    <row r="79" spans="1:4">
      <c r="A79" t="s">
        <v>16</v>
      </c>
      <c r="B79">
        <f>-LINEST(D67:D76,A67:A76)</f>
        <v>6.2150091141831342E-4</v>
      </c>
    </row>
    <row r="80" spans="1:4">
      <c r="A80" t="s">
        <v>12</v>
      </c>
      <c r="B80">
        <f>MAX(B79-B64,B64-B78)</f>
        <v>4.6101337779900511E-5</v>
      </c>
    </row>
    <row r="81" spans="1:4">
      <c r="A81" t="s">
        <v>17</v>
      </c>
      <c r="B81" s="7">
        <f>B80/B64</f>
        <v>8.012056298267449E-2</v>
      </c>
    </row>
    <row r="83" spans="1:4">
      <c r="A83" t="s">
        <v>0</v>
      </c>
      <c r="B83" s="3">
        <v>0.23100000000000001</v>
      </c>
    </row>
    <row r="84" spans="1:4">
      <c r="A84" t="s">
        <v>13</v>
      </c>
      <c r="B84">
        <f>'Plu sup 4 - paper'!$G$8</f>
        <v>1.1475384678826831E-3</v>
      </c>
    </row>
    <row r="86" spans="1:4">
      <c r="A86" t="s">
        <v>9</v>
      </c>
      <c r="B86" t="s">
        <v>14</v>
      </c>
      <c r="C86" t="s">
        <v>19</v>
      </c>
      <c r="D86" t="s">
        <v>20</v>
      </c>
    </row>
    <row r="87" spans="1:4">
      <c r="A87">
        <v>215</v>
      </c>
      <c r="B87">
        <v>0.36571799999999999</v>
      </c>
      <c r="C87" s="10">
        <f>LN(B87-1/SQRT($B$1))</f>
        <v>-1.0086308267506836</v>
      </c>
      <c r="D87" s="11">
        <f>LN(B87+1/SQRT($B$1))</f>
        <v>-1.0031621186628703</v>
      </c>
    </row>
    <row r="88" spans="1:4">
      <c r="A88">
        <v>256</v>
      </c>
      <c r="B88">
        <v>0.344698</v>
      </c>
      <c r="C88" s="10">
        <f t="shared" ref="C88:C91" si="16">LN(B88-1/SQRT($B$1))</f>
        <v>-1.0679919141715017</v>
      </c>
      <c r="D88" s="11">
        <f t="shared" ref="D88:D91" si="17">LN(B88+1/SQRT($B$1))</f>
        <v>-1.0621897174343249</v>
      </c>
    </row>
    <row r="89" spans="1:4">
      <c r="A89">
        <v>304</v>
      </c>
      <c r="B89">
        <v>0.32319900000000001</v>
      </c>
      <c r="C89" s="10">
        <f t="shared" si="16"/>
        <v>-1.132585911906401</v>
      </c>
      <c r="D89" s="11">
        <f t="shared" si="17"/>
        <v>-1.1263977542010495</v>
      </c>
    </row>
    <row r="90" spans="1:4">
      <c r="A90">
        <v>362</v>
      </c>
      <c r="B90">
        <v>0.29870099999999999</v>
      </c>
      <c r="C90" s="10">
        <f t="shared" si="16"/>
        <v>-1.2116656518797195</v>
      </c>
      <c r="D90" s="11">
        <f t="shared" si="17"/>
        <v>-1.2049699679950829</v>
      </c>
    </row>
    <row r="91" spans="1:4">
      <c r="A91">
        <v>431</v>
      </c>
      <c r="B91">
        <v>0.27285500000000001</v>
      </c>
      <c r="C91" s="10">
        <f t="shared" si="16"/>
        <v>-1.3024864430634855</v>
      </c>
      <c r="D91" s="11">
        <f t="shared" si="17"/>
        <v>-1.2951565097485538</v>
      </c>
    </row>
    <row r="92" spans="1:4">
      <c r="A92">
        <v>512</v>
      </c>
      <c r="B92">
        <v>0.24615400000000001</v>
      </c>
      <c r="C92" s="11">
        <f>LN(B92+1/SQRT($B$1))</f>
        <v>-1.3977436548567983</v>
      </c>
      <c r="D92" s="10">
        <f>LN(B92-1/SQRT($B$1))</f>
        <v>-1.4058686944771148</v>
      </c>
    </row>
    <row r="93" spans="1:4">
      <c r="A93">
        <v>609</v>
      </c>
      <c r="B93">
        <v>0.21948899999999999</v>
      </c>
      <c r="C93" s="11">
        <f t="shared" ref="C93:C96" si="18">LN(B93+1/SQRT($B$1))</f>
        <v>-1.5119074719609304</v>
      </c>
      <c r="D93" s="10">
        <f t="shared" ref="D93:D96" si="19">LN(B93-1/SQRT($B$1))</f>
        <v>-1.521019608963184</v>
      </c>
    </row>
    <row r="94" spans="1:4">
      <c r="A94">
        <v>724</v>
      </c>
      <c r="B94">
        <v>0.19170799999999999</v>
      </c>
      <c r="C94" s="11">
        <f t="shared" si="18"/>
        <v>-1.646579189114783</v>
      </c>
      <c r="D94" s="10">
        <f t="shared" si="19"/>
        <v>-1.6570118165477519</v>
      </c>
    </row>
    <row r="95" spans="1:4">
      <c r="A95">
        <v>861</v>
      </c>
      <c r="B95">
        <v>0.16395199999999999</v>
      </c>
      <c r="C95" s="11">
        <f t="shared" si="18"/>
        <v>-1.8021007564947233</v>
      </c>
      <c r="D95" s="10">
        <f t="shared" si="19"/>
        <v>-1.8142996000702978</v>
      </c>
    </row>
    <row r="96" spans="1:4">
      <c r="A96">
        <v>1024</v>
      </c>
      <c r="B96">
        <v>0.13678599999999999</v>
      </c>
      <c r="C96" s="11">
        <f t="shared" si="18"/>
        <v>-1.9820535220805455</v>
      </c>
      <c r="D96" s="10">
        <f t="shared" si="19"/>
        <v>-1.9966751619554728</v>
      </c>
    </row>
    <row r="98" spans="1:4">
      <c r="A98" t="s">
        <v>15</v>
      </c>
      <c r="B98">
        <f>-LINEST(C87:C96,A87:A96)</f>
        <v>1.1998514641908071E-3</v>
      </c>
    </row>
    <row r="99" spans="1:4">
      <c r="A99" t="s">
        <v>16</v>
      </c>
      <c r="B99">
        <f>-LINEST(D87:D96,A87:A96)</f>
        <v>1.2307416116759951E-3</v>
      </c>
    </row>
    <row r="100" spans="1:4">
      <c r="A100" t="s">
        <v>12</v>
      </c>
      <c r="B100">
        <f>MAX(B99-B84,B84-B98)</f>
        <v>8.3203143793311903E-5</v>
      </c>
    </row>
    <row r="101" spans="1:4">
      <c r="A101" t="s">
        <v>17</v>
      </c>
      <c r="B101" s="7">
        <f>B100/B84</f>
        <v>7.2505755686630327E-2</v>
      </c>
    </row>
    <row r="103" spans="1:4">
      <c r="A103" t="s">
        <v>0</v>
      </c>
      <c r="B103" s="3">
        <v>0.249</v>
      </c>
    </row>
    <row r="104" spans="1:4">
      <c r="A104" t="s">
        <v>13</v>
      </c>
      <c r="B104">
        <f>'Plu sup 4 - paper'!$G$9</f>
        <v>2.583117469787382E-3</v>
      </c>
    </row>
    <row r="106" spans="1:4">
      <c r="A106" t="s">
        <v>9</v>
      </c>
      <c r="B106" t="s">
        <v>14</v>
      </c>
      <c r="C106" t="s">
        <v>19</v>
      </c>
      <c r="D106" t="s">
        <v>20</v>
      </c>
    </row>
    <row r="107" spans="1:4">
      <c r="A107">
        <v>215</v>
      </c>
      <c r="B107">
        <v>0.234512</v>
      </c>
      <c r="C107" s="10">
        <f>LN(B107-1/SQRT($B$1))</f>
        <v>-1.4545218113307465</v>
      </c>
      <c r="D107" s="11">
        <f>LN(B107+1/SQRT($B$1))</f>
        <v>-1.445993411409835</v>
      </c>
    </row>
    <row r="108" spans="1:4">
      <c r="A108">
        <v>256</v>
      </c>
      <c r="B108">
        <v>0.207565</v>
      </c>
      <c r="C108" s="10">
        <f t="shared" ref="C108:C111" si="20">LN(B108-1/SQRT($B$1))</f>
        <v>-1.5771401461349381</v>
      </c>
      <c r="D108" s="11">
        <f t="shared" ref="D108:D111" si="21">LN(B108+1/SQRT($B$1))</f>
        <v>-1.5675045357278816</v>
      </c>
    </row>
    <row r="109" spans="1:4">
      <c r="A109">
        <v>304</v>
      </c>
      <c r="B109">
        <v>0.18043400000000001</v>
      </c>
      <c r="C109" s="10">
        <f t="shared" si="20"/>
        <v>-1.7179478266899029</v>
      </c>
      <c r="D109" s="11">
        <f t="shared" si="21"/>
        <v>-1.7068633277726029</v>
      </c>
    </row>
    <row r="110" spans="1:4">
      <c r="A110">
        <v>362</v>
      </c>
      <c r="B110">
        <v>0.15373000000000001</v>
      </c>
      <c r="C110" s="10">
        <f t="shared" si="20"/>
        <v>-1.8790836223997827</v>
      </c>
      <c r="D110" s="11">
        <f t="shared" si="21"/>
        <v>-1.8660736164805558</v>
      </c>
    </row>
    <row r="111" spans="1:4">
      <c r="A111">
        <v>431</v>
      </c>
      <c r="B111">
        <v>0.12782099999999999</v>
      </c>
      <c r="C111" s="10">
        <f t="shared" si="20"/>
        <v>-2.0649786355497293</v>
      </c>
      <c r="D111" s="11">
        <f t="shared" si="21"/>
        <v>-2.0493314351237664</v>
      </c>
    </row>
    <row r="112" spans="1:4">
      <c r="A112">
        <v>512</v>
      </c>
      <c r="B112">
        <v>0.102502</v>
      </c>
      <c r="C112" s="11">
        <f>LN(B112+1/SQRT($B$1))</f>
        <v>-2.2681643427919154</v>
      </c>
      <c r="D112" s="10">
        <f>LN(B112-1/SQRT($B$1))</f>
        <v>-2.2876767762609274</v>
      </c>
    </row>
    <row r="113" spans="1:4">
      <c r="A113">
        <v>609</v>
      </c>
      <c r="B113">
        <v>7.9174999999999995E-2</v>
      </c>
      <c r="C113" s="11">
        <f t="shared" ref="C113:C116" si="22">LN(B113+1/SQRT($B$1))</f>
        <v>-2.5235435334029184</v>
      </c>
      <c r="D113" s="10">
        <f t="shared" ref="D113:D116" si="23">LN(B113-1/SQRT($B$1))</f>
        <v>-2.5488053756382323</v>
      </c>
    </row>
    <row r="114" spans="1:4">
      <c r="A114">
        <v>724</v>
      </c>
      <c r="B114">
        <v>5.8407000000000001E-2</v>
      </c>
      <c r="C114" s="11">
        <f t="shared" si="22"/>
        <v>-2.823343214438883</v>
      </c>
      <c r="D114" s="10">
        <f t="shared" si="23"/>
        <v>-2.8575890318725494</v>
      </c>
    </row>
    <row r="115" spans="1:4">
      <c r="A115">
        <v>861</v>
      </c>
      <c r="B115">
        <v>4.1131000000000001E-2</v>
      </c>
      <c r="C115" s="11">
        <f t="shared" si="22"/>
        <v>-3.1669714672178397</v>
      </c>
      <c r="D115" s="10">
        <f t="shared" si="23"/>
        <v>-3.2156061760005779</v>
      </c>
    </row>
    <row r="116" spans="1:4">
      <c r="A116">
        <v>1024</v>
      </c>
      <c r="B116">
        <v>2.7311999999999999E-2</v>
      </c>
      <c r="C116" s="11">
        <f t="shared" si="22"/>
        <v>-3.5644695359389749</v>
      </c>
      <c r="D116" s="10">
        <f t="shared" si="23"/>
        <v>-3.6377301700953812</v>
      </c>
    </row>
    <row r="118" spans="1:4">
      <c r="A118" t="s">
        <v>15</v>
      </c>
      <c r="B118">
        <f>-LINEST(C107:C116,A107:A116)</f>
        <v>2.6032973868635048E-3</v>
      </c>
    </row>
    <row r="119" spans="1:4">
      <c r="A119" t="s">
        <v>16</v>
      </c>
      <c r="B119">
        <f>-LINEST(D107:D116,A107:A116)</f>
        <v>2.712450580481978E-3</v>
      </c>
    </row>
    <row r="120" spans="1:4">
      <c r="A120" t="s">
        <v>12</v>
      </c>
      <c r="B120">
        <f>MAX(B119-B104,B104-B118)</f>
        <v>1.2933311069459599E-4</v>
      </c>
    </row>
    <row r="121" spans="1:4">
      <c r="A121" t="s">
        <v>17</v>
      </c>
      <c r="B121" s="7">
        <f>B120/B104</f>
        <v>5.0068613683775472E-2</v>
      </c>
    </row>
    <row r="123" spans="1:4">
      <c r="A123" t="s">
        <v>0</v>
      </c>
      <c r="B123" s="3">
        <v>0.27700000000000002</v>
      </c>
    </row>
    <row r="124" spans="1:4">
      <c r="A124" t="s">
        <v>13</v>
      </c>
      <c r="B124">
        <f>'Plu sup 4 - paper'!$G$10</f>
        <v>6.1291168309706391E-3</v>
      </c>
    </row>
    <row r="126" spans="1:4">
      <c r="A126" t="s">
        <v>9</v>
      </c>
      <c r="B126" t="s">
        <v>14</v>
      </c>
      <c r="C126" t="s">
        <v>19</v>
      </c>
      <c r="D126" t="s">
        <v>20</v>
      </c>
    </row>
    <row r="127" spans="1:4">
      <c r="A127">
        <v>181</v>
      </c>
      <c r="B127">
        <v>0.118662</v>
      </c>
      <c r="C127" s="10">
        <f>LN(B127-1/SQRT($B$1))</f>
        <v>-2.1399391715600879</v>
      </c>
      <c r="D127" s="11">
        <f>LN(B127+1/SQRT($B$1))</f>
        <v>-2.1230841771368638</v>
      </c>
    </row>
    <row r="128" spans="1:4">
      <c r="A128">
        <v>215</v>
      </c>
      <c r="B128">
        <v>9.4583E-2</v>
      </c>
      <c r="C128" s="10">
        <f t="shared" ref="C128:C131" si="24">LN(B128-1/SQRT($B$1))</f>
        <v>-2.3689065359258383</v>
      </c>
      <c r="D128" s="11">
        <f t="shared" ref="D128:D131" si="25">LN(B128+1/SQRT($B$1))</f>
        <v>-2.3477602990051736</v>
      </c>
    </row>
    <row r="129" spans="1:4">
      <c r="A129">
        <v>256</v>
      </c>
      <c r="B129">
        <v>7.2526999999999994E-2</v>
      </c>
      <c r="C129" s="10">
        <f t="shared" si="24"/>
        <v>-2.6376802781859383</v>
      </c>
      <c r="D129" s="11">
        <f t="shared" si="25"/>
        <v>-2.610102593279938</v>
      </c>
    </row>
    <row r="130" spans="1:4">
      <c r="A130">
        <v>304</v>
      </c>
      <c r="B130">
        <v>5.3788000000000002E-2</v>
      </c>
      <c r="C130" s="10">
        <f t="shared" si="24"/>
        <v>-2.9414713868275539</v>
      </c>
      <c r="D130" s="11">
        <f t="shared" si="25"/>
        <v>-2.9042840871095623</v>
      </c>
    </row>
    <row r="131" spans="1:4">
      <c r="A131">
        <v>362</v>
      </c>
      <c r="B131">
        <v>3.7248999999999997E-2</v>
      </c>
      <c r="C131" s="10">
        <f t="shared" si="24"/>
        <v>-3.3173434842688563</v>
      </c>
      <c r="D131" s="11">
        <f t="shared" si="25"/>
        <v>-3.2636378628421969</v>
      </c>
    </row>
    <row r="132" spans="1:4">
      <c r="A132">
        <v>431</v>
      </c>
      <c r="B132">
        <v>2.4552999999999998E-2</v>
      </c>
      <c r="C132" s="11">
        <f>LN(B132+1/SQRT($B$1))</f>
        <v>-3.6670005523954945</v>
      </c>
      <c r="D132" s="10">
        <f>LN(B132-1/SQRT($B$1))</f>
        <v>-3.7485020780979088</v>
      </c>
    </row>
    <row r="133" spans="1:4">
      <c r="A133">
        <v>512</v>
      </c>
      <c r="B133">
        <v>1.4753E-2</v>
      </c>
      <c r="C133" s="11">
        <f t="shared" ref="C133:C136" si="26">LN(B133+1/SQRT($B$1))</f>
        <v>-4.1507244556583052</v>
      </c>
      <c r="D133" s="10">
        <f t="shared" ref="D133:D136" si="27">LN(B133-1/SQRT($B$1))</f>
        <v>-4.2864982968495662</v>
      </c>
    </row>
    <row r="134" spans="1:4">
      <c r="A134">
        <v>609</v>
      </c>
      <c r="B134">
        <v>8.286E-3</v>
      </c>
      <c r="C134" s="11">
        <f t="shared" si="26"/>
        <v>-4.6792473893844075</v>
      </c>
      <c r="D134" s="10">
        <f t="shared" si="27"/>
        <v>-4.9218005803957654</v>
      </c>
    </row>
    <row r="135" spans="1:4">
      <c r="A135">
        <v>724</v>
      </c>
      <c r="B135">
        <v>4.2040000000000003E-3</v>
      </c>
      <c r="C135" s="11">
        <f t="shared" si="26"/>
        <v>-5.258327718331878</v>
      </c>
      <c r="D135" s="10">
        <f t="shared" si="27"/>
        <v>-5.7433552497760241</v>
      </c>
    </row>
    <row r="136" spans="1:4">
      <c r="A136">
        <v>861</v>
      </c>
      <c r="B136">
        <v>1.7600000000000001E-3</v>
      </c>
      <c r="C136" s="11">
        <f t="shared" si="26"/>
        <v>-5.8925245992530781</v>
      </c>
      <c r="D136" s="10">
        <f t="shared" si="27"/>
        <v>-7.1821921246838976</v>
      </c>
    </row>
    <row r="138" spans="1:4">
      <c r="A138" t="s">
        <v>15</v>
      </c>
      <c r="B138">
        <f>-LINEST(C127:C136,A127:A136)</f>
        <v>5.5513288484505124E-3</v>
      </c>
    </row>
    <row r="139" spans="1:4">
      <c r="A139" t="s">
        <v>16</v>
      </c>
      <c r="B139">
        <f>-LINEST(D127:D136,A127:A136)</f>
        <v>7.1398788425040471E-3</v>
      </c>
    </row>
    <row r="140" spans="1:4">
      <c r="A140" t="s">
        <v>12</v>
      </c>
      <c r="B140">
        <f>MAX(B139-B124,B124-B138)</f>
        <v>1.010762011533408E-3</v>
      </c>
    </row>
    <row r="141" spans="1:4">
      <c r="A141" t="s">
        <v>17</v>
      </c>
      <c r="B141" s="7">
        <f>B140/B124</f>
        <v>0.16491152631093484</v>
      </c>
    </row>
    <row r="143" spans="1:4">
      <c r="A143" t="s">
        <v>0</v>
      </c>
      <c r="B143" s="3">
        <v>0.32100000000000001</v>
      </c>
    </row>
    <row r="144" spans="1:4">
      <c r="A144" t="s">
        <v>13</v>
      </c>
      <c r="B144">
        <f>'Plu sup 4 - paper'!$G$11</f>
        <v>1.4968343171175793E-2</v>
      </c>
    </row>
    <row r="146" spans="1:4">
      <c r="A146" t="s">
        <v>9</v>
      </c>
      <c r="B146" t="s">
        <v>14</v>
      </c>
      <c r="C146" t="s">
        <v>19</v>
      </c>
      <c r="D146" t="s">
        <v>20</v>
      </c>
    </row>
    <row r="147" spans="1:4">
      <c r="A147">
        <v>76</v>
      </c>
      <c r="B147">
        <v>0.108502</v>
      </c>
      <c r="C147" s="10">
        <f>LN(B147-1/SQRT($B$1))</f>
        <v>-2.2302458269363212</v>
      </c>
      <c r="D147" s="11">
        <f>LN(B147+1/SQRT($B$1))</f>
        <v>-2.2118124650521991</v>
      </c>
    </row>
    <row r="148" spans="1:4">
      <c r="A148">
        <v>91</v>
      </c>
      <c r="B148">
        <v>8.4555000000000005E-2</v>
      </c>
      <c r="C148" s="10">
        <f t="shared" ref="C148:C151" si="28">LN(B148-1/SQRT($B$1))</f>
        <v>-2.482250181326791</v>
      </c>
      <c r="D148" s="11">
        <f t="shared" ref="D148:D151" si="29">LN(B148+1/SQRT($B$1))</f>
        <v>-2.4585958349982033</v>
      </c>
    </row>
    <row r="149" spans="1:4">
      <c r="A149">
        <v>108</v>
      </c>
      <c r="B149">
        <v>6.5188999999999997E-2</v>
      </c>
      <c r="C149" s="10">
        <f t="shared" si="28"/>
        <v>-2.7459234225303844</v>
      </c>
      <c r="D149" s="11">
        <f t="shared" si="29"/>
        <v>-2.715240992987793</v>
      </c>
    </row>
    <row r="150" spans="1:4">
      <c r="A150">
        <v>128</v>
      </c>
      <c r="B150">
        <v>4.7784E-2</v>
      </c>
      <c r="C150" s="10">
        <f t="shared" si="28"/>
        <v>-3.0622140148548236</v>
      </c>
      <c r="D150" s="11">
        <f t="shared" si="29"/>
        <v>-3.0203528887362379</v>
      </c>
    </row>
    <row r="151" spans="1:4">
      <c r="A151">
        <v>152</v>
      </c>
      <c r="B151">
        <v>3.3228000000000001E-2</v>
      </c>
      <c r="C151" s="10">
        <f t="shared" si="28"/>
        <v>-3.4349196390671874</v>
      </c>
      <c r="D151" s="11">
        <f t="shared" si="29"/>
        <v>-3.3747112564263286</v>
      </c>
    </row>
    <row r="152" spans="1:4">
      <c r="A152">
        <v>181</v>
      </c>
      <c r="B152">
        <v>2.1326000000000001E-2</v>
      </c>
      <c r="C152" s="11">
        <f>LN(B152+1/SQRT($B$1))</f>
        <v>-3.8020033603895964</v>
      </c>
      <c r="D152" s="10">
        <f>LN(B152-1/SQRT($B$1))</f>
        <v>-3.8958544242665623</v>
      </c>
    </row>
    <row r="153" spans="1:4">
      <c r="A153">
        <v>215</v>
      </c>
      <c r="B153">
        <v>1.2763999999999999E-2</v>
      </c>
      <c r="C153" s="11">
        <f t="shared" ref="C153:C156" si="30">LN(B153+1/SQRT($B$1))</f>
        <v>-4.2856987910469035</v>
      </c>
      <c r="D153" s="10">
        <f t="shared" ref="D153:D156" si="31">LN(B153-1/SQRT($B$1))</f>
        <v>-4.4427112582903883</v>
      </c>
    </row>
    <row r="154" spans="1:4">
      <c r="A154">
        <v>256</v>
      </c>
      <c r="B154">
        <v>6.881E-3</v>
      </c>
      <c r="C154" s="11">
        <f t="shared" si="30"/>
        <v>-4.8433004796106243</v>
      </c>
      <c r="D154" s="10">
        <f t="shared" si="31"/>
        <v>-5.1360284635043181</v>
      </c>
    </row>
    <row r="155" spans="1:4">
      <c r="A155">
        <v>304</v>
      </c>
      <c r="B155">
        <v>3.4870000000000001E-3</v>
      </c>
      <c r="C155" s="11">
        <f t="shared" si="30"/>
        <v>-5.4065709519882912</v>
      </c>
      <c r="D155" s="10">
        <f t="shared" si="31"/>
        <v>-5.9966781141608694</v>
      </c>
    </row>
    <row r="156" spans="1:4">
      <c r="A156">
        <v>362</v>
      </c>
      <c r="B156">
        <v>1.42E-3</v>
      </c>
      <c r="C156" s="11">
        <f t="shared" si="30"/>
        <v>-6.0239877388135419</v>
      </c>
      <c r="D156" s="10">
        <f t="shared" si="31"/>
        <v>-7.7752558466868598</v>
      </c>
    </row>
    <row r="158" spans="1:4">
      <c r="A158" t="s">
        <v>15</v>
      </c>
      <c r="B158">
        <f>-LINEST(C147:C156,A147:A156)</f>
        <v>1.33891499271305E-2</v>
      </c>
    </row>
    <row r="159" spans="1:4">
      <c r="A159" t="s">
        <v>16</v>
      </c>
      <c r="B159">
        <f>-LINEST(D147:D156,A147:A156)</f>
        <v>1.8366817832589026E-2</v>
      </c>
    </row>
    <row r="160" spans="1:4">
      <c r="A160" t="s">
        <v>12</v>
      </c>
      <c r="B160">
        <f>MAX(B159-B144,B144-B158)</f>
        <v>3.3984746614132335E-3</v>
      </c>
    </row>
    <row r="161" spans="1:4">
      <c r="A161" t="s">
        <v>17</v>
      </c>
      <c r="B161" s="7">
        <f>B160/B144</f>
        <v>0.22704414393421984</v>
      </c>
    </row>
    <row r="163" spans="1:4">
      <c r="A163" t="s">
        <v>0</v>
      </c>
      <c r="B163" s="3">
        <v>0.39</v>
      </c>
    </row>
    <row r="164" spans="1:4">
      <c r="A164" t="s">
        <v>13</v>
      </c>
      <c r="B164">
        <f>'Plu sup 4 - paper'!$G$12</f>
        <v>3.5992998407109768E-2</v>
      </c>
    </row>
    <row r="166" spans="1:4">
      <c r="A166" t="s">
        <v>9</v>
      </c>
      <c r="B166" t="s">
        <v>14</v>
      </c>
      <c r="C166" t="s">
        <v>19</v>
      </c>
      <c r="D166" t="s">
        <v>20</v>
      </c>
    </row>
    <row r="167" spans="1:4">
      <c r="A167">
        <v>32</v>
      </c>
      <c r="B167">
        <v>9.5550999999999997E-2</v>
      </c>
      <c r="C167" s="10">
        <f>LN(B167-1/SQRT($B$1))</f>
        <v>-2.3586159075190052</v>
      </c>
      <c r="D167" s="11">
        <f>LN(B167+1/SQRT($B$1))</f>
        <v>-2.337683912833441</v>
      </c>
    </row>
    <row r="168" spans="1:4">
      <c r="A168">
        <v>38</v>
      </c>
      <c r="B168">
        <v>7.4831999999999996E-2</v>
      </c>
      <c r="C168" s="10">
        <f t="shared" ref="C168:C171" si="32">LN(B168-1/SQRT($B$1))</f>
        <v>-2.6059630370188613</v>
      </c>
      <c r="D168" s="11">
        <f t="shared" ref="D168:D171" si="33">LN(B168+1/SQRT($B$1))</f>
        <v>-2.5792349118313966</v>
      </c>
    </row>
    <row r="169" spans="1:4">
      <c r="A169">
        <v>45</v>
      </c>
      <c r="B169">
        <v>5.7466999999999997E-2</v>
      </c>
      <c r="C169" s="10">
        <f t="shared" si="32"/>
        <v>-2.8740988822619951</v>
      </c>
      <c r="D169" s="11">
        <f t="shared" si="33"/>
        <v>-2.8392927864741404</v>
      </c>
    </row>
    <row r="170" spans="1:4">
      <c r="A170">
        <v>54</v>
      </c>
      <c r="B170">
        <v>4.0325E-2</v>
      </c>
      <c r="C170" s="10">
        <f t="shared" si="32"/>
        <v>-3.2358948300377954</v>
      </c>
      <c r="D170" s="11">
        <f t="shared" si="33"/>
        <v>-3.1862876352750491</v>
      </c>
    </row>
    <row r="171" spans="1:4">
      <c r="A171">
        <v>64</v>
      </c>
      <c r="B171">
        <v>2.801E-2</v>
      </c>
      <c r="C171" s="10">
        <f t="shared" si="32"/>
        <v>-3.6115481111776129</v>
      </c>
      <c r="D171" s="11">
        <f t="shared" si="33"/>
        <v>-3.5401146808488244</v>
      </c>
    </row>
    <row r="172" spans="1:4">
      <c r="A172">
        <v>76</v>
      </c>
      <c r="B172">
        <v>1.7822000000000001E-2</v>
      </c>
      <c r="C172" s="11">
        <f>LN(B172+1/SQRT($B$1))</f>
        <v>-3.972728880545541</v>
      </c>
      <c r="D172" s="10">
        <f>LN(B172-1/SQRT($B$1))</f>
        <v>-4.0850677254418919</v>
      </c>
    </row>
    <row r="173" spans="1:4">
      <c r="A173">
        <v>91</v>
      </c>
      <c r="B173">
        <v>1.0362E-2</v>
      </c>
      <c r="C173" s="11">
        <f t="shared" ref="C173:C176" si="34">LN(B173+1/SQRT($B$1))</f>
        <v>-4.477480824847202</v>
      </c>
      <c r="D173" s="10">
        <f t="shared" ref="D173:D176" si="35">LN(B173-1/SQRT($B$1))</f>
        <v>-4.6710963361042586</v>
      </c>
    </row>
    <row r="174" spans="1:4">
      <c r="A174">
        <v>108</v>
      </c>
      <c r="B174">
        <v>5.4809999999999998E-3</v>
      </c>
      <c r="C174" s="11">
        <f t="shared" si="34"/>
        <v>-5.0388804595365579</v>
      </c>
      <c r="D174" s="10">
        <f t="shared" si="35"/>
        <v>-5.4079090431781314</v>
      </c>
    </row>
    <row r="175" spans="1:4">
      <c r="A175">
        <v>128</v>
      </c>
      <c r="B175">
        <v>2.6749999999999999E-3</v>
      </c>
      <c r="C175" s="11">
        <f t="shared" si="34"/>
        <v>-5.6062021463173375</v>
      </c>
      <c r="D175" s="10">
        <f t="shared" si="35"/>
        <v>-6.3919421137051078</v>
      </c>
    </row>
    <row r="176" spans="1:4">
      <c r="A176">
        <v>152</v>
      </c>
      <c r="B176">
        <v>1.1559999999999999E-3</v>
      </c>
      <c r="C176" s="11">
        <f t="shared" si="34"/>
        <v>-6.1395006259353861</v>
      </c>
      <c r="D176" s="10">
        <f t="shared" si="35"/>
        <v>-8.7656545507147374</v>
      </c>
    </row>
    <row r="178" spans="1:4">
      <c r="A178" t="s">
        <v>15</v>
      </c>
      <c r="B178">
        <f>-LINEST(C167:C176,A167:A176)</f>
        <v>3.2033801444655022E-2</v>
      </c>
    </row>
    <row r="179" spans="1:4">
      <c r="A179" t="s">
        <v>16</v>
      </c>
      <c r="B179">
        <f>-LINEST(D167:D176,A167:A176)</f>
        <v>4.9082839236306755E-2</v>
      </c>
    </row>
    <row r="180" spans="1:4">
      <c r="A180" t="s">
        <v>12</v>
      </c>
      <c r="B180">
        <f>MAX(B179-B164,B164-B178)</f>
        <v>1.3089840829196987E-2</v>
      </c>
    </row>
    <row r="181" spans="1:4">
      <c r="A181" t="s">
        <v>17</v>
      </c>
      <c r="B181" s="7">
        <f>B180/B164</f>
        <v>0.36367742084558663</v>
      </c>
    </row>
    <row r="183" spans="1:4">
      <c r="A183" t="s">
        <v>0</v>
      </c>
      <c r="B183">
        <v>0.5</v>
      </c>
    </row>
    <row r="184" spans="1:4">
      <c r="A184" t="s">
        <v>13</v>
      </c>
      <c r="B184">
        <f>'Plu sup 4 - paper'!G13</f>
        <v>9.3727830055126429E-2</v>
      </c>
    </row>
    <row r="186" spans="1:4">
      <c r="A186" t="s">
        <v>9</v>
      </c>
      <c r="B186" t="s">
        <v>14</v>
      </c>
      <c r="C186" t="s">
        <v>19</v>
      </c>
      <c r="D186" t="s">
        <v>20</v>
      </c>
    </row>
    <row r="187" spans="1:4">
      <c r="A187">
        <v>11</v>
      </c>
      <c r="B187">
        <v>9.2702999999999994E-2</v>
      </c>
      <c r="C187" s="10">
        <f>LN(B187-1/SQRT($B$1))</f>
        <v>-2.3892001848786273</v>
      </c>
      <c r="D187" s="11">
        <f>LN(B187+1/SQRT($B$1))</f>
        <v>-2.3676250731745223</v>
      </c>
    </row>
    <row r="188" spans="1:4">
      <c r="A188">
        <v>13</v>
      </c>
      <c r="B188">
        <v>7.7219999999999997E-2</v>
      </c>
      <c r="C188" s="10">
        <f t="shared" ref="C188:C191" si="36">LN(B188-1/SQRT($B$1))</f>
        <v>-2.574131383536423</v>
      </c>
      <c r="D188" s="11">
        <f t="shared" ref="D188:D191" si="37">LN(B188+1/SQRT($B$1))</f>
        <v>-2.5482299096547689</v>
      </c>
    </row>
    <row r="189" spans="1:4">
      <c r="A189">
        <v>16</v>
      </c>
      <c r="B189">
        <v>5.7985000000000002E-2</v>
      </c>
      <c r="C189" s="10">
        <f t="shared" si="36"/>
        <v>-2.8649672036744382</v>
      </c>
      <c r="D189" s="11">
        <f t="shared" si="37"/>
        <v>-2.8304721046883312</v>
      </c>
    </row>
    <row r="190" spans="1:4">
      <c r="A190">
        <v>19</v>
      </c>
      <c r="B190">
        <v>4.3687999999999998E-2</v>
      </c>
      <c r="C190" s="10">
        <f t="shared" si="36"/>
        <v>-3.1538374286889788</v>
      </c>
      <c r="D190" s="11">
        <f t="shared" si="37"/>
        <v>-3.1080502697793162</v>
      </c>
    </row>
    <row r="191" spans="1:4">
      <c r="A191">
        <v>23</v>
      </c>
      <c r="B191">
        <v>3.0015E-2</v>
      </c>
      <c r="C191" s="10">
        <f t="shared" si="36"/>
        <v>-3.5399423413395654</v>
      </c>
      <c r="D191" s="11">
        <f t="shared" si="37"/>
        <v>-3.473284320557056</v>
      </c>
    </row>
    <row r="192" spans="1:4">
      <c r="A192">
        <v>27</v>
      </c>
      <c r="B192">
        <v>2.0261999999999999E-2</v>
      </c>
      <c r="C192" s="11">
        <f>LN(B192+1/SQRT($B$1))</f>
        <v>-3.8508338371157236</v>
      </c>
      <c r="D192" s="10">
        <f>LN(B192-1/SQRT($B$1))</f>
        <v>-3.9496210358434647</v>
      </c>
    </row>
    <row r="193" spans="1:4">
      <c r="A193">
        <v>32</v>
      </c>
      <c r="B193">
        <v>1.2880000000000001E-2</v>
      </c>
      <c r="C193" s="11">
        <f t="shared" ref="C193:C196" si="38">LN(B193+1/SQRT($B$1))</f>
        <v>-4.2773063239034785</v>
      </c>
      <c r="D193" s="10">
        <f t="shared" ref="D193:D196" si="39">LN(B193-1/SQRT($B$1))</f>
        <v>-4.432898965047638</v>
      </c>
    </row>
    <row r="194" spans="1:4">
      <c r="A194">
        <v>38</v>
      </c>
      <c r="B194">
        <v>7.3369999999999998E-3</v>
      </c>
      <c r="C194" s="11">
        <f t="shared" si="38"/>
        <v>-4.7870518395536603</v>
      </c>
      <c r="D194" s="10">
        <f t="shared" si="39"/>
        <v>-5.0613498086407569</v>
      </c>
    </row>
    <row r="195" spans="1:4">
      <c r="A195">
        <v>45</v>
      </c>
      <c r="B195">
        <v>3.6900000000000001E-3</v>
      </c>
      <c r="C195" s="11">
        <f t="shared" si="38"/>
        <v>-5.3623226965239494</v>
      </c>
      <c r="D195" s="10">
        <f t="shared" si="39"/>
        <v>-5.9182140853683896</v>
      </c>
    </row>
    <row r="196" spans="1:4">
      <c r="A196">
        <v>54</v>
      </c>
      <c r="B196">
        <v>1.6130000000000001E-3</v>
      </c>
      <c r="C196" s="11">
        <f t="shared" si="38"/>
        <v>-5.9472562924436616</v>
      </c>
      <c r="D196" s="10">
        <f t="shared" si="39"/>
        <v>-7.3971456220280629</v>
      </c>
    </row>
    <row r="198" spans="1:4">
      <c r="A198" t="s">
        <v>15</v>
      </c>
      <c r="B198">
        <f>-LINEST(C187:C196,A187:A196)</f>
        <v>8.3969549360551551E-2</v>
      </c>
    </row>
    <row r="199" spans="1:4">
      <c r="A199" t="s">
        <v>16</v>
      </c>
      <c r="B199">
        <f>-LINEST(D187:D196,A187:A196)</f>
        <v>0.11257621510503678</v>
      </c>
    </row>
    <row r="200" spans="1:4">
      <c r="A200" t="s">
        <v>12</v>
      </c>
      <c r="B200">
        <f>MAX(B199-B184,B184-B198)</f>
        <v>1.8848385049910349E-2</v>
      </c>
    </row>
    <row r="201" spans="1:4">
      <c r="A201" t="s">
        <v>17</v>
      </c>
      <c r="B201" s="7">
        <f>B200/B184</f>
        <v>0.20109699583170323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6"/>
  <sheetViews>
    <sheetView workbookViewId="0"/>
  </sheetViews>
  <sheetFormatPr baseColWidth="10" defaultRowHeight="14.4"/>
  <cols>
    <col min="6" max="6" width="12.21875" bestFit="1" customWidth="1"/>
    <col min="7" max="7" width="13" bestFit="1" customWidth="1"/>
    <col min="8" max="8" width="21.77734375" bestFit="1" customWidth="1"/>
  </cols>
  <sheetData>
    <row r="1" spans="1:8">
      <c r="A1" t="s">
        <v>6</v>
      </c>
      <c r="B1">
        <v>4</v>
      </c>
      <c r="C1" t="s">
        <v>7</v>
      </c>
      <c r="D1">
        <f>(B1-2)/(3*B1-2)</f>
        <v>0.2</v>
      </c>
      <c r="E1" t="s">
        <v>8</v>
      </c>
      <c r="F1" s="2">
        <v>1000000</v>
      </c>
      <c r="H1" s="2"/>
    </row>
    <row r="2" spans="1:8">
      <c r="F2" s="2"/>
      <c r="H2" s="2"/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11</v>
      </c>
    </row>
    <row r="4" spans="1:8">
      <c r="A4" s="4">
        <v>0.20100000000000001</v>
      </c>
      <c r="B4" s="15">
        <v>512</v>
      </c>
      <c r="C4" s="16">
        <v>0.61522600000000005</v>
      </c>
      <c r="D4" s="15">
        <v>1024</v>
      </c>
      <c r="E4" s="16">
        <v>0.61580299999999999</v>
      </c>
      <c r="G4" s="6"/>
    </row>
    <row r="5" spans="1:8">
      <c r="A5" s="4">
        <v>0.20200000000000001</v>
      </c>
      <c r="B5" s="15">
        <v>512</v>
      </c>
      <c r="C5" s="16">
        <v>0.60455700000000001</v>
      </c>
      <c r="D5" s="15">
        <v>1024</v>
      </c>
      <c r="E5" s="16">
        <v>0.59718599999999999</v>
      </c>
      <c r="F5">
        <f t="shared" ref="F5" si="0">A5-$D$1</f>
        <v>2.0000000000000018E-3</v>
      </c>
      <c r="G5" s="6">
        <f t="shared" ref="G5" si="1">-(LN(E5)-LN(C5))/(D5-B5)</f>
        <v>2.3959640148502612E-5</v>
      </c>
    </row>
    <row r="6" spans="1:8">
      <c r="A6" s="4">
        <v>0.20300000000000001</v>
      </c>
      <c r="B6" s="15">
        <v>512</v>
      </c>
      <c r="C6" s="16">
        <v>0.59195900000000001</v>
      </c>
      <c r="D6" s="15">
        <v>1024</v>
      </c>
      <c r="E6" s="16">
        <v>0.58007699999999995</v>
      </c>
      <c r="F6">
        <f t="shared" ref="F6:F69" si="2">A6-$D$1</f>
        <v>3.0000000000000027E-3</v>
      </c>
      <c r="G6" s="6">
        <f t="shared" ref="G6:G69" si="3">-(LN(E6)-LN(C6))/(D6-B6)</f>
        <v>3.9602582772227087E-5</v>
      </c>
    </row>
    <row r="7" spans="1:8">
      <c r="A7" s="4">
        <v>0.20399999999999999</v>
      </c>
      <c r="B7" s="15">
        <v>512</v>
      </c>
      <c r="C7" s="16">
        <v>0.57853100000000002</v>
      </c>
      <c r="D7" s="15">
        <v>1024</v>
      </c>
      <c r="E7" s="16">
        <v>0.56103199999999998</v>
      </c>
      <c r="F7">
        <f t="shared" si="2"/>
        <v>3.9999999999999758E-3</v>
      </c>
      <c r="G7" s="6">
        <f t="shared" si="3"/>
        <v>5.9988646809461862E-5</v>
      </c>
    </row>
    <row r="8" spans="1:8">
      <c r="A8" s="12">
        <v>0.20499999999999999</v>
      </c>
      <c r="B8" s="13">
        <v>512</v>
      </c>
      <c r="C8" s="14">
        <v>0.565967</v>
      </c>
      <c r="D8" s="13">
        <v>1024</v>
      </c>
      <c r="E8" s="14">
        <v>0.54233500000000001</v>
      </c>
      <c r="F8">
        <f t="shared" si="2"/>
        <v>4.9999999999999767E-3</v>
      </c>
      <c r="G8" s="6">
        <f t="shared" si="3"/>
        <v>8.3304454940553952E-5</v>
      </c>
    </row>
    <row r="9" spans="1:8">
      <c r="A9" s="4">
        <v>0.20599999999999999</v>
      </c>
      <c r="B9" s="15">
        <v>512</v>
      </c>
      <c r="C9" s="16">
        <v>0.553454</v>
      </c>
      <c r="D9" s="15">
        <v>1024</v>
      </c>
      <c r="E9" s="16">
        <v>0.52404600000000001</v>
      </c>
      <c r="F9">
        <f t="shared" si="2"/>
        <v>5.9999999999999776E-3</v>
      </c>
      <c r="G9" s="6">
        <f t="shared" si="3"/>
        <v>1.0663901263620042E-4</v>
      </c>
    </row>
    <row r="10" spans="1:8">
      <c r="A10" s="4">
        <v>0.20699999999999999</v>
      </c>
      <c r="B10" s="15">
        <v>512</v>
      </c>
      <c r="C10" s="16">
        <v>0.53946400000000005</v>
      </c>
      <c r="D10" s="15">
        <v>1024</v>
      </c>
      <c r="E10" s="16">
        <v>0.50612699999999999</v>
      </c>
      <c r="F10">
        <f t="shared" si="2"/>
        <v>6.9999999999999785E-3</v>
      </c>
      <c r="G10" s="6">
        <f t="shared" si="3"/>
        <v>1.2458677359760361E-4</v>
      </c>
    </row>
    <row r="11" spans="1:8">
      <c r="A11" s="12">
        <v>0.20799999999999999</v>
      </c>
      <c r="B11" s="13">
        <v>512</v>
      </c>
      <c r="C11" s="14">
        <v>0.52634899999999996</v>
      </c>
      <c r="D11" s="13">
        <v>1024</v>
      </c>
      <c r="E11" s="14">
        <v>0.48718499999999998</v>
      </c>
      <c r="F11">
        <f t="shared" si="2"/>
        <v>7.9999999999999793E-3</v>
      </c>
      <c r="G11" s="6">
        <f t="shared" si="3"/>
        <v>1.5101672475515489E-4</v>
      </c>
    </row>
    <row r="12" spans="1:8">
      <c r="A12" s="4">
        <v>0.20899999999999999</v>
      </c>
      <c r="B12">
        <v>512</v>
      </c>
      <c r="C12" s="5">
        <v>0.51363800000000004</v>
      </c>
      <c r="D12">
        <v>1024</v>
      </c>
      <c r="E12" s="5">
        <v>0.46790399999999999</v>
      </c>
      <c r="F12">
        <f t="shared" si="2"/>
        <v>8.9999999999999802E-3</v>
      </c>
      <c r="G12" s="6">
        <f t="shared" si="3"/>
        <v>1.8213982520878629E-4</v>
      </c>
    </row>
    <row r="13" spans="1:8">
      <c r="A13" s="4">
        <v>0.21</v>
      </c>
      <c r="B13">
        <v>512</v>
      </c>
      <c r="C13" s="5">
        <v>0.50030600000000003</v>
      </c>
      <c r="D13">
        <v>1024</v>
      </c>
      <c r="E13" s="5">
        <v>0.44992900000000002</v>
      </c>
      <c r="F13">
        <f t="shared" si="2"/>
        <v>9.9999999999999811E-3</v>
      </c>
      <c r="G13" s="6">
        <f t="shared" si="3"/>
        <v>2.0728538806288866E-4</v>
      </c>
    </row>
    <row r="14" spans="1:8">
      <c r="A14" s="4">
        <v>0.21099999999999999</v>
      </c>
      <c r="B14">
        <v>512</v>
      </c>
      <c r="C14" s="5">
        <v>0.48832700000000001</v>
      </c>
      <c r="D14">
        <v>1024</v>
      </c>
      <c r="E14" s="5">
        <v>0.43164999999999998</v>
      </c>
      <c r="F14">
        <f t="shared" si="2"/>
        <v>1.0999999999999982E-2</v>
      </c>
      <c r="G14" s="6">
        <f t="shared" si="3"/>
        <v>2.4095739987138294E-4</v>
      </c>
    </row>
    <row r="15" spans="1:8">
      <c r="A15" s="12">
        <v>0.21199999999999999</v>
      </c>
      <c r="B15" s="13">
        <v>512</v>
      </c>
      <c r="C15" s="14">
        <v>0.47443200000000002</v>
      </c>
      <c r="D15" s="13">
        <v>1024</v>
      </c>
      <c r="E15" s="14">
        <v>0.41423900000000002</v>
      </c>
      <c r="F15">
        <f t="shared" si="2"/>
        <v>1.1999999999999983E-2</v>
      </c>
      <c r="G15" s="6">
        <f t="shared" si="3"/>
        <v>2.6499061932309226E-4</v>
      </c>
    </row>
    <row r="16" spans="1:8">
      <c r="A16" s="4">
        <v>0.21299999999999999</v>
      </c>
      <c r="B16">
        <v>512</v>
      </c>
      <c r="C16" s="5">
        <v>0.461206</v>
      </c>
      <c r="D16">
        <v>1024</v>
      </c>
      <c r="E16" s="5">
        <v>0.39546599999999998</v>
      </c>
      <c r="F16">
        <f t="shared" si="2"/>
        <v>1.2999999999999984E-2</v>
      </c>
      <c r="G16" s="6">
        <f t="shared" si="3"/>
        <v>3.0035152630566823E-4</v>
      </c>
    </row>
    <row r="17" spans="1:7">
      <c r="A17" s="4">
        <v>0.214</v>
      </c>
      <c r="B17">
        <v>512</v>
      </c>
      <c r="C17" s="5">
        <v>0.44831100000000002</v>
      </c>
      <c r="D17">
        <v>1024</v>
      </c>
      <c r="E17" s="5">
        <v>0.37812499999999999</v>
      </c>
      <c r="F17">
        <f t="shared" si="2"/>
        <v>1.3999999999999985E-2</v>
      </c>
      <c r="G17" s="6">
        <f t="shared" si="3"/>
        <v>3.3254367034290058E-4</v>
      </c>
    </row>
    <row r="18" spans="1:7">
      <c r="A18" s="4">
        <v>0.215</v>
      </c>
      <c r="B18">
        <v>512</v>
      </c>
      <c r="C18" s="5">
        <v>0.43584699999999998</v>
      </c>
      <c r="D18">
        <v>1024</v>
      </c>
      <c r="E18" s="5">
        <v>0.36068899999999998</v>
      </c>
      <c r="F18">
        <f t="shared" si="2"/>
        <v>1.4999999999999986E-2</v>
      </c>
      <c r="G18" s="6">
        <f t="shared" si="3"/>
        <v>3.6967807254827383E-4</v>
      </c>
    </row>
    <row r="19" spans="1:7">
      <c r="A19" s="4">
        <v>0.216</v>
      </c>
      <c r="B19">
        <v>512</v>
      </c>
      <c r="C19" s="5">
        <v>0.42279699999999998</v>
      </c>
      <c r="D19">
        <v>1024</v>
      </c>
      <c r="E19" s="5">
        <v>0.34315600000000002</v>
      </c>
      <c r="F19">
        <f t="shared" si="2"/>
        <v>1.5999999999999986E-2</v>
      </c>
      <c r="G19" s="6">
        <f t="shared" si="3"/>
        <v>4.0763086748209698E-4</v>
      </c>
    </row>
    <row r="20" spans="1:7">
      <c r="A20" s="4">
        <v>0.217</v>
      </c>
      <c r="B20">
        <v>512</v>
      </c>
      <c r="C20" s="5">
        <v>0.41048600000000002</v>
      </c>
      <c r="D20">
        <v>1024</v>
      </c>
      <c r="E20" s="5">
        <v>0.32594299999999998</v>
      </c>
      <c r="F20">
        <f t="shared" si="2"/>
        <v>1.6999999999999987E-2</v>
      </c>
      <c r="G20" s="6">
        <f t="shared" si="3"/>
        <v>4.5042832833420065E-4</v>
      </c>
    </row>
    <row r="21" spans="1:7">
      <c r="A21" s="4">
        <v>0.218</v>
      </c>
      <c r="B21">
        <v>512</v>
      </c>
      <c r="C21" s="5">
        <v>0.39735399999999998</v>
      </c>
      <c r="D21">
        <v>1024</v>
      </c>
      <c r="E21" s="5">
        <v>0.31001099999999998</v>
      </c>
      <c r="F21">
        <f t="shared" si="2"/>
        <v>1.7999999999999988E-2</v>
      </c>
      <c r="G21" s="6">
        <f t="shared" si="3"/>
        <v>4.8480427794283403E-4</v>
      </c>
    </row>
    <row r="22" spans="1:7">
      <c r="A22" s="4">
        <v>0.219</v>
      </c>
      <c r="B22">
        <v>512</v>
      </c>
      <c r="C22" s="5">
        <v>0.38502399999999998</v>
      </c>
      <c r="D22">
        <v>1024</v>
      </c>
      <c r="E22" s="5">
        <v>0.29398299999999999</v>
      </c>
      <c r="F22">
        <f t="shared" si="2"/>
        <v>1.8999999999999989E-2</v>
      </c>
      <c r="G22" s="6">
        <f t="shared" si="3"/>
        <v>5.2692134271406683E-4</v>
      </c>
    </row>
    <row r="23" spans="1:7">
      <c r="A23" s="12">
        <v>0.22</v>
      </c>
      <c r="B23" s="13">
        <v>512</v>
      </c>
      <c r="C23" s="14">
        <v>0.37191099999999999</v>
      </c>
      <c r="D23" s="13">
        <v>1024</v>
      </c>
      <c r="E23" s="14">
        <v>0.27700900000000001</v>
      </c>
      <c r="F23">
        <f t="shared" si="2"/>
        <v>1.999999999999999E-2</v>
      </c>
      <c r="G23" s="6">
        <f t="shared" si="3"/>
        <v>5.7539957363841291E-4</v>
      </c>
    </row>
    <row r="24" spans="1:7">
      <c r="A24" s="4">
        <v>0.221</v>
      </c>
      <c r="B24">
        <v>512</v>
      </c>
      <c r="C24" s="5">
        <v>0.36042299999999999</v>
      </c>
      <c r="D24">
        <v>1024</v>
      </c>
      <c r="E24" s="5">
        <v>0.26253700000000002</v>
      </c>
      <c r="F24">
        <f t="shared" si="2"/>
        <v>2.0999999999999991E-2</v>
      </c>
      <c r="G24" s="6">
        <f t="shared" si="3"/>
        <v>6.1891858827763102E-4</v>
      </c>
    </row>
    <row r="25" spans="1:7">
      <c r="A25" s="4">
        <v>0.222</v>
      </c>
      <c r="B25">
        <v>512</v>
      </c>
      <c r="C25" s="5">
        <v>0.34726499999999999</v>
      </c>
      <c r="D25">
        <v>1024</v>
      </c>
      <c r="E25" s="5">
        <v>0.248058</v>
      </c>
      <c r="F25">
        <f t="shared" si="2"/>
        <v>2.1999999999999992E-2</v>
      </c>
      <c r="G25" s="6">
        <f t="shared" si="3"/>
        <v>6.5708122550119791E-4</v>
      </c>
    </row>
    <row r="26" spans="1:7">
      <c r="A26" s="4">
        <v>0.223</v>
      </c>
      <c r="B26">
        <v>512</v>
      </c>
      <c r="C26" s="5">
        <v>0.33579799999999999</v>
      </c>
      <c r="D26">
        <v>1024</v>
      </c>
      <c r="E26" s="5">
        <v>0.23357800000000001</v>
      </c>
      <c r="F26">
        <f t="shared" si="2"/>
        <v>2.2999999999999993E-2</v>
      </c>
      <c r="G26" s="6">
        <f t="shared" si="3"/>
        <v>7.0897210988810772E-4</v>
      </c>
    </row>
    <row r="27" spans="1:7">
      <c r="A27" s="4">
        <v>0.224</v>
      </c>
      <c r="B27">
        <v>512</v>
      </c>
      <c r="C27" s="5">
        <v>0.323826</v>
      </c>
      <c r="D27">
        <v>1024</v>
      </c>
      <c r="E27" s="5">
        <v>0.220473</v>
      </c>
      <c r="F27">
        <f t="shared" si="2"/>
        <v>2.3999999999999994E-2</v>
      </c>
      <c r="G27" s="6">
        <f t="shared" si="3"/>
        <v>7.5084198454967305E-4</v>
      </c>
    </row>
    <row r="28" spans="1:7">
      <c r="A28" s="4">
        <v>0.22500000000000001</v>
      </c>
      <c r="B28">
        <v>512</v>
      </c>
      <c r="C28" s="5">
        <v>0.31290699999999999</v>
      </c>
      <c r="D28">
        <v>1024</v>
      </c>
      <c r="E28" s="5">
        <v>0.20625499999999999</v>
      </c>
      <c r="F28">
        <f t="shared" si="2"/>
        <v>2.4999999999999994E-2</v>
      </c>
      <c r="G28" s="6">
        <f t="shared" si="3"/>
        <v>8.1404834852356325E-4</v>
      </c>
    </row>
    <row r="29" spans="1:7">
      <c r="A29" s="4">
        <v>0.22600000000000001</v>
      </c>
      <c r="B29">
        <v>512</v>
      </c>
      <c r="C29" s="5">
        <v>0.30120000000000002</v>
      </c>
      <c r="D29">
        <v>1024</v>
      </c>
      <c r="E29" s="5">
        <v>0.19303699999999999</v>
      </c>
      <c r="F29">
        <f t="shared" si="2"/>
        <v>2.5999999999999995E-2</v>
      </c>
      <c r="G29" s="6">
        <f t="shared" si="3"/>
        <v>8.6893088974663571E-4</v>
      </c>
    </row>
    <row r="30" spans="1:7">
      <c r="A30" s="4">
        <v>0.22700000000000001</v>
      </c>
      <c r="B30">
        <v>512</v>
      </c>
      <c r="C30" s="5">
        <v>0.28951300000000002</v>
      </c>
      <c r="D30">
        <v>1024</v>
      </c>
      <c r="E30" s="5">
        <v>0.180869</v>
      </c>
      <c r="F30">
        <f t="shared" si="2"/>
        <v>2.6999999999999996E-2</v>
      </c>
      <c r="G30" s="6">
        <f t="shared" si="3"/>
        <v>9.1880310291447137E-4</v>
      </c>
    </row>
    <row r="31" spans="1:7">
      <c r="A31" s="4">
        <v>0.22800000000000001</v>
      </c>
      <c r="B31">
        <v>512</v>
      </c>
      <c r="C31" s="5">
        <v>0.27790100000000001</v>
      </c>
      <c r="D31">
        <v>1024</v>
      </c>
      <c r="E31" s="5">
        <v>0.16844000000000001</v>
      </c>
      <c r="F31">
        <f t="shared" si="2"/>
        <v>2.7999999999999997E-2</v>
      </c>
      <c r="G31" s="6">
        <f t="shared" si="3"/>
        <v>9.77901038798737E-4</v>
      </c>
    </row>
    <row r="32" spans="1:7">
      <c r="A32" s="4">
        <v>0.22900000000000001</v>
      </c>
      <c r="B32">
        <v>512</v>
      </c>
      <c r="C32" s="5">
        <v>0.26798300000000003</v>
      </c>
      <c r="D32">
        <v>1024</v>
      </c>
      <c r="E32" s="5">
        <v>0.157585</v>
      </c>
      <c r="F32">
        <f t="shared" si="2"/>
        <v>2.8999999999999998E-2</v>
      </c>
      <c r="G32" s="6">
        <f t="shared" si="3"/>
        <v>1.037028418816339E-3</v>
      </c>
    </row>
    <row r="33" spans="1:7">
      <c r="A33" s="4">
        <v>0.23</v>
      </c>
      <c r="B33">
        <v>512</v>
      </c>
      <c r="C33" s="5">
        <v>0.25717499999999999</v>
      </c>
      <c r="D33">
        <v>1024</v>
      </c>
      <c r="E33" s="5">
        <v>0.14607100000000001</v>
      </c>
      <c r="F33">
        <f t="shared" si="2"/>
        <v>0.03</v>
      </c>
      <c r="G33" s="6">
        <f t="shared" si="3"/>
        <v>1.104812465127118E-3</v>
      </c>
    </row>
    <row r="34" spans="1:7">
      <c r="A34" s="12">
        <v>0.23100000000000001</v>
      </c>
      <c r="B34" s="13">
        <v>512</v>
      </c>
      <c r="C34" s="14">
        <v>0.24615400000000001</v>
      </c>
      <c r="D34" s="13">
        <v>1024</v>
      </c>
      <c r="E34" s="14">
        <v>0.13678599999999999</v>
      </c>
      <c r="F34">
        <f t="shared" si="2"/>
        <v>3.1E-2</v>
      </c>
      <c r="G34" s="6">
        <f t="shared" si="3"/>
        <v>1.1475384678826831E-3</v>
      </c>
    </row>
    <row r="35" spans="1:7">
      <c r="A35" s="4">
        <v>0.23200000000000001</v>
      </c>
      <c r="B35">
        <v>512</v>
      </c>
      <c r="C35" s="5">
        <v>0.23657500000000001</v>
      </c>
      <c r="D35">
        <v>1024</v>
      </c>
      <c r="E35" s="5">
        <v>0.126471</v>
      </c>
      <c r="F35">
        <f t="shared" si="2"/>
        <v>3.2000000000000001E-2</v>
      </c>
      <c r="G35" s="6">
        <f t="shared" si="3"/>
        <v>1.2231489248440441E-3</v>
      </c>
    </row>
    <row r="36" spans="1:7">
      <c r="A36" s="4">
        <v>0.23300000000000001</v>
      </c>
      <c r="B36">
        <v>512</v>
      </c>
      <c r="C36" s="5">
        <v>0.22641</v>
      </c>
      <c r="D36">
        <v>1024</v>
      </c>
      <c r="E36" s="5">
        <v>0.11738899999999999</v>
      </c>
      <c r="F36">
        <f t="shared" si="2"/>
        <v>3.3000000000000002E-2</v>
      </c>
      <c r="G36" s="6">
        <f t="shared" si="3"/>
        <v>1.2829185717263859E-3</v>
      </c>
    </row>
    <row r="37" spans="1:7">
      <c r="A37" s="4">
        <v>0.23400000000000001</v>
      </c>
      <c r="B37">
        <v>512</v>
      </c>
      <c r="C37" s="5">
        <v>0.21693200000000001</v>
      </c>
      <c r="D37">
        <v>1024</v>
      </c>
      <c r="E37" s="5">
        <v>0.10913299999999999</v>
      </c>
      <c r="F37">
        <f t="shared" si="2"/>
        <v>3.4000000000000002E-2</v>
      </c>
      <c r="G37" s="6">
        <f t="shared" si="3"/>
        <v>1.3418293329684971E-3</v>
      </c>
    </row>
    <row r="38" spans="1:7">
      <c r="A38" s="4">
        <v>0.23499999999999999</v>
      </c>
      <c r="B38">
        <v>512</v>
      </c>
      <c r="C38" s="5">
        <v>0.206959</v>
      </c>
      <c r="D38">
        <v>1024</v>
      </c>
      <c r="E38" s="5">
        <v>0.100386</v>
      </c>
      <c r="F38">
        <f t="shared" si="2"/>
        <v>3.4999999999999976E-2</v>
      </c>
      <c r="G38" s="6">
        <f t="shared" si="3"/>
        <v>1.4130819349823312E-3</v>
      </c>
    </row>
    <row r="39" spans="1:7">
      <c r="A39" s="4">
        <v>0.23599999999999999</v>
      </c>
      <c r="B39">
        <v>512</v>
      </c>
      <c r="C39" s="5">
        <v>0.19869500000000001</v>
      </c>
      <c r="D39">
        <v>1024</v>
      </c>
      <c r="E39" s="5">
        <v>9.2232999999999996E-2</v>
      </c>
      <c r="F39">
        <f t="shared" si="2"/>
        <v>3.5999999999999976E-2</v>
      </c>
      <c r="G39" s="6">
        <f t="shared" si="3"/>
        <v>1.4989316437151756E-3</v>
      </c>
    </row>
    <row r="40" spans="1:7">
      <c r="A40" s="4">
        <v>0.23699999999999999</v>
      </c>
      <c r="B40">
        <v>512</v>
      </c>
      <c r="C40" s="5">
        <v>0.18865999999999999</v>
      </c>
      <c r="D40">
        <v>1024</v>
      </c>
      <c r="E40" s="5">
        <v>8.5350999999999996E-2</v>
      </c>
      <c r="F40">
        <f t="shared" si="2"/>
        <v>3.6999999999999977E-2</v>
      </c>
      <c r="G40" s="6">
        <f t="shared" si="3"/>
        <v>1.5491685304458319E-3</v>
      </c>
    </row>
    <row r="41" spans="1:7">
      <c r="A41" s="4">
        <v>0.23799999999999999</v>
      </c>
      <c r="B41">
        <v>512</v>
      </c>
      <c r="C41" s="5">
        <v>0.180061</v>
      </c>
      <c r="D41">
        <v>1024</v>
      </c>
      <c r="E41" s="5">
        <v>7.8151999999999999E-2</v>
      </c>
      <c r="F41">
        <f t="shared" si="2"/>
        <v>3.7999999999999978E-2</v>
      </c>
      <c r="G41" s="6">
        <f t="shared" si="3"/>
        <v>1.6301563164425551E-3</v>
      </c>
    </row>
    <row r="42" spans="1:7">
      <c r="A42" s="4">
        <v>0.23899999999999999</v>
      </c>
      <c r="B42">
        <v>512</v>
      </c>
      <c r="C42" s="5">
        <v>0.171657</v>
      </c>
      <c r="D42">
        <v>1024</v>
      </c>
      <c r="E42" s="5">
        <v>7.1677000000000005E-2</v>
      </c>
      <c r="F42">
        <f t="shared" si="2"/>
        <v>3.8999999999999979E-2</v>
      </c>
      <c r="G42" s="6">
        <f t="shared" si="3"/>
        <v>1.7057195012075256E-3</v>
      </c>
    </row>
    <row r="43" spans="1:7">
      <c r="A43" s="4">
        <v>0.24</v>
      </c>
      <c r="B43">
        <v>512</v>
      </c>
      <c r="C43" s="5">
        <v>0.16408900000000001</v>
      </c>
      <c r="D43">
        <v>1024</v>
      </c>
      <c r="E43" s="5">
        <v>6.5085000000000004E-2</v>
      </c>
      <c r="F43">
        <f t="shared" si="2"/>
        <v>3.999999999999998E-2</v>
      </c>
      <c r="G43" s="6">
        <f t="shared" si="3"/>
        <v>1.8060837024091348E-3</v>
      </c>
    </row>
    <row r="44" spans="1:7">
      <c r="A44" s="4">
        <v>0.24099999999999999</v>
      </c>
      <c r="B44">
        <v>512</v>
      </c>
      <c r="C44" s="5">
        <v>0.155892</v>
      </c>
      <c r="D44">
        <v>1024</v>
      </c>
      <c r="E44" s="5">
        <v>5.9634E-2</v>
      </c>
      <c r="F44">
        <f t="shared" si="2"/>
        <v>4.0999999999999981E-2</v>
      </c>
      <c r="G44" s="6">
        <f t="shared" si="3"/>
        <v>1.8768312081790485E-3</v>
      </c>
    </row>
    <row r="45" spans="1:7">
      <c r="A45" s="4">
        <v>0.24199999999999999</v>
      </c>
      <c r="B45">
        <v>512</v>
      </c>
      <c r="C45" s="5">
        <v>0.14823700000000001</v>
      </c>
      <c r="D45">
        <v>1024</v>
      </c>
      <c r="E45" s="5">
        <v>5.4237E-2</v>
      </c>
      <c r="F45">
        <f t="shared" si="2"/>
        <v>4.1999999999999982E-2</v>
      </c>
      <c r="G45" s="6">
        <f t="shared" si="3"/>
        <v>1.9637676014678867E-3</v>
      </c>
    </row>
    <row r="46" spans="1:7">
      <c r="A46" s="4">
        <v>0.24299999999999999</v>
      </c>
      <c r="B46">
        <v>512</v>
      </c>
      <c r="C46" s="5">
        <v>0.140791</v>
      </c>
      <c r="D46">
        <v>1024</v>
      </c>
      <c r="E46" s="5">
        <v>4.9854999999999997E-2</v>
      </c>
      <c r="F46">
        <f t="shared" si="2"/>
        <v>4.2999999999999983E-2</v>
      </c>
      <c r="G46" s="6">
        <f t="shared" si="3"/>
        <v>2.027651814346955E-3</v>
      </c>
    </row>
    <row r="47" spans="1:7">
      <c r="A47" s="4">
        <v>0.24399999999999999</v>
      </c>
      <c r="B47">
        <v>512</v>
      </c>
      <c r="C47" s="5">
        <v>0.13334399999999999</v>
      </c>
      <c r="D47">
        <v>1024</v>
      </c>
      <c r="E47" s="5">
        <v>4.53E-2</v>
      </c>
      <c r="F47">
        <f t="shared" si="2"/>
        <v>4.3999999999999984E-2</v>
      </c>
      <c r="G47" s="6">
        <f t="shared" si="3"/>
        <v>2.1086430131856534E-3</v>
      </c>
    </row>
    <row r="48" spans="1:7">
      <c r="A48" s="4">
        <v>0.245</v>
      </c>
      <c r="B48">
        <v>512</v>
      </c>
      <c r="C48" s="5">
        <v>0.126966</v>
      </c>
      <c r="D48">
        <v>1024</v>
      </c>
      <c r="E48" s="5">
        <v>4.1228000000000001E-2</v>
      </c>
      <c r="F48">
        <f t="shared" si="2"/>
        <v>4.4999999999999984E-2</v>
      </c>
      <c r="G48" s="6">
        <f t="shared" si="3"/>
        <v>2.19687831426981E-3</v>
      </c>
    </row>
    <row r="49" spans="1:7">
      <c r="A49" s="4">
        <v>0.246</v>
      </c>
      <c r="B49">
        <v>512</v>
      </c>
      <c r="C49" s="5">
        <v>0.12069000000000001</v>
      </c>
      <c r="D49">
        <v>1024</v>
      </c>
      <c r="E49" s="5">
        <v>3.7173999999999999E-2</v>
      </c>
      <c r="F49">
        <f t="shared" si="2"/>
        <v>4.5999999999999985E-2</v>
      </c>
      <c r="G49" s="6">
        <f t="shared" si="3"/>
        <v>2.300030629772745E-3</v>
      </c>
    </row>
    <row r="50" spans="1:7">
      <c r="A50" s="4">
        <v>0.247</v>
      </c>
      <c r="B50">
        <v>512</v>
      </c>
      <c r="C50" s="5">
        <v>0.11335000000000001</v>
      </c>
      <c r="D50">
        <v>1024</v>
      </c>
      <c r="E50" s="5">
        <v>3.4056000000000003E-2</v>
      </c>
      <c r="F50">
        <f t="shared" si="2"/>
        <v>4.6999999999999986E-2</v>
      </c>
      <c r="G50" s="6">
        <f t="shared" si="3"/>
        <v>2.3485823211478254E-3</v>
      </c>
    </row>
    <row r="51" spans="1:7">
      <c r="A51" s="4">
        <v>0.248</v>
      </c>
      <c r="B51">
        <v>512</v>
      </c>
      <c r="C51" s="5">
        <v>0.10766199999999999</v>
      </c>
      <c r="D51">
        <v>1024</v>
      </c>
      <c r="E51" s="5">
        <v>3.0592000000000001E-2</v>
      </c>
      <c r="F51">
        <f t="shared" si="2"/>
        <v>4.7999999999999987E-2</v>
      </c>
      <c r="G51" s="6">
        <f t="shared" si="3"/>
        <v>2.4575354552596523E-3</v>
      </c>
    </row>
    <row r="52" spans="1:7">
      <c r="A52" s="12">
        <v>0.249</v>
      </c>
      <c r="B52" s="13">
        <v>512</v>
      </c>
      <c r="C52" s="14">
        <v>0.102502</v>
      </c>
      <c r="D52" s="13">
        <v>1024</v>
      </c>
      <c r="E52" s="14">
        <v>2.7311999999999999E-2</v>
      </c>
      <c r="F52">
        <f t="shared" si="2"/>
        <v>4.8999999999999988E-2</v>
      </c>
      <c r="G52" s="6">
        <f t="shared" si="3"/>
        <v>2.583117469787382E-3</v>
      </c>
    </row>
    <row r="53" spans="1:7">
      <c r="A53" s="4">
        <v>0.25</v>
      </c>
      <c r="B53">
        <v>512</v>
      </c>
      <c r="C53" s="5">
        <v>9.6718999999999999E-2</v>
      </c>
      <c r="D53">
        <v>1024</v>
      </c>
      <c r="E53" s="5">
        <v>2.4636000000000002E-2</v>
      </c>
      <c r="F53">
        <f t="shared" si="2"/>
        <v>4.9999999999999989E-2</v>
      </c>
      <c r="G53" s="6">
        <f t="shared" si="3"/>
        <v>2.6710958580176743E-3</v>
      </c>
    </row>
    <row r="54" spans="1:7">
      <c r="A54" s="4">
        <v>0.251</v>
      </c>
      <c r="B54">
        <v>512</v>
      </c>
      <c r="C54" s="5">
        <v>9.1007000000000005E-2</v>
      </c>
      <c r="D54">
        <v>1024</v>
      </c>
      <c r="E54" s="5">
        <v>2.1929000000000001E-2</v>
      </c>
      <c r="F54">
        <f t="shared" si="2"/>
        <v>5.099999999999999E-2</v>
      </c>
      <c r="G54" s="6">
        <f t="shared" si="3"/>
        <v>2.7795438767196212E-3</v>
      </c>
    </row>
    <row r="55" spans="1:7">
      <c r="A55" s="4">
        <v>0.252</v>
      </c>
      <c r="B55">
        <v>512</v>
      </c>
      <c r="C55" s="5">
        <v>8.5578000000000001E-2</v>
      </c>
      <c r="D55">
        <v>1024</v>
      </c>
      <c r="E55" s="5">
        <v>1.9673E-2</v>
      </c>
      <c r="F55">
        <f t="shared" si="2"/>
        <v>5.1999999999999991E-2</v>
      </c>
      <c r="G55" s="6">
        <f t="shared" si="3"/>
        <v>2.8714474677250228E-3</v>
      </c>
    </row>
    <row r="56" spans="1:7">
      <c r="A56" s="4">
        <v>0.253</v>
      </c>
      <c r="B56">
        <v>512</v>
      </c>
      <c r="C56" s="5">
        <v>8.1285999999999997E-2</v>
      </c>
      <c r="D56">
        <v>1024</v>
      </c>
      <c r="E56" s="5">
        <v>1.7520999999999998E-2</v>
      </c>
      <c r="F56">
        <f t="shared" si="2"/>
        <v>5.2999999999999992E-2</v>
      </c>
      <c r="G56" s="6">
        <f t="shared" si="3"/>
        <v>2.9972141376921448E-3</v>
      </c>
    </row>
    <row r="57" spans="1:7">
      <c r="A57" s="4">
        <v>0.254</v>
      </c>
      <c r="B57">
        <v>512</v>
      </c>
      <c r="C57" s="5">
        <v>7.6194999999999999E-2</v>
      </c>
      <c r="D57">
        <v>1024</v>
      </c>
      <c r="E57" s="5">
        <v>1.5807999999999999E-2</v>
      </c>
      <c r="F57">
        <f t="shared" si="2"/>
        <v>5.3999999999999992E-2</v>
      </c>
      <c r="G57" s="6">
        <f t="shared" si="3"/>
        <v>3.0718353569068584E-3</v>
      </c>
    </row>
    <row r="58" spans="1:7">
      <c r="A58" s="4">
        <v>0.255</v>
      </c>
      <c r="B58">
        <v>512</v>
      </c>
      <c r="C58" s="5">
        <v>7.1308999999999997E-2</v>
      </c>
      <c r="D58">
        <v>1024</v>
      </c>
      <c r="E58" s="5">
        <v>1.391E-2</v>
      </c>
      <c r="F58">
        <f t="shared" si="2"/>
        <v>5.4999999999999993E-2</v>
      </c>
      <c r="G58" s="6">
        <f t="shared" si="3"/>
        <v>3.1922158998591629E-3</v>
      </c>
    </row>
    <row r="59" spans="1:7">
      <c r="A59" s="4">
        <v>0.25600000000000001</v>
      </c>
      <c r="B59">
        <v>512</v>
      </c>
      <c r="C59" s="5">
        <v>6.7506999999999998E-2</v>
      </c>
      <c r="D59">
        <v>1024</v>
      </c>
      <c r="E59" s="5">
        <v>1.2511E-2</v>
      </c>
      <c r="F59">
        <f t="shared" si="2"/>
        <v>5.5999999999999994E-2</v>
      </c>
      <c r="G59" s="6">
        <f t="shared" si="3"/>
        <v>3.2922324977931001E-3</v>
      </c>
    </row>
    <row r="60" spans="1:7">
      <c r="A60" s="4">
        <v>0.25700000000000001</v>
      </c>
      <c r="B60">
        <v>512</v>
      </c>
      <c r="C60" s="5">
        <v>6.2921000000000005E-2</v>
      </c>
      <c r="D60">
        <v>1024</v>
      </c>
      <c r="E60" s="5">
        <v>1.1186E-2</v>
      </c>
      <c r="F60">
        <f t="shared" si="2"/>
        <v>5.6999999999999995E-2</v>
      </c>
      <c r="G60" s="6">
        <f t="shared" si="3"/>
        <v>3.3734706540275335E-3</v>
      </c>
    </row>
    <row r="61" spans="1:7">
      <c r="A61" s="4">
        <v>0.25800000000000001</v>
      </c>
      <c r="B61">
        <v>512</v>
      </c>
      <c r="C61" s="5">
        <v>5.9191000000000001E-2</v>
      </c>
      <c r="D61">
        <v>1024</v>
      </c>
      <c r="E61" s="5">
        <v>9.7839999999999993E-3</v>
      </c>
      <c r="F61">
        <f t="shared" si="2"/>
        <v>5.7999999999999996E-2</v>
      </c>
      <c r="G61" s="6">
        <f t="shared" si="3"/>
        <v>3.5156662205484022E-3</v>
      </c>
    </row>
    <row r="62" spans="1:7">
      <c r="A62" s="4">
        <v>0.25900000000000001</v>
      </c>
      <c r="B62">
        <v>512</v>
      </c>
      <c r="C62" s="5">
        <v>5.5079999999999997E-2</v>
      </c>
      <c r="D62">
        <v>1024</v>
      </c>
      <c r="E62" s="5">
        <v>8.5710000000000005E-3</v>
      </c>
      <c r="F62">
        <f t="shared" si="2"/>
        <v>5.8999999999999997E-2</v>
      </c>
      <c r="G62" s="6">
        <f t="shared" si="3"/>
        <v>3.6335981678588059E-3</v>
      </c>
    </row>
    <row r="63" spans="1:7">
      <c r="A63" s="4">
        <v>0.26</v>
      </c>
      <c r="B63">
        <v>512</v>
      </c>
      <c r="C63" s="5">
        <v>5.1685000000000002E-2</v>
      </c>
      <c r="D63">
        <v>1024</v>
      </c>
      <c r="E63" s="5">
        <v>7.7210000000000004E-3</v>
      </c>
      <c r="F63">
        <f t="shared" si="2"/>
        <v>0.06</v>
      </c>
      <c r="G63" s="6">
        <f t="shared" si="3"/>
        <v>3.7133275677612683E-3</v>
      </c>
    </row>
    <row r="64" spans="1:7">
      <c r="A64" s="4">
        <v>0.26100000000000001</v>
      </c>
      <c r="B64">
        <v>512</v>
      </c>
      <c r="C64" s="5">
        <v>4.8377999999999997E-2</v>
      </c>
      <c r="D64">
        <v>1024</v>
      </c>
      <c r="E64" s="5">
        <v>6.7650000000000002E-3</v>
      </c>
      <c r="F64">
        <f t="shared" si="2"/>
        <v>6.0999999999999999E-2</v>
      </c>
      <c r="G64" s="6">
        <f t="shared" si="3"/>
        <v>3.8423494205238051E-3</v>
      </c>
    </row>
    <row r="65" spans="1:7">
      <c r="A65" s="4">
        <v>0.26200000000000001</v>
      </c>
      <c r="B65">
        <v>512</v>
      </c>
      <c r="C65" s="5">
        <v>4.5164999999999997E-2</v>
      </c>
      <c r="D65">
        <v>1024</v>
      </c>
      <c r="E65" s="5">
        <v>5.8339999999999998E-3</v>
      </c>
      <c r="F65">
        <f t="shared" si="2"/>
        <v>6.2E-2</v>
      </c>
      <c r="G65" s="6">
        <f t="shared" si="3"/>
        <v>3.9973038655396042E-3</v>
      </c>
    </row>
    <row r="66" spans="1:7">
      <c r="A66" s="4">
        <v>0.26300000000000001</v>
      </c>
      <c r="B66">
        <v>512</v>
      </c>
      <c r="C66" s="5">
        <v>4.2023999999999999E-2</v>
      </c>
      <c r="D66">
        <v>1024</v>
      </c>
      <c r="E66" s="5">
        <v>5.1570000000000001E-3</v>
      </c>
      <c r="F66">
        <f t="shared" si="2"/>
        <v>6.3E-2</v>
      </c>
      <c r="G66" s="6">
        <f t="shared" si="3"/>
        <v>4.097433337075857E-3</v>
      </c>
    </row>
    <row r="67" spans="1:7">
      <c r="A67" s="4">
        <v>0.26400000000000001</v>
      </c>
      <c r="B67">
        <v>512</v>
      </c>
      <c r="C67" s="5">
        <v>3.9327000000000001E-2</v>
      </c>
      <c r="D67">
        <v>1024</v>
      </c>
      <c r="E67" s="5">
        <v>4.4990000000000004E-3</v>
      </c>
      <c r="F67">
        <f t="shared" si="2"/>
        <v>6.4000000000000001E-2</v>
      </c>
      <c r="G67" s="6">
        <f t="shared" si="3"/>
        <v>4.2344846797358329E-3</v>
      </c>
    </row>
    <row r="68" spans="1:7">
      <c r="A68" s="4">
        <v>0.26500000000000001</v>
      </c>
      <c r="B68">
        <v>512</v>
      </c>
      <c r="C68" s="5">
        <v>3.6936999999999998E-2</v>
      </c>
      <c r="D68">
        <v>1024</v>
      </c>
      <c r="E68" s="5">
        <v>3.921E-3</v>
      </c>
      <c r="F68">
        <f t="shared" si="2"/>
        <v>6.5000000000000002E-2</v>
      </c>
      <c r="G68" s="6">
        <f t="shared" si="3"/>
        <v>4.3805996784872783E-3</v>
      </c>
    </row>
    <row r="69" spans="1:7">
      <c r="A69" s="4">
        <v>0.26600000000000001</v>
      </c>
      <c r="B69">
        <v>512</v>
      </c>
      <c r="C69" s="5">
        <v>3.4050999999999998E-2</v>
      </c>
      <c r="D69">
        <v>1024</v>
      </c>
      <c r="E69" s="5">
        <v>3.5699999999999998E-3</v>
      </c>
      <c r="F69">
        <f t="shared" si="2"/>
        <v>6.6000000000000003E-2</v>
      </c>
      <c r="G69" s="6">
        <f t="shared" si="3"/>
        <v>4.4048707127897447E-3</v>
      </c>
    </row>
    <row r="70" spans="1:7">
      <c r="A70" s="4">
        <v>0.26700000000000002</v>
      </c>
      <c r="B70">
        <v>512</v>
      </c>
      <c r="C70" s="5">
        <v>3.2009999999999997E-2</v>
      </c>
      <c r="D70">
        <v>1024</v>
      </c>
      <c r="E70" s="5">
        <v>3.0799999999999998E-3</v>
      </c>
      <c r="F70">
        <f t="shared" ref="F70:F133" si="4">A70-$D$1</f>
        <v>6.7000000000000004E-2</v>
      </c>
      <c r="G70" s="6">
        <f t="shared" ref="G70:G133" si="5">-(LN(E70)-LN(C70))/(D70-B70)</f>
        <v>4.5724975722583753E-3</v>
      </c>
    </row>
    <row r="71" spans="1:7">
      <c r="A71" s="4">
        <v>0.26800000000000002</v>
      </c>
      <c r="B71">
        <v>512</v>
      </c>
      <c r="C71" s="5">
        <v>2.9651E-2</v>
      </c>
      <c r="D71">
        <v>1024</v>
      </c>
      <c r="E71" s="5">
        <v>2.539E-3</v>
      </c>
      <c r="F71">
        <f t="shared" si="4"/>
        <v>6.8000000000000005E-2</v>
      </c>
      <c r="G71" s="6">
        <f t="shared" si="5"/>
        <v>4.8002452128227983E-3</v>
      </c>
    </row>
    <row r="72" spans="1:7">
      <c r="A72" s="4">
        <v>0.26900000000000002</v>
      </c>
      <c r="B72">
        <v>512</v>
      </c>
      <c r="C72" s="5">
        <v>2.7569E-2</v>
      </c>
      <c r="D72">
        <v>1024</v>
      </c>
      <c r="E72" s="5">
        <v>2.307E-3</v>
      </c>
      <c r="F72">
        <f t="shared" si="4"/>
        <v>6.9000000000000006E-2</v>
      </c>
      <c r="G72" s="6">
        <f t="shared" si="5"/>
        <v>4.8452030739782699E-3</v>
      </c>
    </row>
    <row r="73" spans="1:7">
      <c r="A73" s="4">
        <v>0.27</v>
      </c>
      <c r="B73">
        <v>512</v>
      </c>
      <c r="C73" s="5">
        <v>2.5734E-2</v>
      </c>
      <c r="D73">
        <v>1024</v>
      </c>
      <c r="E73" s="5">
        <v>2.0500000000000002E-3</v>
      </c>
      <c r="F73">
        <f t="shared" si="4"/>
        <v>7.0000000000000007E-2</v>
      </c>
      <c r="G73" s="6">
        <f t="shared" si="5"/>
        <v>4.9413540656493777E-3</v>
      </c>
    </row>
    <row r="74" spans="1:7">
      <c r="A74" s="4">
        <v>0.27100000000000002</v>
      </c>
      <c r="B74">
        <v>512</v>
      </c>
      <c r="C74" s="5">
        <v>2.3747000000000001E-2</v>
      </c>
      <c r="D74">
        <v>1024</v>
      </c>
      <c r="E74" s="5">
        <v>1.751E-3</v>
      </c>
      <c r="F74">
        <f t="shared" si="4"/>
        <v>7.1000000000000008E-2</v>
      </c>
      <c r="G74" s="6">
        <f t="shared" si="5"/>
        <v>5.0923225652518573E-3</v>
      </c>
    </row>
    <row r="75" spans="1:7">
      <c r="A75" s="4">
        <v>0.27200000000000002</v>
      </c>
      <c r="B75">
        <v>512</v>
      </c>
      <c r="C75" s="5">
        <v>2.1814E-2</v>
      </c>
      <c r="D75">
        <v>1024</v>
      </c>
      <c r="E75" s="5">
        <v>1.4920000000000001E-3</v>
      </c>
      <c r="F75">
        <f t="shared" si="4"/>
        <v>7.2000000000000008E-2</v>
      </c>
      <c r="G75" s="6">
        <f t="shared" si="5"/>
        <v>5.2391298119628549E-3</v>
      </c>
    </row>
    <row r="76" spans="1:7">
      <c r="A76" s="4">
        <v>0.27300000000000002</v>
      </c>
      <c r="B76">
        <v>512</v>
      </c>
      <c r="C76" s="5">
        <v>2.0191000000000001E-2</v>
      </c>
      <c r="D76">
        <v>1024</v>
      </c>
      <c r="E76" s="5">
        <v>1.2819999999999999E-3</v>
      </c>
      <c r="F76">
        <f t="shared" si="4"/>
        <v>7.3000000000000009E-2</v>
      </c>
      <c r="G76" s="6">
        <f t="shared" si="5"/>
        <v>5.3844054727924988E-3</v>
      </c>
    </row>
    <row r="77" spans="1:7">
      <c r="A77" s="4">
        <v>0.27400000000000002</v>
      </c>
      <c r="B77">
        <v>512</v>
      </c>
      <c r="C77" s="5">
        <v>1.8785E-2</v>
      </c>
      <c r="D77">
        <v>1024</v>
      </c>
      <c r="E77" s="5">
        <v>1.0809999999999999E-3</v>
      </c>
      <c r="F77">
        <f t="shared" si="4"/>
        <v>7.400000000000001E-2</v>
      </c>
      <c r="G77" s="6">
        <f t="shared" si="5"/>
        <v>5.5765080866579308E-3</v>
      </c>
    </row>
    <row r="78" spans="1:7">
      <c r="A78" s="4">
        <v>0.27500000000000002</v>
      </c>
      <c r="B78">
        <v>431</v>
      </c>
      <c r="C78" s="5">
        <v>2.8080999999999998E-2</v>
      </c>
      <c r="D78">
        <v>861</v>
      </c>
      <c r="E78" s="5">
        <v>2.4030000000000002E-3</v>
      </c>
      <c r="F78">
        <f t="shared" si="4"/>
        <v>7.5000000000000011E-2</v>
      </c>
      <c r="G78" s="6">
        <f t="shared" si="5"/>
        <v>5.7171517076855336E-3</v>
      </c>
    </row>
    <row r="79" spans="1:7">
      <c r="A79" s="4">
        <v>0.27600000000000002</v>
      </c>
      <c r="B79">
        <v>431</v>
      </c>
      <c r="C79" s="5">
        <v>2.5935E-2</v>
      </c>
      <c r="D79">
        <v>861</v>
      </c>
      <c r="E79" s="5">
        <v>1.9880000000000002E-3</v>
      </c>
      <c r="F79">
        <f t="shared" si="4"/>
        <v>7.6000000000000012E-2</v>
      </c>
      <c r="G79" s="6">
        <f t="shared" si="5"/>
        <v>5.9731727896953054E-3</v>
      </c>
    </row>
    <row r="80" spans="1:7">
      <c r="A80" s="12">
        <v>0.27700000000000002</v>
      </c>
      <c r="B80" s="13">
        <v>431</v>
      </c>
      <c r="C80" s="14">
        <v>2.4552999999999998E-2</v>
      </c>
      <c r="D80" s="13">
        <v>861</v>
      </c>
      <c r="E80" s="14">
        <v>1.7600000000000001E-3</v>
      </c>
      <c r="F80">
        <f t="shared" si="4"/>
        <v>7.7000000000000013E-2</v>
      </c>
      <c r="G80" s="6">
        <f t="shared" si="5"/>
        <v>6.1291168309706391E-3</v>
      </c>
    </row>
    <row r="81" spans="1:7">
      <c r="A81" s="4">
        <v>0.27800000000000002</v>
      </c>
      <c r="B81">
        <v>431</v>
      </c>
      <c r="C81" s="5">
        <v>2.2610999999999999E-2</v>
      </c>
      <c r="D81">
        <v>861</v>
      </c>
      <c r="E81" s="5">
        <v>1.6379999999999999E-3</v>
      </c>
      <c r="F81">
        <f t="shared" si="4"/>
        <v>7.8000000000000014E-2</v>
      </c>
      <c r="G81" s="6">
        <f t="shared" si="5"/>
        <v>6.1045593676710809E-3</v>
      </c>
    </row>
    <row r="82" spans="1:7">
      <c r="A82" s="4">
        <v>0.27900000000000003</v>
      </c>
      <c r="B82">
        <v>431</v>
      </c>
      <c r="C82" s="5">
        <v>2.1292999999999999E-2</v>
      </c>
      <c r="D82">
        <v>861</v>
      </c>
      <c r="E82" s="5">
        <v>1.4430000000000001E-3</v>
      </c>
      <c r="F82">
        <f t="shared" si="4"/>
        <v>7.9000000000000015E-2</v>
      </c>
      <c r="G82" s="6">
        <f t="shared" si="5"/>
        <v>6.2596606986337856E-3</v>
      </c>
    </row>
    <row r="83" spans="1:7">
      <c r="A83" s="4">
        <v>0.28000000000000003</v>
      </c>
      <c r="B83">
        <v>431</v>
      </c>
      <c r="C83" s="5">
        <v>1.9519999999999999E-2</v>
      </c>
      <c r="D83">
        <v>861</v>
      </c>
      <c r="E83" s="5">
        <v>1.23E-3</v>
      </c>
      <c r="F83">
        <f t="shared" si="4"/>
        <v>8.0000000000000016E-2</v>
      </c>
      <c r="G83" s="6">
        <f t="shared" si="5"/>
        <v>6.4288963060479534E-3</v>
      </c>
    </row>
    <row r="84" spans="1:7">
      <c r="A84" s="4">
        <v>0.28100000000000003</v>
      </c>
      <c r="B84">
        <v>431</v>
      </c>
      <c r="C84" s="5">
        <v>1.8155000000000001E-2</v>
      </c>
      <c r="D84">
        <v>861</v>
      </c>
      <c r="E84" s="5">
        <v>1.1130000000000001E-3</v>
      </c>
      <c r="F84">
        <f t="shared" si="4"/>
        <v>8.1000000000000016E-2</v>
      </c>
      <c r="G84" s="6">
        <f t="shared" si="5"/>
        <v>6.4927603083090504E-3</v>
      </c>
    </row>
    <row r="85" spans="1:7">
      <c r="A85" s="4">
        <v>0.28199999999999997</v>
      </c>
      <c r="B85">
        <v>362</v>
      </c>
      <c r="C85" s="5">
        <v>2.7362999999999998E-2</v>
      </c>
      <c r="D85">
        <v>724</v>
      </c>
      <c r="E85" s="5">
        <v>2.3310000000000002E-3</v>
      </c>
      <c r="F85">
        <f t="shared" si="4"/>
        <v>8.1999999999999962E-2</v>
      </c>
      <c r="G85" s="6">
        <f t="shared" si="5"/>
        <v>6.8035756237914673E-3</v>
      </c>
    </row>
    <row r="86" spans="1:7">
      <c r="A86" s="4">
        <v>0.28299999999999997</v>
      </c>
      <c r="B86">
        <v>362</v>
      </c>
      <c r="C86" s="5">
        <v>2.5780999999999998E-2</v>
      </c>
      <c r="D86">
        <v>724</v>
      </c>
      <c r="E86" s="5">
        <v>2.111E-3</v>
      </c>
      <c r="F86">
        <f t="shared" si="4"/>
        <v>8.2999999999999963E-2</v>
      </c>
      <c r="G86" s="6">
        <f t="shared" si="5"/>
        <v>6.9129171758344141E-3</v>
      </c>
    </row>
    <row r="87" spans="1:7">
      <c r="A87" s="4">
        <v>0.28399999999999997</v>
      </c>
      <c r="B87">
        <v>362</v>
      </c>
      <c r="C87" s="5">
        <v>2.4303999999999999E-2</v>
      </c>
      <c r="D87">
        <v>724</v>
      </c>
      <c r="E87" s="5">
        <v>1.7589999999999999E-3</v>
      </c>
      <c r="F87">
        <f t="shared" si="4"/>
        <v>8.3999999999999964E-2</v>
      </c>
      <c r="G87" s="6">
        <f t="shared" si="5"/>
        <v>7.2538549173977772E-3</v>
      </c>
    </row>
    <row r="88" spans="1:7">
      <c r="A88" s="4">
        <v>0.28499999999999998</v>
      </c>
      <c r="B88">
        <v>362</v>
      </c>
      <c r="C88" s="5">
        <v>2.3039E-2</v>
      </c>
      <c r="D88">
        <v>724</v>
      </c>
      <c r="E88" s="5">
        <v>1.5479999999999999E-3</v>
      </c>
      <c r="F88">
        <f t="shared" si="4"/>
        <v>8.4999999999999964E-2</v>
      </c>
      <c r="G88" s="6">
        <f t="shared" si="5"/>
        <v>7.4591841351946122E-3</v>
      </c>
    </row>
    <row r="89" spans="1:7">
      <c r="A89" s="4">
        <v>0.28599999999999998</v>
      </c>
      <c r="B89">
        <v>362</v>
      </c>
      <c r="C89" s="5">
        <v>2.1468999999999999E-2</v>
      </c>
      <c r="D89">
        <v>724</v>
      </c>
      <c r="E89" s="5">
        <v>1.4450000000000001E-3</v>
      </c>
      <c r="F89">
        <f t="shared" si="4"/>
        <v>8.5999999999999965E-2</v>
      </c>
      <c r="G89" s="6">
        <f t="shared" si="5"/>
        <v>7.4544218580746748E-3</v>
      </c>
    </row>
    <row r="90" spans="1:7">
      <c r="A90" s="4">
        <v>0.28699999999999998</v>
      </c>
      <c r="B90">
        <v>362</v>
      </c>
      <c r="C90" s="5">
        <v>1.9864E-2</v>
      </c>
      <c r="D90">
        <v>724</v>
      </c>
      <c r="E90" s="5">
        <v>1.274E-3</v>
      </c>
      <c r="F90">
        <f t="shared" si="4"/>
        <v>8.6999999999999966E-2</v>
      </c>
      <c r="G90" s="6">
        <f t="shared" si="5"/>
        <v>7.5877002515356198E-3</v>
      </c>
    </row>
    <row r="91" spans="1:7">
      <c r="A91" s="4">
        <v>0.28799999999999998</v>
      </c>
      <c r="B91">
        <v>362</v>
      </c>
      <c r="C91" s="5">
        <v>1.8565000000000002E-2</v>
      </c>
      <c r="D91">
        <v>724</v>
      </c>
      <c r="E91" s="5">
        <v>1.108E-3</v>
      </c>
      <c r="F91">
        <f t="shared" si="4"/>
        <v>8.7999999999999967E-2</v>
      </c>
      <c r="G91" s="6">
        <f t="shared" si="5"/>
        <v>7.7865234787401977E-3</v>
      </c>
    </row>
    <row r="92" spans="1:7">
      <c r="A92" s="4">
        <v>0.28899999999999998</v>
      </c>
      <c r="B92">
        <v>304</v>
      </c>
      <c r="C92" s="5">
        <v>2.8198000000000001E-2</v>
      </c>
      <c r="D92">
        <v>609</v>
      </c>
      <c r="E92" s="5">
        <v>2.3809999999999999E-3</v>
      </c>
      <c r="F92">
        <f t="shared" si="4"/>
        <v>8.8999999999999968E-2</v>
      </c>
      <c r="G92" s="6">
        <f t="shared" si="5"/>
        <v>8.104034380126043E-3</v>
      </c>
    </row>
    <row r="93" spans="1:7">
      <c r="A93" s="4">
        <v>0.28999999999999998</v>
      </c>
      <c r="B93">
        <v>304</v>
      </c>
      <c r="C93" s="5">
        <v>2.673E-2</v>
      </c>
      <c r="D93">
        <v>609</v>
      </c>
      <c r="E93" s="5">
        <v>2.1459999999999999E-3</v>
      </c>
      <c r="F93">
        <f t="shared" si="4"/>
        <v>8.9999999999999969E-2</v>
      </c>
      <c r="G93" s="6">
        <f t="shared" si="5"/>
        <v>8.2694455276797422E-3</v>
      </c>
    </row>
    <row r="94" spans="1:7">
      <c r="A94" s="4">
        <v>0.29099999999999998</v>
      </c>
      <c r="B94">
        <v>304</v>
      </c>
      <c r="C94" s="5">
        <v>2.4976000000000002E-2</v>
      </c>
      <c r="D94">
        <v>609</v>
      </c>
      <c r="E94" s="5">
        <v>1.954E-3</v>
      </c>
      <c r="F94">
        <f t="shared" si="4"/>
        <v>9.099999999999997E-2</v>
      </c>
      <c r="G94" s="6">
        <f t="shared" si="5"/>
        <v>8.3542190496802803E-3</v>
      </c>
    </row>
    <row r="95" spans="1:7">
      <c r="A95" s="4">
        <v>0.29199999999999998</v>
      </c>
      <c r="B95">
        <v>304</v>
      </c>
      <c r="C95" s="5">
        <v>2.3904000000000002E-2</v>
      </c>
      <c r="D95">
        <v>609</v>
      </c>
      <c r="E95" s="5">
        <v>1.7340000000000001E-3</v>
      </c>
      <c r="F95">
        <f t="shared" si="4"/>
        <v>9.1999999999999971E-2</v>
      </c>
      <c r="G95" s="6">
        <f t="shared" si="5"/>
        <v>8.602016165875595E-3</v>
      </c>
    </row>
    <row r="96" spans="1:7">
      <c r="A96" s="4">
        <v>0.29299999999999998</v>
      </c>
      <c r="B96">
        <v>304</v>
      </c>
      <c r="C96" s="5">
        <v>2.1928E-2</v>
      </c>
      <c r="D96">
        <v>609</v>
      </c>
      <c r="E96" s="5">
        <v>1.5939999999999999E-3</v>
      </c>
      <c r="F96">
        <f t="shared" si="4"/>
        <v>9.2999999999999972E-2</v>
      </c>
      <c r="G96" s="6">
        <f t="shared" si="5"/>
        <v>8.5951402578113498E-3</v>
      </c>
    </row>
    <row r="97" spans="1:7">
      <c r="A97" s="4">
        <v>0.29399999999999998</v>
      </c>
      <c r="B97">
        <v>304</v>
      </c>
      <c r="C97" s="5">
        <v>2.0989000000000001E-2</v>
      </c>
      <c r="D97">
        <v>609</v>
      </c>
      <c r="E97" s="5">
        <v>1.402E-3</v>
      </c>
      <c r="F97">
        <f t="shared" si="4"/>
        <v>9.3999999999999972E-2</v>
      </c>
      <c r="G97" s="6">
        <f t="shared" si="5"/>
        <v>8.8724547618068243E-3</v>
      </c>
    </row>
    <row r="98" spans="1:7">
      <c r="A98" s="4">
        <v>0.29499999999999998</v>
      </c>
      <c r="B98">
        <v>304</v>
      </c>
      <c r="C98" s="5">
        <v>1.9761000000000001E-2</v>
      </c>
      <c r="D98">
        <v>609</v>
      </c>
      <c r="E98" s="5">
        <v>1.2130000000000001E-3</v>
      </c>
      <c r="F98">
        <f t="shared" si="4"/>
        <v>9.4999999999999973E-2</v>
      </c>
      <c r="G98" s="6">
        <f t="shared" si="5"/>
        <v>9.1495530110319769E-3</v>
      </c>
    </row>
    <row r="99" spans="1:7">
      <c r="A99" s="4">
        <v>0.29599999999999999</v>
      </c>
      <c r="B99">
        <v>304</v>
      </c>
      <c r="C99" s="5">
        <v>1.8505000000000001E-2</v>
      </c>
      <c r="D99">
        <v>609</v>
      </c>
      <c r="E99" s="5">
        <v>1.1310000000000001E-3</v>
      </c>
      <c r="F99">
        <f t="shared" si="4"/>
        <v>9.5999999999999974E-2</v>
      </c>
      <c r="G99" s="6">
        <f t="shared" si="5"/>
        <v>9.1637336678824129E-3</v>
      </c>
    </row>
    <row r="100" spans="1:7">
      <c r="A100" s="4">
        <v>0.29699999999999999</v>
      </c>
      <c r="B100">
        <v>256</v>
      </c>
      <c r="C100" s="5">
        <v>2.7723000000000001E-2</v>
      </c>
      <c r="D100">
        <v>512</v>
      </c>
      <c r="E100" s="5">
        <v>2.4299999999999999E-3</v>
      </c>
      <c r="F100">
        <f t="shared" si="4"/>
        <v>9.6999999999999975E-2</v>
      </c>
      <c r="G100" s="6">
        <f t="shared" si="5"/>
        <v>9.5092622508654544E-3</v>
      </c>
    </row>
    <row r="101" spans="1:7">
      <c r="A101" s="4">
        <v>0.29799999999999999</v>
      </c>
      <c r="B101">
        <v>256</v>
      </c>
      <c r="C101" s="5">
        <v>2.6359E-2</v>
      </c>
      <c r="D101">
        <v>512</v>
      </c>
      <c r="E101" s="5">
        <v>2.134E-3</v>
      </c>
      <c r="F101">
        <f t="shared" si="4"/>
        <v>9.7999999999999976E-2</v>
      </c>
      <c r="G101" s="6">
        <f t="shared" si="5"/>
        <v>9.8195766397190451E-3</v>
      </c>
    </row>
    <row r="102" spans="1:7">
      <c r="A102" s="4">
        <v>0.29899999999999999</v>
      </c>
      <c r="B102">
        <v>256</v>
      </c>
      <c r="C102" s="5">
        <v>2.5038999999999999E-2</v>
      </c>
      <c r="D102">
        <v>512</v>
      </c>
      <c r="E102" s="5">
        <v>1.9620000000000002E-3</v>
      </c>
      <c r="F102">
        <f t="shared" si="4"/>
        <v>9.8999999999999977E-2</v>
      </c>
      <c r="G102" s="6">
        <f t="shared" si="5"/>
        <v>9.947149406988369E-3</v>
      </c>
    </row>
    <row r="103" spans="1:7">
      <c r="A103" s="4">
        <v>0.3</v>
      </c>
      <c r="B103">
        <v>256</v>
      </c>
      <c r="C103" s="5">
        <v>2.3984999999999999E-2</v>
      </c>
      <c r="D103">
        <v>512</v>
      </c>
      <c r="E103" s="5">
        <v>1.8600000000000001E-3</v>
      </c>
      <c r="F103">
        <f t="shared" si="4"/>
        <v>9.9999999999999978E-2</v>
      </c>
      <c r="G103" s="6">
        <f t="shared" si="5"/>
        <v>9.9877037001129577E-3</v>
      </c>
    </row>
    <row r="104" spans="1:7">
      <c r="A104" s="4">
        <v>0.30099999999999999</v>
      </c>
      <c r="B104">
        <v>256</v>
      </c>
      <c r="C104" s="5">
        <v>2.2412999999999999E-2</v>
      </c>
      <c r="D104">
        <v>512</v>
      </c>
      <c r="E104" s="5">
        <v>1.642E-3</v>
      </c>
      <c r="F104">
        <f t="shared" si="4"/>
        <v>0.10099999999999998</v>
      </c>
      <c r="G104" s="6">
        <f t="shared" si="5"/>
        <v>1.0209867721216943E-2</v>
      </c>
    </row>
    <row r="105" spans="1:7">
      <c r="A105" s="4">
        <v>0.30199999999999999</v>
      </c>
      <c r="B105">
        <v>256</v>
      </c>
      <c r="C105" s="5">
        <v>2.1122999999999999E-2</v>
      </c>
      <c r="D105">
        <v>512</v>
      </c>
      <c r="E105" s="5">
        <v>1.407E-3</v>
      </c>
      <c r="F105">
        <f t="shared" si="4"/>
        <v>0.10199999999999998</v>
      </c>
      <c r="G105" s="6">
        <f t="shared" si="5"/>
        <v>1.0581651234659586E-2</v>
      </c>
    </row>
    <row r="106" spans="1:7">
      <c r="A106" s="4">
        <v>0.30299999999999999</v>
      </c>
      <c r="B106">
        <v>256</v>
      </c>
      <c r="C106" s="5">
        <v>2.0375000000000001E-2</v>
      </c>
      <c r="D106">
        <v>512</v>
      </c>
      <c r="E106" s="5">
        <v>1.2750000000000001E-3</v>
      </c>
      <c r="F106">
        <f t="shared" si="4"/>
        <v>0.10299999999999998</v>
      </c>
      <c r="G106" s="6">
        <f t="shared" si="5"/>
        <v>1.0825634689517721E-2</v>
      </c>
    </row>
    <row r="107" spans="1:7">
      <c r="A107" s="4">
        <v>0.30399999999999999</v>
      </c>
      <c r="B107">
        <v>256</v>
      </c>
      <c r="C107" s="5">
        <v>1.9099000000000001E-2</v>
      </c>
      <c r="D107">
        <v>512</v>
      </c>
      <c r="E107" s="5">
        <v>1.119E-3</v>
      </c>
      <c r="F107">
        <f t="shared" si="4"/>
        <v>0.10399999999999998</v>
      </c>
      <c r="G107" s="6">
        <f t="shared" si="5"/>
        <v>1.1082814641918863E-2</v>
      </c>
    </row>
    <row r="108" spans="1:7">
      <c r="A108" s="4">
        <v>0.30499999999999999</v>
      </c>
      <c r="B108">
        <v>256</v>
      </c>
      <c r="C108" s="5">
        <v>1.8119E-2</v>
      </c>
      <c r="D108">
        <v>512</v>
      </c>
      <c r="E108" s="5">
        <v>1.088E-3</v>
      </c>
      <c r="F108">
        <f t="shared" si="4"/>
        <v>0.10499999999999998</v>
      </c>
      <c r="G108" s="6">
        <f t="shared" si="5"/>
        <v>1.0986796730547733E-2</v>
      </c>
    </row>
    <row r="109" spans="1:7">
      <c r="A109" s="4">
        <v>0.30599999999999999</v>
      </c>
      <c r="B109">
        <v>215</v>
      </c>
      <c r="C109" s="5">
        <v>2.7439000000000002E-2</v>
      </c>
      <c r="D109">
        <v>431</v>
      </c>
      <c r="E109" s="5">
        <v>2.3890000000000001E-3</v>
      </c>
      <c r="F109">
        <f t="shared" si="4"/>
        <v>0.10599999999999998</v>
      </c>
      <c r="G109" s="6">
        <f t="shared" si="5"/>
        <v>1.1301344864357668E-2</v>
      </c>
    </row>
    <row r="110" spans="1:7">
      <c r="A110" s="4">
        <v>0.307</v>
      </c>
      <c r="B110">
        <v>215</v>
      </c>
      <c r="C110" s="5">
        <v>2.6126E-2</v>
      </c>
      <c r="D110">
        <v>431</v>
      </c>
      <c r="E110" s="5">
        <v>2.1480000000000002E-3</v>
      </c>
      <c r="F110">
        <f t="shared" si="4"/>
        <v>0.10699999999999998</v>
      </c>
      <c r="G110" s="6">
        <f t="shared" si="5"/>
        <v>1.1566638011193302E-2</v>
      </c>
    </row>
    <row r="111" spans="1:7">
      <c r="A111" s="4">
        <v>0.308</v>
      </c>
      <c r="B111">
        <v>215</v>
      </c>
      <c r="C111" s="5">
        <v>2.5000999999999999E-2</v>
      </c>
      <c r="D111">
        <v>431</v>
      </c>
      <c r="E111" s="5">
        <v>1.916E-3</v>
      </c>
      <c r="F111">
        <f t="shared" si="4"/>
        <v>0.10799999999999998</v>
      </c>
      <c r="G111" s="6">
        <f t="shared" si="5"/>
        <v>1.1892019187590521E-2</v>
      </c>
    </row>
    <row r="112" spans="1:7">
      <c r="A112" s="4">
        <v>0.309</v>
      </c>
      <c r="B112">
        <v>215</v>
      </c>
      <c r="C112" s="5">
        <v>2.4025000000000001E-2</v>
      </c>
      <c r="D112">
        <v>431</v>
      </c>
      <c r="E112" s="5">
        <v>1.784E-3</v>
      </c>
      <c r="F112">
        <f t="shared" si="4"/>
        <v>0.10899999999999999</v>
      </c>
      <c r="G112" s="6">
        <f t="shared" si="5"/>
        <v>1.2038133892122863E-2</v>
      </c>
    </row>
    <row r="113" spans="1:7">
      <c r="A113" s="4">
        <v>0.31</v>
      </c>
      <c r="B113">
        <v>215</v>
      </c>
      <c r="C113" s="5">
        <v>2.2612E-2</v>
      </c>
      <c r="D113">
        <v>431</v>
      </c>
      <c r="E113" s="5">
        <v>1.5709999999999999E-3</v>
      </c>
      <c r="F113">
        <f t="shared" si="4"/>
        <v>0.10999999999999999</v>
      </c>
      <c r="G113" s="6">
        <f t="shared" si="5"/>
        <v>1.2346149905275742E-2</v>
      </c>
    </row>
    <row r="114" spans="1:7">
      <c r="A114" s="4">
        <v>0.311</v>
      </c>
      <c r="B114">
        <v>215</v>
      </c>
      <c r="C114" s="5">
        <v>2.1371999999999999E-2</v>
      </c>
      <c r="D114">
        <v>431</v>
      </c>
      <c r="E114" s="5">
        <v>1.534E-3</v>
      </c>
      <c r="F114">
        <f t="shared" si="4"/>
        <v>0.11099999999999999</v>
      </c>
      <c r="G114" s="6">
        <f t="shared" si="5"/>
        <v>1.2195384033103981E-2</v>
      </c>
    </row>
    <row r="115" spans="1:7">
      <c r="A115" s="4">
        <v>0.312</v>
      </c>
      <c r="B115">
        <v>215</v>
      </c>
      <c r="C115" s="5">
        <v>2.0417000000000001E-2</v>
      </c>
      <c r="D115">
        <v>431</v>
      </c>
      <c r="E115" s="5">
        <v>1.3829999999999999E-3</v>
      </c>
      <c r="F115">
        <f t="shared" si="4"/>
        <v>0.11199999999999999</v>
      </c>
      <c r="G115" s="6">
        <f t="shared" si="5"/>
        <v>1.2463485344775193E-2</v>
      </c>
    </row>
    <row r="116" spans="1:7">
      <c r="A116" s="4">
        <v>0.313</v>
      </c>
      <c r="B116">
        <v>215</v>
      </c>
      <c r="C116" s="5">
        <v>1.9452000000000001E-2</v>
      </c>
      <c r="D116">
        <v>431</v>
      </c>
      <c r="E116" s="5">
        <v>1.1440000000000001E-3</v>
      </c>
      <c r="F116">
        <f t="shared" si="4"/>
        <v>0.11299999999999999</v>
      </c>
      <c r="G116" s="6">
        <f t="shared" si="5"/>
        <v>1.3117680553629319E-2</v>
      </c>
    </row>
    <row r="117" spans="1:7">
      <c r="A117" s="4">
        <v>0.314</v>
      </c>
      <c r="B117">
        <v>215</v>
      </c>
      <c r="C117" s="5">
        <v>1.8652999999999999E-2</v>
      </c>
      <c r="D117">
        <v>431</v>
      </c>
      <c r="E117" s="5">
        <v>1.075E-3</v>
      </c>
      <c r="F117">
        <f t="shared" si="4"/>
        <v>0.11399999999999999</v>
      </c>
      <c r="G117" s="6">
        <f t="shared" si="5"/>
        <v>1.3211510784642588E-2</v>
      </c>
    </row>
    <row r="118" spans="1:7">
      <c r="A118" s="4">
        <v>0.315</v>
      </c>
      <c r="B118">
        <v>181</v>
      </c>
      <c r="C118" s="5">
        <v>2.7675000000000002E-2</v>
      </c>
      <c r="D118">
        <v>362</v>
      </c>
      <c r="E118" s="5">
        <v>2.4919999999999999E-3</v>
      </c>
      <c r="F118">
        <f t="shared" si="4"/>
        <v>0.11499999999999999</v>
      </c>
      <c r="G118" s="6">
        <f t="shared" si="5"/>
        <v>1.3300794904251349E-2</v>
      </c>
    </row>
    <row r="119" spans="1:7">
      <c r="A119" s="4">
        <v>0.316</v>
      </c>
      <c r="B119">
        <v>181</v>
      </c>
      <c r="C119" s="5">
        <v>2.6793999999999998E-2</v>
      </c>
      <c r="D119">
        <v>362</v>
      </c>
      <c r="E119" s="5">
        <v>2.2659999999999998E-3</v>
      </c>
      <c r="F119">
        <f t="shared" si="4"/>
        <v>0.11599999999999999</v>
      </c>
      <c r="G119" s="6">
        <f t="shared" si="5"/>
        <v>1.3647302868778891E-2</v>
      </c>
    </row>
    <row r="120" spans="1:7">
      <c r="A120" s="4">
        <v>0.317</v>
      </c>
      <c r="B120">
        <v>181</v>
      </c>
      <c r="C120" s="5">
        <v>2.5659000000000001E-2</v>
      </c>
      <c r="D120">
        <v>362</v>
      </c>
      <c r="E120" s="5">
        <v>2.0409999999999998E-3</v>
      </c>
      <c r="F120">
        <f t="shared" si="4"/>
        <v>0.11699999999999999</v>
      </c>
      <c r="G120" s="6">
        <f t="shared" si="5"/>
        <v>1.3985936483088657E-2</v>
      </c>
    </row>
    <row r="121" spans="1:7">
      <c r="A121" s="4">
        <v>0.318</v>
      </c>
      <c r="B121">
        <v>181</v>
      </c>
      <c r="C121" s="5">
        <v>2.4237000000000002E-2</v>
      </c>
      <c r="D121">
        <v>362</v>
      </c>
      <c r="E121" s="5">
        <v>2.0019999999999999E-3</v>
      </c>
      <c r="F121">
        <f t="shared" si="4"/>
        <v>0.11799999999999999</v>
      </c>
      <c r="G121" s="6">
        <f t="shared" si="5"/>
        <v>1.3777534310898634E-2</v>
      </c>
    </row>
    <row r="122" spans="1:7">
      <c r="A122" s="4">
        <v>0.31900000000000001</v>
      </c>
      <c r="B122">
        <v>181</v>
      </c>
      <c r="C122" s="5">
        <v>2.3372E-2</v>
      </c>
      <c r="D122">
        <v>362</v>
      </c>
      <c r="E122" s="5">
        <v>1.774E-3</v>
      </c>
      <c r="F122">
        <f t="shared" si="4"/>
        <v>0.11899999999999999</v>
      </c>
      <c r="G122" s="6">
        <f t="shared" si="5"/>
        <v>1.4244761551407747E-2</v>
      </c>
    </row>
    <row r="123" spans="1:7">
      <c r="A123" s="4">
        <v>0.32</v>
      </c>
      <c r="B123">
        <v>181</v>
      </c>
      <c r="C123" s="5">
        <v>2.2211999999999999E-2</v>
      </c>
      <c r="D123">
        <v>362</v>
      </c>
      <c r="E123" s="5">
        <v>1.655E-3</v>
      </c>
      <c r="F123">
        <f t="shared" si="4"/>
        <v>0.12</v>
      </c>
      <c r="G123" s="6">
        <f t="shared" si="5"/>
        <v>1.4347136323482512E-2</v>
      </c>
    </row>
    <row r="124" spans="1:7">
      <c r="A124" s="12">
        <v>0.32100000000000001</v>
      </c>
      <c r="B124" s="13">
        <v>181</v>
      </c>
      <c r="C124" s="14">
        <v>2.1326000000000001E-2</v>
      </c>
      <c r="D124" s="13">
        <v>362</v>
      </c>
      <c r="E124" s="14">
        <v>1.42E-3</v>
      </c>
      <c r="F124">
        <f t="shared" si="4"/>
        <v>0.121</v>
      </c>
      <c r="G124" s="6">
        <f t="shared" si="5"/>
        <v>1.4968343171175793E-2</v>
      </c>
    </row>
    <row r="125" spans="1:7">
      <c r="A125" s="4">
        <v>0.32200000000000001</v>
      </c>
      <c r="B125">
        <v>181</v>
      </c>
      <c r="C125" s="5">
        <v>2.0299000000000001E-2</v>
      </c>
      <c r="D125">
        <v>362</v>
      </c>
      <c r="E125" s="5">
        <v>1.351E-3</v>
      </c>
      <c r="F125">
        <f t="shared" si="4"/>
        <v>0.122</v>
      </c>
      <c r="G125" s="6">
        <f t="shared" si="5"/>
        <v>1.4970864998743477E-2</v>
      </c>
    </row>
    <row r="126" spans="1:7">
      <c r="A126" s="4">
        <v>0.32300000000000001</v>
      </c>
      <c r="B126">
        <v>181</v>
      </c>
      <c r="C126" s="5">
        <v>1.9549E-2</v>
      </c>
      <c r="D126">
        <v>362</v>
      </c>
      <c r="E126" s="5">
        <v>1.2210000000000001E-3</v>
      </c>
      <c r="F126">
        <f t="shared" si="4"/>
        <v>0.123</v>
      </c>
      <c r="G126" s="6">
        <f t="shared" si="5"/>
        <v>1.5321844967400081E-2</v>
      </c>
    </row>
    <row r="127" spans="1:7">
      <c r="A127" s="4">
        <v>0.32400000000000001</v>
      </c>
      <c r="B127">
        <v>181</v>
      </c>
      <c r="C127" s="5">
        <v>1.8341E-2</v>
      </c>
      <c r="D127">
        <v>362</v>
      </c>
      <c r="E127" s="5">
        <v>1.108E-3</v>
      </c>
      <c r="F127">
        <f t="shared" si="4"/>
        <v>0.124</v>
      </c>
      <c r="G127" s="6">
        <f t="shared" si="5"/>
        <v>1.5505980125103888E-2</v>
      </c>
    </row>
    <row r="128" spans="1:7">
      <c r="A128" s="4">
        <v>0.32500000000000001</v>
      </c>
      <c r="B128">
        <v>181</v>
      </c>
      <c r="C128" s="5">
        <v>1.7409000000000001E-2</v>
      </c>
      <c r="D128">
        <v>362</v>
      </c>
      <c r="E128" s="5">
        <v>1.003E-3</v>
      </c>
      <c r="F128">
        <f t="shared" si="4"/>
        <v>0.125</v>
      </c>
      <c r="G128" s="6">
        <f t="shared" si="5"/>
        <v>1.5767910524291617E-2</v>
      </c>
    </row>
    <row r="129" spans="1:7">
      <c r="A129" s="4">
        <v>0.32600000000000001</v>
      </c>
      <c r="B129">
        <v>152</v>
      </c>
      <c r="C129" s="5">
        <v>2.7189000000000001E-2</v>
      </c>
      <c r="D129">
        <v>304</v>
      </c>
      <c r="E129" s="5">
        <v>2.3670000000000002E-3</v>
      </c>
      <c r="F129">
        <f t="shared" si="4"/>
        <v>0.126</v>
      </c>
      <c r="G129" s="6">
        <f t="shared" si="5"/>
        <v>1.6060454929005968E-2</v>
      </c>
    </row>
    <row r="130" spans="1:7">
      <c r="A130" s="4">
        <v>0.32700000000000001</v>
      </c>
      <c r="B130">
        <v>152</v>
      </c>
      <c r="C130" s="5">
        <v>2.5926999999999999E-2</v>
      </c>
      <c r="D130">
        <v>304</v>
      </c>
      <c r="E130" s="5">
        <v>2.147E-3</v>
      </c>
      <c r="F130">
        <f t="shared" si="4"/>
        <v>0.127</v>
      </c>
      <c r="G130" s="6">
        <f t="shared" si="5"/>
        <v>1.6389561696419218E-2</v>
      </c>
    </row>
    <row r="131" spans="1:7">
      <c r="A131" s="4">
        <v>0.32800000000000001</v>
      </c>
      <c r="B131">
        <v>152</v>
      </c>
      <c r="C131" s="5">
        <v>2.5017999999999999E-2</v>
      </c>
      <c r="D131">
        <v>304</v>
      </c>
      <c r="E131" s="5">
        <v>2.0590000000000001E-3</v>
      </c>
      <c r="F131">
        <f t="shared" si="4"/>
        <v>0.128</v>
      </c>
      <c r="G131" s="6">
        <f t="shared" si="5"/>
        <v>1.643009959044011E-2</v>
      </c>
    </row>
    <row r="132" spans="1:7">
      <c r="A132" s="4">
        <v>0.32900000000000001</v>
      </c>
      <c r="B132">
        <v>152</v>
      </c>
      <c r="C132" s="5">
        <v>2.3673E-2</v>
      </c>
      <c r="D132">
        <v>304</v>
      </c>
      <c r="E132" s="5">
        <v>1.846E-3</v>
      </c>
      <c r="F132">
        <f t="shared" si="4"/>
        <v>0.129</v>
      </c>
      <c r="G132" s="6">
        <f t="shared" si="5"/>
        <v>1.6784960671883863E-2</v>
      </c>
    </row>
    <row r="133" spans="1:7">
      <c r="A133" s="4">
        <v>0.33</v>
      </c>
      <c r="B133">
        <v>152</v>
      </c>
      <c r="C133" s="5">
        <v>2.2797000000000001E-2</v>
      </c>
      <c r="D133">
        <v>304</v>
      </c>
      <c r="E133" s="5">
        <v>1.7260000000000001E-3</v>
      </c>
      <c r="F133">
        <f t="shared" si="4"/>
        <v>0.13</v>
      </c>
      <c r="G133" s="6">
        <f t="shared" si="5"/>
        <v>1.6979094445358691E-2</v>
      </c>
    </row>
    <row r="134" spans="1:7">
      <c r="A134" s="4">
        <v>0.33100000000000002</v>
      </c>
      <c r="B134">
        <v>152</v>
      </c>
      <c r="C134" s="5">
        <v>2.2119E-2</v>
      </c>
      <c r="D134">
        <v>304</v>
      </c>
      <c r="E134" s="5">
        <v>1.5640000000000001E-3</v>
      </c>
      <c r="F134">
        <f t="shared" ref="F134:F197" si="6">A134-$D$1</f>
        <v>0.13100000000000001</v>
      </c>
      <c r="G134" s="6">
        <f t="shared" ref="G134:G197" si="7">-(LN(E134)-LN(C134))/(D134-B134)</f>
        <v>1.7428883720740158E-2</v>
      </c>
    </row>
    <row r="135" spans="1:7">
      <c r="A135" s="4">
        <v>0.33200000000000002</v>
      </c>
      <c r="B135">
        <v>152</v>
      </c>
      <c r="C135" s="5">
        <v>2.1103E-2</v>
      </c>
      <c r="D135">
        <v>304</v>
      </c>
      <c r="E135" s="5">
        <v>1.418E-3</v>
      </c>
      <c r="F135">
        <f t="shared" si="6"/>
        <v>0.13200000000000001</v>
      </c>
      <c r="G135" s="6">
        <f t="shared" si="7"/>
        <v>1.7764261726054213E-2</v>
      </c>
    </row>
    <row r="136" spans="1:7">
      <c r="A136" s="4">
        <v>0.33300000000000002</v>
      </c>
      <c r="B136">
        <v>152</v>
      </c>
      <c r="C136" s="5">
        <v>2.0164000000000001E-2</v>
      </c>
      <c r="D136">
        <v>304</v>
      </c>
      <c r="E136" s="5">
        <v>1.322E-3</v>
      </c>
      <c r="F136">
        <f t="shared" si="6"/>
        <v>0.13300000000000001</v>
      </c>
      <c r="G136" s="6">
        <f t="shared" si="7"/>
        <v>1.7926007202571644E-2</v>
      </c>
    </row>
    <row r="137" spans="1:7">
      <c r="A137" s="4">
        <v>0.33400000000000002</v>
      </c>
      <c r="B137">
        <v>152</v>
      </c>
      <c r="C137" s="5">
        <v>1.924E-2</v>
      </c>
      <c r="D137">
        <v>304</v>
      </c>
      <c r="E137" s="5">
        <v>1.2520000000000001E-3</v>
      </c>
      <c r="F137">
        <f t="shared" si="6"/>
        <v>0.13400000000000001</v>
      </c>
      <c r="G137" s="6">
        <f t="shared" si="7"/>
        <v>1.7975323503681927E-2</v>
      </c>
    </row>
    <row r="138" spans="1:7">
      <c r="A138" s="4">
        <v>0.33500000000000002</v>
      </c>
      <c r="B138">
        <v>152</v>
      </c>
      <c r="C138" s="5">
        <v>1.8589999999999999E-2</v>
      </c>
      <c r="D138">
        <v>304</v>
      </c>
      <c r="E138" s="5">
        <v>1.0759999999999999E-3</v>
      </c>
      <c r="F138">
        <f t="shared" si="6"/>
        <v>0.13500000000000001</v>
      </c>
      <c r="G138" s="6">
        <f t="shared" si="7"/>
        <v>1.8745877236801056E-2</v>
      </c>
    </row>
    <row r="139" spans="1:7">
      <c r="A139" s="4">
        <v>0.33600000000000002</v>
      </c>
      <c r="B139">
        <v>152</v>
      </c>
      <c r="C139" s="5">
        <v>1.7725999999999999E-2</v>
      </c>
      <c r="D139">
        <v>304</v>
      </c>
      <c r="E139" s="5">
        <v>1.0480000000000001E-3</v>
      </c>
      <c r="F139">
        <f t="shared" si="6"/>
        <v>0.13600000000000001</v>
      </c>
      <c r="G139" s="6">
        <f t="shared" si="7"/>
        <v>1.860624277906155E-2</v>
      </c>
    </row>
    <row r="140" spans="1:7">
      <c r="A140" s="4">
        <v>0.33700000000000002</v>
      </c>
      <c r="B140">
        <v>128</v>
      </c>
      <c r="C140" s="5">
        <v>2.6998000000000001E-2</v>
      </c>
      <c r="D140">
        <v>256</v>
      </c>
      <c r="E140" s="5">
        <v>2.4060000000000002E-3</v>
      </c>
      <c r="F140">
        <f t="shared" si="6"/>
        <v>0.13700000000000001</v>
      </c>
      <c r="G140" s="6">
        <f t="shared" si="7"/>
        <v>1.8889040403391781E-2</v>
      </c>
    </row>
    <row r="141" spans="1:7">
      <c r="A141" s="4">
        <v>0.33800000000000002</v>
      </c>
      <c r="B141">
        <v>128</v>
      </c>
      <c r="C141" s="5">
        <v>2.5947000000000001E-2</v>
      </c>
      <c r="D141">
        <v>256</v>
      </c>
      <c r="E141" s="5">
        <v>2.2100000000000002E-3</v>
      </c>
      <c r="F141">
        <f t="shared" si="6"/>
        <v>0.13800000000000001</v>
      </c>
      <c r="G141" s="6">
        <f t="shared" si="7"/>
        <v>1.9242683441115804E-2</v>
      </c>
    </row>
    <row r="142" spans="1:7">
      <c r="A142" s="4">
        <v>0.33900000000000002</v>
      </c>
      <c r="B142">
        <v>128</v>
      </c>
      <c r="C142" s="5">
        <v>2.4878999999999998E-2</v>
      </c>
      <c r="D142">
        <v>256</v>
      </c>
      <c r="E142" s="5">
        <v>2.1700000000000001E-3</v>
      </c>
      <c r="F142">
        <f t="shared" si="6"/>
        <v>0.13900000000000001</v>
      </c>
      <c r="G142" s="6">
        <f t="shared" si="7"/>
        <v>1.9057007082693814E-2</v>
      </c>
    </row>
    <row r="143" spans="1:7">
      <c r="A143" s="4">
        <v>0.34</v>
      </c>
      <c r="B143">
        <v>128</v>
      </c>
      <c r="C143" s="5">
        <v>2.4375999999999998E-2</v>
      </c>
      <c r="D143">
        <v>256</v>
      </c>
      <c r="E143" s="5">
        <v>1.9350000000000001E-3</v>
      </c>
      <c r="F143">
        <f t="shared" si="6"/>
        <v>0.14000000000000001</v>
      </c>
      <c r="G143" s="6">
        <f t="shared" si="7"/>
        <v>1.9792904025012992E-2</v>
      </c>
    </row>
    <row r="144" spans="1:7">
      <c r="A144" s="4">
        <v>0.34100000000000003</v>
      </c>
      <c r="B144">
        <v>128</v>
      </c>
      <c r="C144" s="5">
        <v>2.3127000000000002E-2</v>
      </c>
      <c r="D144">
        <v>256</v>
      </c>
      <c r="E144" s="5">
        <v>1.789E-3</v>
      </c>
      <c r="F144">
        <f t="shared" si="6"/>
        <v>0.14100000000000001</v>
      </c>
      <c r="G144" s="6">
        <f t="shared" si="7"/>
        <v>1.9994874700145725E-2</v>
      </c>
    </row>
    <row r="145" spans="1:7">
      <c r="A145" s="4">
        <v>0.34200000000000003</v>
      </c>
      <c r="B145">
        <v>128</v>
      </c>
      <c r="C145" s="5">
        <v>2.2603000000000002E-2</v>
      </c>
      <c r="D145">
        <v>256</v>
      </c>
      <c r="E145" s="5">
        <v>1.6429999999999999E-3</v>
      </c>
      <c r="F145">
        <f t="shared" si="6"/>
        <v>0.14200000000000002</v>
      </c>
      <c r="G145" s="6">
        <f t="shared" si="7"/>
        <v>2.0480928138877502E-2</v>
      </c>
    </row>
    <row r="146" spans="1:7">
      <c r="A146" s="4">
        <v>0.34300000000000003</v>
      </c>
      <c r="B146">
        <v>128</v>
      </c>
      <c r="C146" s="5">
        <v>2.1378999999999999E-2</v>
      </c>
      <c r="D146">
        <v>256</v>
      </c>
      <c r="E146" s="5">
        <v>1.5299999999999999E-3</v>
      </c>
      <c r="F146">
        <f t="shared" si="6"/>
        <v>0.14300000000000002</v>
      </c>
      <c r="G146" s="6">
        <f t="shared" si="7"/>
        <v>2.0602667159483806E-2</v>
      </c>
    </row>
    <row r="147" spans="1:7">
      <c r="A147" s="4">
        <v>0.34399999999999997</v>
      </c>
      <c r="B147">
        <v>128</v>
      </c>
      <c r="C147" s="5">
        <v>2.0684999999999999E-2</v>
      </c>
      <c r="D147">
        <v>256</v>
      </c>
      <c r="E147" s="5">
        <v>1.418E-3</v>
      </c>
      <c r="F147">
        <f t="shared" si="6"/>
        <v>0.14399999999999996</v>
      </c>
      <c r="G147" s="6">
        <f t="shared" si="7"/>
        <v>2.0938760717214368E-2</v>
      </c>
    </row>
    <row r="148" spans="1:7">
      <c r="A148" s="4">
        <v>0.34499999999999997</v>
      </c>
      <c r="B148">
        <v>128</v>
      </c>
      <c r="C148" s="5">
        <v>1.9621E-2</v>
      </c>
      <c r="D148">
        <v>256</v>
      </c>
      <c r="E148" s="5">
        <v>1.2800000000000001E-3</v>
      </c>
      <c r="F148">
        <f t="shared" si="6"/>
        <v>0.14499999999999996</v>
      </c>
      <c r="G148" s="6">
        <f t="shared" si="7"/>
        <v>2.132609643208155E-2</v>
      </c>
    </row>
    <row r="149" spans="1:7">
      <c r="A149" s="4">
        <v>0.34599999999999997</v>
      </c>
      <c r="B149">
        <v>128</v>
      </c>
      <c r="C149" s="5">
        <v>1.9009000000000002E-2</v>
      </c>
      <c r="D149">
        <v>256</v>
      </c>
      <c r="E149" s="5">
        <v>1.25E-3</v>
      </c>
      <c r="F149">
        <f t="shared" si="6"/>
        <v>0.14599999999999996</v>
      </c>
      <c r="G149" s="6">
        <f t="shared" si="7"/>
        <v>2.1263820311795363E-2</v>
      </c>
    </row>
    <row r="150" spans="1:7">
      <c r="A150" s="4">
        <v>0.34699999999999998</v>
      </c>
      <c r="B150">
        <v>128</v>
      </c>
      <c r="C150" s="5">
        <v>1.8149999999999999E-2</v>
      </c>
      <c r="D150">
        <v>256</v>
      </c>
      <c r="E150" s="5">
        <v>1.1640000000000001E-3</v>
      </c>
      <c r="F150">
        <f t="shared" si="6"/>
        <v>0.14699999999999996</v>
      </c>
      <c r="G150" s="6">
        <f t="shared" si="7"/>
        <v>2.1459439151575103E-2</v>
      </c>
    </row>
    <row r="151" spans="1:7">
      <c r="A151" s="4">
        <v>0.34799999999999998</v>
      </c>
      <c r="B151">
        <v>128</v>
      </c>
      <c r="C151" s="5">
        <v>1.7888000000000001E-2</v>
      </c>
      <c r="D151">
        <v>256</v>
      </c>
      <c r="E151" s="5">
        <v>1.0529999999999999E-3</v>
      </c>
      <c r="F151">
        <f t="shared" si="6"/>
        <v>0.14799999999999996</v>
      </c>
      <c r="G151" s="6">
        <f t="shared" si="7"/>
        <v>2.2128803623600396E-2</v>
      </c>
    </row>
    <row r="152" spans="1:7">
      <c r="A152" s="4">
        <v>0.34899999999999998</v>
      </c>
      <c r="B152">
        <v>108</v>
      </c>
      <c r="C152" s="5">
        <v>2.6426999999999999E-2</v>
      </c>
      <c r="D152">
        <v>215</v>
      </c>
      <c r="E152" s="5">
        <v>2.5349999999999999E-3</v>
      </c>
      <c r="F152">
        <f t="shared" si="6"/>
        <v>0.14899999999999997</v>
      </c>
      <c r="G152" s="6">
        <f t="shared" si="7"/>
        <v>2.1908341848155342E-2</v>
      </c>
    </row>
    <row r="153" spans="1:7">
      <c r="A153" s="4">
        <v>0.35</v>
      </c>
      <c r="B153">
        <v>108</v>
      </c>
      <c r="C153" s="5">
        <v>2.5751E-2</v>
      </c>
      <c r="D153">
        <v>215</v>
      </c>
      <c r="E153" s="5">
        <v>2.1900000000000001E-3</v>
      </c>
      <c r="F153">
        <f t="shared" si="6"/>
        <v>0.14999999999999997</v>
      </c>
      <c r="G153" s="6">
        <f t="shared" si="7"/>
        <v>2.3033382406343318E-2</v>
      </c>
    </row>
    <row r="154" spans="1:7">
      <c r="A154" s="4">
        <v>0.35099999999999998</v>
      </c>
      <c r="B154">
        <v>108</v>
      </c>
      <c r="C154" s="5">
        <v>2.5024000000000001E-2</v>
      </c>
      <c r="D154">
        <v>215</v>
      </c>
      <c r="E154" s="5">
        <v>2.117E-3</v>
      </c>
      <c r="F154">
        <f t="shared" si="6"/>
        <v>0.15099999999999997</v>
      </c>
      <c r="G154" s="6">
        <f t="shared" si="7"/>
        <v>2.3082573572057688E-2</v>
      </c>
    </row>
    <row r="155" spans="1:7">
      <c r="A155" s="4">
        <v>0.35199999999999998</v>
      </c>
      <c r="B155">
        <v>108</v>
      </c>
      <c r="C155" s="5">
        <v>2.4080000000000001E-2</v>
      </c>
      <c r="D155">
        <v>215</v>
      </c>
      <c r="E155" s="5">
        <v>1.98E-3</v>
      </c>
      <c r="F155">
        <f t="shared" si="6"/>
        <v>0.15199999999999997</v>
      </c>
      <c r="G155" s="6">
        <f t="shared" si="7"/>
        <v>2.3348455847982962E-2</v>
      </c>
    </row>
    <row r="156" spans="1:7">
      <c r="A156" s="4">
        <v>0.35299999999999998</v>
      </c>
      <c r="B156">
        <v>108</v>
      </c>
      <c r="C156" s="5">
        <v>2.332E-2</v>
      </c>
      <c r="D156">
        <v>215</v>
      </c>
      <c r="E156" s="5">
        <v>1.841E-3</v>
      </c>
      <c r="F156">
        <f t="shared" si="6"/>
        <v>0.15299999999999997</v>
      </c>
      <c r="G156" s="6">
        <f t="shared" si="7"/>
        <v>2.3728994946087392E-2</v>
      </c>
    </row>
    <row r="157" spans="1:7">
      <c r="A157" s="4">
        <v>0.35399999999999998</v>
      </c>
      <c r="B157">
        <v>108</v>
      </c>
      <c r="C157" s="5">
        <v>2.2547000000000001E-2</v>
      </c>
      <c r="D157">
        <v>215</v>
      </c>
      <c r="E157" s="5">
        <v>1.681E-3</v>
      </c>
      <c r="F157">
        <f t="shared" si="6"/>
        <v>0.15399999999999997</v>
      </c>
      <c r="G157" s="6">
        <f t="shared" si="7"/>
        <v>2.4263674439045764E-2</v>
      </c>
    </row>
    <row r="158" spans="1:7">
      <c r="A158" s="4">
        <v>0.35499999999999998</v>
      </c>
      <c r="B158">
        <v>108</v>
      </c>
      <c r="C158" s="5">
        <v>2.1905000000000001E-2</v>
      </c>
      <c r="D158">
        <v>215</v>
      </c>
      <c r="E158" s="5">
        <v>1.6069999999999999E-3</v>
      </c>
      <c r="F158">
        <f t="shared" si="6"/>
        <v>0.15499999999999997</v>
      </c>
      <c r="G158" s="6">
        <f t="shared" si="7"/>
        <v>2.4414447051499869E-2</v>
      </c>
    </row>
    <row r="159" spans="1:7">
      <c r="A159" s="4">
        <v>0.35599999999999998</v>
      </c>
      <c r="B159">
        <v>108</v>
      </c>
      <c r="C159" s="5">
        <v>2.1013E-2</v>
      </c>
      <c r="D159">
        <v>215</v>
      </c>
      <c r="E159" s="5">
        <v>1.5120000000000001E-3</v>
      </c>
      <c r="F159">
        <f t="shared" si="6"/>
        <v>0.15599999999999997</v>
      </c>
      <c r="G159" s="6">
        <f t="shared" si="7"/>
        <v>2.4595402019198059E-2</v>
      </c>
    </row>
    <row r="160" spans="1:7">
      <c r="A160" s="4">
        <v>0.35699999999999998</v>
      </c>
      <c r="B160">
        <v>108</v>
      </c>
      <c r="C160" s="5">
        <v>2.0396000000000001E-2</v>
      </c>
      <c r="D160">
        <v>215</v>
      </c>
      <c r="E160" s="5">
        <v>1.3780000000000001E-3</v>
      </c>
      <c r="F160">
        <f t="shared" si="6"/>
        <v>0.15699999999999997</v>
      </c>
      <c r="G160" s="6">
        <f t="shared" si="7"/>
        <v>2.51841647719761E-2</v>
      </c>
    </row>
    <row r="161" spans="1:7">
      <c r="A161" s="4">
        <v>0.35799999999999998</v>
      </c>
      <c r="B161">
        <v>108</v>
      </c>
      <c r="C161" s="5">
        <v>1.9597E-2</v>
      </c>
      <c r="D161">
        <v>215</v>
      </c>
      <c r="E161" s="5">
        <v>1.3270000000000001E-3</v>
      </c>
      <c r="F161">
        <f t="shared" si="6"/>
        <v>0.15799999999999997</v>
      </c>
      <c r="G161" s="6">
        <f t="shared" si="7"/>
        <v>2.5163137737820997E-2</v>
      </c>
    </row>
    <row r="162" spans="1:7">
      <c r="A162" s="4">
        <v>0.35899999999999999</v>
      </c>
      <c r="B162">
        <v>108</v>
      </c>
      <c r="C162" s="5">
        <v>1.8828999999999999E-2</v>
      </c>
      <c r="D162">
        <v>215</v>
      </c>
      <c r="E162" s="5">
        <v>1.2440000000000001E-3</v>
      </c>
      <c r="F162">
        <f t="shared" si="6"/>
        <v>0.15899999999999997</v>
      </c>
      <c r="G162" s="6">
        <f t="shared" si="7"/>
        <v>2.53931424317505E-2</v>
      </c>
    </row>
    <row r="163" spans="1:7">
      <c r="A163" s="4">
        <v>0.36</v>
      </c>
      <c r="B163">
        <v>108</v>
      </c>
      <c r="C163" s="5">
        <v>1.8128999999999999E-2</v>
      </c>
      <c r="D163">
        <v>215</v>
      </c>
      <c r="E163" s="5">
        <v>1.109E-3</v>
      </c>
      <c r="F163">
        <f t="shared" si="6"/>
        <v>0.15999999999999998</v>
      </c>
      <c r="G163" s="6">
        <f t="shared" si="7"/>
        <v>2.61126556792458E-2</v>
      </c>
    </row>
    <row r="164" spans="1:7">
      <c r="A164" s="4">
        <v>0.36099999999999999</v>
      </c>
      <c r="B164">
        <v>108</v>
      </c>
      <c r="C164" s="5">
        <v>1.728E-2</v>
      </c>
      <c r="D164">
        <v>215</v>
      </c>
      <c r="E164" s="5">
        <v>1.1360000000000001E-3</v>
      </c>
      <c r="F164">
        <f t="shared" si="6"/>
        <v>0.16099999999999998</v>
      </c>
      <c r="G164" s="6">
        <f t="shared" si="7"/>
        <v>2.5439592925952808E-2</v>
      </c>
    </row>
    <row r="165" spans="1:7">
      <c r="A165" s="4">
        <v>0.36199999999999999</v>
      </c>
      <c r="B165">
        <v>91</v>
      </c>
      <c r="C165" s="5">
        <v>2.6908000000000001E-2</v>
      </c>
      <c r="D165">
        <v>181</v>
      </c>
      <c r="E165" s="5">
        <v>2.4729999999999999E-3</v>
      </c>
      <c r="F165">
        <f t="shared" si="6"/>
        <v>0.16199999999999998</v>
      </c>
      <c r="G165" s="6">
        <f t="shared" si="7"/>
        <v>2.6522129462489778E-2</v>
      </c>
    </row>
    <row r="166" spans="1:7">
      <c r="A166" s="4">
        <v>0.36299999999999999</v>
      </c>
      <c r="B166">
        <v>91</v>
      </c>
      <c r="C166" s="5">
        <v>2.5797E-2</v>
      </c>
      <c r="D166">
        <v>181</v>
      </c>
      <c r="E166" s="5">
        <v>2.248E-3</v>
      </c>
      <c r="F166">
        <f t="shared" si="6"/>
        <v>0.16299999999999998</v>
      </c>
      <c r="G166" s="6">
        <f t="shared" si="7"/>
        <v>2.7113525267393603E-2</v>
      </c>
    </row>
    <row r="167" spans="1:7">
      <c r="A167" s="4">
        <v>0.36399999999999999</v>
      </c>
      <c r="B167">
        <v>91</v>
      </c>
      <c r="C167" s="5">
        <v>2.4893999999999999E-2</v>
      </c>
      <c r="D167">
        <v>181</v>
      </c>
      <c r="E167" s="5">
        <v>2.1099999999999999E-3</v>
      </c>
      <c r="F167">
        <f t="shared" si="6"/>
        <v>0.16399999999999998</v>
      </c>
      <c r="G167" s="6">
        <f t="shared" si="7"/>
        <v>2.7421542923231228E-2</v>
      </c>
    </row>
    <row r="168" spans="1:7">
      <c r="A168" s="4">
        <v>0.36499999999999999</v>
      </c>
      <c r="B168">
        <v>91</v>
      </c>
      <c r="C168" s="5">
        <v>2.3987999999999999E-2</v>
      </c>
      <c r="D168">
        <v>181</v>
      </c>
      <c r="E168" s="5">
        <v>1.954E-3</v>
      </c>
      <c r="F168">
        <f t="shared" si="6"/>
        <v>0.16499999999999998</v>
      </c>
      <c r="G168" s="6">
        <f t="shared" si="7"/>
        <v>2.7863057240951915E-2</v>
      </c>
    </row>
    <row r="169" spans="1:7">
      <c r="A169" s="4">
        <v>0.36599999999999999</v>
      </c>
      <c r="B169">
        <v>91</v>
      </c>
      <c r="C169" s="5">
        <v>2.341E-2</v>
      </c>
      <c r="D169">
        <v>181</v>
      </c>
      <c r="E169" s="5">
        <v>1.993E-3</v>
      </c>
      <c r="F169">
        <f t="shared" si="6"/>
        <v>0.16599999999999998</v>
      </c>
      <c r="G169" s="6">
        <f t="shared" si="7"/>
        <v>2.7372469336357355E-2</v>
      </c>
    </row>
    <row r="170" spans="1:7">
      <c r="A170" s="4">
        <v>0.36699999999999999</v>
      </c>
      <c r="B170">
        <v>91</v>
      </c>
      <c r="C170" s="5">
        <v>2.2536E-2</v>
      </c>
      <c r="D170">
        <v>181</v>
      </c>
      <c r="E170" s="5">
        <v>1.8309999999999999E-3</v>
      </c>
      <c r="F170">
        <f t="shared" si="6"/>
        <v>0.16699999999999998</v>
      </c>
      <c r="G170" s="6">
        <f t="shared" si="7"/>
        <v>2.7891686276463309E-2</v>
      </c>
    </row>
    <row r="171" spans="1:7">
      <c r="A171" s="4">
        <v>0.36799999999999999</v>
      </c>
      <c r="B171">
        <v>91</v>
      </c>
      <c r="C171" s="5">
        <v>2.2197999999999999E-2</v>
      </c>
      <c r="D171">
        <v>181</v>
      </c>
      <c r="E171" s="5">
        <v>1.6739999999999999E-3</v>
      </c>
      <c r="F171">
        <f t="shared" si="6"/>
        <v>0.16799999999999998</v>
      </c>
      <c r="G171" s="6">
        <f t="shared" si="7"/>
        <v>2.8719846918472271E-2</v>
      </c>
    </row>
    <row r="172" spans="1:7">
      <c r="A172" s="4">
        <v>0.36899999999999999</v>
      </c>
      <c r="B172">
        <v>91</v>
      </c>
      <c r="C172" s="5">
        <v>2.1434000000000002E-2</v>
      </c>
      <c r="D172">
        <v>181</v>
      </c>
      <c r="E172" s="5">
        <v>1.6169999999999999E-3</v>
      </c>
      <c r="F172">
        <f t="shared" si="6"/>
        <v>0.16899999999999998</v>
      </c>
      <c r="G172" s="6">
        <f t="shared" si="7"/>
        <v>2.8715620729953727E-2</v>
      </c>
    </row>
    <row r="173" spans="1:7">
      <c r="A173" s="4">
        <v>0.37</v>
      </c>
      <c r="B173">
        <v>91</v>
      </c>
      <c r="C173" s="5">
        <v>2.0563000000000001E-2</v>
      </c>
      <c r="D173">
        <v>181</v>
      </c>
      <c r="E173" s="5">
        <v>1.5790000000000001E-3</v>
      </c>
      <c r="F173">
        <f t="shared" si="6"/>
        <v>0.16999999999999998</v>
      </c>
      <c r="G173" s="6">
        <f t="shared" si="7"/>
        <v>2.8518906767398624E-2</v>
      </c>
    </row>
    <row r="174" spans="1:7">
      <c r="A174" s="4">
        <v>0.371</v>
      </c>
      <c r="B174">
        <v>91</v>
      </c>
      <c r="C174" s="5">
        <v>1.9935999999999999E-2</v>
      </c>
      <c r="D174">
        <v>181</v>
      </c>
      <c r="E174" s="5">
        <v>1.325E-3</v>
      </c>
      <c r="F174">
        <f t="shared" si="6"/>
        <v>0.17099999999999999</v>
      </c>
      <c r="G174" s="6">
        <f t="shared" si="7"/>
        <v>3.012349647963174E-2</v>
      </c>
    </row>
    <row r="175" spans="1:7">
      <c r="A175" s="4">
        <v>0.372</v>
      </c>
      <c r="B175">
        <v>91</v>
      </c>
      <c r="C175" s="5">
        <v>1.9165000000000001E-2</v>
      </c>
      <c r="D175">
        <v>181</v>
      </c>
      <c r="E175" s="5">
        <v>1.3270000000000001E-3</v>
      </c>
      <c r="F175">
        <f t="shared" si="6"/>
        <v>0.17199999999999999</v>
      </c>
      <c r="G175" s="6">
        <f t="shared" si="7"/>
        <v>2.9668499372027198E-2</v>
      </c>
    </row>
    <row r="176" spans="1:7">
      <c r="A176" s="4">
        <v>0.373</v>
      </c>
      <c r="B176">
        <v>91</v>
      </c>
      <c r="C176" s="5">
        <v>1.8412000000000001E-2</v>
      </c>
      <c r="D176">
        <v>181</v>
      </c>
      <c r="E176" s="5">
        <v>1.243E-3</v>
      </c>
      <c r="F176">
        <f t="shared" si="6"/>
        <v>0.17299999999999999</v>
      </c>
      <c r="G176" s="6">
        <f t="shared" si="7"/>
        <v>2.9949720149182457E-2</v>
      </c>
    </row>
    <row r="177" spans="1:7">
      <c r="A177" s="4">
        <v>0.374</v>
      </c>
      <c r="B177">
        <v>91</v>
      </c>
      <c r="C177" s="5">
        <v>1.7940999999999999E-2</v>
      </c>
      <c r="D177">
        <v>181</v>
      </c>
      <c r="E177" s="5">
        <v>1.1709999999999999E-3</v>
      </c>
      <c r="F177">
        <f t="shared" si="6"/>
        <v>0.17399999999999999</v>
      </c>
      <c r="G177" s="6">
        <f t="shared" si="7"/>
        <v>3.0324783464685191E-2</v>
      </c>
    </row>
    <row r="178" spans="1:7">
      <c r="A178" s="4">
        <v>0.375</v>
      </c>
      <c r="B178">
        <v>91</v>
      </c>
      <c r="C178" s="5">
        <v>1.7659000000000001E-2</v>
      </c>
      <c r="D178">
        <v>181</v>
      </c>
      <c r="E178" s="5">
        <v>1.088E-3</v>
      </c>
      <c r="F178">
        <f t="shared" si="6"/>
        <v>0.17499999999999999</v>
      </c>
      <c r="G178" s="6">
        <f t="shared" si="7"/>
        <v>3.0965604666635956E-2</v>
      </c>
    </row>
    <row r="179" spans="1:7">
      <c r="A179" s="4">
        <v>0.376</v>
      </c>
      <c r="B179">
        <v>91</v>
      </c>
      <c r="C179" s="5">
        <v>1.6757999999999999E-2</v>
      </c>
      <c r="D179">
        <v>181</v>
      </c>
      <c r="E179" s="5">
        <v>1.026E-3</v>
      </c>
      <c r="F179">
        <f t="shared" si="6"/>
        <v>0.17599999999999999</v>
      </c>
      <c r="G179" s="6">
        <f t="shared" si="7"/>
        <v>3.103564454936129E-2</v>
      </c>
    </row>
    <row r="180" spans="1:7">
      <c r="A180" s="4">
        <v>0.377</v>
      </c>
      <c r="B180">
        <v>91</v>
      </c>
      <c r="C180" s="5">
        <v>1.6375000000000001E-2</v>
      </c>
      <c r="D180">
        <v>181</v>
      </c>
      <c r="E180" s="5">
        <v>9.8700000000000003E-4</v>
      </c>
      <c r="F180">
        <f t="shared" si="6"/>
        <v>0.17699999999999999</v>
      </c>
      <c r="G180" s="6">
        <f t="shared" si="7"/>
        <v>3.1209344678555233E-2</v>
      </c>
    </row>
    <row r="181" spans="1:7">
      <c r="A181" s="4">
        <v>0.378</v>
      </c>
      <c r="B181">
        <v>76</v>
      </c>
      <c r="C181" s="5">
        <v>2.5382999999999999E-2</v>
      </c>
      <c r="D181">
        <v>152</v>
      </c>
      <c r="E181" s="5">
        <v>2.2300000000000002E-3</v>
      </c>
      <c r="F181">
        <f t="shared" si="6"/>
        <v>0.17799999999999999</v>
      </c>
      <c r="G181" s="6">
        <f t="shared" si="7"/>
        <v>3.2001027278137452E-2</v>
      </c>
    </row>
    <row r="182" spans="1:7">
      <c r="A182" s="4">
        <v>0.379</v>
      </c>
      <c r="B182">
        <v>76</v>
      </c>
      <c r="C182" s="5">
        <v>2.4809999999999999E-2</v>
      </c>
      <c r="D182">
        <v>152</v>
      </c>
      <c r="E182" s="5">
        <v>2.1930000000000001E-3</v>
      </c>
      <c r="F182">
        <f t="shared" si="6"/>
        <v>0.17899999999999999</v>
      </c>
      <c r="G182" s="6">
        <f t="shared" si="7"/>
        <v>3.1920741161420498E-2</v>
      </c>
    </row>
    <row r="183" spans="1:7">
      <c r="A183" s="4">
        <v>0.38</v>
      </c>
      <c r="B183">
        <v>76</v>
      </c>
      <c r="C183" s="5">
        <v>2.4076E-2</v>
      </c>
      <c r="D183">
        <v>152</v>
      </c>
      <c r="E183" s="5">
        <v>1.99E-3</v>
      </c>
      <c r="F183">
        <f t="shared" si="6"/>
        <v>0.18</v>
      </c>
      <c r="G183" s="6">
        <f t="shared" si="7"/>
        <v>3.2803695459856896E-2</v>
      </c>
    </row>
    <row r="184" spans="1:7">
      <c r="A184" s="4">
        <v>0.38100000000000001</v>
      </c>
      <c r="B184">
        <v>76</v>
      </c>
      <c r="C184" s="5">
        <v>2.3545E-2</v>
      </c>
      <c r="D184">
        <v>152</v>
      </c>
      <c r="E184" s="5">
        <v>1.8749999999999999E-3</v>
      </c>
      <c r="F184">
        <f t="shared" si="6"/>
        <v>0.18099999999999999</v>
      </c>
      <c r="G184" s="6">
        <f t="shared" si="7"/>
        <v>3.3293484529909788E-2</v>
      </c>
    </row>
    <row r="185" spans="1:7">
      <c r="A185" s="4">
        <v>0.38200000000000001</v>
      </c>
      <c r="B185">
        <v>76</v>
      </c>
      <c r="C185" s="5">
        <v>2.2512999999999998E-2</v>
      </c>
      <c r="D185">
        <v>152</v>
      </c>
      <c r="E185" s="5">
        <v>1.771E-3</v>
      </c>
      <c r="F185">
        <f t="shared" si="6"/>
        <v>0.182</v>
      </c>
      <c r="G185" s="6">
        <f t="shared" si="7"/>
        <v>3.3454586333396583E-2</v>
      </c>
    </row>
    <row r="186" spans="1:7">
      <c r="A186" s="4">
        <v>0.38300000000000001</v>
      </c>
      <c r="B186">
        <v>76</v>
      </c>
      <c r="C186" s="5">
        <v>2.1891000000000001E-2</v>
      </c>
      <c r="D186">
        <v>152</v>
      </c>
      <c r="E186" s="5">
        <v>1.67E-3</v>
      </c>
      <c r="F186">
        <f t="shared" si="6"/>
        <v>0.183</v>
      </c>
      <c r="G186" s="6">
        <f t="shared" si="7"/>
        <v>3.3858578513459588E-2</v>
      </c>
    </row>
    <row r="187" spans="1:7">
      <c r="A187" s="4">
        <v>0.38400000000000001</v>
      </c>
      <c r="B187">
        <v>76</v>
      </c>
      <c r="C187" s="5">
        <v>2.1575E-2</v>
      </c>
      <c r="D187">
        <v>152</v>
      </c>
      <c r="E187" s="5">
        <v>1.6180000000000001E-3</v>
      </c>
      <c r="F187">
        <f t="shared" si="6"/>
        <v>0.184</v>
      </c>
      <c r="G187" s="6">
        <f t="shared" si="7"/>
        <v>3.4083479188594626E-2</v>
      </c>
    </row>
    <row r="188" spans="1:7">
      <c r="A188" s="4">
        <v>0.38500000000000001</v>
      </c>
      <c r="B188">
        <v>76</v>
      </c>
      <c r="C188" s="5">
        <v>2.0965999999999999E-2</v>
      </c>
      <c r="D188">
        <v>152</v>
      </c>
      <c r="E188" s="5">
        <v>1.503E-3</v>
      </c>
      <c r="F188">
        <f t="shared" si="6"/>
        <v>0.185</v>
      </c>
      <c r="G188" s="6">
        <f t="shared" si="7"/>
        <v>3.4676828516572944E-2</v>
      </c>
    </row>
    <row r="189" spans="1:7">
      <c r="A189" s="4">
        <v>0.38600000000000001</v>
      </c>
      <c r="B189">
        <v>76</v>
      </c>
      <c r="C189" s="5">
        <v>2.0209999999999999E-2</v>
      </c>
      <c r="D189">
        <v>152</v>
      </c>
      <c r="E189" s="5">
        <v>1.4289999999999999E-3</v>
      </c>
      <c r="F189">
        <f t="shared" si="6"/>
        <v>0.186</v>
      </c>
      <c r="G189" s="6">
        <f t="shared" si="7"/>
        <v>3.485792937457631E-2</v>
      </c>
    </row>
    <row r="190" spans="1:7">
      <c r="A190" s="4">
        <v>0.38700000000000001</v>
      </c>
      <c r="B190">
        <v>76</v>
      </c>
      <c r="C190" s="5">
        <v>1.9852999999999999E-2</v>
      </c>
      <c r="D190">
        <v>152</v>
      </c>
      <c r="E190" s="5">
        <v>1.4139999999999999E-3</v>
      </c>
      <c r="F190">
        <f t="shared" si="6"/>
        <v>0.187</v>
      </c>
      <c r="G190" s="6">
        <f t="shared" si="7"/>
        <v>3.4762270549217905E-2</v>
      </c>
    </row>
    <row r="191" spans="1:7">
      <c r="A191" s="4">
        <v>0.38800000000000001</v>
      </c>
      <c r="B191">
        <v>76</v>
      </c>
      <c r="C191" s="5">
        <v>1.907E-2</v>
      </c>
      <c r="D191">
        <v>152</v>
      </c>
      <c r="E191" s="5">
        <v>1.1800000000000001E-3</v>
      </c>
      <c r="F191">
        <f t="shared" si="6"/>
        <v>0.188</v>
      </c>
      <c r="G191" s="6">
        <f t="shared" si="7"/>
        <v>3.6613183962299393E-2</v>
      </c>
    </row>
    <row r="192" spans="1:7">
      <c r="A192" s="4">
        <v>0.38900000000000001</v>
      </c>
      <c r="B192">
        <v>76</v>
      </c>
      <c r="C192" s="5">
        <v>1.8232000000000002E-2</v>
      </c>
      <c r="D192">
        <v>152</v>
      </c>
      <c r="E192" s="5">
        <v>1.165E-3</v>
      </c>
      <c r="F192">
        <f t="shared" si="6"/>
        <v>0.189</v>
      </c>
      <c r="G192" s="6">
        <f t="shared" si="7"/>
        <v>3.6190226380601563E-2</v>
      </c>
    </row>
    <row r="193" spans="1:7">
      <c r="A193" s="12">
        <v>0.39</v>
      </c>
      <c r="B193" s="13">
        <v>76</v>
      </c>
      <c r="C193" s="14">
        <v>1.7822000000000001E-2</v>
      </c>
      <c r="D193" s="13">
        <v>152</v>
      </c>
      <c r="E193" s="14">
        <v>1.1559999999999999E-3</v>
      </c>
      <c r="F193">
        <f t="shared" si="6"/>
        <v>0.19</v>
      </c>
      <c r="G193" s="6">
        <f t="shared" si="7"/>
        <v>3.5992998407109768E-2</v>
      </c>
    </row>
    <row r="194" spans="1:7">
      <c r="A194" s="3">
        <v>0.39100000000000001</v>
      </c>
      <c r="B194">
        <v>76</v>
      </c>
      <c r="C194" s="5">
        <v>1.7461000000000001E-2</v>
      </c>
      <c r="D194">
        <v>152</v>
      </c>
      <c r="E194" s="5">
        <v>1.039E-3</v>
      </c>
      <c r="F194">
        <f t="shared" si="6"/>
        <v>0.191</v>
      </c>
      <c r="G194" s="6">
        <f t="shared" si="7"/>
        <v>3.7127777768722364E-2</v>
      </c>
    </row>
    <row r="195" spans="1:7">
      <c r="A195" s="3">
        <v>0.39200000000000002</v>
      </c>
      <c r="B195">
        <v>76</v>
      </c>
      <c r="C195" s="5">
        <v>1.6580000000000001E-2</v>
      </c>
      <c r="D195">
        <v>152</v>
      </c>
      <c r="E195" s="5">
        <v>1.0020000000000001E-3</v>
      </c>
      <c r="F195">
        <f t="shared" si="6"/>
        <v>0.192</v>
      </c>
      <c r="G195" s="6">
        <f t="shared" si="7"/>
        <v>3.6923672987427311E-2</v>
      </c>
    </row>
    <row r="196" spans="1:7">
      <c r="A196" s="3">
        <v>0.39300000000000002</v>
      </c>
      <c r="B196">
        <v>64</v>
      </c>
      <c r="C196" s="5">
        <v>2.5520999999999999E-2</v>
      </c>
      <c r="D196">
        <v>128</v>
      </c>
      <c r="E196" s="5">
        <v>2.3760000000000001E-3</v>
      </c>
      <c r="F196">
        <f t="shared" si="6"/>
        <v>0.193</v>
      </c>
      <c r="G196" s="6">
        <f t="shared" si="7"/>
        <v>3.7095050643147789E-2</v>
      </c>
    </row>
    <row r="197" spans="1:7">
      <c r="A197" s="3">
        <v>0.39400000000000002</v>
      </c>
      <c r="B197">
        <v>64</v>
      </c>
      <c r="C197" s="5">
        <v>2.5308000000000001E-2</v>
      </c>
      <c r="D197">
        <v>128</v>
      </c>
      <c r="E197" s="5">
        <v>2.173E-3</v>
      </c>
      <c r="F197">
        <f t="shared" si="6"/>
        <v>0.19400000000000001</v>
      </c>
      <c r="G197" s="6">
        <f t="shared" si="7"/>
        <v>3.8359560156411641E-2</v>
      </c>
    </row>
    <row r="198" spans="1:7">
      <c r="A198" s="3">
        <v>0.39500000000000002</v>
      </c>
      <c r="B198">
        <v>64</v>
      </c>
      <c r="C198" s="5">
        <v>2.4267E-2</v>
      </c>
      <c r="D198">
        <v>128</v>
      </c>
      <c r="E198" s="5">
        <v>2.0530000000000001E-3</v>
      </c>
      <c r="F198">
        <f t="shared" ref="F198:F261" si="8">A198-$D$1</f>
        <v>0.19500000000000001</v>
      </c>
      <c r="G198" s="6">
        <f t="shared" ref="G198:G261" si="9">-(LN(E198)-LN(C198))/(D198-B198)</f>
        <v>3.8590863510423887E-2</v>
      </c>
    </row>
    <row r="199" spans="1:7">
      <c r="A199" s="3">
        <v>0.39600000000000002</v>
      </c>
      <c r="B199">
        <v>64</v>
      </c>
      <c r="C199" s="5">
        <v>2.3782000000000001E-2</v>
      </c>
      <c r="D199">
        <v>128</v>
      </c>
      <c r="E199" s="5">
        <v>1.923E-3</v>
      </c>
      <c r="F199">
        <f t="shared" si="8"/>
        <v>0.19600000000000001</v>
      </c>
      <c r="G199" s="6">
        <f t="shared" si="9"/>
        <v>3.9297539459511636E-2</v>
      </c>
    </row>
    <row r="200" spans="1:7">
      <c r="A200" s="3">
        <v>0.39700000000000002</v>
      </c>
      <c r="B200">
        <v>64</v>
      </c>
      <c r="C200" s="5">
        <v>2.3040000000000001E-2</v>
      </c>
      <c r="D200">
        <v>128</v>
      </c>
      <c r="E200" s="5">
        <v>1.8079999999999999E-3</v>
      </c>
      <c r="F200">
        <f t="shared" si="8"/>
        <v>0.19700000000000001</v>
      </c>
      <c r="G200" s="6">
        <f t="shared" si="9"/>
        <v>3.9765790216526653E-2</v>
      </c>
    </row>
    <row r="201" spans="1:7">
      <c r="A201" s="3">
        <v>0.39800000000000002</v>
      </c>
      <c r="B201">
        <v>64</v>
      </c>
      <c r="C201" s="5">
        <v>2.2460999999999998E-2</v>
      </c>
      <c r="D201">
        <v>128</v>
      </c>
      <c r="E201" s="5">
        <v>1.7440000000000001E-3</v>
      </c>
      <c r="F201">
        <f t="shared" si="8"/>
        <v>0.19800000000000001</v>
      </c>
      <c r="G201" s="6">
        <f t="shared" si="9"/>
        <v>3.9931236662966725E-2</v>
      </c>
    </row>
    <row r="202" spans="1:7">
      <c r="A202" s="3">
        <v>0.39900000000000002</v>
      </c>
      <c r="B202">
        <v>64</v>
      </c>
      <c r="C202" s="5">
        <v>2.1908E-2</v>
      </c>
      <c r="D202">
        <v>128</v>
      </c>
      <c r="E202" s="5">
        <v>1.7060000000000001E-3</v>
      </c>
      <c r="F202">
        <f t="shared" si="8"/>
        <v>0.19900000000000001</v>
      </c>
      <c r="G202" s="6">
        <f t="shared" si="9"/>
        <v>3.988594402893731E-2</v>
      </c>
    </row>
    <row r="203" spans="1:7">
      <c r="A203" s="3">
        <v>0.4</v>
      </c>
      <c r="B203">
        <v>64</v>
      </c>
      <c r="C203" s="5">
        <v>2.1468000000000001E-2</v>
      </c>
      <c r="D203">
        <v>128</v>
      </c>
      <c r="E203" s="5">
        <v>1.6069999999999999E-3</v>
      </c>
      <c r="F203">
        <f t="shared" si="8"/>
        <v>0.2</v>
      </c>
      <c r="G203" s="6">
        <f t="shared" si="9"/>
        <v>4.0503036993112605E-2</v>
      </c>
    </row>
    <row r="204" spans="1:7">
      <c r="A204" s="3">
        <v>0.40100000000000002</v>
      </c>
      <c r="B204">
        <v>64</v>
      </c>
      <c r="C204" s="5">
        <v>2.0683E-2</v>
      </c>
      <c r="D204">
        <v>128</v>
      </c>
      <c r="E204" s="5">
        <v>1.5349999999999999E-3</v>
      </c>
      <c r="F204">
        <f t="shared" si="8"/>
        <v>0.20100000000000001</v>
      </c>
      <c r="G204" s="6">
        <f t="shared" si="9"/>
        <v>4.0637214465281651E-2</v>
      </c>
    </row>
    <row r="205" spans="1:7">
      <c r="A205" s="3">
        <v>0.40200000000000002</v>
      </c>
      <c r="B205">
        <v>64</v>
      </c>
      <c r="C205" s="5">
        <v>2.0157999999999999E-2</v>
      </c>
      <c r="D205">
        <v>128</v>
      </c>
      <c r="E205" s="5">
        <v>1.421E-3</v>
      </c>
      <c r="F205">
        <f t="shared" si="8"/>
        <v>0.20200000000000001</v>
      </c>
      <c r="G205" s="6">
        <f t="shared" si="9"/>
        <v>4.1441255981526919E-2</v>
      </c>
    </row>
    <row r="206" spans="1:7">
      <c r="A206" s="3">
        <v>0.40300000000000002</v>
      </c>
      <c r="B206">
        <v>64</v>
      </c>
      <c r="C206" s="5">
        <v>1.9604E-2</v>
      </c>
      <c r="D206">
        <v>128</v>
      </c>
      <c r="E206" s="5">
        <v>1.3359999999999999E-3</v>
      </c>
      <c r="F206">
        <f t="shared" si="8"/>
        <v>0.20300000000000001</v>
      </c>
      <c r="G206" s="6">
        <f t="shared" si="9"/>
        <v>4.1969586748950731E-2</v>
      </c>
    </row>
    <row r="207" spans="1:7">
      <c r="A207" s="3">
        <v>0.40400000000000003</v>
      </c>
      <c r="B207">
        <v>64</v>
      </c>
      <c r="C207" s="5">
        <v>1.9088000000000001E-2</v>
      </c>
      <c r="D207">
        <v>128</v>
      </c>
      <c r="E207" s="5">
        <v>1.2570000000000001E-3</v>
      </c>
      <c r="F207">
        <f t="shared" si="8"/>
        <v>0.20400000000000001</v>
      </c>
      <c r="G207" s="6">
        <f t="shared" si="9"/>
        <v>4.25051864960539E-2</v>
      </c>
    </row>
    <row r="208" spans="1:7">
      <c r="A208" s="3">
        <v>0.40500000000000003</v>
      </c>
      <c r="B208">
        <v>64</v>
      </c>
      <c r="C208" s="5">
        <v>1.8430999999999999E-2</v>
      </c>
      <c r="D208">
        <v>128</v>
      </c>
      <c r="E208" s="5">
        <v>1.1800000000000001E-3</v>
      </c>
      <c r="F208">
        <f t="shared" si="8"/>
        <v>0.20500000000000002</v>
      </c>
      <c r="G208" s="6">
        <f t="shared" si="9"/>
        <v>4.2945618610811129E-2</v>
      </c>
    </row>
    <row r="209" spans="1:7">
      <c r="A209" s="3">
        <v>0.40600000000000003</v>
      </c>
      <c r="B209">
        <v>64</v>
      </c>
      <c r="C209" s="5">
        <v>1.7902999999999999E-2</v>
      </c>
      <c r="D209">
        <v>128</v>
      </c>
      <c r="E209" s="5">
        <v>1.1440000000000001E-3</v>
      </c>
      <c r="F209">
        <f t="shared" si="8"/>
        <v>0.20600000000000002</v>
      </c>
      <c r="G209" s="6">
        <f t="shared" si="9"/>
        <v>4.2975584431430153E-2</v>
      </c>
    </row>
    <row r="210" spans="1:7">
      <c r="A210" s="3">
        <v>0.40699999999999997</v>
      </c>
      <c r="B210">
        <v>64</v>
      </c>
      <c r="C210" s="5">
        <v>1.7514999999999999E-2</v>
      </c>
      <c r="D210">
        <v>128</v>
      </c>
      <c r="E210" s="5">
        <v>1.09E-3</v>
      </c>
      <c r="F210">
        <f t="shared" si="8"/>
        <v>0.20699999999999996</v>
      </c>
      <c r="G210" s="6">
        <f t="shared" si="9"/>
        <v>4.3388749381381209E-2</v>
      </c>
    </row>
    <row r="211" spans="1:7">
      <c r="A211" s="3">
        <v>0.40799999999999997</v>
      </c>
      <c r="B211">
        <v>64</v>
      </c>
      <c r="C211" s="5">
        <v>1.686E-2</v>
      </c>
      <c r="D211">
        <v>128</v>
      </c>
      <c r="E211" s="5">
        <v>1.0059999999999999E-3</v>
      </c>
      <c r="F211">
        <f t="shared" si="8"/>
        <v>0.20799999999999996</v>
      </c>
      <c r="G211" s="6">
        <f t="shared" si="9"/>
        <v>4.4046279389002532E-2</v>
      </c>
    </row>
    <row r="212" spans="1:7">
      <c r="A212" s="3">
        <v>0.40899999999999997</v>
      </c>
      <c r="B212">
        <v>54</v>
      </c>
      <c r="C212" s="5">
        <v>2.5797E-2</v>
      </c>
      <c r="D212">
        <v>108</v>
      </c>
      <c r="E212" s="5">
        <v>2.3349999999999998E-3</v>
      </c>
      <c r="F212">
        <f t="shared" si="8"/>
        <v>0.20899999999999996</v>
      </c>
      <c r="G212" s="6">
        <f t="shared" si="9"/>
        <v>4.4486042869926086E-2</v>
      </c>
    </row>
    <row r="213" spans="1:7">
      <c r="A213" s="3">
        <v>0.41</v>
      </c>
      <c r="B213">
        <v>54</v>
      </c>
      <c r="C213" s="5">
        <v>2.5203E-2</v>
      </c>
      <c r="D213">
        <v>108</v>
      </c>
      <c r="E213" s="5">
        <v>2.2889999999999998E-3</v>
      </c>
      <c r="F213">
        <f t="shared" si="8"/>
        <v>0.20999999999999996</v>
      </c>
      <c r="G213" s="6">
        <f t="shared" si="9"/>
        <v>4.4423111001488713E-2</v>
      </c>
    </row>
    <row r="214" spans="1:7">
      <c r="A214" s="3">
        <v>0.41099999999999998</v>
      </c>
      <c r="B214">
        <v>54</v>
      </c>
      <c r="C214" s="5">
        <v>2.4316999999999998E-2</v>
      </c>
      <c r="D214">
        <v>108</v>
      </c>
      <c r="E214" s="5">
        <v>2.1310000000000001E-3</v>
      </c>
      <c r="F214">
        <f t="shared" si="8"/>
        <v>0.21099999999999997</v>
      </c>
      <c r="G214" s="6">
        <f t="shared" si="9"/>
        <v>4.5084895205730398E-2</v>
      </c>
    </row>
    <row r="215" spans="1:7">
      <c r="A215" s="3">
        <v>0.41199999999999998</v>
      </c>
      <c r="B215">
        <v>54</v>
      </c>
      <c r="C215" s="5">
        <v>2.3820000000000001E-2</v>
      </c>
      <c r="D215">
        <v>108</v>
      </c>
      <c r="E215" s="5">
        <v>2.0149999999999999E-3</v>
      </c>
      <c r="F215">
        <f t="shared" si="8"/>
        <v>0.21199999999999997</v>
      </c>
      <c r="G215" s="6">
        <f t="shared" si="9"/>
        <v>4.5739006824601997E-2</v>
      </c>
    </row>
    <row r="216" spans="1:7">
      <c r="A216" s="3">
        <v>0.41299999999999998</v>
      </c>
      <c r="B216">
        <v>54</v>
      </c>
      <c r="C216" s="5">
        <v>2.3265000000000001E-2</v>
      </c>
      <c r="D216">
        <v>108</v>
      </c>
      <c r="E216" s="5">
        <v>1.9430000000000001E-3</v>
      </c>
      <c r="F216">
        <f t="shared" si="8"/>
        <v>0.21299999999999997</v>
      </c>
      <c r="G216" s="6">
        <f t="shared" si="9"/>
        <v>4.5976239164839054E-2</v>
      </c>
    </row>
    <row r="217" spans="1:7">
      <c r="A217" s="3">
        <v>0.41399999999999998</v>
      </c>
      <c r="B217">
        <v>54</v>
      </c>
      <c r="C217" s="5">
        <v>2.2726E-2</v>
      </c>
      <c r="D217">
        <v>108</v>
      </c>
      <c r="E217" s="5">
        <v>1.892E-3</v>
      </c>
      <c r="F217">
        <f t="shared" si="8"/>
        <v>0.21399999999999997</v>
      </c>
      <c r="G217" s="6">
        <f t="shared" si="9"/>
        <v>4.6034725423446859E-2</v>
      </c>
    </row>
    <row r="218" spans="1:7">
      <c r="A218" s="3">
        <v>0.41499999999999998</v>
      </c>
      <c r="B218">
        <v>54</v>
      </c>
      <c r="C218" s="5">
        <v>2.2384999999999999E-2</v>
      </c>
      <c r="D218">
        <v>108</v>
      </c>
      <c r="E218" s="5">
        <v>1.72E-3</v>
      </c>
      <c r="F218">
        <f t="shared" si="8"/>
        <v>0.21499999999999997</v>
      </c>
      <c r="G218" s="6">
        <f t="shared" si="9"/>
        <v>4.7519755571621608E-2</v>
      </c>
    </row>
    <row r="219" spans="1:7">
      <c r="A219" s="3">
        <v>0.41599999999999998</v>
      </c>
      <c r="B219">
        <v>54</v>
      </c>
      <c r="C219" s="5">
        <v>2.1571E-2</v>
      </c>
      <c r="D219">
        <v>108</v>
      </c>
      <c r="E219" s="5">
        <v>1.691E-3</v>
      </c>
      <c r="F219">
        <f t="shared" si="8"/>
        <v>0.21599999999999997</v>
      </c>
      <c r="G219" s="6">
        <f t="shared" si="9"/>
        <v>4.7148699075854381E-2</v>
      </c>
    </row>
    <row r="220" spans="1:7">
      <c r="A220" s="3">
        <v>0.41699999999999998</v>
      </c>
      <c r="B220">
        <v>54</v>
      </c>
      <c r="C220" s="5">
        <v>2.1124E-2</v>
      </c>
      <c r="D220">
        <v>108</v>
      </c>
      <c r="E220" s="5">
        <v>1.6149999999999999E-3</v>
      </c>
      <c r="F220">
        <f t="shared" si="8"/>
        <v>0.21699999999999997</v>
      </c>
      <c r="G220" s="6">
        <f t="shared" si="9"/>
        <v>4.7612497743890134E-2</v>
      </c>
    </row>
    <row r="221" spans="1:7">
      <c r="A221" s="3">
        <v>0.41799999999999998</v>
      </c>
      <c r="B221">
        <v>54</v>
      </c>
      <c r="C221" s="5">
        <v>2.0444E-2</v>
      </c>
      <c r="D221">
        <v>108</v>
      </c>
      <c r="E221" s="5">
        <v>1.495E-3</v>
      </c>
      <c r="F221">
        <f t="shared" si="8"/>
        <v>0.21799999999999997</v>
      </c>
      <c r="G221" s="6">
        <f t="shared" si="9"/>
        <v>4.8436356186358949E-2</v>
      </c>
    </row>
    <row r="222" spans="1:7">
      <c r="A222" s="3">
        <v>0.41899999999999998</v>
      </c>
      <c r="B222">
        <v>54</v>
      </c>
      <c r="C222" s="5">
        <v>2.0070000000000001E-2</v>
      </c>
      <c r="D222">
        <v>108</v>
      </c>
      <c r="E222" s="5">
        <v>1.4959999999999999E-3</v>
      </c>
      <c r="F222">
        <f t="shared" si="8"/>
        <v>0.21899999999999997</v>
      </c>
      <c r="G222" s="6">
        <f t="shared" si="9"/>
        <v>4.8082060801036323E-2</v>
      </c>
    </row>
    <row r="223" spans="1:7">
      <c r="A223" s="3">
        <v>0.42</v>
      </c>
      <c r="B223">
        <v>54</v>
      </c>
      <c r="C223" s="5">
        <v>1.9507E-2</v>
      </c>
      <c r="D223">
        <v>108</v>
      </c>
      <c r="E223" s="5">
        <v>1.408E-3</v>
      </c>
      <c r="F223">
        <f t="shared" si="8"/>
        <v>0.21999999999999997</v>
      </c>
      <c r="G223" s="6">
        <f t="shared" si="9"/>
        <v>4.8677835514387861E-2</v>
      </c>
    </row>
    <row r="224" spans="1:7">
      <c r="A224" s="3">
        <v>0.42099999999999999</v>
      </c>
      <c r="B224">
        <v>54</v>
      </c>
      <c r="C224" s="5">
        <v>1.9040000000000001E-2</v>
      </c>
      <c r="D224">
        <v>108</v>
      </c>
      <c r="E224" s="5">
        <v>1.2930000000000001E-3</v>
      </c>
      <c r="F224">
        <f t="shared" si="8"/>
        <v>0.22099999999999997</v>
      </c>
      <c r="G224" s="6">
        <f t="shared" si="9"/>
        <v>4.9806980177287005E-2</v>
      </c>
    </row>
    <row r="225" spans="1:7">
      <c r="A225" s="3">
        <v>0.42199999999999999</v>
      </c>
      <c r="B225">
        <v>54</v>
      </c>
      <c r="C225" s="5">
        <v>1.8692E-2</v>
      </c>
      <c r="D225">
        <v>108</v>
      </c>
      <c r="E225" s="5">
        <v>1.227E-3</v>
      </c>
      <c r="F225">
        <f t="shared" si="8"/>
        <v>0.22199999999999998</v>
      </c>
      <c r="G225" s="6">
        <f t="shared" si="9"/>
        <v>5.0435619613137125E-2</v>
      </c>
    </row>
    <row r="226" spans="1:7">
      <c r="A226" s="3">
        <v>0.42299999999999999</v>
      </c>
      <c r="B226">
        <v>54</v>
      </c>
      <c r="C226" s="5">
        <v>1.8048000000000002E-2</v>
      </c>
      <c r="D226">
        <v>108</v>
      </c>
      <c r="E226" s="5">
        <v>1.186E-3</v>
      </c>
      <c r="F226">
        <f t="shared" si="8"/>
        <v>0.22299999999999998</v>
      </c>
      <c r="G226" s="6">
        <f t="shared" si="9"/>
        <v>5.0415714347039169E-2</v>
      </c>
    </row>
    <row r="227" spans="1:7">
      <c r="A227" s="3">
        <v>0.42399999999999999</v>
      </c>
      <c r="B227">
        <v>54</v>
      </c>
      <c r="C227" s="5">
        <v>1.7691999999999999E-2</v>
      </c>
      <c r="D227">
        <v>108</v>
      </c>
      <c r="E227" s="5">
        <v>1.1720000000000001E-3</v>
      </c>
      <c r="F227">
        <f t="shared" si="8"/>
        <v>0.22399999999999998</v>
      </c>
      <c r="G227" s="6">
        <f t="shared" si="9"/>
        <v>5.0266682756504796E-2</v>
      </c>
    </row>
    <row r="228" spans="1:7">
      <c r="A228" s="3">
        <v>0.42499999999999999</v>
      </c>
      <c r="B228">
        <v>54</v>
      </c>
      <c r="C228" s="5">
        <v>1.7330999999999999E-2</v>
      </c>
      <c r="D228">
        <v>108</v>
      </c>
      <c r="E228" s="5">
        <v>1.044E-3</v>
      </c>
      <c r="F228">
        <f t="shared" si="8"/>
        <v>0.22499999999999998</v>
      </c>
      <c r="G228" s="6">
        <f t="shared" si="9"/>
        <v>5.2026616963088732E-2</v>
      </c>
    </row>
    <row r="229" spans="1:7">
      <c r="A229" s="3">
        <v>0.42599999999999999</v>
      </c>
      <c r="B229">
        <v>54</v>
      </c>
      <c r="C229" s="5">
        <v>1.6695000000000002E-2</v>
      </c>
      <c r="D229">
        <v>108</v>
      </c>
      <c r="E229" s="5">
        <v>1.0189999999999999E-3</v>
      </c>
      <c r="F229">
        <f t="shared" si="8"/>
        <v>0.22599999999999998</v>
      </c>
      <c r="G229" s="6">
        <f t="shared" si="9"/>
        <v>5.1783102206574637E-2</v>
      </c>
    </row>
    <row r="230" spans="1:7">
      <c r="A230" s="3">
        <v>0.42699999999999999</v>
      </c>
      <c r="B230">
        <v>45</v>
      </c>
      <c r="C230" s="5">
        <v>2.6103000000000001E-2</v>
      </c>
      <c r="D230">
        <v>91</v>
      </c>
      <c r="E230" s="5">
        <v>2.2750000000000001E-3</v>
      </c>
      <c r="F230">
        <f t="shared" si="8"/>
        <v>0.22699999999999998</v>
      </c>
      <c r="G230" s="6">
        <f t="shared" si="9"/>
        <v>5.3045004301067018E-2</v>
      </c>
    </row>
    <row r="231" spans="1:7">
      <c r="A231" s="3">
        <v>0.42799999999999999</v>
      </c>
      <c r="B231">
        <v>45</v>
      </c>
      <c r="C231" s="5">
        <v>2.5328E-2</v>
      </c>
      <c r="D231">
        <v>91</v>
      </c>
      <c r="E231" s="5">
        <v>2.362E-3</v>
      </c>
      <c r="F231">
        <f t="shared" si="8"/>
        <v>0.22799999999999998</v>
      </c>
      <c r="G231" s="6">
        <f t="shared" si="9"/>
        <v>5.1573951855727961E-2</v>
      </c>
    </row>
    <row r="232" spans="1:7">
      <c r="A232" s="3">
        <v>0.42899999999999999</v>
      </c>
      <c r="B232">
        <v>45</v>
      </c>
      <c r="C232" s="5">
        <v>2.5166000000000001E-2</v>
      </c>
      <c r="D232">
        <v>91</v>
      </c>
      <c r="E232" s="5">
        <v>2.1410000000000001E-3</v>
      </c>
      <c r="F232">
        <f t="shared" si="8"/>
        <v>0.22899999999999998</v>
      </c>
      <c r="G232" s="6">
        <f t="shared" si="9"/>
        <v>5.3570018860048481E-2</v>
      </c>
    </row>
    <row r="233" spans="1:7">
      <c r="A233" s="3">
        <v>0.43</v>
      </c>
      <c r="B233">
        <v>45</v>
      </c>
      <c r="C233" s="5">
        <v>2.4206999999999999E-2</v>
      </c>
      <c r="D233">
        <v>91</v>
      </c>
      <c r="E233" s="5">
        <v>1.9480000000000001E-3</v>
      </c>
      <c r="F233">
        <f t="shared" si="8"/>
        <v>0.22999999999999998</v>
      </c>
      <c r="G233" s="6">
        <f t="shared" si="9"/>
        <v>5.4779100919872523E-2</v>
      </c>
    </row>
    <row r="234" spans="1:7">
      <c r="A234" s="3">
        <v>0.43099999999999999</v>
      </c>
      <c r="B234">
        <v>45</v>
      </c>
      <c r="C234" s="5">
        <v>2.3618E-2</v>
      </c>
      <c r="D234">
        <v>91</v>
      </c>
      <c r="E234" s="5">
        <v>1.957E-3</v>
      </c>
      <c r="F234">
        <f t="shared" si="8"/>
        <v>0.23099999999999998</v>
      </c>
      <c r="G234" s="6">
        <f t="shared" si="9"/>
        <v>5.4143400973155446E-2</v>
      </c>
    </row>
    <row r="235" spans="1:7">
      <c r="A235" s="3">
        <v>0.432</v>
      </c>
      <c r="B235">
        <v>45</v>
      </c>
      <c r="C235" s="5">
        <v>2.3612000000000001E-2</v>
      </c>
      <c r="D235">
        <v>91</v>
      </c>
      <c r="E235" s="5">
        <v>1.884E-3</v>
      </c>
      <c r="F235">
        <f t="shared" si="8"/>
        <v>0.23199999999999998</v>
      </c>
      <c r="G235" s="6">
        <f t="shared" si="9"/>
        <v>5.4964301765745044E-2</v>
      </c>
    </row>
    <row r="236" spans="1:7">
      <c r="A236" s="3">
        <v>0.433</v>
      </c>
      <c r="B236">
        <v>45</v>
      </c>
      <c r="C236" s="5">
        <v>2.2761E-2</v>
      </c>
      <c r="D236">
        <v>91</v>
      </c>
      <c r="E236" s="5">
        <v>1.8600000000000001E-3</v>
      </c>
      <c r="F236">
        <f t="shared" si="8"/>
        <v>0.23299999999999998</v>
      </c>
      <c r="G236" s="6">
        <f t="shared" si="9"/>
        <v>5.4445044723889946E-2</v>
      </c>
    </row>
    <row r="237" spans="1:7">
      <c r="A237" s="3">
        <v>0.434</v>
      </c>
      <c r="B237">
        <v>45</v>
      </c>
      <c r="C237" s="5">
        <v>2.2466E-2</v>
      </c>
      <c r="D237">
        <v>91</v>
      </c>
      <c r="E237" s="5">
        <v>1.7359999999999999E-3</v>
      </c>
      <c r="F237">
        <f t="shared" si="8"/>
        <v>0.23399999999999999</v>
      </c>
      <c r="G237" s="6">
        <f t="shared" si="9"/>
        <v>5.5661292151765629E-2</v>
      </c>
    </row>
    <row r="238" spans="1:7">
      <c r="A238" s="3">
        <v>0.435</v>
      </c>
      <c r="B238">
        <v>45</v>
      </c>
      <c r="C238" s="5">
        <v>2.2016000000000001E-2</v>
      </c>
      <c r="D238">
        <v>91</v>
      </c>
      <c r="E238" s="5">
        <v>1.676E-3</v>
      </c>
      <c r="F238">
        <f t="shared" si="8"/>
        <v>0.23499999999999999</v>
      </c>
      <c r="G238" s="6">
        <f t="shared" si="9"/>
        <v>5.5986075210674814E-2</v>
      </c>
    </row>
    <row r="239" spans="1:7">
      <c r="A239" s="3">
        <v>0.436</v>
      </c>
      <c r="B239">
        <v>45</v>
      </c>
      <c r="C239" s="5">
        <v>2.1420999999999999E-2</v>
      </c>
      <c r="D239">
        <v>91</v>
      </c>
      <c r="E239" s="5">
        <v>1.5479999999999999E-3</v>
      </c>
      <c r="F239">
        <f t="shared" si="8"/>
        <v>0.23599999999999999</v>
      </c>
      <c r="G239" s="6">
        <f t="shared" si="9"/>
        <v>5.711756465441617E-2</v>
      </c>
    </row>
    <row r="240" spans="1:7">
      <c r="A240" s="3">
        <v>0.437</v>
      </c>
      <c r="B240">
        <v>45</v>
      </c>
      <c r="C240" s="5">
        <v>2.0861999999999999E-2</v>
      </c>
      <c r="D240">
        <v>91</v>
      </c>
      <c r="E240" s="5">
        <v>1.4760000000000001E-3</v>
      </c>
      <c r="F240">
        <f t="shared" si="8"/>
        <v>0.23699999999999999</v>
      </c>
      <c r="G240" s="6">
        <f t="shared" si="9"/>
        <v>5.7578121653815192E-2</v>
      </c>
    </row>
    <row r="241" spans="1:7">
      <c r="A241" s="3">
        <v>0.438</v>
      </c>
      <c r="B241">
        <v>45</v>
      </c>
      <c r="C241" s="5">
        <v>2.0403000000000001E-2</v>
      </c>
      <c r="D241">
        <v>91</v>
      </c>
      <c r="E241" s="5">
        <v>1.418E-3</v>
      </c>
      <c r="F241">
        <f t="shared" si="8"/>
        <v>0.23799999999999999</v>
      </c>
      <c r="G241" s="6">
        <f t="shared" si="9"/>
        <v>5.7965967842427746E-2</v>
      </c>
    </row>
    <row r="242" spans="1:7">
      <c r="A242" s="3">
        <v>0.439</v>
      </c>
      <c r="B242">
        <v>45</v>
      </c>
      <c r="C242" s="5">
        <v>1.9543000000000001E-2</v>
      </c>
      <c r="D242">
        <v>91</v>
      </c>
      <c r="E242" s="5">
        <v>1.3760000000000001E-3</v>
      </c>
      <c r="F242">
        <f t="shared" si="8"/>
        <v>0.23899999999999999</v>
      </c>
      <c r="G242" s="6">
        <f t="shared" si="9"/>
        <v>5.768340057688668E-2</v>
      </c>
    </row>
    <row r="243" spans="1:7">
      <c r="A243" s="3">
        <v>0.44</v>
      </c>
      <c r="B243">
        <v>45</v>
      </c>
      <c r="C243" s="5">
        <v>1.9317999999999998E-2</v>
      </c>
      <c r="D243">
        <v>91</v>
      </c>
      <c r="E243" s="5">
        <v>1.266E-3</v>
      </c>
      <c r="F243">
        <f t="shared" si="8"/>
        <v>0.24</v>
      </c>
      <c r="G243" s="6">
        <f t="shared" si="9"/>
        <v>5.9242934348589557E-2</v>
      </c>
    </row>
    <row r="244" spans="1:7">
      <c r="A244" s="3">
        <v>0.441</v>
      </c>
      <c r="B244">
        <v>45</v>
      </c>
      <c r="C244" s="5">
        <v>1.8648999999999999E-2</v>
      </c>
      <c r="D244">
        <v>91</v>
      </c>
      <c r="E244" s="5">
        <v>1.2570000000000001E-3</v>
      </c>
      <c r="F244">
        <f t="shared" si="8"/>
        <v>0.24099999999999999</v>
      </c>
      <c r="G244" s="6">
        <f t="shared" si="9"/>
        <v>5.8631839037852136E-2</v>
      </c>
    </row>
    <row r="245" spans="1:7">
      <c r="A245" s="3">
        <v>0.442</v>
      </c>
      <c r="B245">
        <v>45</v>
      </c>
      <c r="C245" s="5">
        <v>1.8100000000000002E-2</v>
      </c>
      <c r="D245">
        <v>91</v>
      </c>
      <c r="E245" s="5">
        <v>1.232E-3</v>
      </c>
      <c r="F245">
        <f t="shared" si="8"/>
        <v>0.24199999999999999</v>
      </c>
      <c r="G245" s="6">
        <f t="shared" si="9"/>
        <v>5.8418979851314175E-2</v>
      </c>
    </row>
    <row r="246" spans="1:7">
      <c r="A246" s="3">
        <v>0.443</v>
      </c>
      <c r="B246">
        <v>45</v>
      </c>
      <c r="C246" s="5">
        <v>1.8048999999999999E-2</v>
      </c>
      <c r="D246">
        <v>91</v>
      </c>
      <c r="E246" s="5">
        <v>1.142E-3</v>
      </c>
      <c r="F246">
        <f t="shared" si="8"/>
        <v>0.24299999999999999</v>
      </c>
      <c r="G246" s="6">
        <f t="shared" si="9"/>
        <v>6.0006721094528113E-2</v>
      </c>
    </row>
    <row r="247" spans="1:7">
      <c r="A247" s="3">
        <v>0.44400000000000001</v>
      </c>
      <c r="B247">
        <v>45</v>
      </c>
      <c r="C247" s="5">
        <v>1.7534000000000001E-2</v>
      </c>
      <c r="D247">
        <v>91</v>
      </c>
      <c r="E247" s="5">
        <v>1.1299999999999999E-3</v>
      </c>
      <c r="F247">
        <f t="shared" si="8"/>
        <v>0.24399999999999999</v>
      </c>
      <c r="G247" s="6">
        <f t="shared" si="9"/>
        <v>5.9607048270481404E-2</v>
      </c>
    </row>
    <row r="248" spans="1:7">
      <c r="A248" s="3">
        <v>0.44500000000000001</v>
      </c>
      <c r="B248">
        <v>45</v>
      </c>
      <c r="C248" s="5">
        <v>1.7203E-2</v>
      </c>
      <c r="D248">
        <v>91</v>
      </c>
      <c r="E248" s="5">
        <v>1.0280000000000001E-3</v>
      </c>
      <c r="F248">
        <f t="shared" si="8"/>
        <v>0.245</v>
      </c>
      <c r="G248" s="6">
        <f t="shared" si="9"/>
        <v>6.1249317830041929E-2</v>
      </c>
    </row>
    <row r="249" spans="1:7">
      <c r="A249" s="3">
        <v>0.44600000000000001</v>
      </c>
      <c r="B249">
        <v>45</v>
      </c>
      <c r="C249" s="5">
        <v>1.6598000000000002E-2</v>
      </c>
      <c r="D249">
        <v>91</v>
      </c>
      <c r="E249" s="5">
        <v>1.023E-3</v>
      </c>
      <c r="F249">
        <f t="shared" si="8"/>
        <v>0.246</v>
      </c>
      <c r="G249" s="6">
        <f t="shared" si="9"/>
        <v>6.0577015634929718E-2</v>
      </c>
    </row>
    <row r="250" spans="1:7">
      <c r="A250" s="3">
        <v>0.44700000000000001</v>
      </c>
      <c r="B250">
        <v>38</v>
      </c>
      <c r="C250" s="5">
        <v>2.5420000000000002E-2</v>
      </c>
      <c r="D250">
        <v>76</v>
      </c>
      <c r="E250" s="5">
        <v>2.3579999999999999E-3</v>
      </c>
      <c r="F250">
        <f t="shared" si="8"/>
        <v>0.247</v>
      </c>
      <c r="G250" s="6">
        <f t="shared" si="9"/>
        <v>6.2571643780161293E-2</v>
      </c>
    </row>
    <row r="251" spans="1:7">
      <c r="A251" s="3">
        <v>0.44800000000000001</v>
      </c>
      <c r="B251">
        <v>38</v>
      </c>
      <c r="C251" s="5">
        <v>2.52E-2</v>
      </c>
      <c r="D251">
        <v>76</v>
      </c>
      <c r="E251" s="5">
        <v>2.1710000000000002E-3</v>
      </c>
      <c r="F251">
        <f t="shared" si="8"/>
        <v>0.248</v>
      </c>
      <c r="G251" s="6">
        <f t="shared" si="9"/>
        <v>6.4517265884769012E-2</v>
      </c>
    </row>
    <row r="252" spans="1:7">
      <c r="A252" s="3">
        <v>0.44900000000000001</v>
      </c>
      <c r="B252">
        <v>38</v>
      </c>
      <c r="C252" s="5">
        <v>2.4129999999999999E-2</v>
      </c>
      <c r="D252">
        <v>76</v>
      </c>
      <c r="E252" s="5">
        <v>2.248E-3</v>
      </c>
      <c r="F252">
        <f t="shared" si="8"/>
        <v>0.249</v>
      </c>
      <c r="G252" s="6">
        <f t="shared" si="9"/>
        <v>6.2458288094881458E-2</v>
      </c>
    </row>
    <row r="253" spans="1:7">
      <c r="A253" s="3">
        <v>0.45</v>
      </c>
      <c r="B253">
        <v>38</v>
      </c>
      <c r="C253" s="5">
        <v>2.3945000000000001E-2</v>
      </c>
      <c r="D253">
        <v>76</v>
      </c>
      <c r="E253" s="5">
        <v>2.039E-3</v>
      </c>
      <c r="F253">
        <f t="shared" si="8"/>
        <v>0.25</v>
      </c>
      <c r="G253" s="6">
        <f t="shared" si="9"/>
        <v>6.4823685321111962E-2</v>
      </c>
    </row>
    <row r="254" spans="1:7">
      <c r="A254" s="3">
        <v>0.45100000000000001</v>
      </c>
      <c r="B254">
        <v>38</v>
      </c>
      <c r="C254" s="5">
        <v>2.3432000000000001E-2</v>
      </c>
      <c r="D254">
        <v>76</v>
      </c>
      <c r="E254" s="5">
        <v>1.933E-3</v>
      </c>
      <c r="F254">
        <f t="shared" si="8"/>
        <v>0.251</v>
      </c>
      <c r="G254" s="6">
        <f t="shared" si="9"/>
        <v>6.5658668665769457E-2</v>
      </c>
    </row>
    <row r="255" spans="1:7">
      <c r="A255" s="3">
        <v>0.45200000000000001</v>
      </c>
      <c r="B255">
        <v>38</v>
      </c>
      <c r="C255" s="5">
        <v>2.2634999999999999E-2</v>
      </c>
      <c r="D255">
        <v>76</v>
      </c>
      <c r="E255" s="5">
        <v>1.9430000000000001E-3</v>
      </c>
      <c r="F255">
        <f t="shared" si="8"/>
        <v>0.252</v>
      </c>
      <c r="G255" s="6">
        <f t="shared" si="9"/>
        <v>6.4612216065595238E-2</v>
      </c>
    </row>
    <row r="256" spans="1:7">
      <c r="A256" s="3">
        <v>0.45300000000000001</v>
      </c>
      <c r="B256">
        <v>38</v>
      </c>
      <c r="C256" s="5">
        <v>2.2034000000000002E-2</v>
      </c>
      <c r="D256">
        <v>76</v>
      </c>
      <c r="E256" s="5">
        <v>1.8029999999999999E-3</v>
      </c>
      <c r="F256">
        <f t="shared" si="8"/>
        <v>0.253</v>
      </c>
      <c r="G256" s="6">
        <f t="shared" si="9"/>
        <v>6.5871967649912988E-2</v>
      </c>
    </row>
    <row r="257" spans="1:7">
      <c r="A257" s="3">
        <v>0.45400000000000001</v>
      </c>
      <c r="B257">
        <v>38</v>
      </c>
      <c r="C257" s="5">
        <v>2.1708000000000002E-2</v>
      </c>
      <c r="D257">
        <v>76</v>
      </c>
      <c r="E257" s="5">
        <v>1.766E-3</v>
      </c>
      <c r="F257">
        <f t="shared" si="8"/>
        <v>0.254</v>
      </c>
      <c r="G257" s="6">
        <f t="shared" si="9"/>
        <v>6.6025361947878683E-2</v>
      </c>
    </row>
    <row r="258" spans="1:7">
      <c r="A258" s="3">
        <v>0.45500000000000002</v>
      </c>
      <c r="B258">
        <v>38</v>
      </c>
      <c r="C258" s="5">
        <v>2.1288999999999999E-2</v>
      </c>
      <c r="D258">
        <v>76</v>
      </c>
      <c r="E258" s="5">
        <v>1.712E-3</v>
      </c>
      <c r="F258">
        <f t="shared" si="8"/>
        <v>0.255</v>
      </c>
      <c r="G258" s="6">
        <f t="shared" si="9"/>
        <v>6.6329690254580284E-2</v>
      </c>
    </row>
    <row r="259" spans="1:7">
      <c r="A259" s="3">
        <v>0.45600000000000002</v>
      </c>
      <c r="B259">
        <v>38</v>
      </c>
      <c r="C259" s="5">
        <v>2.0915E-2</v>
      </c>
      <c r="D259">
        <v>76</v>
      </c>
      <c r="E259" s="5">
        <v>1.6000000000000001E-3</v>
      </c>
      <c r="F259">
        <f t="shared" si="8"/>
        <v>0.25600000000000001</v>
      </c>
      <c r="G259" s="6">
        <f t="shared" si="9"/>
        <v>6.7643762517063832E-2</v>
      </c>
    </row>
    <row r="260" spans="1:7">
      <c r="A260" s="3">
        <v>0.45700000000000002</v>
      </c>
      <c r="B260">
        <v>38</v>
      </c>
      <c r="C260" s="5">
        <v>2.0343E-2</v>
      </c>
      <c r="D260">
        <v>76</v>
      </c>
      <c r="E260" s="5">
        <v>1.609E-3</v>
      </c>
      <c r="F260">
        <f t="shared" si="8"/>
        <v>0.25700000000000001</v>
      </c>
      <c r="G260" s="6">
        <f t="shared" si="9"/>
        <v>6.6766421167357065E-2</v>
      </c>
    </row>
    <row r="261" spans="1:7">
      <c r="A261" s="3">
        <v>0.45800000000000002</v>
      </c>
      <c r="B261">
        <v>38</v>
      </c>
      <c r="C261" s="5">
        <v>1.9837E-2</v>
      </c>
      <c r="D261">
        <v>76</v>
      </c>
      <c r="E261" s="5">
        <v>1.5020000000000001E-3</v>
      </c>
      <c r="F261">
        <f t="shared" si="8"/>
        <v>0.25800000000000001</v>
      </c>
      <c r="G261" s="6">
        <f t="shared" si="9"/>
        <v>6.7914508615895472E-2</v>
      </c>
    </row>
    <row r="262" spans="1:7">
      <c r="A262" s="3">
        <v>0.45900000000000002</v>
      </c>
      <c r="B262">
        <v>38</v>
      </c>
      <c r="C262" s="5">
        <v>1.9493E-2</v>
      </c>
      <c r="D262">
        <v>76</v>
      </c>
      <c r="E262" s="5">
        <v>1.459E-3</v>
      </c>
      <c r="F262">
        <f t="shared" ref="F262:F303" si="10">A262-$D$1</f>
        <v>0.25900000000000001</v>
      </c>
      <c r="G262" s="6">
        <f t="shared" ref="G262:G303" si="11">-(LN(E262)-LN(C262))/(D262-B262)</f>
        <v>6.8218530453246287E-2</v>
      </c>
    </row>
    <row r="263" spans="1:7">
      <c r="A263" s="3">
        <v>0.46</v>
      </c>
      <c r="B263">
        <v>38</v>
      </c>
      <c r="C263" s="5">
        <v>1.9234000000000001E-2</v>
      </c>
      <c r="D263">
        <v>76</v>
      </c>
      <c r="E263" s="5">
        <v>1.407E-3</v>
      </c>
      <c r="F263">
        <f t="shared" si="10"/>
        <v>0.26</v>
      </c>
      <c r="G263" s="6">
        <f t="shared" si="11"/>
        <v>6.8821572846264167E-2</v>
      </c>
    </row>
    <row r="264" spans="1:7">
      <c r="A264" s="3">
        <v>0.46100000000000002</v>
      </c>
      <c r="B264">
        <v>38</v>
      </c>
      <c r="C264" s="5">
        <v>1.8488999999999998E-2</v>
      </c>
      <c r="D264">
        <v>76</v>
      </c>
      <c r="E264" s="5">
        <v>1.39E-3</v>
      </c>
      <c r="F264">
        <f t="shared" si="10"/>
        <v>0.26100000000000001</v>
      </c>
      <c r="G264" s="6">
        <f t="shared" si="11"/>
        <v>6.8101900355410944E-2</v>
      </c>
    </row>
    <row r="265" spans="1:7">
      <c r="A265" s="3">
        <v>0.46200000000000002</v>
      </c>
      <c r="B265">
        <v>38</v>
      </c>
      <c r="C265" s="5">
        <v>1.8197000000000001E-2</v>
      </c>
      <c r="D265">
        <v>76</v>
      </c>
      <c r="E265" s="5">
        <v>1.2880000000000001E-3</v>
      </c>
      <c r="F265">
        <f t="shared" si="10"/>
        <v>0.26200000000000001</v>
      </c>
      <c r="G265" s="6">
        <f t="shared" si="11"/>
        <v>6.968858204339326E-2</v>
      </c>
    </row>
    <row r="266" spans="1:7">
      <c r="A266" s="3">
        <v>0.46300000000000002</v>
      </c>
      <c r="B266">
        <v>38</v>
      </c>
      <c r="C266" s="5">
        <v>1.8201999999999999E-2</v>
      </c>
      <c r="D266">
        <v>76</v>
      </c>
      <c r="E266" s="5">
        <v>1.1900000000000001E-3</v>
      </c>
      <c r="F266">
        <f t="shared" si="10"/>
        <v>0.26300000000000001</v>
      </c>
      <c r="G266" s="6">
        <f t="shared" si="11"/>
        <v>7.1778372921887532E-2</v>
      </c>
    </row>
    <row r="267" spans="1:7">
      <c r="A267" s="3">
        <v>0.46400000000000002</v>
      </c>
      <c r="B267">
        <v>38</v>
      </c>
      <c r="C267" s="5">
        <v>1.7287E-2</v>
      </c>
      <c r="D267">
        <v>76</v>
      </c>
      <c r="E267" s="5">
        <v>1.1850000000000001E-3</v>
      </c>
      <c r="F267">
        <f t="shared" si="10"/>
        <v>0.26400000000000001</v>
      </c>
      <c r="G267" s="6">
        <f t="shared" si="11"/>
        <v>7.0531894719830401E-2</v>
      </c>
    </row>
    <row r="268" spans="1:7">
      <c r="A268" s="3">
        <v>0.46500000000000002</v>
      </c>
      <c r="B268">
        <v>38</v>
      </c>
      <c r="C268" s="5">
        <v>1.7094999999999999E-2</v>
      </c>
      <c r="D268">
        <v>76</v>
      </c>
      <c r="E268" s="5">
        <v>1.1820000000000001E-3</v>
      </c>
      <c r="F268">
        <f t="shared" si="10"/>
        <v>0.26500000000000001</v>
      </c>
      <c r="G268" s="6">
        <f t="shared" si="11"/>
        <v>7.0304686950193651E-2</v>
      </c>
    </row>
    <row r="269" spans="1:7">
      <c r="A269" s="3">
        <v>0.46600000000000003</v>
      </c>
      <c r="B269">
        <v>38</v>
      </c>
      <c r="C269" s="5">
        <v>1.6868000000000001E-2</v>
      </c>
      <c r="D269">
        <v>76</v>
      </c>
      <c r="E269" s="5">
        <v>1.0200000000000001E-3</v>
      </c>
      <c r="F269">
        <f t="shared" si="10"/>
        <v>0.26600000000000001</v>
      </c>
      <c r="G269" s="6">
        <f t="shared" si="11"/>
        <v>7.3831992331266666E-2</v>
      </c>
    </row>
    <row r="270" spans="1:7">
      <c r="A270" s="3">
        <v>0.46700000000000003</v>
      </c>
      <c r="B270">
        <v>38</v>
      </c>
      <c r="C270" s="5">
        <v>1.6357E-2</v>
      </c>
      <c r="D270">
        <v>76</v>
      </c>
      <c r="E270" s="5">
        <v>1.06E-3</v>
      </c>
      <c r="F270">
        <f t="shared" si="10"/>
        <v>0.26700000000000002</v>
      </c>
      <c r="G270" s="6">
        <f t="shared" si="11"/>
        <v>7.2010185056642445E-2</v>
      </c>
    </row>
    <row r="271" spans="1:7">
      <c r="A271" s="3">
        <v>0.46800000000000003</v>
      </c>
      <c r="B271">
        <v>32</v>
      </c>
      <c r="C271" s="5">
        <v>2.4985E-2</v>
      </c>
      <c r="D271">
        <v>64</v>
      </c>
      <c r="E271" s="5">
        <v>2.2599999999999999E-3</v>
      </c>
      <c r="F271">
        <f t="shared" si="10"/>
        <v>0.26800000000000002</v>
      </c>
      <c r="G271" s="6">
        <f t="shared" si="11"/>
        <v>7.5090963484749182E-2</v>
      </c>
    </row>
    <row r="272" spans="1:7">
      <c r="A272" s="3">
        <v>0.46899999999999997</v>
      </c>
      <c r="B272">
        <v>32</v>
      </c>
      <c r="C272" s="5">
        <v>2.4514999999999999E-2</v>
      </c>
      <c r="D272">
        <v>64</v>
      </c>
      <c r="E272" s="5">
        <v>2.2420000000000001E-3</v>
      </c>
      <c r="F272">
        <f t="shared" si="10"/>
        <v>0.26899999999999996</v>
      </c>
      <c r="G272" s="6">
        <f t="shared" si="11"/>
        <v>7.4747401576663389E-2</v>
      </c>
    </row>
    <row r="273" spans="1:7">
      <c r="A273" s="3">
        <v>0.47</v>
      </c>
      <c r="B273">
        <v>32</v>
      </c>
      <c r="C273" s="5">
        <v>2.4139000000000001E-2</v>
      </c>
      <c r="D273">
        <v>64</v>
      </c>
      <c r="E273" s="5">
        <v>2.1740000000000002E-3</v>
      </c>
      <c r="F273">
        <f t="shared" si="10"/>
        <v>0.26999999999999996</v>
      </c>
      <c r="G273" s="6">
        <f t="shared" si="11"/>
        <v>7.5226875034112989E-2</v>
      </c>
    </row>
    <row r="274" spans="1:7">
      <c r="A274" s="3">
        <v>0.47099999999999997</v>
      </c>
      <c r="B274">
        <v>32</v>
      </c>
      <c r="C274" s="5">
        <v>2.3564000000000002E-2</v>
      </c>
      <c r="D274">
        <v>64</v>
      </c>
      <c r="E274" s="5">
        <v>2.0760000000000002E-3</v>
      </c>
      <c r="F274">
        <f t="shared" si="10"/>
        <v>0.27099999999999996</v>
      </c>
      <c r="G274" s="6">
        <f t="shared" si="11"/>
        <v>7.5914911198618693E-2</v>
      </c>
    </row>
    <row r="275" spans="1:7">
      <c r="A275" s="3">
        <v>0.47199999999999998</v>
      </c>
      <c r="B275">
        <v>32</v>
      </c>
      <c r="C275" s="5">
        <v>2.2837E-2</v>
      </c>
      <c r="D275">
        <v>64</v>
      </c>
      <c r="E275" s="5">
        <v>1.9559999999999998E-3</v>
      </c>
      <c r="F275">
        <f t="shared" si="10"/>
        <v>0.27199999999999996</v>
      </c>
      <c r="G275" s="6">
        <f t="shared" si="11"/>
        <v>7.6796264251150909E-2</v>
      </c>
    </row>
    <row r="276" spans="1:7">
      <c r="A276" s="3">
        <v>0.47299999999999998</v>
      </c>
      <c r="B276">
        <v>32</v>
      </c>
      <c r="C276" s="5">
        <v>2.2416999999999999E-2</v>
      </c>
      <c r="D276">
        <v>64</v>
      </c>
      <c r="E276" s="5">
        <v>1.8810000000000001E-3</v>
      </c>
      <c r="F276">
        <f t="shared" si="10"/>
        <v>0.27299999999999996</v>
      </c>
      <c r="G276" s="6">
        <f t="shared" si="11"/>
        <v>7.7438001539777049E-2</v>
      </c>
    </row>
    <row r="277" spans="1:7">
      <c r="A277" s="3">
        <v>0.47399999999999998</v>
      </c>
      <c r="B277">
        <v>32</v>
      </c>
      <c r="C277" s="5">
        <v>2.2256000000000001E-2</v>
      </c>
      <c r="D277">
        <v>64</v>
      </c>
      <c r="E277" s="5">
        <v>1.8339999999999999E-3</v>
      </c>
      <c r="F277">
        <f t="shared" si="10"/>
        <v>0.27399999999999997</v>
      </c>
      <c r="G277" s="6">
        <f t="shared" si="11"/>
        <v>7.8003508167087926E-2</v>
      </c>
    </row>
    <row r="278" spans="1:7">
      <c r="A278" s="3">
        <v>0.47499999999999998</v>
      </c>
      <c r="B278">
        <v>32</v>
      </c>
      <c r="C278" s="5">
        <v>2.1413000000000001E-2</v>
      </c>
      <c r="D278">
        <v>64</v>
      </c>
      <c r="E278" s="5">
        <v>1.763E-3</v>
      </c>
      <c r="F278">
        <f t="shared" si="10"/>
        <v>0.27499999999999997</v>
      </c>
      <c r="G278" s="6">
        <f t="shared" si="11"/>
        <v>7.8030665962760828E-2</v>
      </c>
    </row>
    <row r="279" spans="1:7">
      <c r="A279" s="3">
        <v>0.47599999999999998</v>
      </c>
      <c r="B279">
        <v>32</v>
      </c>
      <c r="C279" s="5">
        <v>2.1069999999999998E-2</v>
      </c>
      <c r="D279">
        <v>64</v>
      </c>
      <c r="E279" s="5">
        <v>1.7899999999999999E-3</v>
      </c>
      <c r="F279">
        <f t="shared" si="10"/>
        <v>0.27599999999999997</v>
      </c>
      <c r="G279" s="6">
        <f t="shared" si="11"/>
        <v>7.7051081498857324E-2</v>
      </c>
    </row>
    <row r="280" spans="1:7">
      <c r="A280" s="3">
        <v>0.47699999999999998</v>
      </c>
      <c r="B280">
        <v>32</v>
      </c>
      <c r="C280" s="5">
        <v>2.0806999999999999E-2</v>
      </c>
      <c r="D280">
        <v>64</v>
      </c>
      <c r="E280" s="5">
        <v>1.585E-3</v>
      </c>
      <c r="F280">
        <f t="shared" si="10"/>
        <v>0.27699999999999997</v>
      </c>
      <c r="G280" s="6">
        <f t="shared" si="11"/>
        <v>8.0459533163225017E-2</v>
      </c>
    </row>
    <row r="281" spans="1:7">
      <c r="A281" s="3">
        <v>0.47799999999999898</v>
      </c>
      <c r="B281">
        <v>32</v>
      </c>
      <c r="C281" s="5">
        <v>2.0153000000000001E-2</v>
      </c>
      <c r="D281">
        <v>64</v>
      </c>
      <c r="E281" s="5">
        <v>1.5939999999999999E-3</v>
      </c>
      <c r="F281">
        <f t="shared" si="10"/>
        <v>0.27799999999999897</v>
      </c>
      <c r="G281" s="6">
        <f t="shared" si="11"/>
        <v>7.9284580634916529E-2</v>
      </c>
    </row>
    <row r="282" spans="1:7">
      <c r="A282" s="3">
        <v>0.47899999999999898</v>
      </c>
      <c r="B282">
        <v>32</v>
      </c>
      <c r="C282" s="5">
        <v>1.9791E-2</v>
      </c>
      <c r="D282">
        <v>64</v>
      </c>
      <c r="E282" s="5">
        <v>1.5009999999999999E-3</v>
      </c>
      <c r="F282">
        <f t="shared" si="10"/>
        <v>0.27899999999999897</v>
      </c>
      <c r="G282" s="6">
        <f t="shared" si="11"/>
        <v>8.0596741758047444E-2</v>
      </c>
    </row>
    <row r="283" spans="1:7">
      <c r="A283" s="3">
        <v>0.47999999999999898</v>
      </c>
      <c r="B283">
        <v>32</v>
      </c>
      <c r="C283" s="5">
        <v>1.9716000000000001E-2</v>
      </c>
      <c r="D283">
        <v>64</v>
      </c>
      <c r="E283" s="5">
        <v>1.457E-3</v>
      </c>
      <c r="F283">
        <f t="shared" si="10"/>
        <v>0.27999999999999897</v>
      </c>
      <c r="G283" s="6">
        <f t="shared" si="11"/>
        <v>8.1407842550939483E-2</v>
      </c>
    </row>
    <row r="284" spans="1:7">
      <c r="A284" s="3">
        <v>0.48099999999999898</v>
      </c>
      <c r="B284">
        <v>32</v>
      </c>
      <c r="C284" s="5">
        <v>1.9133000000000001E-2</v>
      </c>
      <c r="D284">
        <v>64</v>
      </c>
      <c r="E284" s="5">
        <v>1.4369999999999999E-3</v>
      </c>
      <c r="F284">
        <f t="shared" si="10"/>
        <v>0.28099999999999897</v>
      </c>
      <c r="G284" s="6">
        <f t="shared" si="11"/>
        <v>8.0901780806436827E-2</v>
      </c>
    </row>
    <row r="285" spans="1:7">
      <c r="A285" s="3">
        <v>0.48199999999999898</v>
      </c>
      <c r="B285">
        <v>32</v>
      </c>
      <c r="C285" s="5">
        <v>1.9030999999999999E-2</v>
      </c>
      <c r="D285">
        <v>64</v>
      </c>
      <c r="E285" s="5">
        <v>1.395E-3</v>
      </c>
      <c r="F285">
        <f t="shared" si="10"/>
        <v>0.28199999999999897</v>
      </c>
      <c r="G285" s="6">
        <f t="shared" si="11"/>
        <v>8.1661712914423784E-2</v>
      </c>
    </row>
    <row r="286" spans="1:7">
      <c r="A286" s="3">
        <v>0.48299999999999899</v>
      </c>
      <c r="B286">
        <v>32</v>
      </c>
      <c r="C286" s="5">
        <v>1.8388000000000002E-2</v>
      </c>
      <c r="D286">
        <v>64</v>
      </c>
      <c r="E286" s="5">
        <v>1.3029999999999999E-3</v>
      </c>
      <c r="F286">
        <f t="shared" si="10"/>
        <v>0.28299999999999897</v>
      </c>
      <c r="G286" s="6">
        <f t="shared" si="11"/>
        <v>8.2719655618789814E-2</v>
      </c>
    </row>
    <row r="287" spans="1:7">
      <c r="A287" s="3">
        <v>0.48399999999999899</v>
      </c>
      <c r="B287">
        <v>32</v>
      </c>
      <c r="C287" s="5">
        <v>1.7856E-2</v>
      </c>
      <c r="D287">
        <v>64</v>
      </c>
      <c r="E287" s="5">
        <v>1.315E-3</v>
      </c>
      <c r="F287">
        <f t="shared" si="10"/>
        <v>0.28399999999999898</v>
      </c>
      <c r="G287" s="6">
        <f t="shared" si="11"/>
        <v>8.1515716267786642E-2</v>
      </c>
    </row>
    <row r="288" spans="1:7">
      <c r="A288" s="3">
        <v>0.48499999999999899</v>
      </c>
      <c r="B288">
        <v>32</v>
      </c>
      <c r="C288" s="5">
        <v>1.7652999999999999E-2</v>
      </c>
      <c r="D288">
        <v>64</v>
      </c>
      <c r="E288" s="5">
        <v>1.219E-3</v>
      </c>
      <c r="F288">
        <f t="shared" si="10"/>
        <v>0.28499999999999898</v>
      </c>
      <c r="G288" s="6">
        <f t="shared" si="11"/>
        <v>8.3527340315875359E-2</v>
      </c>
    </row>
    <row r="289" spans="1:7">
      <c r="A289" s="3">
        <v>0.48599999999999899</v>
      </c>
      <c r="B289">
        <v>32</v>
      </c>
      <c r="C289" s="5">
        <v>1.7328E-2</v>
      </c>
      <c r="D289">
        <v>64</v>
      </c>
      <c r="E289" s="5">
        <v>1.1980000000000001E-3</v>
      </c>
      <c r="F289">
        <f t="shared" si="10"/>
        <v>0.28599999999999898</v>
      </c>
      <c r="G289" s="6">
        <f t="shared" si="11"/>
        <v>8.3489693455168018E-2</v>
      </c>
    </row>
    <row r="290" spans="1:7">
      <c r="A290" s="3">
        <v>0.48699999999999899</v>
      </c>
      <c r="B290">
        <v>32</v>
      </c>
      <c r="C290" s="5">
        <v>1.6678999999999999E-2</v>
      </c>
      <c r="D290">
        <v>64</v>
      </c>
      <c r="E290" s="5">
        <v>1.114E-3</v>
      </c>
      <c r="F290">
        <f t="shared" si="10"/>
        <v>0.28699999999999898</v>
      </c>
      <c r="G290" s="6">
        <f t="shared" si="11"/>
        <v>8.4568540674685749E-2</v>
      </c>
    </row>
    <row r="291" spans="1:7">
      <c r="A291" s="3">
        <v>0.48799999999999899</v>
      </c>
      <c r="B291">
        <v>32</v>
      </c>
      <c r="C291" s="5">
        <v>1.6567999999999999E-2</v>
      </c>
      <c r="D291">
        <v>64</v>
      </c>
      <c r="E291" s="5">
        <v>1.0280000000000001E-3</v>
      </c>
      <c r="F291">
        <f t="shared" si="10"/>
        <v>0.28799999999999898</v>
      </c>
      <c r="G291" s="6">
        <f t="shared" si="11"/>
        <v>8.6870561158134685E-2</v>
      </c>
    </row>
    <row r="292" spans="1:7">
      <c r="A292" s="3">
        <v>0.48899999999999899</v>
      </c>
      <c r="B292">
        <v>32</v>
      </c>
      <c r="C292" s="5">
        <v>1.6361000000000001E-2</v>
      </c>
      <c r="D292">
        <v>64</v>
      </c>
      <c r="E292" s="5">
        <v>1.0579999999999999E-3</v>
      </c>
      <c r="F292">
        <f t="shared" si="10"/>
        <v>0.28899999999999898</v>
      </c>
      <c r="G292" s="6">
        <f t="shared" si="11"/>
        <v>8.5578753767651006E-2</v>
      </c>
    </row>
    <row r="293" spans="1:7">
      <c r="A293" s="3">
        <v>0.48999999999999899</v>
      </c>
      <c r="B293">
        <v>27</v>
      </c>
      <c r="C293" s="5">
        <v>2.4944000000000001E-2</v>
      </c>
      <c r="D293">
        <v>54</v>
      </c>
      <c r="E293" s="5">
        <v>2.356E-3</v>
      </c>
      <c r="F293">
        <f t="shared" si="10"/>
        <v>0.28999999999999898</v>
      </c>
      <c r="G293" s="6">
        <f t="shared" si="11"/>
        <v>8.7395112834299293E-2</v>
      </c>
    </row>
    <row r="294" spans="1:7">
      <c r="A294" s="3">
        <v>0.49099999999999899</v>
      </c>
      <c r="B294">
        <v>27</v>
      </c>
      <c r="C294" s="5">
        <v>2.4381E-2</v>
      </c>
      <c r="D294">
        <v>54</v>
      </c>
      <c r="E294" s="5">
        <v>2.261E-3</v>
      </c>
      <c r="F294">
        <f t="shared" si="10"/>
        <v>0.29099999999999898</v>
      </c>
      <c r="G294" s="6">
        <f t="shared" si="11"/>
        <v>8.8073961005309079E-2</v>
      </c>
    </row>
    <row r="295" spans="1:7">
      <c r="A295" s="3">
        <v>0.49199999999999899</v>
      </c>
      <c r="B295">
        <v>27</v>
      </c>
      <c r="C295" s="5">
        <v>2.3748999999999999E-2</v>
      </c>
      <c r="D295">
        <v>54</v>
      </c>
      <c r="E295" s="5">
        <v>2.173E-3</v>
      </c>
      <c r="F295">
        <f t="shared" si="10"/>
        <v>0.29199999999999898</v>
      </c>
      <c r="G295" s="6">
        <f t="shared" si="11"/>
        <v>8.8571545298398072E-2</v>
      </c>
    </row>
    <row r="296" spans="1:7">
      <c r="A296" s="3">
        <v>0.49299999999999899</v>
      </c>
      <c r="B296">
        <v>27</v>
      </c>
      <c r="C296" s="5">
        <v>2.3210000000000001E-2</v>
      </c>
      <c r="D296">
        <v>54</v>
      </c>
      <c r="E296" s="5">
        <v>2.1900000000000001E-3</v>
      </c>
      <c r="F296">
        <f t="shared" si="10"/>
        <v>0.29299999999999898</v>
      </c>
      <c r="G296" s="6">
        <f t="shared" si="11"/>
        <v>8.7432654683627278E-2</v>
      </c>
    </row>
    <row r="297" spans="1:7">
      <c r="A297" s="3">
        <v>0.493999999999999</v>
      </c>
      <c r="B297">
        <v>27</v>
      </c>
      <c r="C297" s="5">
        <v>2.2877999999999999E-2</v>
      </c>
      <c r="D297">
        <v>54</v>
      </c>
      <c r="E297" s="5">
        <v>2.127E-3</v>
      </c>
      <c r="F297">
        <f t="shared" si="10"/>
        <v>0.29399999999999898</v>
      </c>
      <c r="G297" s="6">
        <f t="shared" si="11"/>
        <v>8.7980119032791917E-2</v>
      </c>
    </row>
    <row r="298" spans="1:7">
      <c r="A298" s="3">
        <v>0.494999999999999</v>
      </c>
      <c r="B298">
        <v>27</v>
      </c>
      <c r="C298" s="5">
        <v>2.2317E-2</v>
      </c>
      <c r="D298">
        <v>54</v>
      </c>
      <c r="E298" s="5">
        <v>2.0010000000000002E-3</v>
      </c>
      <c r="F298">
        <f t="shared" si="10"/>
        <v>0.29499999999999899</v>
      </c>
      <c r="G298" s="6">
        <f t="shared" si="11"/>
        <v>8.9322283862063603E-2</v>
      </c>
    </row>
    <row r="299" spans="1:7">
      <c r="A299" s="3">
        <v>0.495999999999999</v>
      </c>
      <c r="B299">
        <v>27</v>
      </c>
      <c r="C299" s="5">
        <v>2.1888000000000001E-2</v>
      </c>
      <c r="D299">
        <v>54</v>
      </c>
      <c r="E299" s="5">
        <v>1.923E-3</v>
      </c>
      <c r="F299">
        <f t="shared" si="10"/>
        <v>0.29599999999999899</v>
      </c>
      <c r="G299" s="6">
        <f t="shared" si="11"/>
        <v>9.0076002771611027E-2</v>
      </c>
    </row>
    <row r="300" spans="1:7">
      <c r="A300" s="3">
        <v>0.496999999999998</v>
      </c>
      <c r="B300">
        <v>27</v>
      </c>
      <c r="C300" s="5">
        <v>2.1641000000000001E-2</v>
      </c>
      <c r="D300">
        <v>54</v>
      </c>
      <c r="E300" s="5">
        <v>1.8979999999999999E-3</v>
      </c>
      <c r="F300">
        <f t="shared" si="10"/>
        <v>0.29699999999999799</v>
      </c>
      <c r="G300" s="6">
        <f t="shared" si="11"/>
        <v>9.0140331979398136E-2</v>
      </c>
    </row>
    <row r="301" spans="1:7">
      <c r="A301" s="3">
        <v>0.497999999999998</v>
      </c>
      <c r="B301">
        <v>27</v>
      </c>
      <c r="C301" s="5">
        <v>2.1107000000000001E-2</v>
      </c>
      <c r="D301">
        <v>54</v>
      </c>
      <c r="E301" s="5">
        <v>1.751E-3</v>
      </c>
      <c r="F301">
        <f t="shared" si="10"/>
        <v>0.29799999999999799</v>
      </c>
      <c r="G301" s="6">
        <f t="shared" si="11"/>
        <v>9.220065502647283E-2</v>
      </c>
    </row>
    <row r="302" spans="1:7">
      <c r="A302" s="3">
        <v>0.498999999999998</v>
      </c>
      <c r="B302">
        <v>27</v>
      </c>
      <c r="C302" s="5">
        <v>2.0806999999999999E-2</v>
      </c>
      <c r="D302">
        <v>54</v>
      </c>
      <c r="E302" s="5">
        <v>1.707E-3</v>
      </c>
      <c r="F302">
        <f t="shared" si="10"/>
        <v>0.29899999999999799</v>
      </c>
      <c r="G302" s="6">
        <f t="shared" si="11"/>
        <v>9.261303795333857E-2</v>
      </c>
    </row>
    <row r="303" spans="1:7">
      <c r="A303" s="12">
        <v>0.5</v>
      </c>
      <c r="B303" s="13">
        <v>27</v>
      </c>
      <c r="C303" s="14">
        <v>2.0261999999999999E-2</v>
      </c>
      <c r="D303" s="13">
        <v>54</v>
      </c>
      <c r="E303" s="14">
        <v>1.6130000000000001E-3</v>
      </c>
      <c r="F303">
        <f t="shared" si="10"/>
        <v>0.3</v>
      </c>
      <c r="G303" s="6">
        <f t="shared" si="11"/>
        <v>9.3727830055126429E-2</v>
      </c>
    </row>
    <row r="306" spans="7:8">
      <c r="G306" s="1"/>
      <c r="H306" s="1"/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baseColWidth="10" defaultRowHeight="14.4"/>
  <cols>
    <col min="6" max="6" width="12.21875" bestFit="1" customWidth="1"/>
    <col min="7" max="7" width="13" bestFit="1" customWidth="1"/>
    <col min="8" max="8" width="21.77734375" bestFit="1" customWidth="1"/>
  </cols>
  <sheetData>
    <row r="1" spans="1:8">
      <c r="A1" t="s">
        <v>6</v>
      </c>
      <c r="B1">
        <v>5</v>
      </c>
      <c r="C1" t="s">
        <v>7</v>
      </c>
      <c r="D1">
        <f>(B1-2)/(3*B1-2)</f>
        <v>0.23076923076923078</v>
      </c>
      <c r="E1" t="s">
        <v>8</v>
      </c>
      <c r="F1" s="2">
        <v>1000000</v>
      </c>
      <c r="H1" s="2"/>
    </row>
    <row r="2" spans="1:8">
      <c r="F2" s="2"/>
      <c r="H2" s="2"/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11</v>
      </c>
    </row>
    <row r="4" spans="1:8">
      <c r="A4" s="4">
        <v>0.23100000000000001</v>
      </c>
      <c r="B4">
        <v>512</v>
      </c>
      <c r="C4" s="8">
        <v>0.65605800000000003</v>
      </c>
      <c r="D4">
        <v>1024</v>
      </c>
      <c r="E4" s="8">
        <v>0.658335</v>
      </c>
      <c r="G4" s="6"/>
    </row>
    <row r="5" spans="1:8">
      <c r="A5" s="4">
        <v>0.23200000000000001</v>
      </c>
      <c r="B5">
        <v>512</v>
      </c>
      <c r="C5" s="8">
        <v>0.64395800000000003</v>
      </c>
      <c r="D5">
        <v>1024</v>
      </c>
      <c r="E5" s="8">
        <v>0.63931099999999996</v>
      </c>
      <c r="F5">
        <f t="shared" ref="F5:F17" si="0">A5-$D$1</f>
        <v>1.2307692307692297E-3</v>
      </c>
      <c r="G5" s="6">
        <f t="shared" ref="G5:G17" si="1">-(LN(E5)-LN(C5))/(D5-B5)</f>
        <v>1.4145454379368896E-5</v>
      </c>
    </row>
    <row r="6" spans="1:8">
      <c r="A6" s="4">
        <v>0.23300000000000001</v>
      </c>
      <c r="B6">
        <v>512</v>
      </c>
      <c r="C6" s="8">
        <v>0.62999000000000005</v>
      </c>
      <c r="D6">
        <v>1024</v>
      </c>
      <c r="E6" s="8">
        <v>0.62018200000000001</v>
      </c>
      <c r="F6">
        <f t="shared" si="0"/>
        <v>2.2307692307692306E-3</v>
      </c>
      <c r="G6" s="6">
        <f t="shared" si="1"/>
        <v>3.0646411903108685E-5</v>
      </c>
    </row>
    <row r="7" spans="1:8">
      <c r="A7" s="4">
        <v>0.23400000000000001</v>
      </c>
      <c r="B7">
        <v>512</v>
      </c>
      <c r="C7" s="8">
        <v>0.615483</v>
      </c>
      <c r="D7">
        <v>1024</v>
      </c>
      <c r="E7" s="8">
        <v>0.60143000000000002</v>
      </c>
      <c r="F7">
        <f t="shared" si="0"/>
        <v>3.2307692307692315E-3</v>
      </c>
      <c r="G7" s="6">
        <f t="shared" si="1"/>
        <v>4.5111665051924795E-5</v>
      </c>
    </row>
    <row r="8" spans="1:8">
      <c r="A8" s="4">
        <v>0.23499999999999999</v>
      </c>
      <c r="B8">
        <v>512</v>
      </c>
      <c r="C8" s="8">
        <v>0.60337799999999997</v>
      </c>
      <c r="D8">
        <v>1024</v>
      </c>
      <c r="E8" s="8">
        <v>0.58318400000000004</v>
      </c>
      <c r="F8">
        <f t="shared" si="0"/>
        <v>4.2307692307692046E-3</v>
      </c>
      <c r="G8" s="6">
        <f t="shared" si="1"/>
        <v>6.6486563524918068E-5</v>
      </c>
    </row>
    <row r="9" spans="1:8">
      <c r="A9" s="4">
        <v>0.23599999999999999</v>
      </c>
      <c r="B9">
        <v>512</v>
      </c>
      <c r="C9" s="8">
        <v>0.58964700000000003</v>
      </c>
      <c r="D9">
        <v>1024</v>
      </c>
      <c r="E9" s="8">
        <v>0.56211699999999998</v>
      </c>
      <c r="F9">
        <f t="shared" si="0"/>
        <v>5.2307692307692055E-3</v>
      </c>
      <c r="G9" s="6">
        <f t="shared" si="1"/>
        <v>9.338679585847243E-5</v>
      </c>
    </row>
    <row r="10" spans="1:8">
      <c r="A10" s="4">
        <v>0.23899999999999999</v>
      </c>
      <c r="B10">
        <v>512</v>
      </c>
      <c r="C10" s="8">
        <v>0.54716900000000002</v>
      </c>
      <c r="D10">
        <v>1024</v>
      </c>
      <c r="E10" s="8">
        <v>0.50358899999999995</v>
      </c>
      <c r="F10">
        <f t="shared" si="0"/>
        <v>8.2307692307692082E-3</v>
      </c>
      <c r="G10" s="6">
        <f t="shared" si="1"/>
        <v>1.6210401065910266E-4</v>
      </c>
    </row>
    <row r="11" spans="1:8">
      <c r="A11" s="4">
        <v>0.24299999999999999</v>
      </c>
      <c r="B11">
        <v>512</v>
      </c>
      <c r="C11" s="8">
        <v>0.49217</v>
      </c>
      <c r="D11">
        <v>1024</v>
      </c>
      <c r="E11" s="8">
        <v>0.42527300000000001</v>
      </c>
      <c r="F11">
        <f t="shared" si="0"/>
        <v>1.2230769230769212E-2</v>
      </c>
      <c r="G11" s="6">
        <f t="shared" si="1"/>
        <v>2.8533763597877798E-4</v>
      </c>
    </row>
    <row r="12" spans="1:8">
      <c r="A12" s="4">
        <v>0.25</v>
      </c>
      <c r="B12">
        <v>512</v>
      </c>
      <c r="C12" s="8">
        <v>0.39562999999999998</v>
      </c>
      <c r="D12">
        <v>1024</v>
      </c>
      <c r="E12" s="8">
        <v>0.29712</v>
      </c>
      <c r="F12">
        <f t="shared" si="0"/>
        <v>1.9230769230769218E-2</v>
      </c>
      <c r="G12" s="6">
        <f t="shared" si="1"/>
        <v>5.5926432313443551E-4</v>
      </c>
    </row>
    <row r="13" spans="1:8">
      <c r="A13" s="4">
        <v>0.26</v>
      </c>
      <c r="B13">
        <v>512</v>
      </c>
      <c r="C13" s="8">
        <v>0.27028000000000002</v>
      </c>
      <c r="D13">
        <v>1024</v>
      </c>
      <c r="E13" s="8">
        <v>0.15311900000000001</v>
      </c>
      <c r="F13">
        <f t="shared" si="0"/>
        <v>2.9230769230769227E-2</v>
      </c>
      <c r="G13" s="6">
        <f t="shared" si="1"/>
        <v>1.1098497301292032E-3</v>
      </c>
    </row>
    <row r="14" spans="1:8">
      <c r="A14" s="4">
        <v>0.27700000000000002</v>
      </c>
      <c r="B14">
        <v>512</v>
      </c>
      <c r="C14" s="8">
        <v>0.115256</v>
      </c>
      <c r="D14">
        <v>1024</v>
      </c>
      <c r="E14" s="8">
        <v>3.1916E-2</v>
      </c>
      <c r="F14">
        <f t="shared" si="0"/>
        <v>4.6230769230769242E-2</v>
      </c>
      <c r="G14" s="6">
        <f t="shared" si="1"/>
        <v>2.5079068160412839E-3</v>
      </c>
    </row>
    <row r="15" spans="1:8">
      <c r="A15" s="4">
        <v>0.30199999999999999</v>
      </c>
      <c r="B15">
        <v>512</v>
      </c>
      <c r="C15" s="8">
        <v>1.9403E-2</v>
      </c>
      <c r="D15">
        <v>1024</v>
      </c>
      <c r="E15" s="8">
        <v>1.0480000000000001E-3</v>
      </c>
      <c r="F15">
        <f t="shared" si="0"/>
        <v>7.1230769230769209E-2</v>
      </c>
      <c r="G15" s="6">
        <f t="shared" si="1"/>
        <v>5.7002814597466494E-3</v>
      </c>
    </row>
    <row r="16" spans="1:8">
      <c r="A16" s="4">
        <v>0.34200000000000003</v>
      </c>
      <c r="B16">
        <v>181</v>
      </c>
      <c r="C16" s="8">
        <v>2.8365000000000001E-2</v>
      </c>
      <c r="D16">
        <v>362</v>
      </c>
      <c r="E16" s="8">
        <v>2.3119999999999998E-3</v>
      </c>
      <c r="F16">
        <f t="shared" si="0"/>
        <v>0.11123076923076924</v>
      </c>
      <c r="G16" s="6">
        <f t="shared" si="1"/>
        <v>1.3851066519162429E-2</v>
      </c>
    </row>
    <row r="17" spans="1:8">
      <c r="A17" s="4">
        <v>0.40400000000000003</v>
      </c>
      <c r="B17">
        <v>76</v>
      </c>
      <c r="C17" s="8">
        <v>2.5593000000000001E-2</v>
      </c>
      <c r="D17">
        <v>152</v>
      </c>
      <c r="E17" s="8">
        <v>1.993E-3</v>
      </c>
      <c r="F17">
        <f t="shared" si="0"/>
        <v>0.17323076923076924</v>
      </c>
      <c r="G17" s="6">
        <f t="shared" si="1"/>
        <v>3.3587866254789607E-2</v>
      </c>
    </row>
    <row r="18" spans="1:8">
      <c r="A18" s="4">
        <v>0.5</v>
      </c>
      <c r="B18">
        <v>32</v>
      </c>
      <c r="C18" s="8">
        <v>2.0948000000000001E-2</v>
      </c>
      <c r="D18">
        <v>64</v>
      </c>
      <c r="E18" s="8">
        <v>1.549E-3</v>
      </c>
      <c r="F18">
        <f t="shared" ref="F18" si="2">A18-$D$1</f>
        <v>0.26923076923076922</v>
      </c>
      <c r="G18" s="6">
        <f t="shared" ref="G18" si="3">-(LN(E18)-LN(C18))/(D18-B18)</f>
        <v>8.1388550468203411E-2</v>
      </c>
    </row>
    <row r="21" spans="1:8">
      <c r="G21" s="1"/>
      <c r="H21" s="1"/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baseColWidth="10" defaultRowHeight="14.4"/>
  <cols>
    <col min="6" max="6" width="12.21875" bestFit="1" customWidth="1"/>
    <col min="7" max="7" width="13" bestFit="1" customWidth="1"/>
    <col min="8" max="8" width="21.77734375" bestFit="1" customWidth="1"/>
  </cols>
  <sheetData>
    <row r="1" spans="1:8">
      <c r="A1" t="s">
        <v>6</v>
      </c>
      <c r="B1">
        <v>6</v>
      </c>
      <c r="C1" t="s">
        <v>7</v>
      </c>
      <c r="D1">
        <f>(B1-2)/(3*B1-2)</f>
        <v>0.25</v>
      </c>
      <c r="E1" t="s">
        <v>8</v>
      </c>
      <c r="F1" s="2">
        <v>1000000</v>
      </c>
      <c r="H1" s="2"/>
    </row>
    <row r="2" spans="1:8">
      <c r="F2" s="2"/>
      <c r="H2" s="2"/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11</v>
      </c>
    </row>
    <row r="4" spans="1:8">
      <c r="A4" s="4">
        <v>0.251</v>
      </c>
      <c r="B4">
        <v>512</v>
      </c>
      <c r="C4" s="8">
        <v>0.66653300000000004</v>
      </c>
      <c r="D4">
        <v>1024</v>
      </c>
      <c r="E4" s="8">
        <v>0.66414399999999996</v>
      </c>
      <c r="F4">
        <f t="shared" ref="F4" si="0">A4-$D$1</f>
        <v>1.0000000000000009E-3</v>
      </c>
      <c r="G4" s="6">
        <f t="shared" ref="G4" si="1">-(LN(E4)-LN(C4))/(D4-B4)</f>
        <v>7.0130026117142799E-6</v>
      </c>
    </row>
    <row r="5" spans="1:8">
      <c r="A5" s="4">
        <v>0.252</v>
      </c>
      <c r="B5">
        <v>512</v>
      </c>
      <c r="C5" s="8">
        <v>0.65454599999999996</v>
      </c>
      <c r="D5">
        <v>1024</v>
      </c>
      <c r="E5" s="8">
        <v>0.64471599999999996</v>
      </c>
      <c r="F5">
        <f t="shared" ref="F5:F16" si="2">A5-$D$1</f>
        <v>2.0000000000000018E-3</v>
      </c>
      <c r="G5" s="6">
        <f t="shared" ref="G5:G16" si="3">-(LN(E5)-LN(C5))/(D5-B5)</f>
        <v>2.9554601143467682E-5</v>
      </c>
    </row>
    <row r="6" spans="1:8">
      <c r="A6" s="4">
        <v>0.253</v>
      </c>
      <c r="B6">
        <v>512</v>
      </c>
      <c r="C6" s="8">
        <v>0.639571</v>
      </c>
      <c r="D6">
        <v>1024</v>
      </c>
      <c r="E6" s="8">
        <v>0.62645600000000001</v>
      </c>
      <c r="F6">
        <f t="shared" si="2"/>
        <v>3.0000000000000027E-3</v>
      </c>
      <c r="G6" s="6">
        <f t="shared" si="3"/>
        <v>4.0466989587113278E-5</v>
      </c>
    </row>
    <row r="7" spans="1:8">
      <c r="A7" s="4">
        <v>0.254</v>
      </c>
      <c r="B7">
        <v>512</v>
      </c>
      <c r="C7" s="8">
        <v>0.62514999999999998</v>
      </c>
      <c r="D7">
        <v>1024</v>
      </c>
      <c r="E7" s="8">
        <v>0.60497900000000004</v>
      </c>
      <c r="F7">
        <f t="shared" si="2"/>
        <v>4.0000000000000036E-3</v>
      </c>
      <c r="G7" s="6">
        <f t="shared" si="3"/>
        <v>6.4058348157032367E-5</v>
      </c>
    </row>
    <row r="8" spans="1:8">
      <c r="A8" s="4">
        <v>0.255</v>
      </c>
      <c r="B8">
        <v>512</v>
      </c>
      <c r="C8" s="8">
        <v>0.61207299999999998</v>
      </c>
      <c r="D8">
        <v>1024</v>
      </c>
      <c r="E8" s="8">
        <v>0.58576099999999998</v>
      </c>
      <c r="F8">
        <f t="shared" si="2"/>
        <v>5.0000000000000044E-3</v>
      </c>
      <c r="G8" s="6">
        <f t="shared" si="3"/>
        <v>8.581972634836134E-5</v>
      </c>
    </row>
    <row r="9" spans="1:8">
      <c r="A9" s="4">
        <v>0.25800000000000001</v>
      </c>
      <c r="B9">
        <v>512</v>
      </c>
      <c r="C9" s="8">
        <v>0.56854899999999997</v>
      </c>
      <c r="D9">
        <v>1024</v>
      </c>
      <c r="E9" s="8">
        <v>0.52475799999999995</v>
      </c>
      <c r="F9">
        <f t="shared" si="2"/>
        <v>8.0000000000000071E-3</v>
      </c>
      <c r="G9" s="6">
        <f t="shared" si="3"/>
        <v>1.5654354935441882E-4</v>
      </c>
    </row>
    <row r="10" spans="1:8">
      <c r="A10" s="4">
        <v>0.26200000000000001</v>
      </c>
      <c r="B10">
        <v>512</v>
      </c>
      <c r="C10" s="8">
        <v>0.511297</v>
      </c>
      <c r="D10">
        <v>1024</v>
      </c>
      <c r="E10" s="8">
        <v>0.44236599999999998</v>
      </c>
      <c r="F10">
        <f t="shared" si="2"/>
        <v>1.2000000000000011E-2</v>
      </c>
      <c r="G10" s="6">
        <f t="shared" si="3"/>
        <v>2.8283797059255444E-4</v>
      </c>
    </row>
    <row r="11" spans="1:8">
      <c r="A11" s="4">
        <v>0.26800000000000002</v>
      </c>
      <c r="B11">
        <v>512</v>
      </c>
      <c r="C11" s="8">
        <v>0.424452</v>
      </c>
      <c r="D11">
        <v>1024</v>
      </c>
      <c r="E11" s="8">
        <v>0.32533200000000001</v>
      </c>
      <c r="F11">
        <f t="shared" si="2"/>
        <v>1.8000000000000016E-2</v>
      </c>
      <c r="G11" s="6">
        <f t="shared" si="3"/>
        <v>5.1943891753350848E-4</v>
      </c>
    </row>
    <row r="12" spans="1:8">
      <c r="A12" s="4">
        <v>0.27800000000000002</v>
      </c>
      <c r="B12">
        <v>512</v>
      </c>
      <c r="C12" s="8">
        <v>0.29038999999999998</v>
      </c>
      <c r="D12">
        <v>1024</v>
      </c>
      <c r="E12" s="8">
        <v>0.16666300000000001</v>
      </c>
      <c r="F12">
        <f t="shared" si="2"/>
        <v>2.8000000000000025E-2</v>
      </c>
      <c r="G12" s="6">
        <f t="shared" si="3"/>
        <v>1.0844746827811469E-3</v>
      </c>
    </row>
    <row r="13" spans="1:8">
      <c r="A13" s="4">
        <v>0.29399999999999998</v>
      </c>
      <c r="B13">
        <v>512</v>
      </c>
      <c r="C13" s="8">
        <v>0.128885</v>
      </c>
      <c r="D13">
        <v>1024</v>
      </c>
      <c r="E13" s="8">
        <v>3.7497999999999997E-2</v>
      </c>
      <c r="F13">
        <f t="shared" si="2"/>
        <v>4.3999999999999984E-2</v>
      </c>
      <c r="G13" s="6">
        <f t="shared" si="3"/>
        <v>2.411392452489146E-3</v>
      </c>
    </row>
    <row r="14" spans="1:8">
      <c r="A14" s="4">
        <v>0.318</v>
      </c>
      <c r="B14">
        <v>512</v>
      </c>
      <c r="C14" s="8">
        <v>2.3217000000000002E-2</v>
      </c>
      <c r="D14">
        <v>1024</v>
      </c>
      <c r="E14" s="8">
        <v>1.389E-3</v>
      </c>
      <c r="F14">
        <f t="shared" si="2"/>
        <v>6.8000000000000005E-2</v>
      </c>
      <c r="G14" s="6">
        <f t="shared" si="3"/>
        <v>5.50058731481294E-3</v>
      </c>
    </row>
    <row r="15" spans="1:8">
      <c r="A15" s="4">
        <v>0.35499999999999998</v>
      </c>
      <c r="B15">
        <v>215</v>
      </c>
      <c r="C15" s="8">
        <v>2.2731999999999999E-2</v>
      </c>
      <c r="D15">
        <v>431</v>
      </c>
      <c r="E15" s="8">
        <v>1.3060000000000001E-3</v>
      </c>
      <c r="F15">
        <f t="shared" si="2"/>
        <v>0.10499999999999998</v>
      </c>
      <c r="G15" s="6">
        <f t="shared" si="3"/>
        <v>1.3225947187873314E-2</v>
      </c>
    </row>
    <row r="16" spans="1:8">
      <c r="A16" s="4">
        <v>0.41199999999999998</v>
      </c>
      <c r="B16">
        <v>91</v>
      </c>
      <c r="C16" s="8">
        <v>2.0962000000000001E-2</v>
      </c>
      <c r="D16">
        <v>181</v>
      </c>
      <c r="E16" s="8">
        <v>1.3270000000000001E-3</v>
      </c>
      <c r="F16">
        <f t="shared" si="2"/>
        <v>0.16199999999999998</v>
      </c>
      <c r="G16" s="6">
        <f t="shared" si="3"/>
        <v>3.0664339104421279E-2</v>
      </c>
    </row>
    <row r="17" spans="1:8">
      <c r="A17" s="4">
        <v>0.5</v>
      </c>
      <c r="B17">
        <v>38</v>
      </c>
      <c r="C17" s="8">
        <v>1.8009000000000001E-2</v>
      </c>
      <c r="D17">
        <v>76</v>
      </c>
      <c r="E17" s="8">
        <v>1.0740000000000001E-3</v>
      </c>
      <c r="F17">
        <f t="shared" ref="F17" si="4">A17-$D$1</f>
        <v>0.25</v>
      </c>
      <c r="G17" s="6">
        <f t="shared" ref="G17" si="5">-(LN(E17)-LN(C17))/(D17-B17)</f>
        <v>7.4196885180293243E-2</v>
      </c>
    </row>
    <row r="20" spans="1:8">
      <c r="G20" s="1"/>
      <c r="H20" s="1"/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baseColWidth="10" defaultRowHeight="14.4"/>
  <cols>
    <col min="6" max="6" width="12.21875" bestFit="1" customWidth="1"/>
    <col min="7" max="7" width="13" bestFit="1" customWidth="1"/>
    <col min="8" max="8" width="21.77734375" bestFit="1" customWidth="1"/>
  </cols>
  <sheetData>
    <row r="1" spans="1:8">
      <c r="A1" t="s">
        <v>6</v>
      </c>
      <c r="B1">
        <v>7</v>
      </c>
      <c r="C1" t="s">
        <v>7</v>
      </c>
      <c r="D1">
        <f>(B1-2)/(3*B1-2)</f>
        <v>0.26315789473684209</v>
      </c>
      <c r="E1" t="s">
        <v>8</v>
      </c>
      <c r="F1" s="2">
        <v>1000000</v>
      </c>
      <c r="H1" s="2"/>
    </row>
    <row r="2" spans="1:8">
      <c r="F2" s="2"/>
      <c r="H2" s="2"/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11</v>
      </c>
    </row>
    <row r="4" spans="1:8">
      <c r="A4" s="4">
        <v>0.26400000000000001</v>
      </c>
      <c r="B4">
        <v>512</v>
      </c>
      <c r="C4" s="8">
        <v>0.68481400000000003</v>
      </c>
      <c r="D4">
        <v>1024</v>
      </c>
      <c r="E4" s="8">
        <v>0.68324499999999999</v>
      </c>
      <c r="F4">
        <f t="shared" ref="F4" si="0">A4-$D$1</f>
        <v>8.4210526315792178E-4</v>
      </c>
      <c r="G4" s="6">
        <f t="shared" ref="G4" si="1">-(LN(E4)-LN(C4))/(D4-B4)</f>
        <v>4.4800033749931674E-6</v>
      </c>
    </row>
    <row r="5" spans="1:8">
      <c r="A5" s="4">
        <v>0.26500000000000001</v>
      </c>
      <c r="B5">
        <v>512</v>
      </c>
      <c r="C5" s="8">
        <v>0.67220199999999997</v>
      </c>
      <c r="D5">
        <v>1024</v>
      </c>
      <c r="E5" s="8">
        <v>0.66356199999999999</v>
      </c>
      <c r="F5">
        <f t="shared" ref="F5:F16" si="2">A5-$D$1</f>
        <v>1.8421052631579227E-3</v>
      </c>
      <c r="G5" s="6">
        <f t="shared" ref="G5:G16" si="3">-(LN(E5)-LN(C5))/(D5-B5)</f>
        <v>2.5266791653445189E-5</v>
      </c>
    </row>
    <row r="6" spans="1:8">
      <c r="A6" s="4">
        <v>0.26600000000000001</v>
      </c>
      <c r="B6">
        <v>512</v>
      </c>
      <c r="C6" s="8">
        <v>0.65782600000000002</v>
      </c>
      <c r="D6">
        <v>1024</v>
      </c>
      <c r="E6" s="8">
        <v>0.64467399999999997</v>
      </c>
      <c r="F6">
        <f t="shared" si="2"/>
        <v>2.8421052631579236E-3</v>
      </c>
      <c r="G6" s="6">
        <f t="shared" si="3"/>
        <v>3.9444718744743542E-5</v>
      </c>
    </row>
    <row r="7" spans="1:8">
      <c r="A7" s="4">
        <v>0.26700000000000002</v>
      </c>
      <c r="B7">
        <v>512</v>
      </c>
      <c r="C7" s="8">
        <v>0.64382300000000003</v>
      </c>
      <c r="D7">
        <v>1024</v>
      </c>
      <c r="E7" s="8">
        <v>0.62390699999999999</v>
      </c>
      <c r="F7">
        <f t="shared" si="2"/>
        <v>3.8421052631579244E-3</v>
      </c>
      <c r="G7" s="6">
        <f t="shared" si="3"/>
        <v>6.1372118762833086E-5</v>
      </c>
    </row>
    <row r="8" spans="1:8">
      <c r="A8" s="4">
        <v>0.26800000000000002</v>
      </c>
      <c r="B8">
        <v>512</v>
      </c>
      <c r="C8" s="8">
        <v>0.629687</v>
      </c>
      <c r="D8">
        <v>1024</v>
      </c>
      <c r="E8" s="8">
        <v>0.60346999999999995</v>
      </c>
      <c r="F8">
        <f t="shared" si="2"/>
        <v>4.8421052631579253E-3</v>
      </c>
      <c r="G8" s="6">
        <f t="shared" si="3"/>
        <v>8.3059650884717562E-5</v>
      </c>
    </row>
    <row r="9" spans="1:8">
      <c r="A9" s="4">
        <v>0.27100000000000002</v>
      </c>
      <c r="B9">
        <v>512</v>
      </c>
      <c r="C9" s="8">
        <v>0.58563299999999996</v>
      </c>
      <c r="D9">
        <v>1024</v>
      </c>
      <c r="E9" s="8">
        <v>0.54236600000000001</v>
      </c>
      <c r="F9">
        <f t="shared" si="2"/>
        <v>7.842105263157928E-3</v>
      </c>
      <c r="G9" s="6">
        <f t="shared" si="3"/>
        <v>1.4990676410687651E-4</v>
      </c>
    </row>
    <row r="10" spans="1:8">
      <c r="A10" s="4">
        <v>0.27500000000000002</v>
      </c>
      <c r="B10">
        <v>512</v>
      </c>
      <c r="C10" s="8">
        <v>0.52632199999999996</v>
      </c>
      <c r="D10">
        <v>1024</v>
      </c>
      <c r="E10" s="8">
        <v>0.45661499999999999</v>
      </c>
      <c r="F10">
        <f t="shared" si="2"/>
        <v>1.1842105263157932E-2</v>
      </c>
      <c r="G10" s="6">
        <f t="shared" si="3"/>
        <v>2.7748556186104906E-4</v>
      </c>
    </row>
    <row r="11" spans="1:8">
      <c r="A11" s="4">
        <v>0.28100000000000003</v>
      </c>
      <c r="B11">
        <v>512</v>
      </c>
      <c r="C11" s="8">
        <v>0.43737399999999999</v>
      </c>
      <c r="D11">
        <v>1024</v>
      </c>
      <c r="E11" s="8">
        <v>0.33419300000000002</v>
      </c>
      <c r="F11">
        <f t="shared" si="2"/>
        <v>1.7842105263157937E-2</v>
      </c>
      <c r="G11" s="6">
        <f t="shared" si="3"/>
        <v>5.2552733186985194E-4</v>
      </c>
    </row>
    <row r="12" spans="1:8">
      <c r="A12" s="4">
        <v>0.29099999999999998</v>
      </c>
      <c r="B12">
        <v>512</v>
      </c>
      <c r="C12" s="8">
        <v>0.29685400000000001</v>
      </c>
      <c r="D12">
        <v>1024</v>
      </c>
      <c r="E12" s="8">
        <v>0.170097</v>
      </c>
      <c r="F12">
        <f t="shared" si="2"/>
        <v>2.784210526315789E-2</v>
      </c>
      <c r="G12" s="6">
        <f t="shared" si="3"/>
        <v>1.0876397907868115E-3</v>
      </c>
    </row>
    <row r="13" spans="1:8">
      <c r="A13" s="4">
        <v>0.30599999999999999</v>
      </c>
      <c r="B13">
        <v>512</v>
      </c>
      <c r="C13" s="8">
        <v>0.137743</v>
      </c>
      <c r="D13">
        <v>1024</v>
      </c>
      <c r="E13" s="8">
        <v>4.0991E-2</v>
      </c>
      <c r="F13">
        <f t="shared" si="2"/>
        <v>4.2842105263157904E-2</v>
      </c>
      <c r="G13" s="6">
        <f t="shared" si="3"/>
        <v>2.3672599602188277E-3</v>
      </c>
    </row>
    <row r="14" spans="1:8">
      <c r="A14" s="4">
        <v>0.32900000000000001</v>
      </c>
      <c r="B14">
        <v>512</v>
      </c>
      <c r="C14" s="8">
        <v>2.6393E-2</v>
      </c>
      <c r="D14">
        <v>1024</v>
      </c>
      <c r="E14" s="8">
        <v>1.6069999999999999E-3</v>
      </c>
      <c r="F14">
        <f t="shared" si="2"/>
        <v>6.5842105263157924E-2</v>
      </c>
      <c r="G14" s="6">
        <f t="shared" si="3"/>
        <v>5.4662690170368461E-3</v>
      </c>
    </row>
    <row r="15" spans="1:8">
      <c r="A15" s="4">
        <v>0.36399999999999999</v>
      </c>
      <c r="B15">
        <v>215</v>
      </c>
      <c r="C15" s="8">
        <v>2.7015999999999998E-2</v>
      </c>
      <c r="D15">
        <v>431</v>
      </c>
      <c r="E15" s="8">
        <v>1.779E-3</v>
      </c>
      <c r="F15">
        <f t="shared" si="2"/>
        <v>0.1008421052631579</v>
      </c>
      <c r="G15" s="6">
        <f t="shared" si="3"/>
        <v>1.2594342011109113E-2</v>
      </c>
    </row>
    <row r="16" spans="1:8">
      <c r="A16" s="4">
        <v>0.41699999999999998</v>
      </c>
      <c r="B16">
        <v>91</v>
      </c>
      <c r="C16" s="8">
        <v>2.6453000000000001E-2</v>
      </c>
      <c r="D16">
        <v>181</v>
      </c>
      <c r="E16" s="8">
        <v>1.99E-3</v>
      </c>
      <c r="F16">
        <f t="shared" si="2"/>
        <v>0.15384210526315789</v>
      </c>
      <c r="G16" s="6">
        <f t="shared" si="3"/>
        <v>2.8747054829847383E-2</v>
      </c>
    </row>
    <row r="17" spans="1:8">
      <c r="A17" s="4">
        <v>0.5</v>
      </c>
      <c r="B17">
        <v>38</v>
      </c>
      <c r="C17" s="8">
        <v>2.4219999999999998E-2</v>
      </c>
      <c r="D17">
        <v>76</v>
      </c>
      <c r="E17" s="8">
        <v>1.7440000000000001E-3</v>
      </c>
      <c r="F17">
        <f t="shared" ref="F17" si="4">A17-$D$1</f>
        <v>0.23684210526315791</v>
      </c>
      <c r="G17" s="6">
        <f t="shared" ref="G17" si="5">-(LN(E17)-LN(C17))/(D17-B17)</f>
        <v>6.9236774016793651E-2</v>
      </c>
    </row>
    <row r="20" spans="1:8">
      <c r="G20" s="1"/>
      <c r="H20" s="1"/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baseColWidth="10" defaultRowHeight="14.4"/>
  <cols>
    <col min="6" max="6" width="14" bestFit="1" customWidth="1"/>
    <col min="7" max="7" width="13" bestFit="1" customWidth="1"/>
    <col min="8" max="8" width="21.77734375" bestFit="1" customWidth="1"/>
  </cols>
  <sheetData>
    <row r="1" spans="1:8">
      <c r="A1" t="s">
        <v>6</v>
      </c>
      <c r="B1">
        <v>4</v>
      </c>
      <c r="C1" t="s">
        <v>7</v>
      </c>
      <c r="D1">
        <f>(B1-2)/(3*B1-2)</f>
        <v>0.2</v>
      </c>
      <c r="E1" t="s">
        <v>8</v>
      </c>
      <c r="F1" s="2">
        <v>1000000</v>
      </c>
      <c r="H1" s="2"/>
    </row>
    <row r="2" spans="1:8">
      <c r="F2" s="2"/>
      <c r="H2" s="2"/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10</v>
      </c>
      <c r="G3" t="s">
        <v>11</v>
      </c>
    </row>
    <row r="4" spans="1:8">
      <c r="A4" s="4">
        <v>0.1</v>
      </c>
      <c r="B4">
        <v>152</v>
      </c>
      <c r="C4" s="5">
        <v>1.5265000000000001E-2</v>
      </c>
      <c r="D4">
        <v>304</v>
      </c>
      <c r="E4" s="5">
        <v>1.6070000000000301E-3</v>
      </c>
      <c r="F4">
        <f>ABS(A4-$D$1)</f>
        <v>0.1</v>
      </c>
      <c r="G4" s="6">
        <f>-(LN(E4)-LN(C4))/(D4-B4)</f>
        <v>1.4810483812048992E-2</v>
      </c>
    </row>
    <row r="5" spans="1:8">
      <c r="A5" s="4">
        <v>0.123</v>
      </c>
      <c r="B5">
        <v>256</v>
      </c>
      <c r="C5" s="5">
        <v>1.5675000000000001E-2</v>
      </c>
      <c r="D5">
        <v>512</v>
      </c>
      <c r="E5" s="5">
        <v>1.7169999999999701E-3</v>
      </c>
      <c r="F5">
        <f t="shared" ref="F5:F22" si="0">ABS(A5-$D$1)</f>
        <v>7.7000000000000013E-2</v>
      </c>
      <c r="G5" s="6">
        <f t="shared" ref="G5:G22" si="1">-(LN(E5)-LN(C5))/(D5-B5)</f>
        <v>8.638626971108062E-3</v>
      </c>
    </row>
    <row r="6" spans="1:8">
      <c r="A6" s="4">
        <v>0.14000000000000001</v>
      </c>
      <c r="B6">
        <v>431</v>
      </c>
      <c r="C6" s="5">
        <v>1.4729000000000001E-2</v>
      </c>
      <c r="D6">
        <v>861</v>
      </c>
      <c r="E6" s="5">
        <v>1.64900000000001E-3</v>
      </c>
      <c r="F6">
        <f t="shared" si="0"/>
        <v>0.06</v>
      </c>
      <c r="G6" s="6">
        <f t="shared" si="1"/>
        <v>5.0922076649533455E-3</v>
      </c>
    </row>
    <row r="7" spans="1:8">
      <c r="A7" s="4">
        <v>0.154</v>
      </c>
      <c r="B7">
        <v>512</v>
      </c>
      <c r="C7" s="5">
        <v>3.1261999999999998E-2</v>
      </c>
      <c r="D7">
        <v>1024</v>
      </c>
      <c r="E7" s="5">
        <v>6.0769999999999999E-3</v>
      </c>
      <c r="F7">
        <f t="shared" si="0"/>
        <v>4.6000000000000013E-2</v>
      </c>
      <c r="G7" s="6">
        <f t="shared" si="1"/>
        <v>3.1990081041407444E-3</v>
      </c>
    </row>
    <row r="8" spans="1:8">
      <c r="A8" s="4">
        <v>0.16400000000000001</v>
      </c>
      <c r="B8">
        <v>512</v>
      </c>
      <c r="C8" s="5">
        <v>6.2816999999999998E-2</v>
      </c>
      <c r="D8">
        <v>1024</v>
      </c>
      <c r="E8" s="5">
        <v>2.0974E-2</v>
      </c>
      <c r="F8">
        <f t="shared" si="0"/>
        <v>3.6000000000000004E-2</v>
      </c>
      <c r="G8" s="6">
        <f t="shared" si="1"/>
        <v>2.1424651602853038E-3</v>
      </c>
    </row>
    <row r="9" spans="1:8">
      <c r="A9" s="4">
        <v>0.17199999999999999</v>
      </c>
      <c r="B9">
        <v>512</v>
      </c>
      <c r="C9" s="5">
        <v>0.103294</v>
      </c>
      <c r="D9">
        <v>1024</v>
      </c>
      <c r="E9" s="5">
        <v>4.9214000000000001E-2</v>
      </c>
      <c r="F9">
        <f t="shared" si="0"/>
        <v>2.8000000000000025E-2</v>
      </c>
      <c r="G9" s="6">
        <f t="shared" si="1"/>
        <v>1.4480491314838376E-3</v>
      </c>
    </row>
    <row r="10" spans="1:8">
      <c r="A10" s="4">
        <v>0.17799999999999999</v>
      </c>
      <c r="B10">
        <v>512</v>
      </c>
      <c r="C10" s="5">
        <v>0.14413300000000001</v>
      </c>
      <c r="D10">
        <v>1024</v>
      </c>
      <c r="E10" s="5">
        <v>8.4681999999999993E-2</v>
      </c>
      <c r="F10">
        <f t="shared" si="0"/>
        <v>2.200000000000002E-2</v>
      </c>
      <c r="G10" s="6">
        <f t="shared" si="1"/>
        <v>1.038737148643048E-3</v>
      </c>
    </row>
    <row r="11" spans="1:8">
      <c r="A11" s="4">
        <v>0.183</v>
      </c>
      <c r="B11">
        <v>512</v>
      </c>
      <c r="C11" s="5">
        <v>0.185587</v>
      </c>
      <c r="D11">
        <v>1024</v>
      </c>
      <c r="E11" s="5">
        <v>0.12784699999999999</v>
      </c>
      <c r="F11">
        <f t="shared" si="0"/>
        <v>1.7000000000000015E-2</v>
      </c>
      <c r="G11" s="6">
        <f t="shared" si="1"/>
        <v>7.2790925455405373E-4</v>
      </c>
    </row>
    <row r="12" spans="1:8">
      <c r="A12" s="4">
        <v>0.187</v>
      </c>
      <c r="B12">
        <v>512</v>
      </c>
      <c r="C12" s="5">
        <v>0.22287899999999999</v>
      </c>
      <c r="D12">
        <v>1024</v>
      </c>
      <c r="E12" s="5">
        <v>0.17105899999999999</v>
      </c>
      <c r="F12">
        <f t="shared" si="0"/>
        <v>1.3000000000000012E-2</v>
      </c>
      <c r="G12" s="6">
        <f t="shared" si="1"/>
        <v>5.1683690833709706E-4</v>
      </c>
    </row>
    <row r="13" spans="1:8">
      <c r="A13" s="4">
        <v>0.19</v>
      </c>
      <c r="B13">
        <v>512</v>
      </c>
      <c r="C13" s="5">
        <v>0.25410199999999999</v>
      </c>
      <c r="D13">
        <v>1024</v>
      </c>
      <c r="E13" s="5">
        <v>0.210093</v>
      </c>
      <c r="F13">
        <f t="shared" si="0"/>
        <v>1.0000000000000009E-2</v>
      </c>
      <c r="G13" s="6">
        <f t="shared" si="1"/>
        <v>3.7145599879699533E-4</v>
      </c>
    </row>
    <row r="14" spans="1:8">
      <c r="A14" s="4">
        <v>0.191</v>
      </c>
      <c r="B14">
        <v>512</v>
      </c>
      <c r="C14" s="5">
        <v>0.26480199999999998</v>
      </c>
      <c r="D14">
        <v>1024</v>
      </c>
      <c r="E14" s="5">
        <v>0.223916</v>
      </c>
      <c r="F14">
        <f t="shared" si="0"/>
        <v>9.000000000000008E-3</v>
      </c>
      <c r="G14" s="6">
        <f t="shared" si="1"/>
        <v>3.2756131910051563E-4</v>
      </c>
    </row>
    <row r="15" spans="1:8">
      <c r="A15" s="4">
        <v>0.192</v>
      </c>
      <c r="B15">
        <v>512</v>
      </c>
      <c r="C15" s="5">
        <v>0.275725</v>
      </c>
      <c r="D15">
        <v>1024</v>
      </c>
      <c r="E15" s="5">
        <v>0.238039</v>
      </c>
      <c r="F15">
        <f t="shared" si="0"/>
        <v>8.0000000000000071E-3</v>
      </c>
      <c r="G15" s="6">
        <f t="shared" si="1"/>
        <v>2.8704973906056551E-4</v>
      </c>
    </row>
    <row r="16" spans="1:8">
      <c r="A16" s="4">
        <v>0.193</v>
      </c>
      <c r="B16">
        <v>512</v>
      </c>
      <c r="C16" s="5">
        <v>0.28567799999999999</v>
      </c>
      <c r="D16">
        <v>1024</v>
      </c>
      <c r="E16" s="5">
        <v>0.25228499999999998</v>
      </c>
      <c r="F16">
        <f t="shared" si="0"/>
        <v>7.0000000000000062E-3</v>
      </c>
      <c r="G16" s="6">
        <f t="shared" si="1"/>
        <v>2.4278496401187576E-4</v>
      </c>
    </row>
    <row r="17" spans="1:8">
      <c r="A17" s="4">
        <v>0.19400000000000001</v>
      </c>
      <c r="B17">
        <v>512</v>
      </c>
      <c r="C17" s="5">
        <v>0.29955900000000002</v>
      </c>
      <c r="D17">
        <v>1024</v>
      </c>
      <c r="E17" s="5">
        <v>0.26834200000000002</v>
      </c>
      <c r="F17">
        <f t="shared" ref="F17:F19" si="2">ABS(A17-$D$1)</f>
        <v>6.0000000000000053E-3</v>
      </c>
      <c r="G17" s="6">
        <f t="shared" ref="G17:G19" si="3">-(LN(E17)-LN(C17))/(D17-B17)</f>
        <v>2.1493966168098684E-4</v>
      </c>
    </row>
    <row r="18" spans="1:8">
      <c r="A18" s="4">
        <v>0.19500000000000001</v>
      </c>
      <c r="B18">
        <v>512</v>
      </c>
      <c r="C18" s="5">
        <v>0.30954500000000001</v>
      </c>
      <c r="D18">
        <v>1024</v>
      </c>
      <c r="E18" s="5">
        <v>0.283555</v>
      </c>
      <c r="F18">
        <f t="shared" si="2"/>
        <v>5.0000000000000044E-3</v>
      </c>
      <c r="G18" s="6">
        <f t="shared" si="3"/>
        <v>1.712839247587695E-4</v>
      </c>
    </row>
    <row r="19" spans="1:8">
      <c r="A19" s="4">
        <v>0.19600000000000001</v>
      </c>
      <c r="B19">
        <v>512</v>
      </c>
      <c r="C19" s="5">
        <v>0.32116499999999998</v>
      </c>
      <c r="D19">
        <v>1024</v>
      </c>
      <c r="E19" s="5">
        <v>0.30028500000000002</v>
      </c>
      <c r="F19">
        <f t="shared" si="2"/>
        <v>4.0000000000000036E-3</v>
      </c>
      <c r="G19" s="6">
        <f t="shared" si="3"/>
        <v>1.3129489466300916E-4</v>
      </c>
    </row>
    <row r="20" spans="1:8">
      <c r="A20" s="4">
        <v>0.19700000000000001</v>
      </c>
      <c r="B20">
        <v>512</v>
      </c>
      <c r="C20" s="5">
        <v>0.33246500000000001</v>
      </c>
      <c r="D20">
        <v>1024</v>
      </c>
      <c r="E20" s="5">
        <v>0.31539899999999998</v>
      </c>
      <c r="F20">
        <f t="shared" si="0"/>
        <v>3.0000000000000027E-3</v>
      </c>
      <c r="G20" s="6">
        <f t="shared" si="1"/>
        <v>1.0292204580193828E-4</v>
      </c>
    </row>
    <row r="21" spans="1:8">
      <c r="A21" s="4">
        <v>0.19800000000000001</v>
      </c>
      <c r="B21">
        <v>512</v>
      </c>
      <c r="C21" s="5">
        <v>0.3453</v>
      </c>
      <c r="D21">
        <v>1024</v>
      </c>
      <c r="E21" s="5">
        <v>0.33221800000000001</v>
      </c>
      <c r="F21">
        <f t="shared" si="0"/>
        <v>2.0000000000000018E-3</v>
      </c>
      <c r="G21" s="6">
        <f t="shared" si="1"/>
        <v>7.543403214510698E-5</v>
      </c>
    </row>
    <row r="22" spans="1:8">
      <c r="A22" s="4">
        <v>0.19900000000000001</v>
      </c>
      <c r="B22">
        <v>512</v>
      </c>
      <c r="C22" s="5">
        <v>0.357319</v>
      </c>
      <c r="D22">
        <v>1024</v>
      </c>
      <c r="E22" s="5">
        <v>0.350609</v>
      </c>
      <c r="F22">
        <f t="shared" si="0"/>
        <v>1.0000000000000009E-3</v>
      </c>
      <c r="G22" s="6">
        <f t="shared" si="1"/>
        <v>3.7025972227841628E-5</v>
      </c>
    </row>
    <row r="25" spans="1:8">
      <c r="G25" s="1"/>
      <c r="H25" s="1"/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baseColWidth="10" defaultRowHeight="14.4"/>
  <cols>
    <col min="6" max="6" width="12.21875" bestFit="1" customWidth="1"/>
    <col min="7" max="7" width="13" bestFit="1" customWidth="1"/>
    <col min="8" max="8" width="21.77734375" bestFit="1" customWidth="1"/>
  </cols>
  <sheetData>
    <row r="1" spans="1:8">
      <c r="A1" t="s">
        <v>6</v>
      </c>
      <c r="B1">
        <v>4</v>
      </c>
      <c r="C1" t="s">
        <v>7</v>
      </c>
      <c r="D1">
        <f>(B1-3)/(5*B1-3)</f>
        <v>5.8823529411764705E-2</v>
      </c>
      <c r="E1" t="s">
        <v>8</v>
      </c>
      <c r="F1" s="2">
        <v>1000000</v>
      </c>
      <c r="H1" s="2"/>
    </row>
    <row r="2" spans="1:8">
      <c r="F2" s="2"/>
      <c r="H2" s="2"/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11</v>
      </c>
    </row>
    <row r="4" spans="1:8">
      <c r="A4" s="4">
        <v>5.8999999999999997E-2</v>
      </c>
      <c r="B4">
        <v>512</v>
      </c>
      <c r="C4" s="9">
        <v>0.61382999999999999</v>
      </c>
      <c r="D4">
        <v>1024</v>
      </c>
      <c r="E4" s="9">
        <v>0.609344</v>
      </c>
      <c r="F4">
        <f>A4-$D$1</f>
        <v>1.7647058823529183E-4</v>
      </c>
      <c r="G4" s="6">
        <f>-(LN(E4)-LN(C4))/(D4-B4)</f>
        <v>1.4326265983108204E-5</v>
      </c>
    </row>
    <row r="5" spans="1:8">
      <c r="A5" s="4">
        <v>0.06</v>
      </c>
      <c r="B5">
        <v>512</v>
      </c>
      <c r="C5" s="9">
        <v>0.5998</v>
      </c>
      <c r="D5">
        <v>1024</v>
      </c>
      <c r="E5" s="9">
        <v>0.58847400000000005</v>
      </c>
      <c r="F5">
        <f t="shared" ref="F5:F18" si="0">A5-$D$1</f>
        <v>1.1764705882352927E-3</v>
      </c>
      <c r="G5" s="6">
        <f t="shared" ref="G5:G18" si="1">-(LN(E5)-LN(C5))/(D5-B5)</f>
        <v>3.723343888573029E-5</v>
      </c>
    </row>
    <row r="6" spans="1:8">
      <c r="A6" s="4">
        <v>6.0999999999999999E-2</v>
      </c>
      <c r="B6">
        <v>512</v>
      </c>
      <c r="C6" s="9">
        <v>0.58502500000000002</v>
      </c>
      <c r="D6">
        <v>1024</v>
      </c>
      <c r="E6" s="9">
        <v>0.56777</v>
      </c>
      <c r="F6">
        <f t="shared" si="0"/>
        <v>2.1764705882352936E-3</v>
      </c>
      <c r="G6" s="6">
        <f t="shared" si="1"/>
        <v>5.8472996531072239E-5</v>
      </c>
    </row>
    <row r="7" spans="1:8">
      <c r="A7" s="4">
        <v>6.2E-2</v>
      </c>
      <c r="B7">
        <v>512</v>
      </c>
      <c r="C7" s="9">
        <v>0.57081599999999999</v>
      </c>
      <c r="D7">
        <v>1024</v>
      </c>
      <c r="E7" s="9">
        <v>0.54783599999999999</v>
      </c>
      <c r="F7">
        <f t="shared" si="0"/>
        <v>3.1764705882352945E-3</v>
      </c>
      <c r="G7" s="6">
        <f t="shared" si="1"/>
        <v>8.0255749919812876E-5</v>
      </c>
    </row>
    <row r="8" spans="1:8">
      <c r="A8" s="4">
        <v>6.3E-2</v>
      </c>
      <c r="B8">
        <v>512</v>
      </c>
      <c r="C8" s="9">
        <v>0.55598199999999998</v>
      </c>
      <c r="D8">
        <v>1024</v>
      </c>
      <c r="E8" s="9">
        <v>0.52782300000000004</v>
      </c>
      <c r="F8">
        <f t="shared" si="0"/>
        <v>4.1764705882352954E-3</v>
      </c>
      <c r="G8" s="6">
        <f t="shared" si="1"/>
        <v>1.0151351444042723E-4</v>
      </c>
    </row>
    <row r="9" spans="1:8">
      <c r="A9" s="4">
        <v>6.4000000000000001E-2</v>
      </c>
      <c r="B9">
        <v>512</v>
      </c>
      <c r="C9" s="9">
        <v>0.54337100000000005</v>
      </c>
      <c r="D9">
        <v>1024</v>
      </c>
      <c r="E9" s="9">
        <v>0.506216</v>
      </c>
      <c r="F9">
        <f t="shared" si="0"/>
        <v>5.1764705882352963E-3</v>
      </c>
      <c r="G9" s="6">
        <f t="shared" si="1"/>
        <v>1.3833764103836029E-4</v>
      </c>
    </row>
    <row r="10" spans="1:8">
      <c r="A10" s="4">
        <v>6.7000000000000004E-2</v>
      </c>
      <c r="B10">
        <v>512</v>
      </c>
      <c r="C10" s="9">
        <v>0.49934099999999998</v>
      </c>
      <c r="D10">
        <v>1024</v>
      </c>
      <c r="E10" s="9">
        <v>0.44505800000000001</v>
      </c>
      <c r="F10">
        <f t="shared" si="0"/>
        <v>8.1764705882352989E-3</v>
      </c>
      <c r="G10" s="6">
        <f t="shared" si="1"/>
        <v>2.2477464520411568E-4</v>
      </c>
    </row>
    <row r="11" spans="1:8">
      <c r="A11" s="4">
        <v>7.1999999999999995E-2</v>
      </c>
      <c r="B11">
        <v>512</v>
      </c>
      <c r="C11" s="9">
        <v>0.426786</v>
      </c>
      <c r="D11">
        <v>1024</v>
      </c>
      <c r="E11" s="9">
        <v>0.345003</v>
      </c>
      <c r="F11">
        <f t="shared" si="0"/>
        <v>1.3176470588235289E-2</v>
      </c>
      <c r="G11" s="6">
        <f t="shared" si="1"/>
        <v>4.1548750780189231E-4</v>
      </c>
    </row>
    <row r="12" spans="1:8">
      <c r="A12" s="4">
        <v>8.1000000000000003E-2</v>
      </c>
      <c r="B12">
        <v>512</v>
      </c>
      <c r="C12" s="9">
        <v>0.30624400000000002</v>
      </c>
      <c r="D12">
        <v>1024</v>
      </c>
      <c r="E12" s="9">
        <v>0.19509299999999999</v>
      </c>
      <c r="F12">
        <f t="shared" si="0"/>
        <v>2.2176470588235297E-2</v>
      </c>
      <c r="G12" s="6">
        <f t="shared" si="1"/>
        <v>8.8067539429936273E-4</v>
      </c>
    </row>
    <row r="13" spans="1:8">
      <c r="A13" s="4">
        <v>9.5000000000000001E-2</v>
      </c>
      <c r="B13">
        <v>512</v>
      </c>
      <c r="C13" s="9">
        <v>0.15754499999999999</v>
      </c>
      <c r="D13">
        <v>1024</v>
      </c>
      <c r="E13" s="9">
        <v>5.8064999999999999E-2</v>
      </c>
      <c r="F13">
        <f t="shared" si="0"/>
        <v>3.6176470588235296E-2</v>
      </c>
      <c r="G13" s="6">
        <f t="shared" si="1"/>
        <v>1.9495079278225142E-3</v>
      </c>
    </row>
    <row r="14" spans="1:8">
      <c r="A14" s="4">
        <v>0.11899999999999999</v>
      </c>
      <c r="B14">
        <v>512</v>
      </c>
      <c r="C14" s="9">
        <v>3.3785000000000003E-2</v>
      </c>
      <c r="D14">
        <v>1024</v>
      </c>
      <c r="E14" s="9">
        <v>2.9680000000000002E-3</v>
      </c>
      <c r="F14">
        <f t="shared" si="0"/>
        <v>6.017647058823529E-2</v>
      </c>
      <c r="G14" s="6">
        <f t="shared" si="1"/>
        <v>4.7502511556621173E-3</v>
      </c>
    </row>
    <row r="15" spans="1:8">
      <c r="A15" s="3">
        <v>0.158</v>
      </c>
      <c r="B15">
        <v>215</v>
      </c>
      <c r="C15" s="9">
        <v>3.7818999999999998E-2</v>
      </c>
      <c r="D15">
        <v>431</v>
      </c>
      <c r="E15" s="9">
        <v>2.6580000000000002E-3</v>
      </c>
      <c r="F15">
        <f t="shared" si="0"/>
        <v>9.9176470588235296E-2</v>
      </c>
      <c r="G15" s="6">
        <f t="shared" si="1"/>
        <v>1.229276695163518E-2</v>
      </c>
    </row>
    <row r="16" spans="1:8">
      <c r="A16" s="3">
        <v>0.222</v>
      </c>
      <c r="B16">
        <v>108</v>
      </c>
      <c r="C16" s="9">
        <v>2.8466999999999999E-2</v>
      </c>
      <c r="D16">
        <v>215</v>
      </c>
      <c r="E16" s="9">
        <v>1.5510000000000001E-3</v>
      </c>
      <c r="F16">
        <f t="shared" si="0"/>
        <v>0.16317647058823531</v>
      </c>
      <c r="G16" s="6">
        <f t="shared" si="1"/>
        <v>2.7194819041732054E-2</v>
      </c>
    </row>
    <row r="17" spans="1:8">
      <c r="A17" s="3">
        <v>0.32700000000000001</v>
      </c>
      <c r="B17">
        <v>45</v>
      </c>
      <c r="C17" s="9">
        <v>2.7962999999999998E-2</v>
      </c>
      <c r="D17">
        <v>91</v>
      </c>
      <c r="E17" s="9">
        <v>1.83E-3</v>
      </c>
      <c r="F17">
        <f t="shared" si="0"/>
        <v>0.26817647058823529</v>
      </c>
      <c r="G17" s="6">
        <f t="shared" si="1"/>
        <v>5.927317914986522E-2</v>
      </c>
    </row>
    <row r="18" spans="1:8">
      <c r="A18" s="3">
        <v>0.5</v>
      </c>
      <c r="B18">
        <v>19</v>
      </c>
      <c r="C18" s="9">
        <v>1.8186000000000001E-2</v>
      </c>
      <c r="D18">
        <v>38</v>
      </c>
      <c r="E18" s="9">
        <v>1.3470000000000001E-3</v>
      </c>
      <c r="F18">
        <f t="shared" si="0"/>
        <v>0.44117647058823528</v>
      </c>
      <c r="G18" s="6">
        <f t="shared" si="1"/>
        <v>0.13698800894081548</v>
      </c>
    </row>
    <row r="21" spans="1:8">
      <c r="G21" s="1"/>
      <c r="H21" s="1"/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baseColWidth="10" defaultRowHeight="14.4"/>
  <cols>
    <col min="6" max="6" width="12.21875" bestFit="1" customWidth="1"/>
    <col min="7" max="7" width="13" bestFit="1" customWidth="1"/>
    <col min="8" max="8" width="21.77734375" bestFit="1" customWidth="1"/>
  </cols>
  <sheetData>
    <row r="1" spans="1:8">
      <c r="A1" t="s">
        <v>6</v>
      </c>
      <c r="B1">
        <v>4</v>
      </c>
      <c r="C1" t="s">
        <v>7</v>
      </c>
      <c r="D1">
        <f>(B1-3)/(5*B1-3)</f>
        <v>5.8823529411764705E-2</v>
      </c>
      <c r="E1" t="s">
        <v>8</v>
      </c>
      <c r="F1" s="2">
        <v>1000000</v>
      </c>
      <c r="H1" s="2"/>
    </row>
    <row r="2" spans="1:8">
      <c r="F2" s="2"/>
      <c r="H2" s="2"/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10</v>
      </c>
      <c r="G3" t="s">
        <v>11</v>
      </c>
    </row>
    <row r="4" spans="1:8">
      <c r="A4" s="4">
        <v>1E-3</v>
      </c>
      <c r="B4">
        <v>512</v>
      </c>
      <c r="C4" s="9">
        <v>2.2911999999999998E-2</v>
      </c>
      <c r="D4">
        <v>1024</v>
      </c>
      <c r="E4" s="9">
        <v>1.0299999999999799E-3</v>
      </c>
      <c r="F4">
        <f t="shared" ref="F4" si="0">ABS(A4-$D$1)</f>
        <v>5.7823529411764704E-2</v>
      </c>
      <c r="G4" s="6">
        <f t="shared" ref="G4" si="1">-(LN(E4)-LN(C4))/(D4-B4)</f>
        <v>6.0587929463607627E-3</v>
      </c>
    </row>
    <row r="5" spans="1:8">
      <c r="A5" s="4">
        <v>1.4999999999999999E-2</v>
      </c>
      <c r="B5">
        <v>512</v>
      </c>
      <c r="C5" s="9">
        <v>3.4894000000000001E-2</v>
      </c>
      <c r="D5">
        <v>1024</v>
      </c>
      <c r="E5" s="9">
        <v>4.53099999999995E-3</v>
      </c>
      <c r="F5">
        <f t="shared" ref="F5:F16" si="2">ABS(A5-$D$1)</f>
        <v>4.3823529411764706E-2</v>
      </c>
      <c r="G5" s="6">
        <f t="shared" ref="G5:G16" si="3">-(LN(E5)-LN(C5))/(D5-B5)</f>
        <v>3.9870551347123435E-3</v>
      </c>
    </row>
    <row r="6" spans="1:8">
      <c r="A6" s="4">
        <v>2.5000000000000001E-2</v>
      </c>
      <c r="B6">
        <v>512</v>
      </c>
      <c r="C6" s="9">
        <v>6.4681000000000002E-2</v>
      </c>
      <c r="D6">
        <v>1024</v>
      </c>
      <c r="E6" s="9">
        <v>1.8918000000000001E-2</v>
      </c>
      <c r="F6">
        <f t="shared" si="2"/>
        <v>3.3823529411764704E-2</v>
      </c>
      <c r="G6" s="6">
        <f t="shared" si="3"/>
        <v>2.4010813389221831E-3</v>
      </c>
    </row>
    <row r="7" spans="1:8">
      <c r="A7" s="4">
        <v>3.3000000000000002E-2</v>
      </c>
      <c r="B7">
        <v>512</v>
      </c>
      <c r="C7" s="9">
        <v>0.107749</v>
      </c>
      <c r="D7">
        <v>1024</v>
      </c>
      <c r="E7" s="9">
        <v>4.9404999999999998E-2</v>
      </c>
      <c r="F7">
        <f t="shared" si="2"/>
        <v>2.5823529411764704E-2</v>
      </c>
      <c r="G7" s="6">
        <f t="shared" si="3"/>
        <v>1.5229547159207133E-3</v>
      </c>
    </row>
    <row r="8" spans="1:8">
      <c r="A8" s="4">
        <v>3.9E-2</v>
      </c>
      <c r="B8">
        <v>512</v>
      </c>
      <c r="C8" s="9">
        <v>0.15382399999999999</v>
      </c>
      <c r="D8">
        <v>1024</v>
      </c>
      <c r="E8" s="9">
        <v>9.1853000000000004E-2</v>
      </c>
      <c r="F8">
        <f t="shared" si="2"/>
        <v>1.9823529411764705E-2</v>
      </c>
      <c r="G8" s="6">
        <f t="shared" si="3"/>
        <v>1.007069567646437E-3</v>
      </c>
    </row>
    <row r="9" spans="1:8">
      <c r="A9" s="4">
        <v>4.3999999999999997E-2</v>
      </c>
      <c r="B9">
        <v>512</v>
      </c>
      <c r="C9" s="9">
        <v>0.20128699999999999</v>
      </c>
      <c r="D9">
        <v>1024</v>
      </c>
      <c r="E9" s="9">
        <v>0.144035</v>
      </c>
      <c r="F9">
        <f t="shared" si="2"/>
        <v>1.4823529411764708E-2</v>
      </c>
      <c r="G9" s="6">
        <f t="shared" si="3"/>
        <v>6.5366293893261412E-4</v>
      </c>
    </row>
    <row r="10" spans="1:8">
      <c r="A10" s="4">
        <v>4.8000000000000001E-2</v>
      </c>
      <c r="B10">
        <v>512</v>
      </c>
      <c r="C10" s="9">
        <v>0.244281</v>
      </c>
      <c r="D10">
        <v>1024</v>
      </c>
      <c r="E10" s="9">
        <v>0.19700699999999999</v>
      </c>
      <c r="F10">
        <f t="shared" si="2"/>
        <v>1.0823529411764704E-2</v>
      </c>
      <c r="G10" s="6">
        <f t="shared" si="3"/>
        <v>4.2007800958580909E-4</v>
      </c>
    </row>
    <row r="11" spans="1:8">
      <c r="A11" s="4">
        <v>0.05</v>
      </c>
      <c r="B11">
        <v>512</v>
      </c>
      <c r="C11" s="9">
        <v>0.26879500000000001</v>
      </c>
      <c r="D11">
        <v>1024</v>
      </c>
      <c r="E11" s="9">
        <v>0.227164</v>
      </c>
      <c r="F11">
        <f t="shared" si="2"/>
        <v>8.8235294117647023E-3</v>
      </c>
      <c r="G11" s="6">
        <f t="shared" si="3"/>
        <v>3.286655931589496E-4</v>
      </c>
    </row>
    <row r="12" spans="1:8">
      <c r="A12" s="4">
        <v>5.1999999999999998E-2</v>
      </c>
      <c r="B12">
        <v>512</v>
      </c>
      <c r="C12" s="9">
        <v>0.29350199999999999</v>
      </c>
      <c r="D12">
        <v>1024</v>
      </c>
      <c r="E12" s="9">
        <v>0.26037199999999999</v>
      </c>
      <c r="F12">
        <f t="shared" si="2"/>
        <v>6.8235294117647075E-3</v>
      </c>
      <c r="G12" s="6">
        <f t="shared" si="3"/>
        <v>2.3393178883539213E-4</v>
      </c>
    </row>
    <row r="13" spans="1:8">
      <c r="A13" s="4">
        <v>5.3999999999999999E-2</v>
      </c>
      <c r="B13">
        <v>512</v>
      </c>
      <c r="C13" s="9">
        <v>0.317936</v>
      </c>
      <c r="D13">
        <v>1024</v>
      </c>
      <c r="E13" s="9">
        <v>0.295655</v>
      </c>
      <c r="F13">
        <f t="shared" si="2"/>
        <v>4.8235294117647057E-3</v>
      </c>
      <c r="G13" s="6">
        <f t="shared" si="3"/>
        <v>1.4190795048939046E-4</v>
      </c>
    </row>
    <row r="14" spans="1:8">
      <c r="A14" s="4">
        <v>5.5E-2</v>
      </c>
      <c r="B14">
        <v>512</v>
      </c>
      <c r="C14" s="9">
        <v>0.33248899999999998</v>
      </c>
      <c r="D14">
        <v>1024</v>
      </c>
      <c r="E14" s="9">
        <v>0.31334000000000001</v>
      </c>
      <c r="F14">
        <f t="shared" si="2"/>
        <v>3.8235294117647048E-3</v>
      </c>
      <c r="G14" s="6">
        <f t="shared" si="3"/>
        <v>1.1585530054014853E-4</v>
      </c>
    </row>
    <row r="15" spans="1:8">
      <c r="A15" s="4">
        <v>5.6000000000000001E-2</v>
      </c>
      <c r="B15">
        <v>512</v>
      </c>
      <c r="C15" s="9">
        <v>0.34500799999999998</v>
      </c>
      <c r="D15">
        <v>1024</v>
      </c>
      <c r="E15" s="9">
        <v>0.33242300000000002</v>
      </c>
      <c r="F15">
        <f t="shared" si="2"/>
        <v>2.8235294117647039E-3</v>
      </c>
      <c r="G15" s="6">
        <f t="shared" si="3"/>
        <v>7.25768571060827E-5</v>
      </c>
    </row>
    <row r="16" spans="1:8">
      <c r="A16" s="4">
        <v>5.7000000000000002E-2</v>
      </c>
      <c r="B16">
        <v>512</v>
      </c>
      <c r="C16" s="9">
        <v>0.35882799999999998</v>
      </c>
      <c r="D16">
        <v>1024</v>
      </c>
      <c r="E16" s="9">
        <v>0.35181000000000001</v>
      </c>
      <c r="F16">
        <f t="shared" si="2"/>
        <v>1.823529411764703E-3</v>
      </c>
      <c r="G16" s="6">
        <f t="shared" si="3"/>
        <v>3.8577945122820426E-5</v>
      </c>
    </row>
    <row r="17" spans="1:8">
      <c r="A17" s="4">
        <v>5.8000000000000003E-2</v>
      </c>
      <c r="B17">
        <v>512</v>
      </c>
      <c r="C17" s="9">
        <v>0.373477</v>
      </c>
      <c r="D17">
        <v>1024</v>
      </c>
      <c r="E17" s="9">
        <v>0.37130999999999997</v>
      </c>
      <c r="F17">
        <f t="shared" ref="F17" si="4">ABS(A17-$D$1)</f>
        <v>8.2352941176470212E-4</v>
      </c>
      <c r="G17" s="6">
        <f t="shared" ref="G17" si="5">-(LN(E17)-LN(C17))/(D17-B17)</f>
        <v>1.1365487899972103E-5</v>
      </c>
    </row>
    <row r="20" spans="1:8">
      <c r="G20" s="1"/>
      <c r="H20" s="1"/>
    </row>
  </sheetData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Plu sup 4 - paper</vt:lpstr>
      <vt:lpstr>Error on slopes</vt:lpstr>
      <vt:lpstr>Plu sup 4 - all</vt:lpstr>
      <vt:lpstr>Plu sup 5</vt:lpstr>
      <vt:lpstr>Plu sup 6</vt:lpstr>
      <vt:lpstr>Plu sup 7</vt:lpstr>
      <vt:lpstr>Plu sub 4</vt:lpstr>
      <vt:lpstr>TR sup 4</vt:lpstr>
      <vt:lpstr>TR sub 4</vt:lpstr>
      <vt:lpstr>IRV sup 4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Durand</dc:creator>
  <cp:lastModifiedBy>François Durand</cp:lastModifiedBy>
  <dcterms:created xsi:type="dcterms:W3CDTF">2024-10-09T19:16:11Z</dcterms:created>
  <dcterms:modified xsi:type="dcterms:W3CDTF">2025-02-19T10:33:43Z</dcterms:modified>
</cp:coreProperties>
</file>