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1h_slc24a5germline/"/>
    </mc:Choice>
  </mc:AlternateContent>
  <xr:revisionPtr revIDLastSave="0" documentId="13_ncr:1_{486F978A-9310-3B4E-8046-DA3C1EE0EB85}" xr6:coauthVersionLast="45" xr6:coauthVersionMax="45" xr10:uidLastSave="{00000000-0000-0000-0000-000000000000}"/>
  <bookViews>
    <workbookView xWindow="0" yWindow="460" windowWidth="33600" windowHeight="19080" xr2:uid="{54B592F1-BDB1-0C4F-9582-1F3213722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1" i="1"/>
  <c r="L9" i="1" l="1"/>
  <c r="M9" i="1" s="1"/>
  <c r="L10" i="1"/>
  <c r="M10" i="1" s="1"/>
  <c r="O10" i="1" s="1"/>
  <c r="P10" i="1" s="1"/>
  <c r="L11" i="1"/>
  <c r="M11" i="1" s="1"/>
  <c r="O11" i="1" s="1"/>
  <c r="P11" i="1" s="1"/>
  <c r="L6" i="1"/>
  <c r="M6" i="1" s="1"/>
  <c r="O6" i="1" s="1"/>
  <c r="P6" i="1" s="1"/>
  <c r="L4" i="1"/>
  <c r="M4" i="1" s="1"/>
  <c r="O4" i="1" s="1"/>
  <c r="P4" i="1" s="1"/>
  <c r="L3" i="1"/>
  <c r="M3" i="1" s="1"/>
  <c r="X9" i="1" l="1"/>
  <c r="O9" i="1"/>
  <c r="P9" i="1" s="1"/>
  <c r="O3" i="1"/>
  <c r="P3" i="1" s="1"/>
  <c r="X3" i="1"/>
  <c r="B28" i="1" l="1"/>
  <c r="C28" i="1"/>
  <c r="B27" i="1"/>
  <c r="C27" i="1"/>
</calcChain>
</file>

<file path=xl/sharedStrings.xml><?xml version="1.0" encoding="utf-8"?>
<sst xmlns="http://schemas.openxmlformats.org/spreadsheetml/2006/main" count="64" uniqueCount="49">
  <si>
    <t>plate</t>
  </si>
  <si>
    <t>clutch</t>
  </si>
  <si>
    <t>guide</t>
  </si>
  <si>
    <t>1dpf</t>
  </si>
  <si>
    <t>0dpf</t>
  </si>
  <si>
    <t>NA</t>
  </si>
  <si>
    <t>2dpf</t>
  </si>
  <si>
    <t>totaldysmorphic</t>
  </si>
  <si>
    <t>condition</t>
  </si>
  <si>
    <t>6dpf</t>
  </si>
  <si>
    <t>inX</t>
  </si>
  <si>
    <t>110220_outX_1</t>
  </si>
  <si>
    <t>110220_outX_2</t>
  </si>
  <si>
    <t>110220_outX_3</t>
  </si>
  <si>
    <t>outX</t>
  </si>
  <si>
    <t>7dpf</t>
  </si>
  <si>
    <t>All outx larvae were score5</t>
  </si>
  <si>
    <t>All inx larvae were score1</t>
  </si>
  <si>
    <t>Total N</t>
  </si>
  <si>
    <t>outx</t>
  </si>
  <si>
    <t>inx</t>
  </si>
  <si>
    <t>mean</t>
  </si>
  <si>
    <t>std</t>
  </si>
  <si>
    <t>(if clutches pooled)</t>
  </si>
  <si>
    <t>110220_inX_3</t>
  </si>
  <si>
    <t>280120_1035_inX_1</t>
  </si>
  <si>
    <t>280120_1036_inX_2</t>
  </si>
  <si>
    <t>totaldeath</t>
  </si>
  <si>
    <t>totalunviable</t>
  </si>
  <si>
    <t>unviability</t>
  </si>
  <si>
    <t>unviability_perc</t>
  </si>
  <si>
    <t>unviability_percondition</t>
  </si>
  <si>
    <t>Comments</t>
  </si>
  <si>
    <t>3 clutches; individual Ns @2dpf: 116; 52; 145</t>
  </si>
  <si>
    <t>3 clutches; individual Ns @2dpf: 45; 207; 31</t>
  </si>
  <si>
    <t>unviability/summary</t>
  </si>
  <si>
    <t>or dof_timecollected_condition_clutch</t>
  </si>
  <si>
    <r>
      <rPr>
        <i/>
        <sz val="12"/>
        <color theme="1"/>
        <rFont val="Courier New"/>
        <family val="1"/>
      </rPr>
      <t>plate</t>
    </r>
    <r>
      <rPr>
        <sz val="12"/>
        <color theme="1"/>
        <rFont val="Courier New"/>
        <family val="1"/>
      </rPr>
      <t xml:space="preserve"> is dof_condition_clutch</t>
    </r>
  </si>
  <si>
    <r>
      <rPr>
        <i/>
        <sz val="12"/>
        <color theme="1"/>
        <rFont val="Courier New"/>
        <family val="1"/>
      </rPr>
      <t>plate</t>
    </r>
    <r>
      <rPr>
        <sz val="12"/>
        <color theme="1"/>
        <rFont val="Courier New"/>
        <family val="1"/>
      </rPr>
      <t xml:space="preserve"> is time clutch was collected (should be very close to when laid) _ time last egg of that plate was injected _ condition</t>
    </r>
  </si>
  <si>
    <r>
      <rPr>
        <i/>
        <sz val="12"/>
        <color theme="1"/>
        <rFont val="Courier New"/>
        <family val="1"/>
      </rPr>
      <t>condition</t>
    </r>
    <r>
      <rPr>
        <sz val="12"/>
        <color theme="1"/>
        <rFont val="Courier New"/>
        <family val="1"/>
      </rPr>
      <t xml:space="preserve"> is number of loci targeted (number of RNPs injected)</t>
    </r>
  </si>
  <si>
    <r>
      <t>totaldysmorphic</t>
    </r>
    <r>
      <rPr>
        <sz val="12"/>
        <color rgb="FF000000"/>
        <rFont val="Courier New"/>
        <family val="1"/>
      </rPr>
      <t>: tallied dysmorphic embryos found anytime after 1dpf (included) (explanation below)</t>
    </r>
  </si>
  <si>
    <r>
      <rPr>
        <i/>
        <sz val="12"/>
        <color theme="1"/>
        <rFont val="Courier New"/>
        <family val="1"/>
      </rPr>
      <t>totalunviable:</t>
    </r>
    <r>
      <rPr>
        <sz val="12"/>
        <color theme="1"/>
        <rFont val="Courier New"/>
        <family val="1"/>
      </rPr>
      <t xml:space="preserve"> totaldysmorphic + totaldeath</t>
    </r>
  </si>
  <si>
    <t>About dysmorphic counts</t>
  </si>
  <si>
    <t>Eg. if I see an embryo with heart oedema at 2dpf; I will discard it for ethical reasons.</t>
  </si>
  <si>
    <r>
      <t xml:space="preserve">So it will not in the subsequent counts when I could the plate again. But I artificially add it here; and tally all the dysmorphic embryos in </t>
    </r>
    <r>
      <rPr>
        <i/>
        <sz val="12"/>
        <color rgb="FF000000"/>
        <rFont val="Courier New"/>
        <family val="1"/>
      </rPr>
      <t>totaldysmorphic</t>
    </r>
  </si>
  <si>
    <t>This is to avoid counting dysmorphic embryos twice: as dysmorphic + as dead.</t>
  </si>
  <si>
    <t>In summary: dysmorphic embryos are always in the counts.</t>
  </si>
  <si>
    <r>
      <rPr>
        <i/>
        <sz val="12"/>
        <color theme="1"/>
        <rFont val="Courier New"/>
        <family val="1"/>
      </rPr>
      <t>0dpf</t>
    </r>
    <r>
      <rPr>
        <sz val="12"/>
        <color theme="1"/>
        <rFont val="Courier New"/>
        <family val="1"/>
      </rPr>
      <t xml:space="preserve"> were counted</t>
    </r>
  </si>
  <si>
    <r>
      <t>totaldeath:</t>
    </r>
    <r>
      <rPr>
        <sz val="12"/>
        <color rgb="FF000000"/>
        <rFont val="Courier New"/>
        <family val="1"/>
      </rPr>
      <t xml:space="preserve"> counts at 1dpf – counts at last timepoint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</si>
</sst>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ourier New"/>
      <family val="1"/>
    </font>
    <font>
      <sz val="12"/>
      <color theme="1"/>
      <name val="Courier New"/>
      <family val="1"/>
    </font>
    <font>
      <i/>
      <sz val="12"/>
      <color theme="1"/>
      <name val="Courier New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i/>
      <sz val="12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1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A8B4-444A-4D47-9A27-FF128B0DC9DA}">
  <dimension ref="A1:X46"/>
  <sheetViews>
    <sheetView tabSelected="1" topLeftCell="A5" zoomScaleNormal="100" workbookViewId="0">
      <selection activeCell="A36" sqref="A36"/>
    </sheetView>
  </sheetViews>
  <sheetFormatPr baseColWidth="10" defaultRowHeight="17" x14ac:dyDescent="0.25"/>
  <cols>
    <col min="1" max="1" width="20" style="2" customWidth="1"/>
    <col min="2" max="2" width="10.83203125" style="2"/>
    <col min="3" max="3" width="17.33203125" style="2" customWidth="1"/>
    <col min="4" max="7" width="10.83203125" style="2"/>
    <col min="8" max="8" width="15.1640625" style="2" customWidth="1"/>
    <col min="9" max="9" width="8.6640625" style="2" customWidth="1"/>
    <col min="10" max="10" width="6.33203125" style="2" customWidth="1"/>
    <col min="11" max="11" width="19.33203125" style="2" customWidth="1"/>
    <col min="12" max="12" width="16" style="2" customWidth="1"/>
    <col min="13" max="13" width="10.83203125" style="2"/>
    <col min="14" max="14" width="19.5" style="2" customWidth="1"/>
    <col min="15" max="15" width="19.83203125" style="2" customWidth="1"/>
    <col min="16" max="16" width="19.33203125" style="2" customWidth="1"/>
    <col min="17" max="16384" width="10.83203125" style="2"/>
  </cols>
  <sheetData>
    <row r="1" spans="1:24" s="1" customFormat="1" ht="16" thickBot="1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6</v>
      </c>
      <c r="H1" s="1" t="s">
        <v>9</v>
      </c>
      <c r="I1" s="1" t="s">
        <v>15</v>
      </c>
      <c r="K1" s="1" t="s">
        <v>7</v>
      </c>
      <c r="L1" s="1" t="s">
        <v>27</v>
      </c>
      <c r="M1" s="1" t="s">
        <v>28</v>
      </c>
      <c r="O1" s="1" t="s">
        <v>29</v>
      </c>
      <c r="P1" s="1" t="s">
        <v>30</v>
      </c>
      <c r="X1" s="1" t="s">
        <v>31</v>
      </c>
    </row>
    <row r="2" spans="1:24" x14ac:dyDescent="0.25">
      <c r="X2" s="2" t="s">
        <v>23</v>
      </c>
    </row>
    <row r="3" spans="1:24" x14ac:dyDescent="0.25">
      <c r="A3" s="2" t="s">
        <v>25</v>
      </c>
      <c r="B3" s="2" t="s">
        <v>10</v>
      </c>
      <c r="C3" s="2">
        <v>1</v>
      </c>
      <c r="D3" s="2" t="s">
        <v>5</v>
      </c>
      <c r="E3" s="2">
        <v>121</v>
      </c>
      <c r="F3" s="2">
        <v>116</v>
      </c>
      <c r="G3" s="2">
        <v>116</v>
      </c>
      <c r="H3" s="2">
        <v>112</v>
      </c>
      <c r="I3" s="2" t="s">
        <v>5</v>
      </c>
      <c r="K3" s="2">
        <v>0</v>
      </c>
      <c r="L3" s="2">
        <f>F3-H3</f>
        <v>4</v>
      </c>
      <c r="M3" s="2">
        <f>K3+L3</f>
        <v>4</v>
      </c>
      <c r="O3" s="2">
        <f>M3/F3</f>
        <v>3.4482758620689655E-2</v>
      </c>
      <c r="P3" s="2">
        <f>O3*100</f>
        <v>3.4482758620689653</v>
      </c>
      <c r="X3" s="2">
        <f>100 * (SUM(M3:M6))/SUM(F3:F6)</f>
        <v>12.923076923076923</v>
      </c>
    </row>
    <row r="4" spans="1:24" x14ac:dyDescent="0.25">
      <c r="A4" s="2" t="s">
        <v>26</v>
      </c>
      <c r="B4" s="2" t="s">
        <v>10</v>
      </c>
      <c r="C4" s="2">
        <v>2</v>
      </c>
      <c r="D4" s="2" t="s">
        <v>5</v>
      </c>
      <c r="E4" s="2">
        <v>62</v>
      </c>
      <c r="F4" s="2">
        <v>52</v>
      </c>
      <c r="G4" s="2">
        <v>52</v>
      </c>
      <c r="H4" s="2">
        <v>51</v>
      </c>
      <c r="I4" s="2" t="s">
        <v>5</v>
      </c>
      <c r="K4" s="2">
        <v>0</v>
      </c>
      <c r="L4" s="2">
        <f>F4-H4</f>
        <v>1</v>
      </c>
      <c r="M4" s="2">
        <f>K4+L4</f>
        <v>1</v>
      </c>
      <c r="O4" s="2">
        <f>M4/F4</f>
        <v>1.9230769230769232E-2</v>
      </c>
      <c r="P4" s="2">
        <f t="shared" ref="P4:P11" si="0">O4*100</f>
        <v>1.9230769230769231</v>
      </c>
    </row>
    <row r="6" spans="1:24" x14ac:dyDescent="0.25">
      <c r="A6" s="2" t="s">
        <v>24</v>
      </c>
      <c r="B6" s="2" t="s">
        <v>10</v>
      </c>
      <c r="C6" s="2">
        <v>1</v>
      </c>
      <c r="D6" s="2" t="s">
        <v>5</v>
      </c>
      <c r="E6" s="2">
        <v>193</v>
      </c>
      <c r="F6" s="2">
        <v>157</v>
      </c>
      <c r="G6" s="2">
        <v>145</v>
      </c>
      <c r="H6" s="2" t="s">
        <v>5</v>
      </c>
      <c r="I6" s="2">
        <v>122</v>
      </c>
      <c r="K6" s="2">
        <v>2</v>
      </c>
      <c r="L6" s="2">
        <f>F6-I6</f>
        <v>35</v>
      </c>
      <c r="M6" s="2">
        <f>K6+L6</f>
        <v>37</v>
      </c>
      <c r="O6" s="2">
        <f>M6/F6</f>
        <v>0.2356687898089172</v>
      </c>
      <c r="P6" s="2">
        <f t="shared" si="0"/>
        <v>23.566878980891719</v>
      </c>
    </row>
    <row r="7" spans="1:24" s="3" customFormat="1" x14ac:dyDescent="0.25">
      <c r="O7" s="2"/>
      <c r="P7" s="2"/>
    </row>
    <row r="9" spans="1:24" x14ac:dyDescent="0.25">
      <c r="A9" s="2" t="s">
        <v>11</v>
      </c>
      <c r="B9" s="2" t="s">
        <v>14</v>
      </c>
      <c r="C9" s="2">
        <v>1</v>
      </c>
      <c r="D9" s="2" t="s">
        <v>5</v>
      </c>
      <c r="E9" s="2">
        <v>195</v>
      </c>
      <c r="F9" s="2">
        <v>45</v>
      </c>
      <c r="G9" s="2">
        <v>45</v>
      </c>
      <c r="H9" s="2" t="s">
        <v>5</v>
      </c>
      <c r="I9" s="2">
        <v>45</v>
      </c>
      <c r="K9" s="2">
        <v>1</v>
      </c>
      <c r="L9" s="2">
        <f>F9-I9</f>
        <v>0</v>
      </c>
      <c r="M9" s="2">
        <f>K9+L9</f>
        <v>1</v>
      </c>
      <c r="O9" s="2">
        <f>M9/F9</f>
        <v>2.2222222222222223E-2</v>
      </c>
      <c r="P9" s="2">
        <f t="shared" si="0"/>
        <v>2.2222222222222223</v>
      </c>
      <c r="X9" s="2">
        <f xml:space="preserve"> 100 * SUM(M9:M11) / SUM(F9:F11)</f>
        <v>2.4734982332155475</v>
      </c>
    </row>
    <row r="10" spans="1:24" x14ac:dyDescent="0.25">
      <c r="A10" s="2" t="s">
        <v>12</v>
      </c>
      <c r="B10" s="2" t="s">
        <v>14</v>
      </c>
      <c r="C10" s="2">
        <v>2</v>
      </c>
      <c r="D10" s="2" t="s">
        <v>5</v>
      </c>
      <c r="E10" s="2">
        <v>214</v>
      </c>
      <c r="F10" s="2">
        <v>207</v>
      </c>
      <c r="G10" s="2">
        <v>207</v>
      </c>
      <c r="H10" s="2" t="s">
        <v>5</v>
      </c>
      <c r="I10" s="2">
        <v>202</v>
      </c>
      <c r="K10" s="2">
        <v>1</v>
      </c>
      <c r="L10" s="2">
        <f>F10-I10</f>
        <v>5</v>
      </c>
      <c r="M10" s="2">
        <f>K10+L10</f>
        <v>6</v>
      </c>
      <c r="O10" s="2">
        <f>M10/F10</f>
        <v>2.8985507246376812E-2</v>
      </c>
      <c r="P10" s="2">
        <f t="shared" si="0"/>
        <v>2.8985507246376812</v>
      </c>
    </row>
    <row r="11" spans="1:24" x14ac:dyDescent="0.25">
      <c r="A11" s="2" t="s">
        <v>13</v>
      </c>
      <c r="B11" s="2" t="s">
        <v>14</v>
      </c>
      <c r="C11" s="2">
        <v>3</v>
      </c>
      <c r="D11" s="2" t="s">
        <v>5</v>
      </c>
      <c r="E11" s="2">
        <v>63</v>
      </c>
      <c r="F11" s="2">
        <v>31</v>
      </c>
      <c r="G11" s="2">
        <v>31</v>
      </c>
      <c r="H11" s="2" t="s">
        <v>5</v>
      </c>
      <c r="I11" s="2">
        <v>31</v>
      </c>
      <c r="K11" s="2">
        <v>0</v>
      </c>
      <c r="L11" s="2">
        <f>F11-I11</f>
        <v>0</v>
      </c>
      <c r="M11" s="2">
        <f>K11+L11</f>
        <v>0</v>
      </c>
      <c r="O11" s="2">
        <f>M11/F11</f>
        <v>0</v>
      </c>
      <c r="P11" s="2">
        <f t="shared" si="0"/>
        <v>0</v>
      </c>
    </row>
    <row r="14" spans="1:24" x14ac:dyDescent="0.25">
      <c r="P14" s="4"/>
    </row>
    <row r="15" spans="1:24" x14ac:dyDescent="0.25">
      <c r="A15" s="5" t="s">
        <v>32</v>
      </c>
      <c r="P15" s="4"/>
    </row>
    <row r="16" spans="1:24" x14ac:dyDescent="0.25">
      <c r="P16" s="4"/>
    </row>
    <row r="17" spans="1:16" x14ac:dyDescent="0.25">
      <c r="A17" s="2" t="s">
        <v>37</v>
      </c>
      <c r="P17" s="4"/>
    </row>
    <row r="18" spans="1:16" x14ac:dyDescent="0.25">
      <c r="A18" s="2" t="s">
        <v>36</v>
      </c>
      <c r="P18" s="4"/>
    </row>
    <row r="19" spans="1:16" x14ac:dyDescent="0.25">
      <c r="P19" s="4"/>
    </row>
    <row r="20" spans="1:16" x14ac:dyDescent="0.25">
      <c r="C20" s="2" t="s">
        <v>18</v>
      </c>
      <c r="P20" s="4"/>
    </row>
    <row r="21" spans="1:16" x14ac:dyDescent="0.25">
      <c r="A21" s="2" t="s">
        <v>16</v>
      </c>
      <c r="C21" s="2">
        <f>SUM(G3:G6)</f>
        <v>313</v>
      </c>
      <c r="E21" s="2" t="s">
        <v>33</v>
      </c>
      <c r="P21" s="4"/>
    </row>
    <row r="22" spans="1:16" x14ac:dyDescent="0.25">
      <c r="A22" s="2" t="s">
        <v>17</v>
      </c>
      <c r="C22" s="2">
        <f>SUM(G9:G11)</f>
        <v>283</v>
      </c>
      <c r="E22" s="2" t="s">
        <v>34</v>
      </c>
      <c r="P22" s="4"/>
    </row>
    <row r="25" spans="1:16" x14ac:dyDescent="0.25">
      <c r="A25" s="2" t="s">
        <v>35</v>
      </c>
    </row>
    <row r="26" spans="1:16" x14ac:dyDescent="0.25">
      <c r="B26" s="2" t="s">
        <v>21</v>
      </c>
      <c r="C26" s="2" t="s">
        <v>22</v>
      </c>
    </row>
    <row r="27" spans="1:16" x14ac:dyDescent="0.25">
      <c r="A27" s="2" t="s">
        <v>19</v>
      </c>
      <c r="B27" s="2">
        <f>AVERAGE(P9,P10,P11)</f>
        <v>1.7069243156199676</v>
      </c>
      <c r="C27" s="2">
        <f>STDEV(P9:P11)</f>
        <v>1.516426069822036</v>
      </c>
    </row>
    <row r="28" spans="1:16" x14ac:dyDescent="0.25">
      <c r="A28" s="2" t="s">
        <v>20</v>
      </c>
      <c r="B28" s="2">
        <f>AVERAGE(P3,P4,P6)</f>
        <v>9.6460772553458689</v>
      </c>
      <c r="C28" s="2">
        <f>STDEV(P3,P4,P6)</f>
        <v>12.079863346178461</v>
      </c>
    </row>
    <row r="31" spans="1:16" x14ac:dyDescent="0.25">
      <c r="A31" s="2" t="s">
        <v>38</v>
      </c>
    </row>
    <row r="32" spans="1:16" x14ac:dyDescent="0.25">
      <c r="A32" s="2" t="s">
        <v>39</v>
      </c>
    </row>
    <row r="33" spans="1:1" x14ac:dyDescent="0.25">
      <c r="A33" s="2" t="s">
        <v>47</v>
      </c>
    </row>
    <row r="34" spans="1:1" x14ac:dyDescent="0.25">
      <c r="A34" s="6" t="s">
        <v>40</v>
      </c>
    </row>
    <row r="35" spans="1:1" x14ac:dyDescent="0.25">
      <c r="A35" s="6" t="s">
        <v>48</v>
      </c>
    </row>
    <row r="36" spans="1:1" x14ac:dyDescent="0.25">
      <c r="A36" s="2" t="s">
        <v>41</v>
      </c>
    </row>
    <row r="38" spans="1:1" x14ac:dyDescent="0.25">
      <c r="A38" s="3" t="s">
        <v>42</v>
      </c>
    </row>
    <row r="39" spans="1:1" x14ac:dyDescent="0.25">
      <c r="A39" s="4" t="s">
        <v>43</v>
      </c>
    </row>
    <row r="40" spans="1:1" x14ac:dyDescent="0.25">
      <c r="A40" s="4" t="s">
        <v>44</v>
      </c>
    </row>
    <row r="41" spans="1:1" x14ac:dyDescent="0.25">
      <c r="A41" s="2" t="s">
        <v>45</v>
      </c>
    </row>
    <row r="42" spans="1:1" x14ac:dyDescent="0.25">
      <c r="A42" s="4" t="s">
        <v>46</v>
      </c>
    </row>
    <row r="43" spans="1:1" x14ac:dyDescent="0.25">
      <c r="A43" s="4"/>
    </row>
    <row r="44" spans="1:1" x14ac:dyDescent="0.25">
      <c r="A44" s="4"/>
    </row>
    <row r="46" spans="1:1" x14ac:dyDescent="0.25">
      <c r="A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2019-06-30T15:48:16Z</dcterms:created>
  <dcterms:modified xsi:type="dcterms:W3CDTF">2020-05-21T13:55:27Z</dcterms:modified>
</cp:coreProperties>
</file>