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erenite-my.sharepoint.com/personal/francois_le-gac_bioserenity_com/Documents/Bureau/git/braincareplan/wp1/projet-cartographie/"/>
    </mc:Choice>
  </mc:AlternateContent>
  <xr:revisionPtr revIDLastSave="329" documentId="8_{59AC1941-452E-B04B-B8B3-74E041B297AE}" xr6:coauthVersionLast="47" xr6:coauthVersionMax="47" xr10:uidLastSave="{F59826C1-658E-4B7B-8BC4-5CC4F043E2C1}"/>
  <bookViews>
    <workbookView xWindow="-108" yWindow="-108" windowWidth="23256" windowHeight="14016" firstSheet="8" activeTab="9" xr2:uid="{53FBFC58-C060-6944-A11F-FE3B3B437EFA}"/>
  </bookViews>
  <sheets>
    <sheet name="GHT SaôneEtLoire Bresse Morvan " sheetId="1" r:id="rId1"/>
    <sheet name="GHT Sud Yonne Haut-Nivernais" sheetId="3" r:id="rId2"/>
    <sheet name="GHT Côte d'Or - Haute Marne" sheetId="2" r:id="rId3"/>
    <sheet name="GHT Sud Côte-d'Or" sheetId="4" r:id="rId4"/>
    <sheet name="GHT bourgogne méridionale" sheetId="5" r:id="rId5"/>
    <sheet name="GHT de la Nièvre" sheetId="6" r:id="rId6"/>
    <sheet name="GHT  Nord-Yonne" sheetId="7" r:id="rId7"/>
    <sheet name="Etablissements privés -hors GHT" sheetId="9" r:id="rId8"/>
    <sheet name="Bourgogne " sheetId="8" r:id="rId9"/>
    <sheet name="François " sheetId="11" r:id="rId10"/>
    <sheet name="Feuil1" sheetId="10" r:id="rId11"/>
  </sheets>
  <definedNames>
    <definedName name="_xlnm._FilterDatabase" localSheetId="4" hidden="1">'GHT bourgogne méridionale'!$CL$1:$CL$100</definedName>
    <definedName name="_xlnm._FilterDatabase" localSheetId="0" hidden="1">'GHT SaôneEtLoire Bresse Morvan '!$C$2:$C$39</definedName>
    <definedName name="_xlnm.Criteria" localSheetId="0">'GHT SaôneEtLoire Bresse Morvan '!$CN$3:$CN$55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2" i="11" l="1"/>
  <c r="P199" i="11"/>
  <c r="P197" i="11"/>
  <c r="P194" i="11"/>
  <c r="P192" i="11"/>
  <c r="P190" i="11"/>
  <c r="P184" i="11"/>
  <c r="P182" i="11"/>
  <c r="P180" i="11"/>
  <c r="P178" i="11"/>
  <c r="P176" i="11"/>
  <c r="P172" i="11"/>
  <c r="P169" i="11"/>
  <c r="P164" i="11"/>
  <c r="P161" i="11"/>
  <c r="P159" i="11"/>
  <c r="P157" i="11"/>
  <c r="P150" i="11"/>
  <c r="P147" i="11"/>
  <c r="P143" i="11"/>
  <c r="P139" i="11"/>
  <c r="P135" i="11"/>
  <c r="P131" i="11"/>
  <c r="P129" i="11"/>
  <c r="P127" i="11"/>
  <c r="P124" i="11"/>
  <c r="P118" i="11"/>
  <c r="P112" i="11"/>
  <c r="P106" i="11"/>
  <c r="P104" i="11"/>
  <c r="P100" i="11"/>
  <c r="P96" i="11"/>
  <c r="P90" i="11"/>
  <c r="P85" i="11"/>
  <c r="P83" i="11"/>
  <c r="P79" i="11"/>
  <c r="P73" i="11"/>
  <c r="P67" i="11"/>
  <c r="P62" i="11"/>
  <c r="P59" i="11"/>
  <c r="P53" i="11"/>
  <c r="P48" i="11"/>
  <c r="P45" i="11"/>
  <c r="P40" i="11"/>
  <c r="P36" i="11"/>
  <c r="P34" i="11"/>
  <c r="P32" i="11"/>
  <c r="P29" i="11"/>
  <c r="P22" i="11"/>
  <c r="P18" i="11"/>
  <c r="P16" i="11"/>
  <c r="P9" i="11"/>
  <c r="P4" i="11"/>
  <c r="P2" i="11"/>
  <c r="G411" i="11"/>
  <c r="G404" i="11"/>
  <c r="G400" i="11"/>
  <c r="G398" i="11"/>
  <c r="G394" i="11"/>
  <c r="H393" i="11" s="1"/>
  <c r="G383" i="11"/>
  <c r="G380" i="11"/>
  <c r="H380" i="11" s="1"/>
  <c r="G370" i="11"/>
  <c r="G365" i="11"/>
  <c r="G362" i="11"/>
  <c r="H362" i="11" s="1"/>
  <c r="G357" i="11"/>
  <c r="G352" i="11"/>
  <c r="G348" i="11"/>
  <c r="H348" i="11" s="1"/>
  <c r="G346" i="11"/>
  <c r="G337" i="11"/>
  <c r="H337" i="11" s="1"/>
  <c r="G330" i="11"/>
  <c r="H330" i="11" s="1"/>
  <c r="G327" i="11"/>
  <c r="H327" i="11" s="1"/>
  <c r="G320" i="11"/>
  <c r="G303" i="11"/>
  <c r="G293" i="11"/>
  <c r="G291" i="11"/>
  <c r="G283" i="11"/>
  <c r="G280" i="11"/>
  <c r="G272" i="11"/>
  <c r="G264" i="11"/>
  <c r="G254" i="11"/>
  <c r="G251" i="11"/>
  <c r="G247" i="11"/>
  <c r="H247" i="11" s="1"/>
  <c r="G241" i="11"/>
  <c r="G236" i="11"/>
  <c r="H235" i="11" s="1"/>
  <c r="G227" i="11"/>
  <c r="G221" i="11"/>
  <c r="G209" i="11"/>
  <c r="H209" i="11" s="1"/>
  <c r="G201" i="11"/>
  <c r="H201" i="11" s="1"/>
  <c r="G199" i="11"/>
  <c r="G189" i="11"/>
  <c r="G185" i="11"/>
  <c r="G180" i="11"/>
  <c r="H180" i="11" s="1"/>
  <c r="G169" i="11"/>
  <c r="G162" i="11"/>
  <c r="G153" i="11"/>
  <c r="G149" i="11"/>
  <c r="H149" i="11" s="1"/>
  <c r="G141" i="11"/>
  <c r="G133" i="11"/>
  <c r="H131" i="11"/>
  <c r="G129" i="11"/>
  <c r="H121" i="11" s="1"/>
  <c r="G122" i="11"/>
  <c r="G114" i="11"/>
  <c r="H113" i="11"/>
  <c r="G110" i="11"/>
  <c r="G97" i="11"/>
  <c r="G83" i="11"/>
  <c r="G78" i="11"/>
  <c r="H77" i="11"/>
  <c r="H75" i="11"/>
  <c r="H72" i="11"/>
  <c r="G69" i="11"/>
  <c r="G65" i="11"/>
  <c r="H64" i="11"/>
  <c r="G59" i="11"/>
  <c r="H59" i="11" s="1"/>
  <c r="G56" i="11"/>
  <c r="G54" i="11"/>
  <c r="H53" i="11" s="1"/>
  <c r="G41" i="11"/>
  <c r="H40" i="11" s="1"/>
  <c r="G38" i="11"/>
  <c r="G30" i="11"/>
  <c r="H30" i="11" s="1"/>
  <c r="G20" i="11"/>
  <c r="G16" i="11"/>
  <c r="G7" i="11"/>
  <c r="H7" i="11" s="1"/>
  <c r="G3" i="11"/>
  <c r="H189" i="11" l="1"/>
  <c r="H272" i="11"/>
  <c r="H352" i="11"/>
  <c r="H97" i="11"/>
  <c r="N17" i="10"/>
  <c r="M17" i="10"/>
  <c r="AI199" i="8"/>
  <c r="AI194" i="8"/>
  <c r="AI184" i="8"/>
  <c r="AI182" i="8"/>
  <c r="AI180" i="8"/>
  <c r="AI166" i="8"/>
  <c r="AI159" i="8"/>
  <c r="AI152" i="8"/>
  <c r="AI149" i="8"/>
  <c r="AI145" i="8"/>
  <c r="AI131" i="8"/>
  <c r="AI129" i="8"/>
  <c r="AI106" i="8"/>
  <c r="AI102" i="8"/>
  <c r="AI98" i="8"/>
  <c r="AI92" i="8"/>
  <c r="AI61" i="8"/>
  <c r="AI47" i="8"/>
  <c r="AI36" i="8"/>
  <c r="AI34" i="8"/>
  <c r="AI18" i="8"/>
  <c r="AI38" i="8"/>
  <c r="AI42" i="8"/>
  <c r="AI126" i="8"/>
  <c r="AI141" i="8"/>
  <c r="AI201" i="8"/>
  <c r="AI196" i="8"/>
  <c r="AI81" i="8"/>
  <c r="AI204" i="8"/>
  <c r="AI55" i="8"/>
  <c r="AI192" i="8"/>
  <c r="AI50" i="8"/>
  <c r="AI120" i="8"/>
  <c r="AI133" i="8"/>
  <c r="AI137" i="8"/>
  <c r="AI108" i="8"/>
  <c r="AI114" i="8"/>
  <c r="AI87" i="8"/>
  <c r="AI186" i="8"/>
  <c r="AI161" i="8"/>
  <c r="AI178" i="8"/>
  <c r="AI24" i="8"/>
  <c r="AI11" i="8"/>
  <c r="AI163" i="8"/>
  <c r="AI31" i="8"/>
  <c r="AI69" i="8"/>
  <c r="AI75" i="8"/>
  <c r="AI64" i="8"/>
  <c r="AI85" i="8"/>
  <c r="AI20" i="8"/>
  <c r="AI174" i="8"/>
  <c r="AI171" i="8"/>
  <c r="AI6" i="8"/>
  <c r="AI4" i="8"/>
  <c r="IK29" i="9"/>
  <c r="IK33" i="9"/>
  <c r="IK48" i="9"/>
  <c r="IK45" i="9"/>
  <c r="IK43" i="9"/>
  <c r="IK39" i="9"/>
  <c r="IK36" i="9"/>
  <c r="IK25" i="9"/>
  <c r="IK18" i="9"/>
  <c r="IK16" i="9"/>
  <c r="IK14" i="9"/>
  <c r="IK12" i="9"/>
  <c r="IK10" i="9"/>
  <c r="IK8" i="9"/>
  <c r="IK3" i="9"/>
  <c r="P92" i="8"/>
  <c r="HM21" i="2"/>
  <c r="AA348" i="8"/>
  <c r="AB348" i="8" s="1"/>
  <c r="G3" i="8"/>
  <c r="AB75" i="8"/>
  <c r="AB72" i="8"/>
  <c r="AA411" i="8"/>
  <c r="AA199" i="8"/>
  <c r="AA162" i="8"/>
  <c r="AA185" i="8"/>
  <c r="AA346" i="8"/>
  <c r="AA404" i="8"/>
  <c r="AA400" i="8"/>
  <c r="AA280" i="8"/>
  <c r="AA129" i="8"/>
  <c r="AA398" i="8"/>
  <c r="AA16" i="8"/>
  <c r="AA7" i="8"/>
  <c r="AA394" i="8"/>
  <c r="AB393" i="8" s="1"/>
  <c r="AA383" i="8"/>
  <c r="AA380" i="8"/>
  <c r="AB380" i="8" s="1"/>
  <c r="AA370" i="8"/>
  <c r="AA365" i="8"/>
  <c r="AA362" i="8"/>
  <c r="AB362" i="8" s="1"/>
  <c r="AA357" i="8"/>
  <c r="AA352" i="8"/>
  <c r="AA337" i="8"/>
  <c r="AA330" i="8"/>
  <c r="AB330" i="8" s="1"/>
  <c r="AA327" i="8"/>
  <c r="AB327" i="8" s="1"/>
  <c r="AA320" i="8"/>
  <c r="AA303" i="8"/>
  <c r="AA293" i="8"/>
  <c r="AA291" i="8"/>
  <c r="AA283" i="8"/>
  <c r="AA272" i="8"/>
  <c r="AA264" i="8"/>
  <c r="AA254" i="8"/>
  <c r="AA251" i="8"/>
  <c r="AA247" i="8"/>
  <c r="AA241" i="8"/>
  <c r="AA236" i="8"/>
  <c r="AA227" i="8"/>
  <c r="AA221" i="8"/>
  <c r="AA209" i="8"/>
  <c r="AB209" i="8" s="1"/>
  <c r="AA201" i="8"/>
  <c r="AB201" i="8" s="1"/>
  <c r="AA189" i="8"/>
  <c r="AA180" i="8"/>
  <c r="AA169" i="8"/>
  <c r="AA153" i="8"/>
  <c r="AA149" i="8"/>
  <c r="AA141" i="8"/>
  <c r="AA133" i="8"/>
  <c r="AB131" i="8" s="1"/>
  <c r="AA122" i="8"/>
  <c r="AA114" i="8"/>
  <c r="AB113" i="8" s="1"/>
  <c r="AA110" i="8"/>
  <c r="AA97" i="8"/>
  <c r="AA83" i="8"/>
  <c r="AA78" i="8"/>
  <c r="AB77" i="8" s="1"/>
  <c r="AA69" i="8"/>
  <c r="AA65" i="8"/>
  <c r="AB64" i="8" s="1"/>
  <c r="AA59" i="8"/>
  <c r="AB59" i="8" s="1"/>
  <c r="AA56" i="8"/>
  <c r="AA54" i="8"/>
  <c r="AA41" i="8"/>
  <c r="AB40" i="8" s="1"/>
  <c r="AA38" i="8"/>
  <c r="AA30" i="8"/>
  <c r="AB30" i="8" s="1"/>
  <c r="AA20" i="8"/>
  <c r="AA3" i="8"/>
  <c r="FS53" i="9"/>
  <c r="FS48" i="9"/>
  <c r="FT43" i="9"/>
  <c r="FS34" i="9"/>
  <c r="FT34" i="9" s="1"/>
  <c r="FS30" i="9"/>
  <c r="FT27" i="9"/>
  <c r="FS25" i="9"/>
  <c r="FS20" i="9"/>
  <c r="FS16" i="9"/>
  <c r="FS13" i="9"/>
  <c r="FT13" i="9" s="1"/>
  <c r="FS10" i="9"/>
  <c r="FT9" i="9" s="1"/>
  <c r="FS7" i="9"/>
  <c r="FS3" i="9"/>
  <c r="G355" i="8"/>
  <c r="H354" i="8" s="1"/>
  <c r="G344" i="8"/>
  <c r="G342" i="8"/>
  <c r="G332" i="8"/>
  <c r="G327" i="8"/>
  <c r="G325" i="8"/>
  <c r="G320" i="8"/>
  <c r="G315" i="8"/>
  <c r="G312" i="8"/>
  <c r="G303" i="8"/>
  <c r="G296" i="8"/>
  <c r="H296" i="8" s="1"/>
  <c r="G293" i="8"/>
  <c r="H293" i="8" s="1"/>
  <c r="G286" i="8"/>
  <c r="G269" i="8"/>
  <c r="G259" i="8"/>
  <c r="G257" i="8"/>
  <c r="G249" i="8"/>
  <c r="G241" i="8"/>
  <c r="G233" i="8"/>
  <c r="G223" i="8"/>
  <c r="G220" i="8"/>
  <c r="G216" i="8"/>
  <c r="G211" i="8"/>
  <c r="G206" i="8"/>
  <c r="H203" i="8"/>
  <c r="G197" i="8"/>
  <c r="G191" i="8"/>
  <c r="G180" i="8"/>
  <c r="G174" i="8"/>
  <c r="G164" i="8"/>
  <c r="G160" i="8"/>
  <c r="G149" i="8"/>
  <c r="P142" i="8"/>
  <c r="G140" i="8"/>
  <c r="P138" i="8"/>
  <c r="G136" i="8"/>
  <c r="P132" i="8"/>
  <c r="P130" i="8"/>
  <c r="G128" i="8"/>
  <c r="P128" i="8"/>
  <c r="P126" i="8"/>
  <c r="P121" i="8"/>
  <c r="G120" i="8"/>
  <c r="H118" i="8" s="1"/>
  <c r="P118" i="8"/>
  <c r="G112" i="8"/>
  <c r="H111" i="8" s="1"/>
  <c r="P109" i="8"/>
  <c r="G104" i="8"/>
  <c r="H103" i="8"/>
  <c r="P102" i="8"/>
  <c r="G101" i="8"/>
  <c r="P99" i="8"/>
  <c r="P95" i="8"/>
  <c r="P88" i="8"/>
  <c r="G88" i="8"/>
  <c r="P86" i="8"/>
  <c r="P84" i="8"/>
  <c r="P82" i="8"/>
  <c r="P80" i="8"/>
  <c r="P78" i="8"/>
  <c r="P76" i="8"/>
  <c r="G74" i="8"/>
  <c r="P72" i="8"/>
  <c r="G69" i="8"/>
  <c r="H68" i="8" s="1"/>
  <c r="P68" i="8"/>
  <c r="H66" i="8"/>
  <c r="P62" i="8"/>
  <c r="G61" i="8"/>
  <c r="G59" i="8"/>
  <c r="H58" i="8" s="1"/>
  <c r="P58" i="8"/>
  <c r="P54" i="8"/>
  <c r="G53" i="8"/>
  <c r="H53" i="8" s="1"/>
  <c r="P50" i="8"/>
  <c r="G50" i="8"/>
  <c r="G48" i="8"/>
  <c r="P46" i="8"/>
  <c r="P42" i="8"/>
  <c r="P39" i="8"/>
  <c r="G36" i="8"/>
  <c r="P35" i="8"/>
  <c r="H35" i="8"/>
  <c r="G33" i="8"/>
  <c r="P32" i="8"/>
  <c r="P29" i="8"/>
  <c r="G26" i="8"/>
  <c r="H26" i="8" s="1"/>
  <c r="P25" i="8"/>
  <c r="P22" i="8"/>
  <c r="P20" i="8"/>
  <c r="P18" i="8"/>
  <c r="G16" i="8"/>
  <c r="P13" i="8"/>
  <c r="G7" i="8"/>
  <c r="P6" i="8"/>
  <c r="P3" i="8"/>
  <c r="AF58" i="7"/>
  <c r="AE58" i="7"/>
  <c r="AJ57" i="7"/>
  <c r="AF57" i="7"/>
  <c r="AE57" i="7"/>
  <c r="AF56" i="7"/>
  <c r="AE56" i="7"/>
  <c r="AJ55" i="7"/>
  <c r="AF55" i="7"/>
  <c r="AE55" i="7"/>
  <c r="AJ54" i="7"/>
  <c r="AF54" i="7"/>
  <c r="AE54" i="7"/>
  <c r="AK54" i="7" s="1"/>
  <c r="AJ53" i="7"/>
  <c r="AF53" i="7"/>
  <c r="AE53" i="7"/>
  <c r="AK53" i="7" s="1"/>
  <c r="AJ52" i="7"/>
  <c r="AF52" i="7"/>
  <c r="AE52" i="7"/>
  <c r="AK52" i="7" s="1"/>
  <c r="AJ51" i="7"/>
  <c r="AF51" i="7"/>
  <c r="AE51" i="7"/>
  <c r="AK51" i="7" s="1"/>
  <c r="AJ50" i="7"/>
  <c r="AF50" i="7"/>
  <c r="AE50" i="7"/>
  <c r="AK50" i="7" s="1"/>
  <c r="AJ49" i="7"/>
  <c r="AF49" i="7"/>
  <c r="AE49" i="7"/>
  <c r="AK49" i="7" s="1"/>
  <c r="AJ48" i="7"/>
  <c r="AF48" i="7"/>
  <c r="AE48" i="7"/>
  <c r="AK48" i="7" s="1"/>
  <c r="AJ47" i="7"/>
  <c r="AF47" i="7"/>
  <c r="AE47" i="7"/>
  <c r="AK47" i="7" s="1"/>
  <c r="AJ46" i="7"/>
  <c r="AF46" i="7"/>
  <c r="AE46" i="7"/>
  <c r="AK46" i="7" s="1"/>
  <c r="AJ45" i="7"/>
  <c r="AF45" i="7"/>
  <c r="AE45" i="7"/>
  <c r="AK45" i="7" s="1"/>
  <c r="AJ44" i="7"/>
  <c r="AF44" i="7"/>
  <c r="AE44" i="7"/>
  <c r="AK44" i="7" s="1"/>
  <c r="AJ43" i="7"/>
  <c r="AF43" i="7"/>
  <c r="AE43" i="7"/>
  <c r="AK43" i="7" s="1"/>
  <c r="AJ42" i="7"/>
  <c r="AF42" i="7"/>
  <c r="AE42" i="7"/>
  <c r="AK42" i="7" s="1"/>
  <c r="AJ41" i="7"/>
  <c r="AF41" i="7"/>
  <c r="AE41" i="7"/>
  <c r="AK41" i="7" s="1"/>
  <c r="AJ40" i="7"/>
  <c r="AF40" i="7"/>
  <c r="AE40" i="7"/>
  <c r="AK40" i="7" s="1"/>
  <c r="AJ39" i="7"/>
  <c r="AF39" i="7"/>
  <c r="AE39" i="7"/>
  <c r="AK39" i="7" s="1"/>
  <c r="AT39" i="7"/>
  <c r="AU38" i="7" s="1"/>
  <c r="AJ38" i="7"/>
  <c r="AF38" i="7"/>
  <c r="AE38" i="7"/>
  <c r="AK38" i="7" s="1"/>
  <c r="AJ37" i="7"/>
  <c r="AF37" i="7"/>
  <c r="AE37" i="7"/>
  <c r="AK37" i="7" s="1"/>
  <c r="AJ36" i="7"/>
  <c r="AF36" i="7"/>
  <c r="AE36" i="7"/>
  <c r="AK36" i="7" s="1"/>
  <c r="AJ35" i="7"/>
  <c r="AF35" i="7"/>
  <c r="AE35" i="7"/>
  <c r="AK35" i="7" s="1"/>
  <c r="AJ34" i="7"/>
  <c r="AF34" i="7"/>
  <c r="AE34" i="7"/>
  <c r="AK34" i="7" s="1"/>
  <c r="AT34" i="7"/>
  <c r="AU33" i="7" s="1"/>
  <c r="AJ33" i="7"/>
  <c r="AF33" i="7"/>
  <c r="AE33" i="7"/>
  <c r="AK33" i="7" s="1"/>
  <c r="AJ32" i="7"/>
  <c r="AF32" i="7"/>
  <c r="AE32" i="7"/>
  <c r="AK32" i="7" s="1"/>
  <c r="AJ31" i="7"/>
  <c r="AF31" i="7"/>
  <c r="AE31" i="7"/>
  <c r="AK31" i="7" s="1"/>
  <c r="AJ30" i="7"/>
  <c r="AF30" i="7"/>
  <c r="AE30" i="7"/>
  <c r="AK30" i="7" s="1"/>
  <c r="AJ29" i="7"/>
  <c r="AF29" i="7"/>
  <c r="AE29" i="7"/>
  <c r="AK29" i="7" s="1"/>
  <c r="AF28" i="7"/>
  <c r="AE28" i="7"/>
  <c r="AK28" i="7" s="1"/>
  <c r="AF27" i="7"/>
  <c r="AE27" i="7"/>
  <c r="AK27" i="7" s="1"/>
  <c r="AF26" i="7"/>
  <c r="AE26" i="7"/>
  <c r="AK26" i="7" s="1"/>
  <c r="AF25" i="7"/>
  <c r="AE25" i="7"/>
  <c r="AK25" i="7" s="1"/>
  <c r="AF24" i="7"/>
  <c r="AE24" i="7"/>
  <c r="AK24" i="7" s="1"/>
  <c r="AF23" i="7"/>
  <c r="AE23" i="7"/>
  <c r="AK23" i="7" s="1"/>
  <c r="AF22" i="7"/>
  <c r="AE22" i="7"/>
  <c r="AK22" i="7" s="1"/>
  <c r="AT22" i="7"/>
  <c r="AF21" i="7"/>
  <c r="AE21" i="7"/>
  <c r="AK21" i="7" s="1"/>
  <c r="AF20" i="7"/>
  <c r="AE20" i="7"/>
  <c r="AT20" i="7"/>
  <c r="AJ19" i="7"/>
  <c r="AF19" i="7"/>
  <c r="AE19" i="7"/>
  <c r="AJ18" i="7"/>
  <c r="AF18" i="7"/>
  <c r="AE18" i="7"/>
  <c r="AF17" i="7"/>
  <c r="AE17" i="7"/>
  <c r="AF16" i="7"/>
  <c r="AE16" i="7"/>
  <c r="AJ15" i="7"/>
  <c r="AF15" i="7"/>
  <c r="AE15" i="7"/>
  <c r="AJ14" i="7"/>
  <c r="AF14" i="7"/>
  <c r="AE14" i="7"/>
  <c r="AJ13" i="7"/>
  <c r="AF13" i="7"/>
  <c r="AE13" i="7"/>
  <c r="AF12" i="7"/>
  <c r="AE12" i="7"/>
  <c r="AK12" i="7" s="1"/>
  <c r="AF11" i="7"/>
  <c r="AE11" i="7"/>
  <c r="BN11" i="7"/>
  <c r="AJ10" i="7"/>
  <c r="AF10" i="7"/>
  <c r="AE10" i="7"/>
  <c r="AT10" i="7"/>
  <c r="AJ9" i="7"/>
  <c r="AF9" i="7"/>
  <c r="AE9" i="7"/>
  <c r="BN9" i="7"/>
  <c r="AJ8" i="7"/>
  <c r="AF8" i="7"/>
  <c r="AE8" i="7"/>
  <c r="AJ7" i="7"/>
  <c r="AF7" i="7"/>
  <c r="AE7" i="7"/>
  <c r="BN7" i="7"/>
  <c r="AJ6" i="7"/>
  <c r="AF6" i="7"/>
  <c r="AE6" i="7"/>
  <c r="AJ5" i="7"/>
  <c r="AF5" i="7"/>
  <c r="AE5" i="7"/>
  <c r="AT5" i="7"/>
  <c r="AJ4" i="7"/>
  <c r="AF4" i="7"/>
  <c r="AE4" i="7"/>
  <c r="AJ3" i="7"/>
  <c r="AF3" i="7"/>
  <c r="AE3" i="7"/>
  <c r="BN3" i="7"/>
  <c r="AT3" i="7"/>
  <c r="CQ64" i="6"/>
  <c r="CP64" i="6"/>
  <c r="CQ63" i="6"/>
  <c r="CP63" i="6"/>
  <c r="CQ62" i="6"/>
  <c r="CP62" i="6"/>
  <c r="CQ61" i="6"/>
  <c r="CP61" i="6"/>
  <c r="CU60" i="6"/>
  <c r="CQ60" i="6"/>
  <c r="CP60" i="6"/>
  <c r="CU59" i="6"/>
  <c r="CQ59" i="6"/>
  <c r="CP59" i="6"/>
  <c r="CV59" i="6" s="1"/>
  <c r="CU58" i="6"/>
  <c r="CQ58" i="6"/>
  <c r="CP58" i="6"/>
  <c r="CV58" i="6" s="1"/>
  <c r="CU57" i="6"/>
  <c r="CQ57" i="6"/>
  <c r="CP57" i="6"/>
  <c r="CV57" i="6" s="1"/>
  <c r="CU56" i="6"/>
  <c r="CQ56" i="6"/>
  <c r="CP56" i="6"/>
  <c r="CV56" i="6" s="1"/>
  <c r="CU55" i="6"/>
  <c r="CQ55" i="6"/>
  <c r="CP55" i="6"/>
  <c r="CV55" i="6" s="1"/>
  <c r="CU54" i="6"/>
  <c r="CQ54" i="6"/>
  <c r="CP54" i="6"/>
  <c r="CV54" i="6" s="1"/>
  <c r="CU53" i="6"/>
  <c r="CQ53" i="6"/>
  <c r="CP53" i="6"/>
  <c r="CV53" i="6" s="1"/>
  <c r="CU52" i="6"/>
  <c r="CQ52" i="6"/>
  <c r="CP52" i="6"/>
  <c r="CV52" i="6" s="1"/>
  <c r="CU51" i="6"/>
  <c r="CQ51" i="6"/>
  <c r="CP51" i="6"/>
  <c r="CV51" i="6" s="1"/>
  <c r="CU50" i="6"/>
  <c r="CQ50" i="6"/>
  <c r="CP50" i="6"/>
  <c r="CV50" i="6" s="1"/>
  <c r="CU49" i="6"/>
  <c r="CQ49" i="6"/>
  <c r="CP49" i="6"/>
  <c r="CV49" i="6" s="1"/>
  <c r="CU48" i="6"/>
  <c r="CQ48" i="6"/>
  <c r="CP48" i="6"/>
  <c r="CV48" i="6" s="1"/>
  <c r="CU47" i="6"/>
  <c r="CQ47" i="6"/>
  <c r="CP47" i="6"/>
  <c r="CV47" i="6" s="1"/>
  <c r="CU46" i="6"/>
  <c r="CQ46" i="6"/>
  <c r="CP46" i="6"/>
  <c r="CV46" i="6" s="1"/>
  <c r="CU45" i="6"/>
  <c r="CQ45" i="6"/>
  <c r="CP45" i="6"/>
  <c r="CV45" i="6" s="1"/>
  <c r="CU44" i="6"/>
  <c r="CQ44" i="6"/>
  <c r="CP44" i="6"/>
  <c r="CV44" i="6" s="1"/>
  <c r="CU43" i="6"/>
  <c r="CQ43" i="6"/>
  <c r="CP43" i="6"/>
  <c r="CV43" i="6" s="1"/>
  <c r="CU42" i="6"/>
  <c r="CQ42" i="6"/>
  <c r="CP42" i="6"/>
  <c r="CV42" i="6" s="1"/>
  <c r="CU41" i="6"/>
  <c r="CQ41" i="6"/>
  <c r="CP41" i="6"/>
  <c r="CV41" i="6" s="1"/>
  <c r="CU40" i="6"/>
  <c r="CQ40" i="6"/>
  <c r="CP40" i="6"/>
  <c r="CV40" i="6" s="1"/>
  <c r="CQ39" i="6"/>
  <c r="CP39" i="6"/>
  <c r="CV39" i="6" s="1"/>
  <c r="DE39" i="6"/>
  <c r="CQ38" i="6"/>
  <c r="CP38" i="6"/>
  <c r="CV38" i="6" s="1"/>
  <c r="CQ37" i="6"/>
  <c r="CP37" i="6"/>
  <c r="CV37" i="6" s="1"/>
  <c r="CQ36" i="6"/>
  <c r="CP36" i="6"/>
  <c r="CV36" i="6" s="1"/>
  <c r="CQ35" i="6"/>
  <c r="CP35" i="6"/>
  <c r="CV35" i="6" s="1"/>
  <c r="CQ34" i="6"/>
  <c r="CP34" i="6"/>
  <c r="CV34" i="6" s="1"/>
  <c r="DE34" i="6"/>
  <c r="CQ33" i="6"/>
  <c r="CP33" i="6"/>
  <c r="CV33" i="6" s="1"/>
  <c r="CQ32" i="6"/>
  <c r="CP32" i="6"/>
  <c r="CV32" i="6" s="1"/>
  <c r="CQ31" i="6"/>
  <c r="CP31" i="6"/>
  <c r="CV31" i="6" s="1"/>
  <c r="DE31" i="6"/>
  <c r="CQ30" i="6"/>
  <c r="CP30" i="6"/>
  <c r="CV30" i="6" s="1"/>
  <c r="CQ29" i="6"/>
  <c r="CP29" i="6"/>
  <c r="CV29" i="6" s="1"/>
  <c r="CQ28" i="6"/>
  <c r="CP28" i="6"/>
  <c r="CV28" i="6" s="1"/>
  <c r="CQ27" i="6"/>
  <c r="CP27" i="6"/>
  <c r="CQ26" i="6"/>
  <c r="CP26" i="6"/>
  <c r="CQ25" i="6"/>
  <c r="CP25" i="6"/>
  <c r="CQ24" i="6"/>
  <c r="CP24" i="6"/>
  <c r="CQ23" i="6"/>
  <c r="CP23" i="6"/>
  <c r="CQ22" i="6"/>
  <c r="CP22" i="6"/>
  <c r="DE22" i="6"/>
  <c r="CU21" i="6"/>
  <c r="CQ21" i="6"/>
  <c r="CP21" i="6"/>
  <c r="CU20" i="6"/>
  <c r="CQ20" i="6"/>
  <c r="CP20" i="6"/>
  <c r="CU19" i="6"/>
  <c r="CQ19" i="6"/>
  <c r="CP19" i="6"/>
  <c r="CQ18" i="6"/>
  <c r="CP18" i="6"/>
  <c r="CQ17" i="6"/>
  <c r="CP17" i="6"/>
  <c r="ES17" i="6"/>
  <c r="CQ16" i="6"/>
  <c r="CP16" i="6"/>
  <c r="CQ15" i="6"/>
  <c r="CP15" i="6"/>
  <c r="ES15" i="6"/>
  <c r="CQ14" i="6"/>
  <c r="CP14" i="6"/>
  <c r="DE14" i="6"/>
  <c r="DF13" i="6" s="1"/>
  <c r="CQ13" i="6"/>
  <c r="CP13" i="6"/>
  <c r="CQ12" i="6"/>
  <c r="CP12" i="6"/>
  <c r="CQ11" i="6"/>
  <c r="CP11" i="6"/>
  <c r="ES11" i="6"/>
  <c r="CQ10" i="6"/>
  <c r="CP10" i="6"/>
  <c r="CQ9" i="6"/>
  <c r="CP9" i="6"/>
  <c r="ES9" i="6"/>
  <c r="CQ8" i="6"/>
  <c r="CP8" i="6"/>
  <c r="CQ7" i="6"/>
  <c r="CP7" i="6"/>
  <c r="CV7" i="6" s="1"/>
  <c r="ES7" i="6"/>
  <c r="CQ6" i="6"/>
  <c r="CP6" i="6"/>
  <c r="DE6" i="6"/>
  <c r="DF6" i="6" s="1"/>
  <c r="CQ5" i="6"/>
  <c r="CP5" i="6"/>
  <c r="ES5" i="6"/>
  <c r="CU4" i="6"/>
  <c r="CQ4" i="6"/>
  <c r="CP4" i="6"/>
  <c r="CU3" i="6"/>
  <c r="CQ3" i="6"/>
  <c r="CP3" i="6"/>
  <c r="ES3" i="6"/>
  <c r="DE3" i="6"/>
  <c r="DF3" i="6" s="1"/>
  <c r="CR68" i="5"/>
  <c r="CR61" i="5"/>
  <c r="CR44" i="5"/>
  <c r="CR41" i="5"/>
  <c r="CR38" i="5"/>
  <c r="CR36" i="5"/>
  <c r="CR29" i="5"/>
  <c r="CR27" i="5"/>
  <c r="CR19" i="5"/>
  <c r="CR11" i="5"/>
  <c r="CR3" i="5"/>
  <c r="CD66" i="5"/>
  <c r="CC66" i="5"/>
  <c r="CD65" i="5"/>
  <c r="CC65" i="5"/>
  <c r="CD64" i="5"/>
  <c r="CC64" i="5"/>
  <c r="CH63" i="5"/>
  <c r="CD63" i="5"/>
  <c r="CC63" i="5"/>
  <c r="CH62" i="5"/>
  <c r="CD62" i="5"/>
  <c r="CC62" i="5"/>
  <c r="CI62" i="5" s="1"/>
  <c r="CH61" i="5"/>
  <c r="CD61" i="5"/>
  <c r="CC61" i="5"/>
  <c r="CI61" i="5" s="1"/>
  <c r="CH60" i="5"/>
  <c r="CD60" i="5"/>
  <c r="CC60" i="5"/>
  <c r="CI60" i="5" s="1"/>
  <c r="CH59" i="5"/>
  <c r="CD59" i="5"/>
  <c r="CC59" i="5"/>
  <c r="CI59" i="5" s="1"/>
  <c r="CH58" i="5"/>
  <c r="CD58" i="5"/>
  <c r="CC58" i="5"/>
  <c r="CI58" i="5" s="1"/>
  <c r="CD57" i="5"/>
  <c r="CC57" i="5"/>
  <c r="CD56" i="5"/>
  <c r="CC56" i="5"/>
  <c r="CD55" i="5"/>
  <c r="CC55" i="5"/>
  <c r="CD54" i="5"/>
  <c r="CC54" i="5"/>
  <c r="CD53" i="5"/>
  <c r="CC53" i="5"/>
  <c r="CD52" i="5"/>
  <c r="CC52" i="5"/>
  <c r="CD51" i="5"/>
  <c r="CC51" i="5"/>
  <c r="CD50" i="5"/>
  <c r="CC50" i="5"/>
  <c r="CD49" i="5"/>
  <c r="CC49" i="5"/>
  <c r="CD48" i="5"/>
  <c r="CC48" i="5"/>
  <c r="CD47" i="5"/>
  <c r="CC47" i="5"/>
  <c r="CD46" i="5"/>
  <c r="CC46" i="5"/>
  <c r="CD45" i="5"/>
  <c r="CC45" i="5"/>
  <c r="CD44" i="5"/>
  <c r="CC44" i="5"/>
  <c r="CD43" i="5"/>
  <c r="CC43" i="5"/>
  <c r="CD42" i="5"/>
  <c r="CC42" i="5"/>
  <c r="CD41" i="5"/>
  <c r="CC41" i="5"/>
  <c r="CD40" i="5"/>
  <c r="CC40" i="5"/>
  <c r="CD39" i="5"/>
  <c r="CC39" i="5"/>
  <c r="CD38" i="5"/>
  <c r="CC38" i="5"/>
  <c r="CD37" i="5"/>
  <c r="CC37" i="5"/>
  <c r="CD36" i="5"/>
  <c r="CC36" i="5"/>
  <c r="CD35" i="5"/>
  <c r="CC35" i="5"/>
  <c r="CD34" i="5"/>
  <c r="CC34" i="5"/>
  <c r="CD33" i="5"/>
  <c r="CC33" i="5"/>
  <c r="CD32" i="5"/>
  <c r="CC32" i="5"/>
  <c r="CD31" i="5"/>
  <c r="CC31" i="5"/>
  <c r="CD30" i="5"/>
  <c r="CC30" i="5"/>
  <c r="CD29" i="5"/>
  <c r="CC29" i="5"/>
  <c r="CD28" i="5"/>
  <c r="CC28" i="5"/>
  <c r="CD27" i="5"/>
  <c r="CC27" i="5"/>
  <c r="CH26" i="5"/>
  <c r="CD26" i="5"/>
  <c r="CC26" i="5"/>
  <c r="EF26" i="5"/>
  <c r="CH25" i="5"/>
  <c r="CD25" i="5"/>
  <c r="CC25" i="5"/>
  <c r="CH24" i="5"/>
  <c r="CD24" i="5"/>
  <c r="CC24" i="5"/>
  <c r="CD23" i="5"/>
  <c r="CC23" i="5"/>
  <c r="CH22" i="5"/>
  <c r="CD22" i="5"/>
  <c r="CC22" i="5"/>
  <c r="CH21" i="5"/>
  <c r="CD21" i="5"/>
  <c r="CC21" i="5"/>
  <c r="EF21" i="5"/>
  <c r="CD20" i="5"/>
  <c r="CC20" i="5"/>
  <c r="CH19" i="5"/>
  <c r="CD19" i="5"/>
  <c r="CC19" i="5"/>
  <c r="CD18" i="5"/>
  <c r="CC18" i="5"/>
  <c r="EF18" i="5"/>
  <c r="CD17" i="5"/>
  <c r="CC17" i="5"/>
  <c r="CH16" i="5"/>
  <c r="CD16" i="5"/>
  <c r="CC16" i="5"/>
  <c r="CD15" i="5"/>
  <c r="CC15" i="5"/>
  <c r="EF15" i="5"/>
  <c r="CD14" i="5"/>
  <c r="CC14" i="5"/>
  <c r="CD13" i="5"/>
  <c r="CC13" i="5"/>
  <c r="CD12" i="5"/>
  <c r="CC12" i="5"/>
  <c r="EF12" i="5"/>
  <c r="CH11" i="5"/>
  <c r="CD11" i="5"/>
  <c r="CC11" i="5"/>
  <c r="CD10" i="5"/>
  <c r="CC10" i="5"/>
  <c r="EF10" i="5"/>
  <c r="CD9" i="5"/>
  <c r="CC9" i="5"/>
  <c r="CD8" i="5"/>
  <c r="CC8" i="5"/>
  <c r="CD7" i="5"/>
  <c r="CC7" i="5"/>
  <c r="CD6" i="5"/>
  <c r="CC6" i="5"/>
  <c r="CD5" i="5"/>
  <c r="CC5" i="5"/>
  <c r="EF5" i="5"/>
  <c r="CH4" i="5"/>
  <c r="CD4" i="5"/>
  <c r="CC4" i="5"/>
  <c r="CH3" i="5"/>
  <c r="CD3" i="5"/>
  <c r="CC3" i="5"/>
  <c r="J23" i="4"/>
  <c r="J21" i="4"/>
  <c r="J19" i="4"/>
  <c r="J17" i="4"/>
  <c r="J15" i="4"/>
  <c r="J13" i="4"/>
  <c r="J11" i="4"/>
  <c r="J9" i="4"/>
  <c r="J7" i="4"/>
  <c r="J5" i="4"/>
  <c r="J24" i="4"/>
  <c r="J22" i="4"/>
  <c r="J20" i="4"/>
  <c r="J18" i="4"/>
  <c r="J16" i="4"/>
  <c r="J14" i="4"/>
  <c r="J12" i="4"/>
  <c r="J10" i="4"/>
  <c r="J8" i="4"/>
  <c r="J6" i="4"/>
  <c r="J4" i="4"/>
  <c r="J3" i="4"/>
  <c r="V3" i="4"/>
  <c r="BZ62" i="3"/>
  <c r="BV62" i="3"/>
  <c r="BU62" i="3"/>
  <c r="BV61" i="3"/>
  <c r="BU61" i="3"/>
  <c r="BV60" i="3"/>
  <c r="BU60" i="3"/>
  <c r="BZ59" i="3"/>
  <c r="BV59" i="3"/>
  <c r="BU59" i="3"/>
  <c r="BZ58" i="3"/>
  <c r="BV58" i="3"/>
  <c r="BU58" i="3"/>
  <c r="BZ57" i="3"/>
  <c r="BV57" i="3"/>
  <c r="BU57" i="3"/>
  <c r="BZ56" i="3"/>
  <c r="BV56" i="3"/>
  <c r="BU56" i="3"/>
  <c r="BZ55" i="3"/>
  <c r="BV55" i="3"/>
  <c r="BU55" i="3"/>
  <c r="BZ54" i="3"/>
  <c r="BV54" i="3"/>
  <c r="BU54" i="3"/>
  <c r="BZ53" i="3"/>
  <c r="BV53" i="3"/>
  <c r="BU53" i="3"/>
  <c r="BZ52" i="3"/>
  <c r="BV52" i="3"/>
  <c r="BU52" i="3"/>
  <c r="BZ51" i="3"/>
  <c r="BV51" i="3"/>
  <c r="BU51" i="3"/>
  <c r="BZ50" i="3"/>
  <c r="BV50" i="3"/>
  <c r="BU50" i="3"/>
  <c r="BZ49" i="3"/>
  <c r="BV49" i="3"/>
  <c r="BU49" i="3"/>
  <c r="BZ48" i="3"/>
  <c r="BV48" i="3"/>
  <c r="BU48" i="3"/>
  <c r="BZ47" i="3"/>
  <c r="BV47" i="3"/>
  <c r="BU47" i="3"/>
  <c r="BZ46" i="3"/>
  <c r="BV46" i="3"/>
  <c r="BU46" i="3"/>
  <c r="BZ45" i="3"/>
  <c r="BV45" i="3"/>
  <c r="BU45" i="3"/>
  <c r="CJ45" i="3"/>
  <c r="BZ44" i="3"/>
  <c r="BV44" i="3"/>
  <c r="BU44" i="3"/>
  <c r="CK44" i="3"/>
  <c r="BZ43" i="3"/>
  <c r="BV43" i="3"/>
  <c r="BU43" i="3"/>
  <c r="BZ42" i="3"/>
  <c r="BV42" i="3"/>
  <c r="BU42" i="3"/>
  <c r="BZ41" i="3"/>
  <c r="BV41" i="3"/>
  <c r="BU41" i="3"/>
  <c r="BZ40" i="3"/>
  <c r="BV40" i="3"/>
  <c r="BU40" i="3"/>
  <c r="BZ39" i="3"/>
  <c r="BV39" i="3"/>
  <c r="BU39" i="3"/>
  <c r="BZ38" i="3"/>
  <c r="BV38" i="3"/>
  <c r="BU38" i="3"/>
  <c r="BZ37" i="3"/>
  <c r="BV37" i="3"/>
  <c r="BU37" i="3"/>
  <c r="CJ37" i="3"/>
  <c r="BZ36" i="3"/>
  <c r="BV36" i="3"/>
  <c r="BU36" i="3"/>
  <c r="CK36" i="3"/>
  <c r="BZ35" i="3"/>
  <c r="BV35" i="3"/>
  <c r="BU35" i="3"/>
  <c r="BZ34" i="3"/>
  <c r="BV34" i="3"/>
  <c r="BU34" i="3"/>
  <c r="BV33" i="3"/>
  <c r="BU33" i="3"/>
  <c r="BV32" i="3"/>
  <c r="BU32" i="3"/>
  <c r="BV31" i="3"/>
  <c r="BU31" i="3"/>
  <c r="BV30" i="3"/>
  <c r="BU30" i="3"/>
  <c r="BV29" i="3"/>
  <c r="BU29" i="3"/>
  <c r="BV28" i="3"/>
  <c r="BU28" i="3"/>
  <c r="BZ27" i="3"/>
  <c r="BV27" i="3"/>
  <c r="BU27" i="3"/>
  <c r="BZ26" i="3"/>
  <c r="BV26" i="3"/>
  <c r="BU26" i="3"/>
  <c r="BV25" i="3"/>
  <c r="BU25" i="3"/>
  <c r="BZ24" i="3"/>
  <c r="BV24" i="3"/>
  <c r="BU24" i="3"/>
  <c r="CJ24" i="3"/>
  <c r="BV23" i="3"/>
  <c r="BU23" i="3"/>
  <c r="BV22" i="3"/>
  <c r="BU22" i="3"/>
  <c r="BV21" i="3"/>
  <c r="BU21" i="3"/>
  <c r="BV20" i="3"/>
  <c r="BU20" i="3"/>
  <c r="BV19" i="3"/>
  <c r="BU19" i="3"/>
  <c r="DS19" i="3"/>
  <c r="BV18" i="3"/>
  <c r="BU18" i="3"/>
  <c r="BZ17" i="3"/>
  <c r="BV17" i="3"/>
  <c r="BU17" i="3"/>
  <c r="DS17" i="3"/>
  <c r="BZ16" i="3"/>
  <c r="BV16" i="3"/>
  <c r="BU16" i="3"/>
  <c r="BZ15" i="3"/>
  <c r="BV15" i="3"/>
  <c r="BU15" i="3"/>
  <c r="DS15" i="3"/>
  <c r="BZ14" i="3"/>
  <c r="BV14" i="3"/>
  <c r="BU14" i="3"/>
  <c r="BV13" i="3"/>
  <c r="BU13" i="3"/>
  <c r="BZ12" i="3"/>
  <c r="BV12" i="3"/>
  <c r="BU12" i="3"/>
  <c r="BV11" i="3"/>
  <c r="BU11" i="3"/>
  <c r="BV10" i="3"/>
  <c r="BU10" i="3"/>
  <c r="DS10" i="3"/>
  <c r="CJ10" i="3"/>
  <c r="BZ9" i="3"/>
  <c r="BV9" i="3"/>
  <c r="BU9" i="3"/>
  <c r="BV8" i="3"/>
  <c r="BU8" i="3"/>
  <c r="BZ7" i="3"/>
  <c r="BV7" i="3"/>
  <c r="BU7" i="3"/>
  <c r="DS7" i="3"/>
  <c r="BZ6" i="3"/>
  <c r="BV6" i="3"/>
  <c r="BU6" i="3"/>
  <c r="CJ6" i="3"/>
  <c r="BV5" i="3"/>
  <c r="BU5" i="3"/>
  <c r="CK5" i="3"/>
  <c r="BZ4" i="3"/>
  <c r="BV4" i="3"/>
  <c r="BU4" i="3"/>
  <c r="BZ3" i="3"/>
  <c r="BV3" i="3"/>
  <c r="BU3" i="3"/>
  <c r="FJ97" i="2"/>
  <c r="FJ93" i="2"/>
  <c r="FK93" i="2" s="1"/>
  <c r="FJ88" i="2"/>
  <c r="FJ83" i="2"/>
  <c r="FK80" i="2"/>
  <c r="EZ79" i="2"/>
  <c r="EV79" i="2"/>
  <c r="EU79" i="2"/>
  <c r="EV78" i="2"/>
  <c r="EU78" i="2"/>
  <c r="EV77" i="2"/>
  <c r="EU77" i="2"/>
  <c r="EV76" i="2"/>
  <c r="EU76" i="2"/>
  <c r="EZ75" i="2"/>
  <c r="EV75" i="2"/>
  <c r="EU75" i="2"/>
  <c r="EZ74" i="2"/>
  <c r="EV74" i="2"/>
  <c r="EU74" i="2"/>
  <c r="FJ74" i="2"/>
  <c r="EZ73" i="2"/>
  <c r="EV73" i="2"/>
  <c r="EU73" i="2"/>
  <c r="EZ72" i="2"/>
  <c r="EV72" i="2"/>
  <c r="EU72" i="2"/>
  <c r="EZ71" i="2"/>
  <c r="EV71" i="2"/>
  <c r="EU71" i="2"/>
  <c r="EZ70" i="2"/>
  <c r="EV70" i="2"/>
  <c r="EU70" i="2"/>
  <c r="EZ69" i="2"/>
  <c r="EV69" i="2"/>
  <c r="EU69" i="2"/>
  <c r="EZ68" i="2"/>
  <c r="EV68" i="2"/>
  <c r="EU68" i="2"/>
  <c r="FJ68" i="2"/>
  <c r="EZ67" i="2"/>
  <c r="EV67" i="2"/>
  <c r="EU67" i="2"/>
  <c r="EZ66" i="2"/>
  <c r="EV66" i="2"/>
  <c r="EU66" i="2"/>
  <c r="EZ65" i="2"/>
  <c r="EV65" i="2"/>
  <c r="EU65" i="2"/>
  <c r="EZ64" i="2"/>
  <c r="EV64" i="2"/>
  <c r="EU64" i="2"/>
  <c r="EZ63" i="2"/>
  <c r="EV63" i="2"/>
  <c r="EU63" i="2"/>
  <c r="EZ62" i="2"/>
  <c r="EV62" i="2"/>
  <c r="EU62" i="2"/>
  <c r="EZ61" i="2"/>
  <c r="EV61" i="2"/>
  <c r="EU61" i="2"/>
  <c r="EZ60" i="2"/>
  <c r="EV60" i="2"/>
  <c r="EU60" i="2"/>
  <c r="EZ59" i="2"/>
  <c r="EV59" i="2"/>
  <c r="EU59" i="2"/>
  <c r="EZ58" i="2"/>
  <c r="EV58" i="2"/>
  <c r="EU58" i="2"/>
  <c r="EZ57" i="2"/>
  <c r="EV57" i="2"/>
  <c r="EU57" i="2"/>
  <c r="EV56" i="2"/>
  <c r="EU56" i="2"/>
  <c r="FJ56" i="2"/>
  <c r="EV55" i="2"/>
  <c r="EU55" i="2"/>
  <c r="EV54" i="2"/>
  <c r="EU54" i="2"/>
  <c r="EV53" i="2"/>
  <c r="EU53" i="2"/>
  <c r="EV52" i="2"/>
  <c r="EU52" i="2"/>
  <c r="EV51" i="2"/>
  <c r="EU51" i="2"/>
  <c r="EV50" i="2"/>
  <c r="EU50" i="2"/>
  <c r="FJ50" i="2"/>
  <c r="EV49" i="2"/>
  <c r="EU49" i="2"/>
  <c r="EV48" i="2"/>
  <c r="EU48" i="2"/>
  <c r="EV47" i="2"/>
  <c r="EU47" i="2"/>
  <c r="EV46" i="2"/>
  <c r="EU46" i="2"/>
  <c r="EV45" i="2"/>
  <c r="EU45" i="2"/>
  <c r="EV44" i="2"/>
  <c r="EU44" i="2"/>
  <c r="EV43" i="2"/>
  <c r="EU43" i="2"/>
  <c r="EV42" i="2"/>
  <c r="EU42" i="2"/>
  <c r="HM43" i="2"/>
  <c r="EV41" i="2"/>
  <c r="EU41" i="2"/>
  <c r="EV40" i="2"/>
  <c r="EU40" i="2"/>
  <c r="FJ40" i="2"/>
  <c r="EV39" i="2"/>
  <c r="EU39" i="2"/>
  <c r="EV38" i="2"/>
  <c r="EU38" i="2"/>
  <c r="EV37" i="2"/>
  <c r="EU37" i="2"/>
  <c r="EV36" i="2"/>
  <c r="EU36" i="2"/>
  <c r="FJ36" i="2"/>
  <c r="EV35" i="2"/>
  <c r="EU35" i="2"/>
  <c r="HM36" i="2"/>
  <c r="EV34" i="2"/>
  <c r="EU34" i="2"/>
  <c r="EV33" i="2"/>
  <c r="EU33" i="2"/>
  <c r="HM34" i="2"/>
  <c r="EV32" i="2"/>
  <c r="EU32" i="2"/>
  <c r="EV31" i="2"/>
  <c r="EU31" i="2"/>
  <c r="EZ30" i="2"/>
  <c r="EV30" i="2"/>
  <c r="EU30" i="2"/>
  <c r="EV29" i="2"/>
  <c r="EU29" i="2"/>
  <c r="EV28" i="2"/>
  <c r="EU28" i="2"/>
  <c r="EV27" i="2"/>
  <c r="EU27" i="2"/>
  <c r="EV26" i="2"/>
  <c r="EU26" i="2"/>
  <c r="FA26" i="2" s="1"/>
  <c r="EZ25" i="2"/>
  <c r="EV25" i="2"/>
  <c r="EU25" i="2"/>
  <c r="FJ25" i="2"/>
  <c r="EZ24" i="2"/>
  <c r="EV24" i="2"/>
  <c r="EU24" i="2"/>
  <c r="EV23" i="2"/>
  <c r="EU23" i="2"/>
  <c r="HM24" i="2"/>
  <c r="EZ22" i="2"/>
  <c r="EV22" i="2"/>
  <c r="EU22" i="2"/>
  <c r="EV21" i="2"/>
  <c r="EU21" i="2"/>
  <c r="EV20" i="2"/>
  <c r="EU20" i="2"/>
  <c r="EV19" i="2"/>
  <c r="EU19" i="2"/>
  <c r="FA19" i="2" s="1"/>
  <c r="EV18" i="2"/>
  <c r="EU18" i="2"/>
  <c r="EV17" i="2"/>
  <c r="EU17" i="2"/>
  <c r="EV16" i="2"/>
  <c r="EU16" i="2"/>
  <c r="EZ15" i="2"/>
  <c r="EV15" i="2"/>
  <c r="EU15" i="2"/>
  <c r="HM15" i="2"/>
  <c r="FJ15" i="2"/>
  <c r="EV14" i="2"/>
  <c r="EU14" i="2"/>
  <c r="EZ13" i="2"/>
  <c r="EV13" i="2"/>
  <c r="EU13" i="2"/>
  <c r="HM13" i="2"/>
  <c r="EV12" i="2"/>
  <c r="EU12" i="2"/>
  <c r="EV11" i="2"/>
  <c r="EU11" i="2"/>
  <c r="HM11" i="2"/>
  <c r="FJ11" i="2"/>
  <c r="EV10" i="2"/>
  <c r="EU10" i="2"/>
  <c r="EZ9" i="2"/>
  <c r="EV9" i="2"/>
  <c r="EU9" i="2"/>
  <c r="HM9" i="2"/>
  <c r="EV8" i="2"/>
  <c r="EU8" i="2"/>
  <c r="FA8" i="2" s="1"/>
  <c r="EV7" i="2"/>
  <c r="EU7" i="2"/>
  <c r="FA7" i="2" s="1"/>
  <c r="HM7" i="2"/>
  <c r="EV6" i="2"/>
  <c r="EU6" i="2"/>
  <c r="FA6" i="2" s="1"/>
  <c r="EZ5" i="2"/>
  <c r="EV5" i="2"/>
  <c r="EU5" i="2"/>
  <c r="HM5" i="2"/>
  <c r="EV4" i="2"/>
  <c r="EU4" i="2"/>
  <c r="FA4" i="2" s="1"/>
  <c r="EV3" i="2"/>
  <c r="EU3" i="2"/>
  <c r="HM3" i="2"/>
  <c r="FJ3" i="2"/>
  <c r="CD65" i="1"/>
  <c r="CC65" i="1"/>
  <c r="CD64" i="1"/>
  <c r="CC64" i="1"/>
  <c r="CD63" i="1"/>
  <c r="CC63" i="1"/>
  <c r="CH62" i="1"/>
  <c r="CD62" i="1"/>
  <c r="CC62" i="1"/>
  <c r="CH61" i="1"/>
  <c r="CD61" i="1"/>
  <c r="CC61" i="1"/>
  <c r="CH60" i="1"/>
  <c r="CD60" i="1"/>
  <c r="CC60" i="1"/>
  <c r="CH59" i="1"/>
  <c r="CD59" i="1"/>
  <c r="CC59" i="1"/>
  <c r="CH58" i="1"/>
  <c r="CD58" i="1"/>
  <c r="CC58" i="1"/>
  <c r="CH57" i="1"/>
  <c r="CD57" i="1"/>
  <c r="CC57" i="1"/>
  <c r="CH56" i="1"/>
  <c r="CD56" i="1"/>
  <c r="CC56" i="1"/>
  <c r="CH55" i="1"/>
  <c r="CD55" i="1"/>
  <c r="CC55" i="1"/>
  <c r="CH54" i="1"/>
  <c r="CD54" i="1"/>
  <c r="CC54" i="1"/>
  <c r="CH53" i="1"/>
  <c r="CD53" i="1"/>
  <c r="CC53" i="1"/>
  <c r="CH52" i="1"/>
  <c r="CD52" i="1"/>
  <c r="CC52" i="1"/>
  <c r="CQ52" i="1"/>
  <c r="CH51" i="1"/>
  <c r="CD51" i="1"/>
  <c r="CC51" i="1"/>
  <c r="CH50" i="1"/>
  <c r="CD50" i="1"/>
  <c r="CC50" i="1"/>
  <c r="CH49" i="1"/>
  <c r="CD49" i="1"/>
  <c r="CC49" i="1"/>
  <c r="CH48" i="1"/>
  <c r="CD48" i="1"/>
  <c r="CC48" i="1"/>
  <c r="CH47" i="1"/>
  <c r="CD47" i="1"/>
  <c r="CC47" i="1"/>
  <c r="CR47" i="1"/>
  <c r="CQ47" i="1"/>
  <c r="CH46" i="1"/>
  <c r="CD46" i="1"/>
  <c r="CC46" i="1"/>
  <c r="CD45" i="1"/>
  <c r="CC45" i="1"/>
  <c r="CD44" i="1"/>
  <c r="CC44" i="1"/>
  <c r="CD43" i="1"/>
  <c r="CC43" i="1"/>
  <c r="CD42" i="1"/>
  <c r="CC42" i="1"/>
  <c r="CD41" i="1"/>
  <c r="CC41" i="1"/>
  <c r="CD40" i="1"/>
  <c r="CC40" i="1"/>
  <c r="CD39" i="1"/>
  <c r="CC39" i="1"/>
  <c r="CD38" i="1"/>
  <c r="CC38" i="1"/>
  <c r="CD37" i="1"/>
  <c r="CC37" i="1"/>
  <c r="CD36" i="1"/>
  <c r="CC36" i="1"/>
  <c r="CD35" i="1"/>
  <c r="CC35" i="1"/>
  <c r="CQ35" i="1"/>
  <c r="CD34" i="1"/>
  <c r="CC34" i="1"/>
  <c r="CR34" i="1"/>
  <c r="CD33" i="1"/>
  <c r="CC33" i="1"/>
  <c r="CD32" i="1"/>
  <c r="CC32" i="1"/>
  <c r="CQ32" i="1"/>
  <c r="CD31" i="1"/>
  <c r="CC31" i="1"/>
  <c r="CD30" i="1"/>
  <c r="CC30" i="1"/>
  <c r="CD29" i="1"/>
  <c r="CC29" i="1"/>
  <c r="CD28" i="1"/>
  <c r="CC28" i="1"/>
  <c r="CD27" i="1"/>
  <c r="CC27" i="1"/>
  <c r="CD26" i="1"/>
  <c r="CC26" i="1"/>
  <c r="CQ26" i="1"/>
  <c r="CD25" i="1"/>
  <c r="CC25" i="1"/>
  <c r="CH24" i="1"/>
  <c r="CD24" i="1"/>
  <c r="CC24" i="1"/>
  <c r="CD23" i="1"/>
  <c r="CC23" i="1"/>
  <c r="CH22" i="1"/>
  <c r="CD22" i="1"/>
  <c r="CC22" i="1"/>
  <c r="CH21" i="1"/>
  <c r="CD21" i="1"/>
  <c r="CC21" i="1"/>
  <c r="CD20" i="1"/>
  <c r="CC20" i="1"/>
  <c r="DU20" i="1"/>
  <c r="CH19" i="1"/>
  <c r="CD19" i="1"/>
  <c r="CC19" i="1"/>
  <c r="CD18" i="1"/>
  <c r="CC18" i="1"/>
  <c r="CH17" i="1"/>
  <c r="CD17" i="1"/>
  <c r="CC17" i="1"/>
  <c r="DU17" i="1"/>
  <c r="CD16" i="1"/>
  <c r="CC16" i="1"/>
  <c r="CQ16" i="1"/>
  <c r="CD15" i="1"/>
  <c r="CC15" i="1"/>
  <c r="DU15" i="1"/>
  <c r="CD14" i="1"/>
  <c r="CC14" i="1"/>
  <c r="CH13" i="1"/>
  <c r="CD13" i="1"/>
  <c r="CC13" i="1"/>
  <c r="CH12" i="1"/>
  <c r="CD12" i="1"/>
  <c r="CC12" i="1"/>
  <c r="DU12" i="1"/>
  <c r="CD11" i="1"/>
  <c r="CC11" i="1"/>
  <c r="CI11" i="1" s="1"/>
  <c r="CH10" i="1"/>
  <c r="CD10" i="1"/>
  <c r="CC10" i="1"/>
  <c r="CH9" i="1"/>
  <c r="CD9" i="1"/>
  <c r="CC9" i="1"/>
  <c r="CH8" i="1"/>
  <c r="CD8" i="1"/>
  <c r="CC8" i="1"/>
  <c r="CH7" i="1"/>
  <c r="CD7" i="1"/>
  <c r="CC7" i="1"/>
  <c r="CQ7" i="1"/>
  <c r="CH6" i="1"/>
  <c r="CD6" i="1"/>
  <c r="CC6" i="1"/>
  <c r="CH5" i="1"/>
  <c r="CD5" i="1"/>
  <c r="CC5" i="1"/>
  <c r="DU5" i="1"/>
  <c r="CH4" i="1"/>
  <c r="CD4" i="1"/>
  <c r="CC4" i="1"/>
  <c r="CD3" i="1"/>
  <c r="CC3" i="1"/>
  <c r="CQ3" i="1"/>
  <c r="CS36" i="5" l="1"/>
  <c r="CA24" i="3"/>
  <c r="CA9" i="3"/>
  <c r="AB189" i="8"/>
  <c r="AB121" i="8"/>
  <c r="AB337" i="8"/>
  <c r="AB149" i="8"/>
  <c r="AB97" i="8"/>
  <c r="AB352" i="8"/>
  <c r="AB272" i="8"/>
  <c r="AB235" i="8"/>
  <c r="AB180" i="8"/>
  <c r="AB53" i="8"/>
  <c r="AB247" i="8"/>
  <c r="H47" i="8"/>
  <c r="H315" i="8"/>
  <c r="AB7" i="8"/>
  <c r="H216" i="8"/>
  <c r="H136" i="8"/>
  <c r="H205" i="8"/>
  <c r="CI22" i="1"/>
  <c r="FA13" i="2"/>
  <c r="CA15" i="3"/>
  <c r="AK9" i="7"/>
  <c r="CV20" i="6"/>
  <c r="AK7" i="7"/>
  <c r="AK18" i="7"/>
  <c r="FA24" i="2"/>
  <c r="CV21" i="6"/>
  <c r="AK5" i="7"/>
  <c r="AK15" i="7"/>
  <c r="FA22" i="2"/>
  <c r="CV19" i="6"/>
  <c r="H88" i="8"/>
  <c r="AK10" i="7"/>
  <c r="AK19" i="7"/>
  <c r="AK4" i="7"/>
  <c r="AK6" i="7"/>
  <c r="AK13" i="7"/>
  <c r="AK8" i="7"/>
  <c r="AK14" i="7"/>
  <c r="DF34" i="6"/>
  <c r="CV4" i="6"/>
  <c r="CV3" i="6"/>
  <c r="CI16" i="5"/>
  <c r="CI19" i="5"/>
  <c r="CI26" i="5"/>
  <c r="CI25" i="5"/>
  <c r="CI21" i="5"/>
  <c r="CI22" i="5"/>
  <c r="CI3" i="5"/>
  <c r="CI4" i="5"/>
  <c r="CI11" i="5"/>
  <c r="CI24" i="5"/>
  <c r="CA7" i="3"/>
  <c r="CA14" i="3"/>
  <c r="CA16" i="3"/>
  <c r="CA3" i="3"/>
  <c r="CA27" i="3"/>
  <c r="CA6" i="3"/>
  <c r="CA4" i="3"/>
  <c r="CA12" i="3"/>
  <c r="CA17" i="3"/>
  <c r="CA26" i="3"/>
  <c r="FK82" i="2"/>
  <c r="FA9" i="2"/>
  <c r="FA30" i="2"/>
  <c r="FA5" i="2"/>
  <c r="FK11" i="2"/>
  <c r="FA15" i="2"/>
  <c r="FA25" i="2"/>
  <c r="CI24" i="1"/>
  <c r="CI17" i="1"/>
  <c r="CI19" i="1"/>
  <c r="CI12" i="1"/>
  <c r="CI7" i="1"/>
  <c r="CI21" i="1"/>
  <c r="CI5" i="1"/>
  <c r="CI10" i="1"/>
  <c r="CI6" i="1"/>
  <c r="CI4" i="1"/>
  <c r="CI13" i="1"/>
  <c r="CI8" i="1"/>
  <c r="CI9" i="1"/>
  <c r="A66" i="4"/>
  <c r="A66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<sst xmlns="http://schemas.openxmlformats.org/spreadsheetml/2006/main" count="25304" uniqueCount="2511">
  <si>
    <t>CH AUTUN SITE PARPAS</t>
  </si>
  <si>
    <t>CH WILLIAM MOREY CHALON SUR SAONE</t>
  </si>
  <si>
    <t>CH BRESSE LOUHANNAISE</t>
  </si>
  <si>
    <t>CH JEAN BOUVERI</t>
  </si>
  <si>
    <t>HL CHAGNY</t>
  </si>
  <si>
    <t>CHS SEVREY</t>
  </si>
  <si>
    <t>GHT SÂONE-ET-LOIRE BRESSE MORVAN</t>
  </si>
  <si>
    <t xml:space="preserve">Activité SSR (Effectifs &gt;10) </t>
  </si>
  <si>
    <t>Flux totaux provenant du CH AUTUN SITE PARPAS</t>
  </si>
  <si>
    <t>Flux totaux provenant du CH WILLIAM MOREY CHALON SUR SAONE</t>
  </si>
  <si>
    <t xml:space="preserve">Flux totaux provenant du CH BRESSE LOUHANNAISE </t>
  </si>
  <si>
    <t>Flux totaux provenant du CH JEAN BOUVERI</t>
  </si>
  <si>
    <t>Rang</t>
  </si>
  <si>
    <t>Code</t>
  </si>
  <si>
    <t>Groupe Plannification</t>
  </si>
  <si>
    <t>Nb séjour / Séances</t>
  </si>
  <si>
    <t>Nb de jours</t>
  </si>
  <si>
    <t>Age moyen</t>
  </si>
  <si>
    <t>% Age&gt;75</t>
  </si>
  <si>
    <t>% lourd</t>
  </si>
  <si>
    <t xml:space="preserve">Transferts SSR (Nombre de séjours chainés et tranférés vers un établissement SSR) </t>
  </si>
  <si>
    <t xml:space="preserve">Etablissement SSR de transfert </t>
  </si>
  <si>
    <t xml:space="preserve">Catégorie </t>
  </si>
  <si>
    <t>Nb de transferts</t>
  </si>
  <si>
    <t>Nb séjour /  Séances</t>
  </si>
  <si>
    <t>Nb séjour / séances</t>
  </si>
  <si>
    <t>/</t>
  </si>
  <si>
    <t>/2</t>
  </si>
  <si>
    <t xml:space="preserve">/ </t>
  </si>
  <si>
    <t xml:space="preserve">Pourcentage </t>
  </si>
  <si>
    <t xml:space="preserve">Etablissement SSR </t>
  </si>
  <si>
    <t xml:space="preserve">Code </t>
  </si>
  <si>
    <t xml:space="preserve">Groupe planification </t>
  </si>
  <si>
    <t xml:space="preserve">Provenance </t>
  </si>
  <si>
    <t xml:space="preserve">Effectif </t>
  </si>
  <si>
    <t>Total par établissement (Effecitifs &gt;10)</t>
  </si>
  <si>
    <t>Total (Effecitifs &gt;10)</t>
  </si>
  <si>
    <t>Finess</t>
  </si>
  <si>
    <t>Raison sociale</t>
  </si>
  <si>
    <t>Catégorie</t>
  </si>
  <si>
    <t>https://www.google.com/maps/d/edit?hl=fr&amp;mid=10wrYEdqmxz_H65cdNVx-G7PSmKFf-d62&amp;ll=47.25976949704884%2C4.178549500000015&amp;z=7</t>
  </si>
  <si>
    <t>Total</t>
  </si>
  <si>
    <t>60.1</t>
  </si>
  <si>
    <t>40.5</t>
  </si>
  <si>
    <t>15.70</t>
  </si>
  <si>
    <t>60.2</t>
  </si>
  <si>
    <t>29.9</t>
  </si>
  <si>
    <t>9.01</t>
  </si>
  <si>
    <t>81.6</t>
  </si>
  <si>
    <t>72.6</t>
  </si>
  <si>
    <t>41.96</t>
  </si>
  <si>
    <t>67.4</t>
  </si>
  <si>
    <t>36.8</t>
  </si>
  <si>
    <t>14.08</t>
  </si>
  <si>
    <t>82.5</t>
  </si>
  <si>
    <t>79.5</t>
  </si>
  <si>
    <t>54.79</t>
  </si>
  <si>
    <t>44.0</t>
  </si>
  <si>
    <t>0.0</t>
  </si>
  <si>
    <t>9.33</t>
  </si>
  <si>
    <t>0 à 10</t>
  </si>
  <si>
    <t xml:space="preserve">Total </t>
  </si>
  <si>
    <t>2544-2554</t>
  </si>
  <si>
    <t>CH AUTUN SITE LATOUCHE</t>
  </si>
  <si>
    <t>CH</t>
  </si>
  <si>
    <t>X08</t>
  </si>
  <si>
    <t xml:space="preserve">Pneumologie </t>
  </si>
  <si>
    <t>Pneumologie</t>
  </si>
  <si>
    <t>69.1</t>
  </si>
  <si>
    <t>52.2</t>
  </si>
  <si>
    <t>31.01</t>
  </si>
  <si>
    <t>C09</t>
  </si>
  <si>
    <t>Chir. majeure de l'app. Locomoteur: hanche, fémur, genou, épaule</t>
  </si>
  <si>
    <t>76.8</t>
  </si>
  <si>
    <t>57.3</t>
  </si>
  <si>
    <t>20.57</t>
  </si>
  <si>
    <t>CENTRE ORTHOPEDIQUE MEDICO-CHIR</t>
  </si>
  <si>
    <t>Privé</t>
  </si>
  <si>
    <t>X03</t>
  </si>
  <si>
    <t>Neurologie médicale</t>
  </si>
  <si>
    <t>80.0</t>
  </si>
  <si>
    <t>71.9</t>
  </si>
  <si>
    <t>43.75</t>
  </si>
  <si>
    <t>71.6</t>
  </si>
  <si>
    <t>47.4</t>
  </si>
  <si>
    <t>36.85</t>
  </si>
  <si>
    <t>X22</t>
  </si>
  <si>
    <t>Douleur et soins palliatifs</t>
  </si>
  <si>
    <t>78.8</t>
  </si>
  <si>
    <t>67.8</t>
  </si>
  <si>
    <t>3.39</t>
  </si>
  <si>
    <t>X21</t>
  </si>
  <si>
    <t>Effets nocifs, alcool, toxicologie, allergies</t>
  </si>
  <si>
    <t xml:space="preserve">Neurologie </t>
  </si>
  <si>
    <t>CLINIQUE DU MORVAN SA</t>
  </si>
  <si>
    <t>Autres ES Effectif&lt;11</t>
  </si>
  <si>
    <t>CH DE LA GUICHE</t>
  </si>
  <si>
    <t xml:space="preserve">0 à 10 (1) </t>
  </si>
  <si>
    <t>83.8</t>
  </si>
  <si>
    <t>88.9</t>
  </si>
  <si>
    <t>58.33</t>
  </si>
  <si>
    <t>X07</t>
  </si>
  <si>
    <t xml:space="preserve">Affections Cardio-vasculaires </t>
  </si>
  <si>
    <t>SSR MARGUERITE BOUCICAUT</t>
  </si>
  <si>
    <t>71.0</t>
  </si>
  <si>
    <t>52.1</t>
  </si>
  <si>
    <t>13.65</t>
  </si>
  <si>
    <t>CENTRE SSR DU CHALONNAIS</t>
  </si>
  <si>
    <t>87.0</t>
  </si>
  <si>
    <t>90.2</t>
  </si>
  <si>
    <t>56.86</t>
  </si>
  <si>
    <t>X20</t>
  </si>
  <si>
    <t>Psychiatrie</t>
  </si>
  <si>
    <t>84.3</t>
  </si>
  <si>
    <t>84.4</t>
  </si>
  <si>
    <t>90.63</t>
  </si>
  <si>
    <t>Chir. majeure de l'app. Locomoteur:
 hanche, fémur, genou, épaule</t>
  </si>
  <si>
    <t>X06</t>
  </si>
  <si>
    <t xml:space="preserve">Rhumatologie </t>
  </si>
  <si>
    <t>CH LES MARRONNIERS</t>
  </si>
  <si>
    <t>KORIAN LA BRESSANE</t>
  </si>
  <si>
    <t>0 à 10 (0)</t>
  </si>
  <si>
    <t>83.0</t>
  </si>
  <si>
    <t>78.3</t>
  </si>
  <si>
    <t>43.48</t>
  </si>
  <si>
    <t>HÔPITAL PRIVÉ SAINTE MARIE</t>
  </si>
  <si>
    <t xml:space="preserve">y </t>
  </si>
  <si>
    <t>Affections Cardio-vasculaires</t>
  </si>
  <si>
    <t>75.9</t>
  </si>
  <si>
    <t>62.5</t>
  </si>
  <si>
    <t>26.43</t>
  </si>
  <si>
    <t>86.5</t>
  </si>
  <si>
    <t>91.3</t>
  </si>
  <si>
    <t>60.87</t>
  </si>
  <si>
    <t>68.1</t>
  </si>
  <si>
    <t>43.4</t>
  </si>
  <si>
    <t>20.24</t>
  </si>
  <si>
    <t>Rhumatologie</t>
  </si>
  <si>
    <t>82.7</t>
  </si>
  <si>
    <t>82.61</t>
  </si>
  <si>
    <t>0 à 10 (10)</t>
  </si>
  <si>
    <t>CH BELNAY</t>
  </si>
  <si>
    <t>86.8</t>
  </si>
  <si>
    <t>56.52</t>
  </si>
  <si>
    <t>X05</t>
  </si>
  <si>
    <t xml:space="preserve">
Traumatologie et ablation de matériel de l'appareil locomoteur</t>
  </si>
  <si>
    <t>Traumatologie et ablation de matériel de l'appareil locomoteur</t>
  </si>
  <si>
    <t>71.7</t>
  </si>
  <si>
    <t>57.0</t>
  </si>
  <si>
    <t>16.97</t>
  </si>
  <si>
    <t>81.3</t>
  </si>
  <si>
    <t>72.1</t>
  </si>
  <si>
    <t>0.00</t>
  </si>
  <si>
    <t>50.0</t>
  </si>
  <si>
    <t>23.46</t>
  </si>
  <si>
    <t>84.2</t>
  </si>
  <si>
    <t>73.68</t>
  </si>
  <si>
    <t>X02</t>
  </si>
  <si>
    <t xml:space="preserve">Hépato-Gastro-Entérologie </t>
  </si>
  <si>
    <t>71.8</t>
  </si>
  <si>
    <t>55.8</t>
  </si>
  <si>
    <t>40.71</t>
  </si>
  <si>
    <t>61.0</t>
  </si>
  <si>
    <t>30.4</t>
  </si>
  <si>
    <t>24.35</t>
  </si>
  <si>
    <t>X24</t>
  </si>
  <si>
    <t>Médecine inter spécialités, Autres symptômes ou motifs médicaux</t>
  </si>
  <si>
    <t>72.8</t>
  </si>
  <si>
    <t>37.5</t>
  </si>
  <si>
    <t>20.00</t>
  </si>
  <si>
    <t>Hépato-Gastro-Entérologie</t>
  </si>
  <si>
    <t>84.7</t>
  </si>
  <si>
    <t>93.3</t>
  </si>
  <si>
    <t>73.33</t>
  </si>
  <si>
    <t>X12</t>
  </si>
  <si>
    <t>Uro-Néphrologie médicale (hors Séances)</t>
  </si>
  <si>
    <t>C11</t>
  </si>
  <si>
    <t>Chirurgies autres de l'appareil locomoteur, 
amputations</t>
  </si>
  <si>
    <t>0 à 10 (6)</t>
  </si>
  <si>
    <t>85.7</t>
  </si>
  <si>
    <t>87.5</t>
  </si>
  <si>
    <t>50.00</t>
  </si>
  <si>
    <t>0 à 10 (8)</t>
  </si>
  <si>
    <t>X16</t>
  </si>
  <si>
    <t>Affections et traumatismes de la peau, gelures</t>
  </si>
  <si>
    <t>82.1</t>
  </si>
  <si>
    <t>73.3</t>
  </si>
  <si>
    <t>66.67</t>
  </si>
  <si>
    <t xml:space="preserve">Psychiatrie </t>
  </si>
  <si>
    <t>61.8</t>
  </si>
  <si>
    <t>39.0</t>
  </si>
  <si>
    <t>83.4</t>
  </si>
  <si>
    <t>77.8</t>
  </si>
  <si>
    <t>70.3</t>
  </si>
  <si>
    <t>45.4</t>
  </si>
  <si>
    <t>29.39</t>
  </si>
  <si>
    <t>80.8</t>
  </si>
  <si>
    <t>61.5</t>
  </si>
  <si>
    <t>76.92</t>
  </si>
  <si>
    <t>CRF LE BOURBONNAIS</t>
  </si>
  <si>
    <t>PSPH/EBNL</t>
  </si>
  <si>
    <t>69.6</t>
  </si>
  <si>
    <t>56.7</t>
  </si>
  <si>
    <t>14.43</t>
  </si>
  <si>
    <t>77.3</t>
  </si>
  <si>
    <t>75.0</t>
  </si>
  <si>
    <t>41.67</t>
  </si>
  <si>
    <t>80.9</t>
  </si>
  <si>
    <t>83.3</t>
  </si>
  <si>
    <t>63 à 83</t>
  </si>
  <si>
    <t xml:space="preserve">5% - 7% </t>
  </si>
  <si>
    <t>N02</t>
  </si>
  <si>
    <t>Aff. médicales des nouveau-nés, prématurés et de la période périnatale</t>
  </si>
  <si>
    <t>82.6</t>
  </si>
  <si>
    <t>61.3</t>
  </si>
  <si>
    <t>33.9</t>
  </si>
  <si>
    <t>18.15</t>
  </si>
  <si>
    <t>49 à 69</t>
  </si>
  <si>
    <t xml:space="preserve">3% - 5% </t>
  </si>
  <si>
    <t>O01</t>
  </si>
  <si>
    <t>Accouchements par voie basse</t>
  </si>
  <si>
    <t>29.4</t>
  </si>
  <si>
    <t>0.93</t>
  </si>
  <si>
    <t>60.8</t>
  </si>
  <si>
    <t>36.0</t>
  </si>
  <si>
    <t>36.58</t>
  </si>
  <si>
    <t>X14</t>
  </si>
  <si>
    <t>Maladies immunitaires, du Sang, des Organes 
hématopoïétiques, Tumeurs SID</t>
  </si>
  <si>
    <t xml:space="preserve">49 à 59 </t>
  </si>
  <si>
    <t xml:space="preserve">5% - 6% </t>
  </si>
  <si>
    <t>S05</t>
  </si>
  <si>
    <t>Transfusion</t>
  </si>
  <si>
    <t>78.0</t>
  </si>
  <si>
    <t>70.4</t>
  </si>
  <si>
    <t>NA</t>
  </si>
  <si>
    <t>0 à 10 (5)</t>
  </si>
  <si>
    <t>C07</t>
  </si>
  <si>
    <t>Chir. Viscérale autre : rate, grêle, colon,
 proctologie, hernies</t>
  </si>
  <si>
    <t>63.0</t>
  </si>
  <si>
    <t>44.3</t>
  </si>
  <si>
    <t>19.13</t>
  </si>
  <si>
    <t>49.0</t>
  </si>
  <si>
    <t>4.7</t>
  </si>
  <si>
    <t>5.41</t>
  </si>
  <si>
    <t>X18</t>
  </si>
  <si>
    <t>Suivi thérap. d'affections connues, Allergologie,
 Rééducation, Convalescence</t>
  </si>
  <si>
    <t xml:space="preserve">32 à 42 </t>
  </si>
  <si>
    <t xml:space="preserve">12% - 16% </t>
  </si>
  <si>
    <t>68.3</t>
  </si>
  <si>
    <t>47.7</t>
  </si>
  <si>
    <t>21.26</t>
  </si>
  <si>
    <t>0 à 10 (4)</t>
  </si>
  <si>
    <t>C06</t>
  </si>
  <si>
    <t>Chir. Digestive majeure : oesophage, 
estomac, grêle, côlon, rectum</t>
  </si>
  <si>
    <t>K02</t>
  </si>
  <si>
    <t>Endoscopies digestives et biliaires avec ou sans anesthésie</t>
  </si>
  <si>
    <t>60.5</t>
  </si>
  <si>
    <t>8.7</t>
  </si>
  <si>
    <t>60.0</t>
  </si>
  <si>
    <t>14.50</t>
  </si>
  <si>
    <t>X19</t>
  </si>
  <si>
    <t>Fièvre, Infection, Septicémie, VIH</t>
  </si>
  <si>
    <t>27 à 47</t>
  </si>
  <si>
    <t xml:space="preserve">7% - 10% </t>
  </si>
  <si>
    <t>49.2</t>
  </si>
  <si>
    <t>9.3</t>
  </si>
  <si>
    <t>1.99</t>
  </si>
  <si>
    <t>46.1</t>
  </si>
  <si>
    <t>27.96</t>
  </si>
  <si>
    <t>0 à 10 (7)</t>
  </si>
  <si>
    <t>C14</t>
  </si>
  <si>
    <t xml:space="preserve">Chirurgie vasculaire </t>
  </si>
  <si>
    <t>Maladies immunitaires, du Sang, des Organes hématopoïétiques, Tumeurs SID</t>
  </si>
  <si>
    <t>22.48</t>
  </si>
  <si>
    <t>70.8</t>
  </si>
  <si>
    <t>58.8</t>
  </si>
  <si>
    <t>29.71</t>
  </si>
  <si>
    <t>C19</t>
  </si>
  <si>
    <t xml:space="preserve">Chirurgie Urologique </t>
  </si>
  <si>
    <t>X09</t>
  </si>
  <si>
    <t>ORL, Stomato</t>
  </si>
  <si>
    <t>53.7</t>
  </si>
  <si>
    <t>35.4</t>
  </si>
  <si>
    <t>11.46</t>
  </si>
  <si>
    <t>X15</t>
  </si>
  <si>
    <t>Diabète, Maladies métaboliques,
 Endocrinologie (hors complications)</t>
  </si>
  <si>
    <t>16 à 36</t>
  </si>
  <si>
    <t>2% - 4%</t>
  </si>
  <si>
    <t>Diabète, Maladies métaboliques, Endocrinologie (hors complications)</t>
  </si>
  <si>
    <t>64.5</t>
  </si>
  <si>
    <t>40.2</t>
  </si>
  <si>
    <t>33.70</t>
  </si>
  <si>
    <t>64.0</t>
  </si>
  <si>
    <t>36.5</t>
  </si>
  <si>
    <t>14.62</t>
  </si>
  <si>
    <t>C25</t>
  </si>
  <si>
    <t>Chirurgie inter-spécialités</t>
  </si>
  <si>
    <t xml:space="preserve">X20 </t>
  </si>
  <si>
    <t>O03</t>
  </si>
  <si>
    <t>IVG</t>
  </si>
  <si>
    <t>29.8</t>
  </si>
  <si>
    <t>Chirurgies autres de l'appareil locomoteur, amputations</t>
  </si>
  <si>
    <t>56.1</t>
  </si>
  <si>
    <t>18.6</t>
  </si>
  <si>
    <t>13.49</t>
  </si>
  <si>
    <t>0 à 10 (3)</t>
  </si>
  <si>
    <t>Médecine inter spécialités, 
Autres symptômes ou motifs médicaux</t>
  </si>
  <si>
    <t>11 à 51</t>
  </si>
  <si>
    <t>2 - 7%</t>
  </si>
  <si>
    <t>S03</t>
  </si>
  <si>
    <t>Chimiothérapie pour aff. Non tumorale</t>
  </si>
  <si>
    <t>25.8</t>
  </si>
  <si>
    <t>8.1</t>
  </si>
  <si>
    <t>42.8</t>
  </si>
  <si>
    <t>33.33</t>
  </si>
  <si>
    <t xml:space="preserve">Douleur et soins palliatifs </t>
  </si>
  <si>
    <t xml:space="preserve">0 à 50 </t>
  </si>
  <si>
    <t>0% - 10%</t>
  </si>
  <si>
    <t xml:space="preserve">CENTRE SSR DU CHALONNAIS </t>
  </si>
  <si>
    <t xml:space="preserve">Privé </t>
  </si>
  <si>
    <t>O04</t>
  </si>
  <si>
    <t>Obstétrique autre</t>
  </si>
  <si>
    <t>30.2</t>
  </si>
  <si>
    <t>X04</t>
  </si>
  <si>
    <t>Commotions cérébrales, Traumatismes crâniens</t>
  </si>
  <si>
    <t xml:space="preserve">0 à 30 </t>
  </si>
  <si>
    <t>0% - 19%</t>
  </si>
  <si>
    <t>72.3</t>
  </si>
  <si>
    <t>58.0</t>
  </si>
  <si>
    <t>4.35</t>
  </si>
  <si>
    <t>Suivi thérap. d'affections connues, Allergologie, Rééducation, Convalescence</t>
  </si>
  <si>
    <t>76.4</t>
  </si>
  <si>
    <t>57.4</t>
  </si>
  <si>
    <t>12.96</t>
  </si>
  <si>
    <t>X13</t>
  </si>
  <si>
    <t xml:space="preserve">Appareil génital masculin </t>
  </si>
  <si>
    <t xml:space="preserve">0% - 17% </t>
  </si>
  <si>
    <t>54.3</t>
  </si>
  <si>
    <t>33.3</t>
  </si>
  <si>
    <t>28.33</t>
  </si>
  <si>
    <t>66.0</t>
  </si>
  <si>
    <t>38.1</t>
  </si>
  <si>
    <t>27.38</t>
  </si>
  <si>
    <t>0 à 10 (2)</t>
  </si>
  <si>
    <t>X11</t>
  </si>
  <si>
    <t>Gynécologie, Sénologie (hors Obstétrique)</t>
  </si>
  <si>
    <t>0% - 9%</t>
  </si>
  <si>
    <t>O02</t>
  </si>
  <si>
    <t>Césariennes</t>
  </si>
  <si>
    <t>31.7</t>
  </si>
  <si>
    <t>2.27</t>
  </si>
  <si>
    <t>76.2</t>
  </si>
  <si>
    <t>29.14</t>
  </si>
  <si>
    <t>K12</t>
  </si>
  <si>
    <t>Explorations nocturnes, séjours de moins de 2 jours</t>
  </si>
  <si>
    <t>0% - 8%</t>
  </si>
  <si>
    <t>62.2</t>
  </si>
  <si>
    <t>10.81</t>
  </si>
  <si>
    <t>72.0</t>
  </si>
  <si>
    <t>49.5</t>
  </si>
  <si>
    <t>12.62</t>
  </si>
  <si>
    <t xml:space="preserve">0% - 6% </t>
  </si>
  <si>
    <t>K10</t>
  </si>
  <si>
    <t>Aff. génito-urinaires avec Acte classant non opératoire et endoscopies</t>
  </si>
  <si>
    <t>57.7</t>
  </si>
  <si>
    <t>8.6</t>
  </si>
  <si>
    <t>62.4</t>
  </si>
  <si>
    <t>45.3</t>
  </si>
  <si>
    <t>19.25</t>
  </si>
  <si>
    <t>S02</t>
  </si>
  <si>
    <t>Chimiothérapie pour tumeur</t>
  </si>
  <si>
    <t>68.6</t>
  </si>
  <si>
    <t>30.6</t>
  </si>
  <si>
    <t>0% - 5%</t>
  </si>
  <si>
    <t xml:space="preserve">KORIAN LA BRESSANE </t>
  </si>
  <si>
    <t>C17</t>
  </si>
  <si>
    <t>Chirurgie Gynécologique</t>
  </si>
  <si>
    <t>47.5</t>
  </si>
  <si>
    <t>3.0</t>
  </si>
  <si>
    <t>56.9</t>
  </si>
  <si>
    <t>15.8</t>
  </si>
  <si>
    <t>Endoscopies digestives et biliaires 
avec ou sans anesthésie</t>
  </si>
  <si>
    <t>0% - 3%</t>
  </si>
  <si>
    <t>59.9</t>
  </si>
  <si>
    <t>41.4</t>
  </si>
  <si>
    <t>13.79</t>
  </si>
  <si>
    <t>63.7</t>
  </si>
  <si>
    <t>13.5</t>
  </si>
  <si>
    <t>X17</t>
  </si>
  <si>
    <t>Brûlures</t>
  </si>
  <si>
    <t xml:space="preserve">0 à 20 </t>
  </si>
  <si>
    <t>0% - 87%</t>
  </si>
  <si>
    <t xml:space="preserve">CH JEAN BOUVERI </t>
  </si>
  <si>
    <t>Appareil génital masculin</t>
  </si>
  <si>
    <t>38.46</t>
  </si>
  <si>
    <t>K08</t>
  </si>
  <si>
    <t>Traumatologie avec acte classant non opératoire 
ou anesthésie</t>
  </si>
  <si>
    <t xml:space="preserve">0% - 32% </t>
  </si>
  <si>
    <t>51.2</t>
  </si>
  <si>
    <t>24.0</t>
  </si>
  <si>
    <t>56.3</t>
  </si>
  <si>
    <t>27.1</t>
  </si>
  <si>
    <t>19.60</t>
  </si>
  <si>
    <t>71.3</t>
  </si>
  <si>
    <t>43.3</t>
  </si>
  <si>
    <t>K06</t>
  </si>
  <si>
    <t xml:space="preserve">Mise ne place d'accès vasculaire </t>
  </si>
  <si>
    <t xml:space="preserve">0% - 13% </t>
  </si>
  <si>
    <t>68.8</t>
  </si>
  <si>
    <t>29.17</t>
  </si>
  <si>
    <t>75.8</t>
  </si>
  <si>
    <t>57.2</t>
  </si>
  <si>
    <t>55.07</t>
  </si>
  <si>
    <t xml:space="preserve">X10 </t>
  </si>
  <si>
    <t xml:space="preserve">Ophtalmologie </t>
  </si>
  <si>
    <t>0%-11%</t>
  </si>
  <si>
    <t>52.3</t>
  </si>
  <si>
    <t>27.8</t>
  </si>
  <si>
    <t>16.67</t>
  </si>
  <si>
    <t>35.2</t>
  </si>
  <si>
    <t>13.11</t>
  </si>
  <si>
    <t>Aff. génito-urinaires avec Acte classant non opératoire 
et endoscopies</t>
  </si>
  <si>
    <t xml:space="preserve">0% - 9% </t>
  </si>
  <si>
    <t>9.1</t>
  </si>
  <si>
    <t>9.09</t>
  </si>
  <si>
    <t>62.0</t>
  </si>
  <si>
    <t>38.3</t>
  </si>
  <si>
    <t>22.14</t>
  </si>
  <si>
    <t>43.2</t>
  </si>
  <si>
    <t>4.55</t>
  </si>
  <si>
    <t>C13</t>
  </si>
  <si>
    <t>Stimulateurs, Défibrillateurs cardiaques</t>
  </si>
  <si>
    <t xml:space="preserve">0% - 7% </t>
  </si>
  <si>
    <t>73.4</t>
  </si>
  <si>
    <t>55.0</t>
  </si>
  <si>
    <t>48.75</t>
  </si>
  <si>
    <t xml:space="preserve">O02 </t>
  </si>
  <si>
    <t xml:space="preserve">Césarienne </t>
  </si>
  <si>
    <t xml:space="preserve">0% - 5% </t>
  </si>
  <si>
    <t xml:space="preserve">Chirurgie gynécologique </t>
  </si>
  <si>
    <t>Chir. Viscérale autre : rate, grêle, colon, proctologie, hernies</t>
  </si>
  <si>
    <t>48.0</t>
  </si>
  <si>
    <t>13.1</t>
  </si>
  <si>
    <t>9.88</t>
  </si>
  <si>
    <t>66.7</t>
  </si>
  <si>
    <t>54.90</t>
  </si>
  <si>
    <t xml:space="preserve">Obstétrique autre </t>
  </si>
  <si>
    <t>7.50</t>
  </si>
  <si>
    <t>X23</t>
  </si>
  <si>
    <t xml:space="preserve">Chimithérapie (hors séances) </t>
  </si>
  <si>
    <t>47.9</t>
  </si>
  <si>
    <t>22.6</t>
  </si>
  <si>
    <t>11.83</t>
  </si>
  <si>
    <t>61.4</t>
  </si>
  <si>
    <t>12.5</t>
  </si>
  <si>
    <t xml:space="preserve">Accouchement par voie basse </t>
  </si>
  <si>
    <t>0% - 2%</t>
  </si>
  <si>
    <t>75.2</t>
  </si>
  <si>
    <t>48.39</t>
  </si>
  <si>
    <t>Aff. médicales des nouveaunés, prématurés et 
de la période périnatale</t>
  </si>
  <si>
    <t>0% - 1%</t>
  </si>
  <si>
    <t>57.5</t>
  </si>
  <si>
    <t>24.46</t>
  </si>
  <si>
    <t>35.48</t>
  </si>
  <si>
    <t>X25</t>
  </si>
  <si>
    <t xml:space="preserve">Traumatismes multipes graves </t>
  </si>
  <si>
    <t xml:space="preserve">0% - 71% </t>
  </si>
  <si>
    <t>66.8</t>
  </si>
  <si>
    <t>39.5</t>
  </si>
  <si>
    <t>25.75</t>
  </si>
  <si>
    <t>X10</t>
  </si>
  <si>
    <t>Ophtalmologie</t>
  </si>
  <si>
    <t>44.8</t>
  </si>
  <si>
    <t>6.90</t>
  </si>
  <si>
    <t>K15</t>
  </si>
  <si>
    <t>Autres séj. sans acte, avec anesthésie, 
en ambulatoire (Aff. myéloP., peau, sein...)</t>
  </si>
  <si>
    <t xml:space="preserve">0% - 59% </t>
  </si>
  <si>
    <t>Chir. Digestive majeure : oesophage, estomac, grêle, côlon, rectum</t>
  </si>
  <si>
    <t>66.5</t>
  </si>
  <si>
    <t>69.90</t>
  </si>
  <si>
    <t>Traumatologie avec acte classant non opératoire ou anesthésie</t>
  </si>
  <si>
    <t>55.1</t>
  </si>
  <si>
    <t>K09</t>
  </si>
  <si>
    <t>ORL Stomato avec Acte classant non opératoire 
et endoscopies</t>
  </si>
  <si>
    <t xml:space="preserve">0% - 56% </t>
  </si>
  <si>
    <t>Mise en place d'accès vasculaire</t>
  </si>
  <si>
    <t>66.9</t>
  </si>
  <si>
    <t>25.0</t>
  </si>
  <si>
    <t>C23</t>
  </si>
  <si>
    <t>Parages de plaies, Greffes de peau, des Tissus S/C</t>
  </si>
  <si>
    <t xml:space="preserve">0% - 45% </t>
  </si>
  <si>
    <t>52.0</t>
  </si>
  <si>
    <t>23.9</t>
  </si>
  <si>
    <t>23.87</t>
  </si>
  <si>
    <t>Chimiothérapie (hors séances)</t>
  </si>
  <si>
    <t>62.7</t>
  </si>
  <si>
    <t>4.5</t>
  </si>
  <si>
    <t>N03</t>
  </si>
  <si>
    <t>Mort-nés, décès et transferts précoces de nouveau-nés</t>
  </si>
  <si>
    <t xml:space="preserve">0% - 36% </t>
  </si>
  <si>
    <t>K07</t>
  </si>
  <si>
    <t>Endoscopies bronchiques, avec ou sans anesthésie</t>
  </si>
  <si>
    <t xml:space="preserve">0% - 27% </t>
  </si>
  <si>
    <t xml:space="preserve">Neurologie médicale </t>
  </si>
  <si>
    <t>Chirurgie vasculaire</t>
  </si>
  <si>
    <t>66.3</t>
  </si>
  <si>
    <t>26.9</t>
  </si>
  <si>
    <t>19.02</t>
  </si>
  <si>
    <t>K13</t>
  </si>
  <si>
    <t xml:space="preserve">Dialyse (hors séance) </t>
  </si>
  <si>
    <t xml:space="preserve">0% - 18% </t>
  </si>
  <si>
    <t>Chirurgie Urologique</t>
  </si>
  <si>
    <t>64.6</t>
  </si>
  <si>
    <t>31.4</t>
  </si>
  <si>
    <t>17.03</t>
  </si>
  <si>
    <t>C22</t>
  </si>
  <si>
    <t>Chirurgie de la Thyroide, Parathyroide, 
du Tractus Thyréoglosse, endocrinologie</t>
  </si>
  <si>
    <t>49.8</t>
  </si>
  <si>
    <t>22.2</t>
  </si>
  <si>
    <t>19.57</t>
  </si>
  <si>
    <t xml:space="preserve">… </t>
  </si>
  <si>
    <t>C21</t>
  </si>
  <si>
    <t>Chir. pour Aff. des Org. Hématopoiétiques,
 Lymphomes, Leucémies, Tumeurs SID</t>
  </si>
  <si>
    <t>58.7</t>
  </si>
  <si>
    <t>19.3</t>
  </si>
  <si>
    <t>6.82</t>
  </si>
  <si>
    <t xml:space="preserve">C10 </t>
  </si>
  <si>
    <t>Arthroscopies, Biopsies ostéo-articulaires</t>
  </si>
  <si>
    <t xml:space="preserve">0% - 10% </t>
  </si>
  <si>
    <t xml:space="preserve">CH DE LA GUICHE </t>
  </si>
  <si>
    <t xml:space="preserve">CH </t>
  </si>
  <si>
    <t>41.9</t>
  </si>
  <si>
    <t>3.4</t>
  </si>
  <si>
    <t>5.47</t>
  </si>
  <si>
    <t xml:space="preserve">C18 </t>
  </si>
  <si>
    <t xml:space="preserve">Chirurgie su sein </t>
  </si>
  <si>
    <t xml:space="preserve">0% - 8% </t>
  </si>
  <si>
    <t>Chirurgie inter spécialités</t>
  </si>
  <si>
    <t>24.8</t>
  </si>
  <si>
    <t>30.20</t>
  </si>
  <si>
    <t>C15</t>
  </si>
  <si>
    <t>Chirurgie ORL, Stomato</t>
  </si>
  <si>
    <t>S01</t>
  </si>
  <si>
    <t>Dialyse</t>
  </si>
  <si>
    <t>71.4</t>
  </si>
  <si>
    <t>40.6</t>
  </si>
  <si>
    <t>C20</t>
  </si>
  <si>
    <t xml:space="preserve">Chirurgie de l'appareil génital masculin </t>
  </si>
  <si>
    <t xml:space="preserve">0% - 4% </t>
  </si>
  <si>
    <t>69.2</t>
  </si>
  <si>
    <t>33.0</t>
  </si>
  <si>
    <t>C08</t>
  </si>
  <si>
    <t>Chir. hépato-biliaire et pancréatique</t>
  </si>
  <si>
    <t>1.69</t>
  </si>
  <si>
    <t>C16</t>
  </si>
  <si>
    <t>Chirurgie Ophtalmologique et greffe de cornée</t>
  </si>
  <si>
    <t>12.4</t>
  </si>
  <si>
    <t xml:space="preserve">K05 </t>
  </si>
  <si>
    <t>Cathétérismes vasculaires diagnostiques
 et interventionnels</t>
  </si>
  <si>
    <t xml:space="preserve">0% - 2% </t>
  </si>
  <si>
    <t>29.5</t>
  </si>
  <si>
    <t>1.89</t>
  </si>
  <si>
    <t xml:space="preserve">Dialyse </t>
  </si>
  <si>
    <t>74.0</t>
  </si>
  <si>
    <t>55.3</t>
  </si>
  <si>
    <t>Chimiothérapie pour tumeurs</t>
  </si>
  <si>
    <t>67.3</t>
  </si>
  <si>
    <t>26.3</t>
  </si>
  <si>
    <t>3.81</t>
  </si>
  <si>
    <t>30.1</t>
  </si>
  <si>
    <t>0.58</t>
  </si>
  <si>
    <t>Transfusions</t>
  </si>
  <si>
    <t>K05</t>
  </si>
  <si>
    <t>Cathétérismes vasculaires diagnostiques et interventionnels</t>
  </si>
  <si>
    <t>65.1</t>
  </si>
  <si>
    <t>26.6</t>
  </si>
  <si>
    <t>8.76</t>
  </si>
  <si>
    <t>29.1</t>
  </si>
  <si>
    <t>28.2</t>
  </si>
  <si>
    <t>1.46</t>
  </si>
  <si>
    <t>39.4</t>
  </si>
  <si>
    <t>14.8</t>
  </si>
  <si>
    <t>7.79</t>
  </si>
  <si>
    <t>48.5</t>
  </si>
  <si>
    <t>8.0</t>
  </si>
  <si>
    <t>3.21</t>
  </si>
  <si>
    <t>30.5</t>
  </si>
  <si>
    <t>6.99</t>
  </si>
  <si>
    <t>6.0</t>
  </si>
  <si>
    <t>59.7</t>
  </si>
  <si>
    <t>23.5</t>
  </si>
  <si>
    <t>19.86</t>
  </si>
  <si>
    <t>Chirurgie de l'appareil génital masculin</t>
  </si>
  <si>
    <t>51.5</t>
  </si>
  <si>
    <t>19.0</t>
  </si>
  <si>
    <t>12.40</t>
  </si>
  <si>
    <t>77.9</t>
  </si>
  <si>
    <t>59.6</t>
  </si>
  <si>
    <t>9.02</t>
  </si>
  <si>
    <t>59.5</t>
  </si>
  <si>
    <t>13.2</t>
  </si>
  <si>
    <t>1.60</t>
  </si>
  <si>
    <t>74.7</t>
  </si>
  <si>
    <t>48.6</t>
  </si>
  <si>
    <t>1.35</t>
  </si>
  <si>
    <t>10.7</t>
  </si>
  <si>
    <t>52.9</t>
  </si>
  <si>
    <t>18.0</t>
  </si>
  <si>
    <t>11.63</t>
  </si>
  <si>
    <t>Chirurgie ORL stomato</t>
  </si>
  <si>
    <t>2.4</t>
  </si>
  <si>
    <t>0.59</t>
  </si>
  <si>
    <t>6.49</t>
  </si>
  <si>
    <t>67.1</t>
  </si>
  <si>
    <t>28.5</t>
  </si>
  <si>
    <t>C18</t>
  </si>
  <si>
    <t>Chirurgie du sein</t>
  </si>
  <si>
    <t>63.9</t>
  </si>
  <si>
    <t>24.4</t>
  </si>
  <si>
    <t>1.53</t>
  </si>
  <si>
    <t>70.0</t>
  </si>
  <si>
    <t>42.59</t>
  </si>
  <si>
    <t>61.2</t>
  </si>
  <si>
    <t>29.91</t>
  </si>
  <si>
    <t>C10</t>
  </si>
  <si>
    <t>47.3</t>
  </si>
  <si>
    <t>2.9</t>
  </si>
  <si>
    <t>0.95</t>
  </si>
  <si>
    <t>Chir. pour Aff. des Org. Hématopoiétiques, Lymphomes, Leucémies, Tumeurs SID</t>
  </si>
  <si>
    <t>61.6</t>
  </si>
  <si>
    <t>20.3</t>
  </si>
  <si>
    <t>28.81</t>
  </si>
  <si>
    <t>Chirurgie de la Thyroide, Parathyroide, du Tractus Thyréoglosse, endocrinologie</t>
  </si>
  <si>
    <t>56.2</t>
  </si>
  <si>
    <t>1.8</t>
  </si>
  <si>
    <t>7.02</t>
  </si>
  <si>
    <t>Dialyse (hors Séances)</t>
  </si>
  <si>
    <t>40.4</t>
  </si>
  <si>
    <t>43.86</t>
  </si>
  <si>
    <t>59.2</t>
  </si>
  <si>
    <t>10.8</t>
  </si>
  <si>
    <t>47.8</t>
  </si>
  <si>
    <t>19.4</t>
  </si>
  <si>
    <t>45.5</t>
  </si>
  <si>
    <t>27.27</t>
  </si>
  <si>
    <t>ORL Stomato avec Acte classant non opératoire et endoscopies</t>
  </si>
  <si>
    <t>48.4</t>
  </si>
  <si>
    <t>5.6</t>
  </si>
  <si>
    <t>Autres séj. sans acte, avec anesthésie, en ambulatoire (Aff. myéloP., peau, sein...)</t>
  </si>
  <si>
    <t>Traumatismes multiples graves</t>
  </si>
  <si>
    <t>21.4</t>
  </si>
  <si>
    <t>35.71</t>
  </si>
  <si>
    <t>31.6</t>
  </si>
  <si>
    <t>16.7</t>
  </si>
  <si>
    <t>CHS AUXERRE</t>
  </si>
  <si>
    <t>CH AUXERRE</t>
  </si>
  <si>
    <t>CH AVALLON</t>
  </si>
  <si>
    <t>CH DU TONNERROIS</t>
  </si>
  <si>
    <t>CH CLAMECY</t>
  </si>
  <si>
    <t xml:space="preserve">Activité SSR </t>
  </si>
  <si>
    <t xml:space="preserve">Flux totaux provenant du CHS AUXERRE </t>
  </si>
  <si>
    <t>Flux totaux provenant du CH AUXERRE</t>
  </si>
  <si>
    <t>Flux totaux provenant du CH AVALLON</t>
  </si>
  <si>
    <t xml:space="preserve">Flux totaux provenant du CH DU TONNEROIS </t>
  </si>
  <si>
    <t xml:space="preserve">Flux totaux provenant du CH CLAMECY </t>
  </si>
  <si>
    <t>https://www.google.com/maps/d/edit?hl=fr&amp;mid=1C30zwwQCYdzyh2N0XVCfwh_jJueDHsVA&amp;ll=47.391038906956986%2C3.52173853381355&amp;z=8</t>
  </si>
  <si>
    <t>Nb séjour</t>
  </si>
  <si>
    <t>Etablissement SSR</t>
  </si>
  <si>
    <t>45.1</t>
  </si>
  <si>
    <t>0.75</t>
  </si>
  <si>
    <t>58.5</t>
  </si>
  <si>
    <t>27.5</t>
  </si>
  <si>
    <t>9.77</t>
  </si>
  <si>
    <t>46.4</t>
  </si>
  <si>
    <t>35.36</t>
  </si>
  <si>
    <t>71.1</t>
  </si>
  <si>
    <t>49.1</t>
  </si>
  <si>
    <t>37.81</t>
  </si>
  <si>
    <t>50.7</t>
  </si>
  <si>
    <t>28.69</t>
  </si>
  <si>
    <t>AIHP CENTRE ARMANCON</t>
  </si>
  <si>
    <t>LE RECONFORT</t>
  </si>
  <si>
    <t>79.2</t>
  </si>
  <si>
    <t>66.2</t>
  </si>
  <si>
    <t>28.54</t>
  </si>
  <si>
    <t>57.1</t>
  </si>
  <si>
    <t>42.86</t>
  </si>
  <si>
    <t>74.6</t>
  </si>
  <si>
    <t>56.4</t>
  </si>
  <si>
    <t>24.47</t>
  </si>
  <si>
    <t>73.1</t>
  </si>
  <si>
    <t>51.0</t>
  </si>
  <si>
    <t>23.43</t>
  </si>
  <si>
    <t>CSSR LE RENOUVEAU</t>
  </si>
  <si>
    <t>ÉTABLISSEMENT SOINS DE SUITE LE PETIT PIEN</t>
  </si>
  <si>
    <t>HL LES CYGNES LORMES</t>
  </si>
  <si>
    <t>CENTRE MÉDICAL DE LA VENERIE</t>
  </si>
  <si>
    <t>0 à 10 (1)</t>
  </si>
  <si>
    <t>86 à 96</t>
  </si>
  <si>
    <t>20%-23%</t>
  </si>
  <si>
    <t xml:space="preserve">CH AUXERRE </t>
  </si>
  <si>
    <t>56.0</t>
  </si>
  <si>
    <t>38.40</t>
  </si>
  <si>
    <t>70.7</t>
  </si>
  <si>
    <t>56.00</t>
  </si>
  <si>
    <t>45.05</t>
  </si>
  <si>
    <t>53.5</t>
  </si>
  <si>
    <t>58.74</t>
  </si>
  <si>
    <t xml:space="preserve">CENTRE MEDICAL DE LA VENERIE </t>
  </si>
  <si>
    <t>CROIX ROUGE FRANCAISE MIGENNES</t>
  </si>
  <si>
    <t>46.0</t>
  </si>
  <si>
    <t>54.41</t>
  </si>
  <si>
    <t>72.7</t>
  </si>
  <si>
    <t>55.6</t>
  </si>
  <si>
    <t>40.00</t>
  </si>
  <si>
    <t>88 à 98</t>
  </si>
  <si>
    <t>12%-14%</t>
  </si>
  <si>
    <t xml:space="preserve">CH AVALLON </t>
  </si>
  <si>
    <t>45.14</t>
  </si>
  <si>
    <t>50.9</t>
  </si>
  <si>
    <t>25.16</t>
  </si>
  <si>
    <t>POLYCLINIQUE STE MARGUERITE</t>
  </si>
  <si>
    <t xml:space="preserve">CH CLAMECY </t>
  </si>
  <si>
    <t>40.3</t>
  </si>
  <si>
    <t>26.42</t>
  </si>
  <si>
    <t xml:space="preserve">10%-14% </t>
  </si>
  <si>
    <t>CRF PASORI</t>
  </si>
  <si>
    <t>64.9</t>
  </si>
  <si>
    <t>40.8</t>
  </si>
  <si>
    <t>39.78</t>
  </si>
  <si>
    <t>43.0</t>
  </si>
  <si>
    <t>31.28</t>
  </si>
  <si>
    <t>51.92</t>
  </si>
  <si>
    <t>20 à 30</t>
  </si>
  <si>
    <t>10%-14%</t>
  </si>
  <si>
    <t>26.14</t>
  </si>
  <si>
    <t>18.8</t>
  </si>
  <si>
    <t>70.1</t>
  </si>
  <si>
    <t>43.5</t>
  </si>
  <si>
    <t>41.13</t>
  </si>
  <si>
    <t>75.3</t>
  </si>
  <si>
    <t>52.4</t>
  </si>
  <si>
    <t>23.81</t>
  </si>
  <si>
    <t>20 à 50</t>
  </si>
  <si>
    <t>9%-21%</t>
  </si>
  <si>
    <t>63.3</t>
  </si>
  <si>
    <t>28.39</t>
  </si>
  <si>
    <t>68.9</t>
  </si>
  <si>
    <t>39.29</t>
  </si>
  <si>
    <t>7.8</t>
  </si>
  <si>
    <t>6.67</t>
  </si>
  <si>
    <t>70.6</t>
  </si>
  <si>
    <t>44.4</t>
  </si>
  <si>
    <t>22.45</t>
  </si>
  <si>
    <t>49.4</t>
  </si>
  <si>
    <t>43.53</t>
  </si>
  <si>
    <t>76.6</t>
  </si>
  <si>
    <t>58.2</t>
  </si>
  <si>
    <t>38.81</t>
  </si>
  <si>
    <t>51.6</t>
  </si>
  <si>
    <t>29.69</t>
  </si>
  <si>
    <t>77.1</t>
  </si>
  <si>
    <t>67.6</t>
  </si>
  <si>
    <t>20.27</t>
  </si>
  <si>
    <t>78.1</t>
  </si>
  <si>
    <t>57.8</t>
  </si>
  <si>
    <t>40.63</t>
  </si>
  <si>
    <t>72.2</t>
  </si>
  <si>
    <t>34.98</t>
  </si>
  <si>
    <t>74.2</t>
  </si>
  <si>
    <t>58.9</t>
  </si>
  <si>
    <t>50.68</t>
  </si>
  <si>
    <t>73.9</t>
  </si>
  <si>
    <t>37.37</t>
  </si>
  <si>
    <t>69.0</t>
  </si>
  <si>
    <t>45.7</t>
  </si>
  <si>
    <t>39.37</t>
  </si>
  <si>
    <t>79.9</t>
  </si>
  <si>
    <t>67.7</t>
  </si>
  <si>
    <t>53.85</t>
  </si>
  <si>
    <t>76.1</t>
  </si>
  <si>
    <t>8.54</t>
  </si>
  <si>
    <t>41 à 61</t>
  </si>
  <si>
    <t xml:space="preserve">6%-9% </t>
  </si>
  <si>
    <t>65.9</t>
  </si>
  <si>
    <t>44.5</t>
  </si>
  <si>
    <t>24.79</t>
  </si>
  <si>
    <t>60.4</t>
  </si>
  <si>
    <t>64.15</t>
  </si>
  <si>
    <t>55.2</t>
  </si>
  <si>
    <t>21.0</t>
  </si>
  <si>
    <t xml:space="preserve">13 à 23 </t>
  </si>
  <si>
    <t>5%-10%</t>
  </si>
  <si>
    <t>27.6</t>
  </si>
  <si>
    <t>20.83</t>
  </si>
  <si>
    <t>51.3</t>
  </si>
  <si>
    <t>7.69</t>
  </si>
  <si>
    <t>65.5</t>
  </si>
  <si>
    <t>34.6</t>
  </si>
  <si>
    <t>30.77</t>
  </si>
  <si>
    <t>73.6</t>
  </si>
  <si>
    <t>43.14</t>
  </si>
  <si>
    <t>5%-8%</t>
  </si>
  <si>
    <t>76.5</t>
  </si>
  <si>
    <t>64.56</t>
  </si>
  <si>
    <t>74.3</t>
  </si>
  <si>
    <t>61.9</t>
  </si>
  <si>
    <t>57.14</t>
  </si>
  <si>
    <t>41.7</t>
  </si>
  <si>
    <t>36 à 56</t>
  </si>
  <si>
    <t>64.3</t>
  </si>
  <si>
    <t>4.2</t>
  </si>
  <si>
    <t>76.7</t>
  </si>
  <si>
    <t>68 à 108</t>
  </si>
  <si>
    <t xml:space="preserve">5%-7% </t>
  </si>
  <si>
    <t>17.6</t>
  </si>
  <si>
    <t>12.18</t>
  </si>
  <si>
    <t>58.06</t>
  </si>
  <si>
    <t>81.0</t>
  </si>
  <si>
    <t>79.4</t>
  </si>
  <si>
    <t>67.9</t>
  </si>
  <si>
    <t>46 à 66</t>
  </si>
  <si>
    <t>5%-7%</t>
  </si>
  <si>
    <t>75.4</t>
  </si>
  <si>
    <t>60.7</t>
  </si>
  <si>
    <t>52.46</t>
  </si>
  <si>
    <t>40.0</t>
  </si>
  <si>
    <t>46.7</t>
  </si>
  <si>
    <t>94 à 114</t>
  </si>
  <si>
    <t xml:space="preserve">3%-5% </t>
  </si>
  <si>
    <t>36.38</t>
  </si>
  <si>
    <t>62.8</t>
  </si>
  <si>
    <t>38.2</t>
  </si>
  <si>
    <t>29.41</t>
  </si>
  <si>
    <t>30.8</t>
  </si>
  <si>
    <t>46.15</t>
  </si>
  <si>
    <t>79.1</t>
  </si>
  <si>
    <t>18.75</t>
  </si>
  <si>
    <t>76.9</t>
  </si>
  <si>
    <t>58.3</t>
  </si>
  <si>
    <t>76.3</t>
  </si>
  <si>
    <t xml:space="preserve">0 à 40 </t>
  </si>
  <si>
    <t xml:space="preserve">0%-12% </t>
  </si>
  <si>
    <t>42.5</t>
  </si>
  <si>
    <t>15.02</t>
  </si>
  <si>
    <t>45.45</t>
  </si>
  <si>
    <t>0%-18%</t>
  </si>
  <si>
    <t>0%-35%</t>
  </si>
  <si>
    <t xml:space="preserve">0%-27% </t>
  </si>
  <si>
    <t>65.0</t>
  </si>
  <si>
    <t>46.3</t>
  </si>
  <si>
    <t>28.24</t>
  </si>
  <si>
    <t>0%-6%</t>
  </si>
  <si>
    <t>0%-5%</t>
  </si>
  <si>
    <t>66.4</t>
  </si>
  <si>
    <t>20.2</t>
  </si>
  <si>
    <t>5.31</t>
  </si>
  <si>
    <t>X26</t>
  </si>
  <si>
    <t xml:space="preserve">Chirurgie esthétique et de confort </t>
  </si>
  <si>
    <t>0%-71%</t>
  </si>
  <si>
    <t>0%-59%</t>
  </si>
  <si>
    <t>31.8</t>
  </si>
  <si>
    <t>26.80</t>
  </si>
  <si>
    <t>0%-48%</t>
  </si>
  <si>
    <t>0%-42%</t>
  </si>
  <si>
    <t>63.5</t>
  </si>
  <si>
    <t>40.1</t>
  </si>
  <si>
    <t>39.79</t>
  </si>
  <si>
    <t>0%-28%</t>
  </si>
  <si>
    <t>0%-23%</t>
  </si>
  <si>
    <t>0%-20%</t>
  </si>
  <si>
    <t>40.7</t>
  </si>
  <si>
    <t>33.09</t>
  </si>
  <si>
    <t>K04</t>
  </si>
  <si>
    <t>Aff. Cardio-vasculaire avec Acte classant 
non opératoire, ou anesthésie</t>
  </si>
  <si>
    <t>0%-13%</t>
  </si>
  <si>
    <t>0%-9%</t>
  </si>
  <si>
    <t>54.4</t>
  </si>
  <si>
    <t>21.8</t>
  </si>
  <si>
    <t>21.77</t>
  </si>
  <si>
    <t>0%-8%</t>
  </si>
  <si>
    <t>0%-7%</t>
  </si>
  <si>
    <t>69.5</t>
  </si>
  <si>
    <t>45.8</t>
  </si>
  <si>
    <t>30.68</t>
  </si>
  <si>
    <t>58.4</t>
  </si>
  <si>
    <t>42.33</t>
  </si>
  <si>
    <t>52.8</t>
  </si>
  <si>
    <t>18.33</t>
  </si>
  <si>
    <t xml:space="preserve">Mise en place d'accès vasculaire </t>
  </si>
  <si>
    <t>0%-4%</t>
  </si>
  <si>
    <t xml:space="preserve">0 à 10 (8) </t>
  </si>
  <si>
    <t>37.1</t>
  </si>
  <si>
    <t>57.71</t>
  </si>
  <si>
    <t>0%-2%</t>
  </si>
  <si>
    <t>67.2</t>
  </si>
  <si>
    <t>22.9</t>
  </si>
  <si>
    <t>4.79</t>
  </si>
  <si>
    <t xml:space="preserve">0%-2% </t>
  </si>
  <si>
    <t>18.4</t>
  </si>
  <si>
    <t>16.92</t>
  </si>
  <si>
    <t>77.7</t>
  </si>
  <si>
    <t>8.59</t>
  </si>
  <si>
    <t>24.1</t>
  </si>
  <si>
    <t>7.87</t>
  </si>
  <si>
    <t>0%-1%</t>
  </si>
  <si>
    <t>62.1</t>
  </si>
  <si>
    <t>26.7</t>
  </si>
  <si>
    <t>30.00</t>
  </si>
  <si>
    <t>65.7</t>
  </si>
  <si>
    <t>35.3</t>
  </si>
  <si>
    <t>2.03</t>
  </si>
  <si>
    <t>51.1</t>
  </si>
  <si>
    <t>14.5</t>
  </si>
  <si>
    <t>6.88</t>
  </si>
  <si>
    <t>S06</t>
  </si>
  <si>
    <t xml:space="preserve">Aphérèse </t>
  </si>
  <si>
    <t>44.6</t>
  </si>
  <si>
    <t>7.9</t>
  </si>
  <si>
    <t>8.82</t>
  </si>
  <si>
    <t>7.4</t>
  </si>
  <si>
    <t>48.3</t>
  </si>
  <si>
    <t>6.5</t>
  </si>
  <si>
    <t>2.51</t>
  </si>
  <si>
    <t>36.6</t>
  </si>
  <si>
    <t>63.2</t>
  </si>
  <si>
    <t>25.2</t>
  </si>
  <si>
    <t>10.60</t>
  </si>
  <si>
    <t>28.8</t>
  </si>
  <si>
    <t>19.5</t>
  </si>
  <si>
    <t>14.79</t>
  </si>
  <si>
    <t>17.1</t>
  </si>
  <si>
    <t>9.80</t>
  </si>
  <si>
    <t>Aphérèse</t>
  </si>
  <si>
    <t>69.7</t>
  </si>
  <si>
    <t>19.1</t>
  </si>
  <si>
    <t>17.5</t>
  </si>
  <si>
    <t>32.3</t>
  </si>
  <si>
    <t>10.69</t>
  </si>
  <si>
    <t>16.1</t>
  </si>
  <si>
    <t>0.67</t>
  </si>
  <si>
    <t>6.3</t>
  </si>
  <si>
    <t>64.7</t>
  </si>
  <si>
    <t>1.80</t>
  </si>
  <si>
    <t>50.6</t>
  </si>
  <si>
    <t>21.1</t>
  </si>
  <si>
    <t>21.05</t>
  </si>
  <si>
    <t>63.4</t>
  </si>
  <si>
    <t>27.0</t>
  </si>
  <si>
    <t>22.22</t>
  </si>
  <si>
    <t>Aff. Cardio-vasculaire avec Acte classant non opératoire, ou anesthésie</t>
  </si>
  <si>
    <t>66.6</t>
  </si>
  <si>
    <t>12.0</t>
  </si>
  <si>
    <t>9.76</t>
  </si>
  <si>
    <t>13.9</t>
  </si>
  <si>
    <t>46.9</t>
  </si>
  <si>
    <t>4.8</t>
  </si>
  <si>
    <t>5.88</t>
  </si>
  <si>
    <t>11.76</t>
  </si>
  <si>
    <t>Chirurgie esthétique et de confort</t>
  </si>
  <si>
    <t>6.4</t>
  </si>
  <si>
    <t xml:space="preserve">	CH REG UNIVERSITAIRE DIJON </t>
  </si>
  <si>
    <t xml:space="preserve">	CH LA CHARTREUSE DIJON</t>
  </si>
  <si>
    <t xml:space="preserve">	HÔPITAL LE BOCAGE CHRU DIJON</t>
  </si>
  <si>
    <t xml:space="preserve">	CH DE CHAUMONT</t>
  </si>
  <si>
    <t>CH DE LANGRES</t>
  </si>
  <si>
    <t>CH DE BOURBONNE-LES-BAINS</t>
  </si>
  <si>
    <t>CH HCO SITE DE CHATILLON SUR SEINE</t>
  </si>
  <si>
    <t>CH HCO SITE DE MONTBARD</t>
  </si>
  <si>
    <t>CH HCO SITE DE SAULIEU</t>
  </si>
  <si>
    <t>CH D'IS-SUR-TILLE</t>
  </si>
  <si>
    <t>CH ROBERT MORLEVAT</t>
  </si>
  <si>
    <t xml:space="preserve">GHT CÔTE d'OR - HAUTE MARNE </t>
  </si>
  <si>
    <t xml:space="preserve">Flux totaux provenant du CH REG UNIVERSITAIRE DIJON </t>
  </si>
  <si>
    <t xml:space="preserve">Flux totaux provenant du CH LA CHARTREUSE </t>
  </si>
  <si>
    <t xml:space="preserve">Flux totaux provenant du CHRU LE BOCAGE DIJON </t>
  </si>
  <si>
    <t>Flux totaux provenant du CH DE CHAUMONT</t>
  </si>
  <si>
    <t>Flux totaux provenant du CH DE LANGRES</t>
  </si>
  <si>
    <t>Flux totaux provenant du CH HCO SITE DE CHATILLON SUR SEINE</t>
  </si>
  <si>
    <t>Flux totaux provenant du CH HCO SITE DE SAULIEU</t>
  </si>
  <si>
    <t>Flux totaux provenant du CH HCO SITE MONTBARD</t>
  </si>
  <si>
    <t>Flux totaux provenant du CH ROBERT MORLEVAT</t>
  </si>
  <si>
    <t>Nb séjour / séjours</t>
  </si>
  <si>
    <t>https://www.google.com/maps/d/edit?hl=fr&amp;mid=1MxR0ibSgXdemHVF0i8-v_tzdvO8bvBvj&amp;ll=47.7427440462094%2C3.9367840231749884&amp;z=7</t>
  </si>
  <si>
    <t>95.6</t>
  </si>
  <si>
    <t>58.90</t>
  </si>
  <si>
    <t>1.9</t>
  </si>
  <si>
    <t>18.18</t>
  </si>
  <si>
    <t>55.7</t>
  </si>
  <si>
    <t>21.2</t>
  </si>
  <si>
    <t>7.54</t>
  </si>
  <si>
    <t>51.4</t>
  </si>
  <si>
    <t>13.33</t>
  </si>
  <si>
    <t>42.9</t>
  </si>
  <si>
    <t>17.78</t>
  </si>
  <si>
    <t>4.92</t>
  </si>
  <si>
    <t>31.30</t>
  </si>
  <si>
    <t>80.7</t>
  </si>
  <si>
    <t>58.99</t>
  </si>
  <si>
    <t>71.73</t>
  </si>
  <si>
    <t>83.1</t>
  </si>
  <si>
    <t>22.34</t>
  </si>
  <si>
    <t>27.7</t>
  </si>
  <si>
    <t>20.02</t>
  </si>
  <si>
    <t>4348-4358</t>
  </si>
  <si>
    <t xml:space="preserve">CH REG UNIVERSITAIRE DIJON </t>
  </si>
  <si>
    <t xml:space="preserve">CHR/U </t>
  </si>
  <si>
    <t>CH REG UNIVERSITAIRE DIJ</t>
  </si>
  <si>
    <t>CHR/U</t>
  </si>
  <si>
    <t>HÔPITAL LE BOCAGE CHRU DIJON</t>
  </si>
  <si>
    <t>CH DE CHAUMONT</t>
  </si>
  <si>
    <t>x</t>
  </si>
  <si>
    <t>97.0</t>
  </si>
  <si>
    <t>80.65</t>
  </si>
  <si>
    <t>44.2</t>
  </si>
  <si>
    <t>35.23</t>
  </si>
  <si>
    <t xml:space="preserve">CSSR LE RENOUVEAU </t>
  </si>
  <si>
    <t>72.5</t>
  </si>
  <si>
    <t>47.1</t>
  </si>
  <si>
    <t>14.35</t>
  </si>
  <si>
    <t>21.14</t>
  </si>
  <si>
    <t>36.9</t>
  </si>
  <si>
    <t>13.73</t>
  </si>
  <si>
    <t>69.8</t>
  </si>
  <si>
    <t>46.6</t>
  </si>
  <si>
    <t>32.88</t>
  </si>
  <si>
    <t>80.4</t>
  </si>
  <si>
    <t>73.5</t>
  </si>
  <si>
    <t>64.93</t>
  </si>
  <si>
    <t>80.6</t>
  </si>
  <si>
    <t>72.4</t>
  </si>
  <si>
    <t>84.48</t>
  </si>
  <si>
    <t>78.4</t>
  </si>
  <si>
    <t>53.1</t>
  </si>
  <si>
    <t>50.63</t>
  </si>
  <si>
    <t>614 à 624</t>
  </si>
  <si>
    <t>SSR EDITH CAVELL</t>
  </si>
  <si>
    <t>CENTRE DE CONVALESCENCE</t>
  </si>
  <si>
    <t>CH DE BAR SUR AUBE</t>
  </si>
  <si>
    <t>CLINIQUE DE LA COMPASSION</t>
  </si>
  <si>
    <t xml:space="preserve">CHRU LE BOCAGE DIJON </t>
  </si>
  <si>
    <t xml:space="preserve">C.R.B LES ROSIERS </t>
  </si>
  <si>
    <t xml:space="preserve">? </t>
  </si>
  <si>
    <t>HÔPITAL DE JOINVILLE</t>
  </si>
  <si>
    <t>88.5</t>
  </si>
  <si>
    <t>98.8</t>
  </si>
  <si>
    <t>85.60</t>
  </si>
  <si>
    <t>3.9</t>
  </si>
  <si>
    <t xml:space="preserve">CENTRE DE CONVALESCENCE </t>
  </si>
  <si>
    <t>18.47</t>
  </si>
  <si>
    <t>74.1</t>
  </si>
  <si>
    <t>29.74</t>
  </si>
  <si>
    <t>70.5</t>
  </si>
  <si>
    <t>47.57</t>
  </si>
  <si>
    <t>65.4</t>
  </si>
  <si>
    <t>78.43</t>
  </si>
  <si>
    <t>86.3</t>
  </si>
  <si>
    <t>95.0</t>
  </si>
  <si>
    <t>90.00</t>
  </si>
  <si>
    <t>464 à 474</t>
  </si>
  <si>
    <t xml:space="preserve">X03 </t>
  </si>
  <si>
    <t>SA MAISON DE JOUVENCE</t>
  </si>
  <si>
    <t xml:space="preserve">CRF DIVIO </t>
  </si>
  <si>
    <t xml:space="preserve">0 à 10 (7) </t>
  </si>
  <si>
    <t>68.2</t>
  </si>
  <si>
    <t>32.50</t>
  </si>
  <si>
    <t xml:space="preserve">408 à 418 </t>
  </si>
  <si>
    <t xml:space="preserve">X06 </t>
  </si>
  <si>
    <t>CH D'AUXONNE</t>
  </si>
  <si>
    <t>CRF DIVIO</t>
  </si>
  <si>
    <t xml:space="preserve">SSR EDITH CAVEL </t>
  </si>
  <si>
    <t>26.40</t>
  </si>
  <si>
    <t>51.86</t>
  </si>
  <si>
    <t>81.4</t>
  </si>
  <si>
    <t>29.81</t>
  </si>
  <si>
    <t>73.02</t>
  </si>
  <si>
    <t>59.25</t>
  </si>
  <si>
    <t xml:space="preserve">282 à 292 </t>
  </si>
  <si>
    <t xml:space="preserve">X02 </t>
  </si>
  <si>
    <t>C.R.B. LES ROSIERS</t>
  </si>
  <si>
    <t>27.00</t>
  </si>
  <si>
    <t xml:space="preserve">SA MAISON DE JOUVENCE </t>
  </si>
  <si>
    <t xml:space="preserve">0 à 10 (3) </t>
  </si>
  <si>
    <t>60.6</t>
  </si>
  <si>
    <t>34.1</t>
  </si>
  <si>
    <t>18.64</t>
  </si>
  <si>
    <t xml:space="preserve">X12 </t>
  </si>
  <si>
    <t>51.8</t>
  </si>
  <si>
    <t>13.16</t>
  </si>
  <si>
    <t>51.7</t>
  </si>
  <si>
    <t>19.30</t>
  </si>
  <si>
    <t>32.5</t>
  </si>
  <si>
    <t>83.5</t>
  </si>
  <si>
    <t>88.6</t>
  </si>
  <si>
    <t>77.27</t>
  </si>
  <si>
    <t>70.83</t>
  </si>
  <si>
    <t>182 à 232</t>
  </si>
  <si>
    <t>2%-3%</t>
  </si>
  <si>
    <t>30.58</t>
  </si>
  <si>
    <t>64.2</t>
  </si>
  <si>
    <t>34.9</t>
  </si>
  <si>
    <t>81.8</t>
  </si>
  <si>
    <t>83.9</t>
  </si>
  <si>
    <t>45.16</t>
  </si>
  <si>
    <t>59.46</t>
  </si>
  <si>
    <t>37.35</t>
  </si>
  <si>
    <t xml:space="preserve">173 à 203 </t>
  </si>
  <si>
    <t>8%-10%</t>
  </si>
  <si>
    <t xml:space="preserve">SSR EDITH CAVELL </t>
  </si>
  <si>
    <t>85.3</t>
  </si>
  <si>
    <t>94.2</t>
  </si>
  <si>
    <t>32.42</t>
  </si>
  <si>
    <t>71.5</t>
  </si>
  <si>
    <t>25.42</t>
  </si>
  <si>
    <t>35.8</t>
  </si>
  <si>
    <t>12.20</t>
  </si>
  <si>
    <t>53.4</t>
  </si>
  <si>
    <t>34.25</t>
  </si>
  <si>
    <t>79.59</t>
  </si>
  <si>
    <t>153 à 163</t>
  </si>
  <si>
    <t>14%-15%</t>
  </si>
  <si>
    <t xml:space="preserve">0 à 10 (2) </t>
  </si>
  <si>
    <t>38.36</t>
  </si>
  <si>
    <t>79.7</t>
  </si>
  <si>
    <t>70.2</t>
  </si>
  <si>
    <t>14.89</t>
  </si>
  <si>
    <t>67.57</t>
  </si>
  <si>
    <t>C02</t>
  </si>
  <si>
    <t>Chirurgie du rachis, Neuro-chirurgie</t>
  </si>
  <si>
    <t>48.1</t>
  </si>
  <si>
    <t>19.89</t>
  </si>
  <si>
    <t>74.8</t>
  </si>
  <si>
    <t>59.3</t>
  </si>
  <si>
    <t>44.02</t>
  </si>
  <si>
    <t>66.1</t>
  </si>
  <si>
    <t>43.1</t>
  </si>
  <si>
    <t>11.11</t>
  </si>
  <si>
    <t>81.1</t>
  </si>
  <si>
    <t>82.86</t>
  </si>
  <si>
    <t>37.50</t>
  </si>
  <si>
    <t>137 à 177</t>
  </si>
  <si>
    <t>5%-6%</t>
  </si>
  <si>
    <t>87.3</t>
  </si>
  <si>
    <t>97.1</t>
  </si>
  <si>
    <t>83.33</t>
  </si>
  <si>
    <t>50.2</t>
  </si>
  <si>
    <t>28.36</t>
  </si>
  <si>
    <t>78.7</t>
  </si>
  <si>
    <t>62.3</t>
  </si>
  <si>
    <t>30.43</t>
  </si>
  <si>
    <t>84.1</t>
  </si>
  <si>
    <t>79.3</t>
  </si>
  <si>
    <t>84.00</t>
  </si>
  <si>
    <t>C04</t>
  </si>
  <si>
    <t>Chir. cardio-thoracique (hors transplant. d'organe), 
Pontages aorto-coronariens</t>
  </si>
  <si>
    <t xml:space="preserve">C09 </t>
  </si>
  <si>
    <t>22.56</t>
  </si>
  <si>
    <t>52.6</t>
  </si>
  <si>
    <t>32.99</t>
  </si>
  <si>
    <t>53.0</t>
  </si>
  <si>
    <t>13.0</t>
  </si>
  <si>
    <t>15.94</t>
  </si>
  <si>
    <t>80.2</t>
  </si>
  <si>
    <t>80.00</t>
  </si>
  <si>
    <t>81.5</t>
  </si>
  <si>
    <t>8.33</t>
  </si>
  <si>
    <t>25.9</t>
  </si>
  <si>
    <t>8.20</t>
  </si>
  <si>
    <t>99 à 139</t>
  </si>
  <si>
    <t>2%-4%</t>
  </si>
  <si>
    <t xml:space="preserve">X08 </t>
  </si>
  <si>
    <t>CENTRE MÉDICAL LA GRANGE/MONT</t>
  </si>
  <si>
    <t>43.08</t>
  </si>
  <si>
    <t>73.0</t>
  </si>
  <si>
    <t>61.1</t>
  </si>
  <si>
    <t>82.8</t>
  </si>
  <si>
    <t>80.95</t>
  </si>
  <si>
    <t>32.8</t>
  </si>
  <si>
    <t>17.63</t>
  </si>
  <si>
    <t>92 à 122</t>
  </si>
  <si>
    <t>3%-4%</t>
  </si>
  <si>
    <t xml:space="preserve">CH LA CHARTREUSE </t>
  </si>
  <si>
    <t>87.2</t>
  </si>
  <si>
    <t>98.9</t>
  </si>
  <si>
    <t>80.46</t>
  </si>
  <si>
    <t>43.24</t>
  </si>
  <si>
    <t>38.9</t>
  </si>
  <si>
    <t>15.41</t>
  </si>
  <si>
    <t>22.00</t>
  </si>
  <si>
    <t>81.2</t>
  </si>
  <si>
    <t>88.89</t>
  </si>
  <si>
    <t>86.7</t>
  </si>
  <si>
    <t>86.67</t>
  </si>
  <si>
    <t>24.21</t>
  </si>
  <si>
    <t xml:space="preserve">91 à 141 </t>
  </si>
  <si>
    <t>15.93</t>
  </si>
  <si>
    <t>2.16</t>
  </si>
  <si>
    <t>63.6</t>
  </si>
  <si>
    <t>19.9</t>
  </si>
  <si>
    <t>51.28</t>
  </si>
  <si>
    <t>78.6</t>
  </si>
  <si>
    <t>87.4</t>
  </si>
  <si>
    <t>92.9</t>
  </si>
  <si>
    <t>71.43</t>
  </si>
  <si>
    <t>63.8</t>
  </si>
  <si>
    <t>42.7</t>
  </si>
  <si>
    <t>34.35</t>
  </si>
  <si>
    <t xml:space="preserve">81 à 91 </t>
  </si>
  <si>
    <t xml:space="preserve">X07 </t>
  </si>
  <si>
    <t>87.8</t>
  </si>
  <si>
    <t>88.64</t>
  </si>
  <si>
    <t>54.5</t>
  </si>
  <si>
    <t>34.0</t>
  </si>
  <si>
    <t>9.17</t>
  </si>
  <si>
    <t>48.2</t>
  </si>
  <si>
    <t>6.8</t>
  </si>
  <si>
    <t>2.11</t>
  </si>
  <si>
    <t>22.86</t>
  </si>
  <si>
    <t>31.3</t>
  </si>
  <si>
    <t>62.50</t>
  </si>
  <si>
    <t xml:space="preserve">75 à 135 </t>
  </si>
  <si>
    <t>HOSPICES CIVILS DE BEAUNE</t>
  </si>
  <si>
    <t>70.9</t>
  </si>
  <si>
    <t>53.8</t>
  </si>
  <si>
    <t>11.4</t>
  </si>
  <si>
    <t>56.5</t>
  </si>
  <si>
    <t>75.00</t>
  </si>
  <si>
    <t>37.7</t>
  </si>
  <si>
    <t>32.24</t>
  </si>
  <si>
    <t xml:space="preserve">71 à 81 </t>
  </si>
  <si>
    <t>SARL JOUVENCE NUTRITION</t>
  </si>
  <si>
    <t>98.0</t>
  </si>
  <si>
    <t>53.47</t>
  </si>
  <si>
    <t>1.83</t>
  </si>
  <si>
    <t>84.8</t>
  </si>
  <si>
    <t>85.5</t>
  </si>
  <si>
    <t>100.0</t>
  </si>
  <si>
    <t>17.29</t>
  </si>
  <si>
    <t>59.1</t>
  </si>
  <si>
    <t>0.23</t>
  </si>
  <si>
    <t xml:space="preserve">50 à 110 </t>
  </si>
  <si>
    <t>94.6</t>
  </si>
  <si>
    <t>5.1</t>
  </si>
  <si>
    <t>2.22</t>
  </si>
  <si>
    <t>48.8</t>
  </si>
  <si>
    <t>25.00</t>
  </si>
  <si>
    <t>21.43</t>
  </si>
  <si>
    <t>45.0</t>
  </si>
  <si>
    <t>4.0</t>
  </si>
  <si>
    <t>4.80</t>
  </si>
  <si>
    <t>C05</t>
  </si>
  <si>
    <t>Chir. majeure sur le thorax, l'app. respiratoire,
interventions sous thoracoscopie</t>
  </si>
  <si>
    <t>89.5</t>
  </si>
  <si>
    <t>77.42</t>
  </si>
  <si>
    <t>46.2</t>
  </si>
  <si>
    <t>11.9</t>
  </si>
  <si>
    <t>17.55</t>
  </si>
  <si>
    <t>35.9</t>
  </si>
  <si>
    <t>26.21</t>
  </si>
  <si>
    <t>56.8</t>
  </si>
  <si>
    <t>39.51</t>
  </si>
  <si>
    <t>29.3</t>
  </si>
  <si>
    <t>C12</t>
  </si>
  <si>
    <t>90.0</t>
  </si>
  <si>
    <t>96.6</t>
  </si>
  <si>
    <t>89.66</t>
  </si>
  <si>
    <t>28.6</t>
  </si>
  <si>
    <t>77.0</t>
  </si>
  <si>
    <t>54.7</t>
  </si>
  <si>
    <t>42.19</t>
  </si>
  <si>
    <t>42.0</t>
  </si>
  <si>
    <t xml:space="preserve">35 à 45 </t>
  </si>
  <si>
    <t>95.2</t>
  </si>
  <si>
    <t>90.48</t>
  </si>
  <si>
    <t>37.9</t>
  </si>
  <si>
    <t>35.35</t>
  </si>
  <si>
    <t>35.6</t>
  </si>
  <si>
    <t>49.9</t>
  </si>
  <si>
    <t>11.42</t>
  </si>
  <si>
    <t xml:space="preserve">30 à 40 </t>
  </si>
  <si>
    <t>96.3</t>
  </si>
  <si>
    <t>62.6</t>
  </si>
  <si>
    <t>17.24</t>
  </si>
  <si>
    <t>7.27</t>
  </si>
  <si>
    <t>18.3</t>
  </si>
  <si>
    <t xml:space="preserve">28 à 38 </t>
  </si>
  <si>
    <t>4.76</t>
  </si>
  <si>
    <t>17.2</t>
  </si>
  <si>
    <t>24.6</t>
  </si>
  <si>
    <t>1.54</t>
  </si>
  <si>
    <t>24 à 44</t>
  </si>
  <si>
    <t xml:space="preserve">C02 </t>
  </si>
  <si>
    <t xml:space="preserve">Chirugie du rachis, Neuro-chirurgie </t>
  </si>
  <si>
    <t>86.0</t>
  </si>
  <si>
    <t>72.22</t>
  </si>
  <si>
    <t>7.21</t>
  </si>
  <si>
    <t>18.2</t>
  </si>
  <si>
    <t>11.6</t>
  </si>
  <si>
    <t xml:space="preserve">C04 </t>
  </si>
  <si>
    <t>88.3</t>
  </si>
  <si>
    <t>94.1</t>
  </si>
  <si>
    <t>94.12</t>
  </si>
  <si>
    <t>17.7</t>
  </si>
  <si>
    <t>20.46</t>
  </si>
  <si>
    <t>17.3</t>
  </si>
  <si>
    <t>76.0</t>
  </si>
  <si>
    <t>29.0</t>
  </si>
  <si>
    <t>18 à 78</t>
  </si>
  <si>
    <t>2%-8%</t>
  </si>
  <si>
    <t>93.8</t>
  </si>
  <si>
    <t>17.65</t>
  </si>
  <si>
    <t>22.73</t>
  </si>
  <si>
    <t>50.4</t>
  </si>
  <si>
    <t>10.40</t>
  </si>
  <si>
    <t>3%-8%</t>
  </si>
  <si>
    <t>1.5</t>
  </si>
  <si>
    <t>71.2</t>
  </si>
  <si>
    <t>43.7</t>
  </si>
  <si>
    <t>28.57</t>
  </si>
  <si>
    <t>14 à 74</t>
  </si>
  <si>
    <t>1%-6%</t>
  </si>
  <si>
    <t>26.23</t>
  </si>
  <si>
    <t>25.7</t>
  </si>
  <si>
    <t xml:space="preserve">14 à 24 </t>
  </si>
  <si>
    <t>3%-5%</t>
  </si>
  <si>
    <t>86.4</t>
  </si>
  <si>
    <t>92.3</t>
  </si>
  <si>
    <t>84.62</t>
  </si>
  <si>
    <t>Chir. cardio-thoracique (hors transplant. d'organe), Pontages aorto-coronariens</t>
  </si>
  <si>
    <t>18.7</t>
  </si>
  <si>
    <t>40.39</t>
  </si>
  <si>
    <t xml:space="preserve">SSR MARGUERITE BOUCICAUT </t>
  </si>
  <si>
    <t>25.49</t>
  </si>
  <si>
    <t>65.2</t>
  </si>
  <si>
    <t>40.91</t>
  </si>
  <si>
    <t>11 à 71</t>
  </si>
  <si>
    <t>1%-4%</t>
  </si>
  <si>
    <t>7.07</t>
  </si>
  <si>
    <t xml:space="preserve">11 à 21 </t>
  </si>
  <si>
    <t>28.9</t>
  </si>
  <si>
    <t>10.53</t>
  </si>
  <si>
    <t>49.7</t>
  </si>
  <si>
    <t>4.4</t>
  </si>
  <si>
    <t>1.10</t>
  </si>
  <si>
    <t xml:space="preserve">0 à 70 </t>
  </si>
  <si>
    <t>0%-16%</t>
  </si>
  <si>
    <t>21.21</t>
  </si>
  <si>
    <t>9.20</t>
  </si>
  <si>
    <t xml:space="preserve">0 à 60 </t>
  </si>
  <si>
    <t>0%-15%</t>
  </si>
  <si>
    <t>16.77</t>
  </si>
  <si>
    <t>15.9</t>
  </si>
  <si>
    <t>30.49</t>
  </si>
  <si>
    <t>75.7</t>
  </si>
  <si>
    <t>53.3</t>
  </si>
  <si>
    <t>3.70</t>
  </si>
  <si>
    <t>0 à 40</t>
  </si>
  <si>
    <t>0%-14%</t>
  </si>
  <si>
    <t>45.6</t>
  </si>
  <si>
    <t>15.19</t>
  </si>
  <si>
    <t>18.46</t>
  </si>
  <si>
    <t>34.2</t>
  </si>
  <si>
    <t>10.1</t>
  </si>
  <si>
    <t xml:space="preserve">0%-5% </t>
  </si>
  <si>
    <t>17.9</t>
  </si>
  <si>
    <t>25.37</t>
  </si>
  <si>
    <t xml:space="preserve">0%-4% </t>
  </si>
  <si>
    <t>47.69</t>
  </si>
  <si>
    <t>0%-3%</t>
  </si>
  <si>
    <t>35.5</t>
  </si>
  <si>
    <t>3.6</t>
  </si>
  <si>
    <t>5.56</t>
  </si>
  <si>
    <t xml:space="preserve">X05 </t>
  </si>
  <si>
    <t>15.53</t>
  </si>
  <si>
    <t>26.2</t>
  </si>
  <si>
    <t>9.52</t>
  </si>
  <si>
    <t>2.44</t>
  </si>
  <si>
    <t>20.0</t>
  </si>
  <si>
    <t>0%-49%</t>
  </si>
  <si>
    <t>7.41</t>
  </si>
  <si>
    <t>0%-19%</t>
  </si>
  <si>
    <t>54.2</t>
  </si>
  <si>
    <t>91.67</t>
  </si>
  <si>
    <t>27.2</t>
  </si>
  <si>
    <t>7.72</t>
  </si>
  <si>
    <t>63.1</t>
  </si>
  <si>
    <t>55.00</t>
  </si>
  <si>
    <t>60.3</t>
  </si>
  <si>
    <t>17.37</t>
  </si>
  <si>
    <t>A MAISON DE JOUVENCE</t>
  </si>
  <si>
    <t>35.7</t>
  </si>
  <si>
    <t>11.8</t>
  </si>
  <si>
    <t>SA MAISON JOUVENCE</t>
  </si>
  <si>
    <t>12.50</t>
  </si>
  <si>
    <t>0%-50%</t>
  </si>
  <si>
    <t>6.25</t>
  </si>
  <si>
    <t>K14</t>
  </si>
  <si>
    <t xml:space="preserve">Radiothérapie (Hors séances) </t>
  </si>
  <si>
    <t>0%_36%</t>
  </si>
  <si>
    <t>26.67</t>
  </si>
  <si>
    <t>C01</t>
  </si>
  <si>
    <t>Transplant. d'organes (hors greffes de moelle &amp; cornée)</t>
  </si>
  <si>
    <t>0%-24%</t>
  </si>
  <si>
    <t>57.9</t>
  </si>
  <si>
    <t>22.8</t>
  </si>
  <si>
    <t>53.91</t>
  </si>
  <si>
    <t>N01</t>
  </si>
  <si>
    <t>Chirurgie des nouveau-nés, prématurés et de la période périnatale</t>
  </si>
  <si>
    <t>0%-22%</t>
  </si>
  <si>
    <t>8.95</t>
  </si>
  <si>
    <t>C03</t>
  </si>
  <si>
    <t>Neurostimulateurs</t>
  </si>
  <si>
    <t xml:space="preserve">CH D'AUXONNE </t>
  </si>
  <si>
    <t>36.31</t>
  </si>
  <si>
    <t>K01</t>
  </si>
  <si>
    <t>Hépato-Gastro-Entérologie, sans acte opératoire, avec anesthésie</t>
  </si>
  <si>
    <t>21.9</t>
  </si>
  <si>
    <t>12.69</t>
  </si>
  <si>
    <t>X01</t>
  </si>
  <si>
    <t>Greffe de moelle, Auto et Allogreffes de cellules souches</t>
  </si>
  <si>
    <t>CENTRE MEDICAL LA GRANGE/MONT</t>
  </si>
  <si>
    <t>2.3</t>
  </si>
  <si>
    <t>4.10</t>
  </si>
  <si>
    <t>Chir. majeure sur le thorax, l'app. respiratoire, interventions sous thoracoscopie</t>
  </si>
  <si>
    <t>27.32</t>
  </si>
  <si>
    <t>36.2</t>
  </si>
  <si>
    <t>10.72</t>
  </si>
  <si>
    <t>11.3</t>
  </si>
  <si>
    <t>53.61</t>
  </si>
  <si>
    <t>K03</t>
  </si>
  <si>
    <t>Neurologie médicale avec Acte classant 
non opératoire, ou anesthésie</t>
  </si>
  <si>
    <t>41.1</t>
  </si>
  <si>
    <t>10.0</t>
  </si>
  <si>
    <t>13.06</t>
  </si>
  <si>
    <t>17.53</t>
  </si>
  <si>
    <t>26.0</t>
  </si>
  <si>
    <t>15.46</t>
  </si>
  <si>
    <t>1.01</t>
  </si>
  <si>
    <t>3.8</t>
  </si>
  <si>
    <t>2.25</t>
  </si>
  <si>
    <t>16.8</t>
  </si>
  <si>
    <t>7.29</t>
  </si>
  <si>
    <t xml:space="preserve">CH HCO SITE DE MONTBARD </t>
  </si>
  <si>
    <t>53.2</t>
  </si>
  <si>
    <t>14.4</t>
  </si>
  <si>
    <t>16.58</t>
  </si>
  <si>
    <t>12.6</t>
  </si>
  <si>
    <t>73.7</t>
  </si>
  <si>
    <t>50.5</t>
  </si>
  <si>
    <t>7.93</t>
  </si>
  <si>
    <t>4.04</t>
  </si>
  <si>
    <t>22.78</t>
  </si>
  <si>
    <t>8.23</t>
  </si>
  <si>
    <t>37.0</t>
  </si>
  <si>
    <t>0.41</t>
  </si>
  <si>
    <t>4.24</t>
  </si>
  <si>
    <t xml:space="preserve">CH HCO SITE DE SAULIEU </t>
  </si>
  <si>
    <t>30.3</t>
  </si>
  <si>
    <t>2.95</t>
  </si>
  <si>
    <t>10.6</t>
  </si>
  <si>
    <t>0.83</t>
  </si>
  <si>
    <t>54.0</t>
  </si>
  <si>
    <t>15.7</t>
  </si>
  <si>
    <t>0.78</t>
  </si>
  <si>
    <t>13.3</t>
  </si>
  <si>
    <t>6.93</t>
  </si>
  <si>
    <t>Neurologie médicale avec Acte classant non opératoire, ou anesthésie</t>
  </si>
  <si>
    <t>55.4</t>
  </si>
  <si>
    <t>20.6</t>
  </si>
  <si>
    <t>5.3</t>
  </si>
  <si>
    <t>7.90</t>
  </si>
  <si>
    <t>16.5</t>
  </si>
  <si>
    <t>2.94</t>
  </si>
  <si>
    <t>28.1</t>
  </si>
  <si>
    <t>18.11</t>
  </si>
  <si>
    <t>36.7</t>
  </si>
  <si>
    <t>7.0</t>
  </si>
  <si>
    <t>35.1</t>
  </si>
  <si>
    <t>4.33</t>
  </si>
  <si>
    <t>5.2</t>
  </si>
  <si>
    <t>1.45</t>
  </si>
  <si>
    <t>2.69</t>
  </si>
  <si>
    <t>54.6</t>
  </si>
  <si>
    <t>23.8</t>
  </si>
  <si>
    <t>23.83</t>
  </si>
  <si>
    <t>9.05</t>
  </si>
  <si>
    <t>1.2</t>
  </si>
  <si>
    <t>11.0</t>
  </si>
  <si>
    <t>24.54</t>
  </si>
  <si>
    <t>34.7</t>
  </si>
  <si>
    <t>0.9</t>
  </si>
  <si>
    <t>1.1</t>
  </si>
  <si>
    <t>23.3</t>
  </si>
  <si>
    <t>2.2</t>
  </si>
  <si>
    <t>59.0</t>
  </si>
  <si>
    <t>12.9</t>
  </si>
  <si>
    <t>3.3</t>
  </si>
  <si>
    <t>1.64</t>
  </si>
  <si>
    <t>47.2</t>
  </si>
  <si>
    <t>11.5</t>
  </si>
  <si>
    <t>21.15</t>
  </si>
  <si>
    <t>67.0</t>
  </si>
  <si>
    <t>48.89</t>
  </si>
  <si>
    <t>43.6</t>
  </si>
  <si>
    <t>38.10</t>
  </si>
  <si>
    <t>Radiothérapie (hors séances)</t>
  </si>
  <si>
    <t>22.4</t>
  </si>
  <si>
    <t>25.5</t>
  </si>
  <si>
    <t>5.00</t>
  </si>
  <si>
    <t xml:space="preserve">	HOSPICES CIVILS DE BEAUNE</t>
  </si>
  <si>
    <t xml:space="preserve">Flux totaux provenant de l'HOSPICES CIVILS DE BEAUNE </t>
  </si>
  <si>
    <t>https://www.google.com/maps/d/edit?hl=fr&amp;mid=1Z-IbKLx9ppFy6-kDudN2O7Rfqxa-ZW_d&amp;ll=47.23490100375085%2C3.4393811292233285&amp;z=7</t>
  </si>
  <si>
    <t>11.81</t>
  </si>
  <si>
    <t xml:space="preserve">HOSPICES CIVILS DE BEAUNE </t>
  </si>
  <si>
    <t>77.4</t>
  </si>
  <si>
    <t>20.56</t>
  </si>
  <si>
    <t>41.6</t>
  </si>
  <si>
    <t>18.22</t>
  </si>
  <si>
    <t>23.63</t>
  </si>
  <si>
    <t>38.5</t>
  </si>
  <si>
    <t>27.36</t>
  </si>
  <si>
    <t>33.69</t>
  </si>
  <si>
    <t>28.7</t>
  </si>
  <si>
    <t>16.17</t>
  </si>
  <si>
    <t>64.8</t>
  </si>
  <si>
    <t>22.47</t>
  </si>
  <si>
    <t>13.04</t>
  </si>
  <si>
    <t>4.31</t>
  </si>
  <si>
    <t>34.30</t>
  </si>
  <si>
    <t xml:space="preserve">0% à 91% </t>
  </si>
  <si>
    <t xml:space="preserve">0% à 71% </t>
  </si>
  <si>
    <t>33.5</t>
  </si>
  <si>
    <t>6.7</t>
  </si>
  <si>
    <t xml:space="preserve">0% à 67% </t>
  </si>
  <si>
    <t>42.1</t>
  </si>
  <si>
    <t xml:space="preserve">0% à 53% </t>
  </si>
  <si>
    <t>41.0</t>
  </si>
  <si>
    <t>10.5</t>
  </si>
  <si>
    <t>14.3</t>
  </si>
  <si>
    <t xml:space="preserve">0% à 48% </t>
  </si>
  <si>
    <t>62.9</t>
  </si>
  <si>
    <t>27.3</t>
  </si>
  <si>
    <t xml:space="preserve">0% à 45% </t>
  </si>
  <si>
    <t>5.9</t>
  </si>
  <si>
    <t xml:space="preserve">0% à 29%  </t>
  </si>
  <si>
    <t>11.90</t>
  </si>
  <si>
    <t xml:space="preserve">0% à 24% </t>
  </si>
  <si>
    <t xml:space="preserve">0% à 22% </t>
  </si>
  <si>
    <t>31.9</t>
  </si>
  <si>
    <t xml:space="preserve">0% à 21% </t>
  </si>
  <si>
    <t>40.35</t>
  </si>
  <si>
    <t xml:space="preserve">0% à 18% </t>
  </si>
  <si>
    <t>5.26</t>
  </si>
  <si>
    <t xml:space="preserve">0% à 17% </t>
  </si>
  <si>
    <t>68.5</t>
  </si>
  <si>
    <t>1.39</t>
  </si>
  <si>
    <t xml:space="preserve">0%  à 14% </t>
  </si>
  <si>
    <t xml:space="preserve">0% à 14% </t>
  </si>
  <si>
    <t>24.7</t>
  </si>
  <si>
    <t>7.06</t>
  </si>
  <si>
    <t xml:space="preserve">0% à 12% </t>
  </si>
  <si>
    <t>31.2</t>
  </si>
  <si>
    <t>5.43</t>
  </si>
  <si>
    <t xml:space="preserve">0% à 11% </t>
  </si>
  <si>
    <t>50.1</t>
  </si>
  <si>
    <t>5.21</t>
  </si>
  <si>
    <t xml:space="preserve">0% à 10% </t>
  </si>
  <si>
    <t>13.6</t>
  </si>
  <si>
    <t>44.95</t>
  </si>
  <si>
    <t xml:space="preserve">0% à 9% </t>
  </si>
  <si>
    <t xml:space="preserve">0% à 8% </t>
  </si>
  <si>
    <t>61.7</t>
  </si>
  <si>
    <t>8.06</t>
  </si>
  <si>
    <t>54.9</t>
  </si>
  <si>
    <t>1.4</t>
  </si>
  <si>
    <t>0.71</t>
  </si>
  <si>
    <t xml:space="preserve">0% à 7% </t>
  </si>
  <si>
    <t>29.6</t>
  </si>
  <si>
    <t>0.64</t>
  </si>
  <si>
    <t xml:space="preserve">0% à 6% </t>
  </si>
  <si>
    <t>20.13</t>
  </si>
  <si>
    <t>27.50</t>
  </si>
  <si>
    <t>22.7</t>
  </si>
  <si>
    <t>8.72</t>
  </si>
  <si>
    <t>31.1</t>
  </si>
  <si>
    <t>19.42</t>
  </si>
  <si>
    <t xml:space="preserve">0% à 5% </t>
  </si>
  <si>
    <t>8.93</t>
  </si>
  <si>
    <t xml:space="preserve">0% à 4% </t>
  </si>
  <si>
    <t>6.98</t>
  </si>
  <si>
    <t>41.5</t>
  </si>
  <si>
    <t>8.53</t>
  </si>
  <si>
    <t xml:space="preserve">0% à 3% </t>
  </si>
  <si>
    <t xml:space="preserve">0% à 2,5% </t>
  </si>
  <si>
    <t>12.1</t>
  </si>
  <si>
    <t xml:space="preserve">0% à 2% </t>
  </si>
  <si>
    <t>29.7</t>
  </si>
  <si>
    <t>2.64</t>
  </si>
  <si>
    <t>1.18</t>
  </si>
  <si>
    <t>0% à 1,5%</t>
  </si>
  <si>
    <t>8.3</t>
  </si>
  <si>
    <t>79.0</t>
  </si>
  <si>
    <t>CH LES CHANAUX MACON</t>
  </si>
  <si>
    <t>CH ALIGRE BOURBON LANCY</t>
  </si>
  <si>
    <t>CH DU PAYS CHAROLAIS BRIONNAIS</t>
  </si>
  <si>
    <t>CH DU CLUNISOIS</t>
  </si>
  <si>
    <t>CH PAYS CHAROLAIS BRIONNAIS LA CLAYETT</t>
  </si>
  <si>
    <t xml:space="preserve">GHT BOURGOGNE MERIDIONALE </t>
  </si>
  <si>
    <t>Flux totaux provenant du CH LES CHANAUX MACON</t>
  </si>
  <si>
    <t>Flux totaux provenant du CH ALIGRE BOURBON LANCY</t>
  </si>
  <si>
    <t>Flux totaux provenant du CH DU PAYS CHAROLAIS BRIONNAIS</t>
  </si>
  <si>
    <t>Flux totaux provenant du CH DU CLUNISOIS</t>
  </si>
  <si>
    <t>Flux totaux provenant du CH BELNAY</t>
  </si>
  <si>
    <t>Flux totaux provenant du CH PAYS CHAROLAIS BRIONNAIS LA CLAYETT</t>
  </si>
  <si>
    <t>https://www.google.com/maps/d/edit?hl=fr&amp;mid=12L40Jv0QjuB7R_SC78UFefn-7ePZET38&amp;ll=46.69176120152165%2C3.665646713218127&amp;z=9</t>
  </si>
  <si>
    <t>10.92</t>
  </si>
  <si>
    <t>73.8</t>
  </si>
  <si>
    <t>58.6</t>
  </si>
  <si>
    <t>30.0</t>
  </si>
  <si>
    <t>16.31</t>
  </si>
  <si>
    <t>40.98</t>
  </si>
  <si>
    <t>86.2</t>
  </si>
  <si>
    <t>58.53</t>
  </si>
  <si>
    <t>69.36</t>
  </si>
  <si>
    <t>CH LES CHAUNAUX MACON</t>
  </si>
  <si>
    <t>CH PAYS CHAROLAIS BRIONNAIS CHAROLLES</t>
  </si>
  <si>
    <t>49.27</t>
  </si>
  <si>
    <t>75.68</t>
  </si>
  <si>
    <t>44.81</t>
  </si>
  <si>
    <t>83.2</t>
  </si>
  <si>
    <t>58.97</t>
  </si>
  <si>
    <t>KORIAN LE TINAILLER</t>
  </si>
  <si>
    <t>77.2</t>
  </si>
  <si>
    <t>86.1</t>
  </si>
  <si>
    <t>67.27</t>
  </si>
  <si>
    <t>76.67</t>
  </si>
  <si>
    <t>343 à 373</t>
  </si>
  <si>
    <t>8%-9%</t>
  </si>
  <si>
    <t>65.38</t>
  </si>
  <si>
    <t>36.36</t>
  </si>
  <si>
    <t>87.7</t>
  </si>
  <si>
    <t>93.0</t>
  </si>
  <si>
    <t>41.86</t>
  </si>
  <si>
    <t>70.00</t>
  </si>
  <si>
    <t>232 à 262</t>
  </si>
  <si>
    <t>11%-13%</t>
  </si>
  <si>
    <t>CHIC AIN VAL DE SAONE - THOISSEY</t>
  </si>
  <si>
    <t>CHIC AIN VAL DE SAONE - PONT VEYLE</t>
  </si>
  <si>
    <t>82.2</t>
  </si>
  <si>
    <t>96.4</t>
  </si>
  <si>
    <t>67.86</t>
  </si>
  <si>
    <t xml:space="preserve">197 à 217 </t>
  </si>
  <si>
    <t>17%-19%</t>
  </si>
  <si>
    <t>Affection Cardio-vasculaires</t>
  </si>
  <si>
    <t>CH DE PONT DE VAUX</t>
  </si>
  <si>
    <t>15.38</t>
  </si>
  <si>
    <t>37.27</t>
  </si>
  <si>
    <t>86.6</t>
  </si>
  <si>
    <t>93.5</t>
  </si>
  <si>
    <t>74.19</t>
  </si>
  <si>
    <t>85.4</t>
  </si>
  <si>
    <t>92.0</t>
  </si>
  <si>
    <t>191 à 221</t>
  </si>
  <si>
    <t>6%-7%</t>
  </si>
  <si>
    <t>82.0</t>
  </si>
  <si>
    <t>55.77</t>
  </si>
  <si>
    <t>82.9</t>
  </si>
  <si>
    <t>84.0</t>
  </si>
  <si>
    <t>69.57</t>
  </si>
  <si>
    <t xml:space="preserve">172 à 182 </t>
  </si>
  <si>
    <t>29%-31%</t>
  </si>
  <si>
    <t>81.25</t>
  </si>
  <si>
    <t>82.4</t>
  </si>
  <si>
    <t>141 à 171</t>
  </si>
  <si>
    <t>85.2</t>
  </si>
  <si>
    <t>59.26</t>
  </si>
  <si>
    <t>27.99</t>
  </si>
  <si>
    <t>87.50</t>
  </si>
  <si>
    <t>87.6</t>
  </si>
  <si>
    <t>94.4</t>
  </si>
  <si>
    <t>38.89</t>
  </si>
  <si>
    <t xml:space="preserve">KORIAN LE TINAILLER </t>
  </si>
  <si>
    <t>33.86</t>
  </si>
  <si>
    <t>59.09</t>
  </si>
  <si>
    <t>80.1</t>
  </si>
  <si>
    <t>93.75</t>
  </si>
  <si>
    <t xml:space="preserve">101 à 121 </t>
  </si>
  <si>
    <t>9%-11%</t>
  </si>
  <si>
    <t>81.7</t>
  </si>
  <si>
    <t>68.4</t>
  </si>
  <si>
    <t>63.16</t>
  </si>
  <si>
    <t>85.8</t>
  </si>
  <si>
    <t>84.6</t>
  </si>
  <si>
    <t>95 à 125</t>
  </si>
  <si>
    <t>CH DE BEAUJEU</t>
  </si>
  <si>
    <t>65.6</t>
  </si>
  <si>
    <t>21.28</t>
  </si>
  <si>
    <t>83.6</t>
  </si>
  <si>
    <t>69.23</t>
  </si>
  <si>
    <t>91.7</t>
  </si>
  <si>
    <t xml:space="preserve">87 à 117 </t>
  </si>
  <si>
    <t>7%-10%</t>
  </si>
  <si>
    <t>90.9</t>
  </si>
  <si>
    <t>87 à 117</t>
  </si>
  <si>
    <t>6%-9%</t>
  </si>
  <si>
    <t>84.9</t>
  </si>
  <si>
    <t>41.18</t>
  </si>
  <si>
    <t>88.24</t>
  </si>
  <si>
    <t>CR LES ARBELLES</t>
  </si>
  <si>
    <t>39.3</t>
  </si>
  <si>
    <t>15.00</t>
  </si>
  <si>
    <t>46.67</t>
  </si>
  <si>
    <t>41.11</t>
  </si>
  <si>
    <t xml:space="preserve">45 à 75 </t>
  </si>
  <si>
    <t>5%-9%</t>
  </si>
  <si>
    <t>POLYCLINIQUE DU VAL DE SAONE</t>
  </si>
  <si>
    <t>75.1</t>
  </si>
  <si>
    <t>0 à </t>
  </si>
  <si>
    <t xml:space="preserve">33 à 63 </t>
  </si>
  <si>
    <t>4%-7%</t>
  </si>
  <si>
    <t>39.89</t>
  </si>
  <si>
    <t>33.43</t>
  </si>
  <si>
    <t>30.7</t>
  </si>
  <si>
    <t>22.53</t>
  </si>
  <si>
    <t>23.18</t>
  </si>
  <si>
    <t>34.88</t>
  </si>
  <si>
    <t xml:space="preserve">20 à 30 </t>
  </si>
  <si>
    <t>9%-14%</t>
  </si>
  <si>
    <t>18 à 58</t>
  </si>
  <si>
    <t>3%-9%</t>
  </si>
  <si>
    <t>32.2</t>
  </si>
  <si>
    <t>7.51</t>
  </si>
  <si>
    <t xml:space="preserve">12 à 22 </t>
  </si>
  <si>
    <t xml:space="preserve">11 à 31 </t>
  </si>
  <si>
    <t>5%-13%</t>
  </si>
  <si>
    <t>23.1</t>
  </si>
  <si>
    <t>7.36</t>
  </si>
  <si>
    <t>0%-56%</t>
  </si>
  <si>
    <t>0%-4(%</t>
  </si>
  <si>
    <t>30.05</t>
  </si>
  <si>
    <t>29.04</t>
  </si>
  <si>
    <t>0%-40%</t>
  </si>
  <si>
    <t>0 à 10 (9)</t>
  </si>
  <si>
    <t>0%-32%</t>
  </si>
  <si>
    <t>31.53</t>
  </si>
  <si>
    <t>0%-30%</t>
  </si>
  <si>
    <t xml:space="preserve">CH BELANY </t>
  </si>
  <si>
    <t>86.84</t>
  </si>
  <si>
    <t>20.96</t>
  </si>
  <si>
    <t>0%-12%</t>
  </si>
  <si>
    <t xml:space="preserve">CH BELNAY </t>
  </si>
  <si>
    <t>10.3</t>
  </si>
  <si>
    <t>52.7</t>
  </si>
  <si>
    <t>10.76</t>
  </si>
  <si>
    <t>10.03</t>
  </si>
  <si>
    <t>75.5</t>
  </si>
  <si>
    <t>34.01</t>
  </si>
  <si>
    <t>0%-10%</t>
  </si>
  <si>
    <t>30.17</t>
  </si>
  <si>
    <t xml:space="preserve">0 à  20 </t>
  </si>
  <si>
    <t xml:space="preserve">CH DU PAYS CHAROLAIS BRIONNAIS </t>
  </si>
  <si>
    <t>38.7</t>
  </si>
  <si>
    <t>30.26</t>
  </si>
  <si>
    <t>34.3</t>
  </si>
  <si>
    <t>64.1</t>
  </si>
  <si>
    <t>23.22</t>
  </si>
  <si>
    <t>22.69</t>
  </si>
  <si>
    <t>7.75</t>
  </si>
  <si>
    <t>43.31</t>
  </si>
  <si>
    <t>9.63</t>
  </si>
  <si>
    <t>16.48</t>
  </si>
  <si>
    <t>69.9</t>
  </si>
  <si>
    <t>68.89</t>
  </si>
  <si>
    <t>7.6</t>
  </si>
  <si>
    <t>20.28</t>
  </si>
  <si>
    <t>21.74</t>
  </si>
  <si>
    <t>9.5</t>
  </si>
  <si>
    <t>6.15</t>
  </si>
  <si>
    <t>25.1</t>
  </si>
  <si>
    <t>16.44</t>
  </si>
  <si>
    <t>26.19</t>
  </si>
  <si>
    <t>69.4</t>
  </si>
  <si>
    <t>18.42</t>
  </si>
  <si>
    <t>21.31</t>
  </si>
  <si>
    <t>59.4</t>
  </si>
  <si>
    <t>28.0</t>
  </si>
  <si>
    <t>26.83</t>
  </si>
  <si>
    <t>19.6</t>
  </si>
  <si>
    <t>33.76</t>
  </si>
  <si>
    <t>1.34</t>
  </si>
  <si>
    <t>8.98</t>
  </si>
  <si>
    <t>1.76</t>
  </si>
  <si>
    <t>56.6</t>
  </si>
  <si>
    <t>34.5</t>
  </si>
  <si>
    <t>22.30</t>
  </si>
  <si>
    <t>0.20</t>
  </si>
  <si>
    <t xml:space="preserve">X09 </t>
  </si>
  <si>
    <t xml:space="preserve">ORL, Stomato </t>
  </si>
  <si>
    <t>26.03</t>
  </si>
  <si>
    <t xml:space="preserve">CH PAYS CHAROLAIS BRIONNAIS CHAROLLES </t>
  </si>
  <si>
    <t>26.4</t>
  </si>
  <si>
    <t>20.77</t>
  </si>
  <si>
    <t>25.4</t>
  </si>
  <si>
    <t>20.67</t>
  </si>
  <si>
    <t>3.02</t>
  </si>
  <si>
    <t>7.1</t>
  </si>
  <si>
    <t>2.60</t>
  </si>
  <si>
    <t>14.9</t>
  </si>
  <si>
    <t>17.8</t>
  </si>
  <si>
    <t xml:space="preserve">CRF LES BOURBONNAIS </t>
  </si>
  <si>
    <t>53.9</t>
  </si>
  <si>
    <t>Chir. Viscérale</t>
  </si>
  <si>
    <t>16.4</t>
  </si>
  <si>
    <t>1.90</t>
  </si>
  <si>
    <t>11.57</t>
  </si>
  <si>
    <t>56.04</t>
  </si>
  <si>
    <t>29.2</t>
  </si>
  <si>
    <t>24.5</t>
  </si>
  <si>
    <t>3.5</t>
  </si>
  <si>
    <t>8.70</t>
  </si>
  <si>
    <t>3.13</t>
  </si>
  <si>
    <t>1.37</t>
  </si>
  <si>
    <t>2.7</t>
  </si>
  <si>
    <t>1.09</t>
  </si>
  <si>
    <t>27.9</t>
  </si>
  <si>
    <t>7.35</t>
  </si>
  <si>
    <t>0.56</t>
  </si>
  <si>
    <t>5.77</t>
  </si>
  <si>
    <t>37.3</t>
  </si>
  <si>
    <t>5.8</t>
  </si>
  <si>
    <t>19.23</t>
  </si>
  <si>
    <t>11.56</t>
  </si>
  <si>
    <t>2.63</t>
  </si>
  <si>
    <t>33.8</t>
  </si>
  <si>
    <t>8.49</t>
  </si>
  <si>
    <t>14.7</t>
  </si>
  <si>
    <t>9.47</t>
  </si>
  <si>
    <t>26.1</t>
  </si>
  <si>
    <t>9.6</t>
  </si>
  <si>
    <t>67.5</t>
  </si>
  <si>
    <t>64.4</t>
  </si>
  <si>
    <t>65.3</t>
  </si>
  <si>
    <t>4.29</t>
  </si>
  <si>
    <t>9.8</t>
  </si>
  <si>
    <t>57.6</t>
  </si>
  <si>
    <t>24.3</t>
  </si>
  <si>
    <t>24.32</t>
  </si>
  <si>
    <t>6.45</t>
  </si>
  <si>
    <t>20.7</t>
  </si>
  <si>
    <t>20.69</t>
  </si>
  <si>
    <t>54.1</t>
  </si>
  <si>
    <t>43.8</t>
  </si>
  <si>
    <t>0 à 10 </t>
  </si>
  <si>
    <t xml:space="preserve">	CH COSNE COURS SUR LOIRE</t>
  </si>
  <si>
    <t xml:space="preserve">	CH DECIZE</t>
  </si>
  <si>
    <t xml:space="preserve">	HL LES CYGNES LORMES</t>
  </si>
  <si>
    <t>CH HENRI DUNANT LA CHARITE-SUR-LOIRE</t>
  </si>
  <si>
    <t xml:space="preserve">	HÔPITAL PIERRE BEREGOVOY</t>
  </si>
  <si>
    <t>CENTRE COLBERT MEDECINE ET SSR</t>
  </si>
  <si>
    <t>CH CHATEAU-CHINON</t>
  </si>
  <si>
    <t xml:space="preserve">GHT DE LA NIEVRE </t>
  </si>
  <si>
    <t>Flux totaux provenant du CH COSNE COURS SUR LOIRE</t>
  </si>
  <si>
    <t>Flux totaux provenant du CH DECIZE</t>
  </si>
  <si>
    <t>Flux totaux provenant du HL LES CYGNES LORMES</t>
  </si>
  <si>
    <t>Flux totaux provenant de l'HÔPITAL PIERRE BEREGOVOY</t>
  </si>
  <si>
    <t>Flux totaux provenant du CENTRE COLBERT MEDECINE ET SSR</t>
  </si>
  <si>
    <t>Flux totaux provenant du CH CHATEAU-CHINON</t>
  </si>
  <si>
    <t>https://www.google.com/maps/d/edit?hl=fr&amp;mid=1K-GFhtdkmBhApLCcYsW4U4ffgxonAN-i&amp;ll=47.24004605043136%2C2.854090478056799&amp;z=9</t>
  </si>
  <si>
    <t>21.41</t>
  </si>
  <si>
    <t>21.35</t>
  </si>
  <si>
    <t>80.3</t>
  </si>
  <si>
    <t>81.34</t>
  </si>
  <si>
    <t>69.98</t>
  </si>
  <si>
    <t>8.81</t>
  </si>
  <si>
    <t>96.0</t>
  </si>
  <si>
    <t>64.42</t>
  </si>
  <si>
    <t>41.02</t>
  </si>
  <si>
    <t>CH COSNE COURS SUR LOIRE</t>
  </si>
  <si>
    <t>CH DECIZE</t>
  </si>
  <si>
    <t>CLINEA</t>
  </si>
  <si>
    <t>52.5</t>
  </si>
  <si>
    <t>36.59</t>
  </si>
  <si>
    <t>52.56</t>
  </si>
  <si>
    <t>82.14</t>
  </si>
  <si>
    <t>73.97</t>
  </si>
  <si>
    <t>77.5</t>
  </si>
  <si>
    <t>47.70</t>
  </si>
  <si>
    <t>85.0</t>
  </si>
  <si>
    <t>53.42</t>
  </si>
  <si>
    <t>HÔPITAL PIERRE BEREGOVOY</t>
  </si>
  <si>
    <t>85.71</t>
  </si>
  <si>
    <t>78.5</t>
  </si>
  <si>
    <t>89.23</t>
  </si>
  <si>
    <t>217 à 237</t>
  </si>
  <si>
    <t>15%-17%</t>
  </si>
  <si>
    <t>16.00</t>
  </si>
  <si>
    <t>34.70</t>
  </si>
  <si>
    <t>61.54</t>
  </si>
  <si>
    <t>70.21</t>
  </si>
  <si>
    <t>87.76</t>
  </si>
  <si>
    <t>81.9</t>
  </si>
  <si>
    <t>12.00</t>
  </si>
  <si>
    <t>7%-8%</t>
  </si>
  <si>
    <t>MOYEN SEJOUR PIGNELIN</t>
  </si>
  <si>
    <t>81.82</t>
  </si>
  <si>
    <t>65.8</t>
  </si>
  <si>
    <t>78.95</t>
  </si>
  <si>
    <t>85.1</t>
  </si>
  <si>
    <t>148 à 158</t>
  </si>
  <si>
    <t>73.2</t>
  </si>
  <si>
    <t>22.88</t>
  </si>
  <si>
    <t>47.59</t>
  </si>
  <si>
    <t>79.17</t>
  </si>
  <si>
    <t>98.5</t>
  </si>
  <si>
    <t>78.79</t>
  </si>
  <si>
    <t>85.9</t>
  </si>
  <si>
    <t>99 à 129</t>
  </si>
  <si>
    <t>11%-14%</t>
  </si>
  <si>
    <t>24.62</t>
  </si>
  <si>
    <t>90.91</t>
  </si>
  <si>
    <t>98 à 128</t>
  </si>
  <si>
    <t>15%-19%</t>
  </si>
  <si>
    <t>11.36</t>
  </si>
  <si>
    <t>6.51</t>
  </si>
  <si>
    <t>81.97</t>
  </si>
  <si>
    <t>90.5</t>
  </si>
  <si>
    <t>78 à 88</t>
  </si>
  <si>
    <t>23%-26%</t>
  </si>
  <si>
    <t>57.50</t>
  </si>
  <si>
    <t>84.5</t>
  </si>
  <si>
    <t>76 à 116</t>
  </si>
  <si>
    <t>50.3</t>
  </si>
  <si>
    <t>6.38</t>
  </si>
  <si>
    <t>38.68</t>
  </si>
  <si>
    <t>70.59</t>
  </si>
  <si>
    <t>33.2</t>
  </si>
  <si>
    <t>26.54</t>
  </si>
  <si>
    <t>97.2</t>
  </si>
  <si>
    <t>97.22</t>
  </si>
  <si>
    <t>61 à 71</t>
  </si>
  <si>
    <t>INSTITUT MEDICAL DE SOLOGNE</t>
  </si>
  <si>
    <t>32.6</t>
  </si>
  <si>
    <t>87.1</t>
  </si>
  <si>
    <t>88.2</t>
  </si>
  <si>
    <t>92.7</t>
  </si>
  <si>
    <t>56 à 106</t>
  </si>
  <si>
    <t>6%-11%</t>
  </si>
  <si>
    <t xml:space="preserve">CENTRE COLBERT MEDECINE ET SSR </t>
  </si>
  <si>
    <t>28.21</t>
  </si>
  <si>
    <t>79.8</t>
  </si>
  <si>
    <t>72.73</t>
  </si>
  <si>
    <t>56 à 66</t>
  </si>
  <si>
    <t>6%-8%</t>
  </si>
  <si>
    <t>50.75</t>
  </si>
  <si>
    <t>95.7</t>
  </si>
  <si>
    <t>91.30</t>
  </si>
  <si>
    <t xml:space="preserve">46 à 56 </t>
  </si>
  <si>
    <t>18%-22%</t>
  </si>
  <si>
    <t>12.31</t>
  </si>
  <si>
    <t>54.8</t>
  </si>
  <si>
    <t>52.69</t>
  </si>
  <si>
    <t>38 à 68</t>
  </si>
  <si>
    <t>45.9</t>
  </si>
  <si>
    <t>27.87</t>
  </si>
  <si>
    <t>37.31</t>
  </si>
  <si>
    <t>94.74</t>
  </si>
  <si>
    <t>29 à 69</t>
  </si>
  <si>
    <t>51.67</t>
  </si>
  <si>
    <t>45.00</t>
  </si>
  <si>
    <t>24 à 54</t>
  </si>
  <si>
    <t>4%-8%</t>
  </si>
  <si>
    <t>28.61</t>
  </si>
  <si>
    <t>72.9</t>
  </si>
  <si>
    <t>0.26</t>
  </si>
  <si>
    <t>31.81</t>
  </si>
  <si>
    <t>34.48</t>
  </si>
  <si>
    <t>4.3</t>
  </si>
  <si>
    <t>13 à 33</t>
  </si>
  <si>
    <t>53.57</t>
  </si>
  <si>
    <t>13.8</t>
  </si>
  <si>
    <t>24.86</t>
  </si>
  <si>
    <t>1.94</t>
  </si>
  <si>
    <t>18.21</t>
  </si>
  <si>
    <t>39.7</t>
  </si>
  <si>
    <t>32.12</t>
  </si>
  <si>
    <t>15.2</t>
  </si>
  <si>
    <t>4.46</t>
  </si>
  <si>
    <t>51.9</t>
  </si>
  <si>
    <t>12.89</t>
  </si>
  <si>
    <t>6.1</t>
  </si>
  <si>
    <t>1.79</t>
  </si>
  <si>
    <t xml:space="preserve">CRF PASORI </t>
  </si>
  <si>
    <t>28.30</t>
  </si>
  <si>
    <t>68.42</t>
  </si>
  <si>
    <t>32.62</t>
  </si>
  <si>
    <t>45.2</t>
  </si>
  <si>
    <t>16.13</t>
  </si>
  <si>
    <t>3.7</t>
  </si>
  <si>
    <t>17.22</t>
  </si>
  <si>
    <t>24.2</t>
  </si>
  <si>
    <t>22.81</t>
  </si>
  <si>
    <t>78.9</t>
  </si>
  <si>
    <t>64.71</t>
  </si>
  <si>
    <t>5.7</t>
  </si>
  <si>
    <t>8.83</t>
  </si>
  <si>
    <t xml:space="preserve">LE RECONFORT </t>
  </si>
  <si>
    <t>14.29</t>
  </si>
  <si>
    <t>27.31</t>
  </si>
  <si>
    <t xml:space="preserve">INSTITUT MEDICAL DE SOLOGNE </t>
  </si>
  <si>
    <t>60.9</t>
  </si>
  <si>
    <t>32.60</t>
  </si>
  <si>
    <t>68.7</t>
  </si>
  <si>
    <t>28.4</t>
  </si>
  <si>
    <t>8.31</t>
  </si>
  <si>
    <t>24.9</t>
  </si>
  <si>
    <t>9.83</t>
  </si>
  <si>
    <t>36.4</t>
  </si>
  <si>
    <t>57.94</t>
  </si>
  <si>
    <t>39.8</t>
  </si>
  <si>
    <t>26.74</t>
  </si>
  <si>
    <t>32.80</t>
  </si>
  <si>
    <t>2.28</t>
  </si>
  <si>
    <t>5.76</t>
  </si>
  <si>
    <t>8.61</t>
  </si>
  <si>
    <t>10.9</t>
  </si>
  <si>
    <t>12.15</t>
  </si>
  <si>
    <t>30.9</t>
  </si>
  <si>
    <t>6.11</t>
  </si>
  <si>
    <t>74.5</t>
  </si>
  <si>
    <t>9.46</t>
  </si>
  <si>
    <t>46.8</t>
  </si>
  <si>
    <t>5.0</t>
  </si>
  <si>
    <t>1.36</t>
  </si>
  <si>
    <t>1.66</t>
  </si>
  <si>
    <t>5.39</t>
  </si>
  <si>
    <t>11.66</t>
  </si>
  <si>
    <t>16.23</t>
  </si>
  <si>
    <t>21.6</t>
  </si>
  <si>
    <t>19.19</t>
  </si>
  <si>
    <t>33.7</t>
  </si>
  <si>
    <t>27.71</t>
  </si>
  <si>
    <t>29.11</t>
  </si>
  <si>
    <t>15.79</t>
  </si>
  <si>
    <t>44.9</t>
  </si>
  <si>
    <t>18.5</t>
  </si>
  <si>
    <t>14.81</t>
  </si>
  <si>
    <t>3.85</t>
  </si>
  <si>
    <t>7.14</t>
  </si>
  <si>
    <t>CH SENS</t>
  </si>
  <si>
    <t>CH JOIGNY</t>
  </si>
  <si>
    <t xml:space="preserve">GHT Nord-Yonne </t>
  </si>
  <si>
    <t xml:space="preserve">Flux totaux provenant du CH SENS </t>
  </si>
  <si>
    <t xml:space="preserve">Flux totaux provenant du CH JOIGNY </t>
  </si>
  <si>
    <t>Nb de jours / séances</t>
  </si>
  <si>
    <t>/3</t>
  </si>
  <si>
    <t>https://www.google.com/maps/d/edit?hl=fr&amp;mid=19fYT-5IujTfC7uJzdbXz38-SRfG6WgAj&amp;ll=47.90173804052828%2C3.9014084245582303&amp;z=7</t>
  </si>
  <si>
    <t>33.1</t>
  </si>
  <si>
    <t>12.42</t>
  </si>
  <si>
    <t>32.66</t>
  </si>
  <si>
    <t xml:space="preserve">CH SENS </t>
  </si>
  <si>
    <t>MOYEN SEJOUR CH SENS</t>
  </si>
  <si>
    <t>25.50</t>
  </si>
  <si>
    <t>51.53</t>
  </si>
  <si>
    <t>MAISON DE REPOS STE COLOMBE</t>
  </si>
  <si>
    <t xml:space="preserve">CH JOIGNY </t>
  </si>
  <si>
    <t>HL R BONNION VILLENEUVE-SUR-YONNE</t>
  </si>
  <si>
    <t>CRF INSTITUT ASCLEPIADE</t>
  </si>
  <si>
    <t>28.04</t>
  </si>
  <si>
    <t>52.08</t>
  </si>
  <si>
    <t xml:space="preserve">MOYEN SEJOUR CH SENS </t>
  </si>
  <si>
    <t>GCS PLAT AVAL TERR CHAMP SUD CRF PAST</t>
  </si>
  <si>
    <t>51 à 61</t>
  </si>
  <si>
    <t>53.03</t>
  </si>
  <si>
    <t>22.38</t>
  </si>
  <si>
    <t xml:space="preserve">50 à 60 </t>
  </si>
  <si>
    <t>CMPR L'A.D.A.P.T. LOIRET</t>
  </si>
  <si>
    <t>GCS PATCS CRRF PASTEUR 2</t>
  </si>
  <si>
    <t>55.49</t>
  </si>
  <si>
    <t>16.36</t>
  </si>
  <si>
    <t>29.67</t>
  </si>
  <si>
    <t xml:space="preserve">29 à 39 </t>
  </si>
  <si>
    <t>8%-11%</t>
  </si>
  <si>
    <t>37.78</t>
  </si>
  <si>
    <t>23 à 33</t>
  </si>
  <si>
    <t>36.1</t>
  </si>
  <si>
    <t>20.36</t>
  </si>
  <si>
    <t xml:space="preserve">Chirhurhie de rachis, Neurochirurgie </t>
  </si>
  <si>
    <t>39.64</t>
  </si>
  <si>
    <t>35.80</t>
  </si>
  <si>
    <t>58.1</t>
  </si>
  <si>
    <t>38.71</t>
  </si>
  <si>
    <t>47.6</t>
  </si>
  <si>
    <t>44.86</t>
  </si>
  <si>
    <t>21.95</t>
  </si>
  <si>
    <t>58.54</t>
  </si>
  <si>
    <t>63.89</t>
  </si>
  <si>
    <t>25.81</t>
  </si>
  <si>
    <t>60.00</t>
  </si>
  <si>
    <t>24.87</t>
  </si>
  <si>
    <t xml:space="preserve">CH DU TONNEROIS </t>
  </si>
  <si>
    <t>Autres séj. sans acte, avec anesthésie,
 en ambulatoire (Aff. myéloP., peau, sein...)</t>
  </si>
  <si>
    <t>15.0</t>
  </si>
  <si>
    <t>9.22</t>
  </si>
  <si>
    <t>37.8</t>
  </si>
  <si>
    <t>23.47</t>
  </si>
  <si>
    <t>41.37</t>
  </si>
  <si>
    <t>42.97</t>
  </si>
  <si>
    <t>35.0</t>
  </si>
  <si>
    <t>42.50</t>
  </si>
  <si>
    <t>35.66</t>
  </si>
  <si>
    <t>10.71</t>
  </si>
  <si>
    <t>65.56</t>
  </si>
  <si>
    <t>55.9</t>
  </si>
  <si>
    <t>36.48</t>
  </si>
  <si>
    <t>68.0</t>
  </si>
  <si>
    <t>3.68</t>
  </si>
  <si>
    <t>21.7</t>
  </si>
  <si>
    <t>14.96</t>
  </si>
  <si>
    <t>0.66</t>
  </si>
  <si>
    <t>5.58</t>
  </si>
  <si>
    <t>7.2</t>
  </si>
  <si>
    <t>10.79</t>
  </si>
  <si>
    <t>7.34</t>
  </si>
  <si>
    <t>25.6</t>
  </si>
  <si>
    <t>14.36</t>
  </si>
  <si>
    <t>14.12</t>
  </si>
  <si>
    <t>9.66</t>
  </si>
  <si>
    <t>2.92</t>
  </si>
  <si>
    <t>0.60</t>
  </si>
  <si>
    <t>15.03</t>
  </si>
  <si>
    <t>53.6</t>
  </si>
  <si>
    <t>21.5</t>
  </si>
  <si>
    <t>24.24</t>
  </si>
  <si>
    <t>24.44</t>
  </si>
  <si>
    <t>16.88</t>
  </si>
  <si>
    <t>21.92</t>
  </si>
  <si>
    <t>24.19</t>
  </si>
  <si>
    <t>47.0</t>
  </si>
  <si>
    <t>3.1</t>
  </si>
  <si>
    <t>46.5</t>
  </si>
  <si>
    <t xml:space="preserve">HÔPITAL PRIVE SAINTE MARIE </t>
  </si>
  <si>
    <t xml:space="preserve">POLYCLINIQUE DU VAL DE SAONE </t>
  </si>
  <si>
    <t>POLYCLINIQUE DU VAL DE LOIRE</t>
  </si>
  <si>
    <t>POLYCLINIQUE DU PARC DREVON</t>
  </si>
  <si>
    <t>CLINIQUE MEDICO-CHIRURGICALE</t>
  </si>
  <si>
    <t>CLINIQUE DU PARC</t>
  </si>
  <si>
    <t>CLINIQUE PAUL PIQUET</t>
  </si>
  <si>
    <t>HOPITAL PRIVE DIJON BOURGOGNE</t>
  </si>
  <si>
    <t>CENTRE GEORGE-FRANCOIS LECLERC</t>
  </si>
  <si>
    <t>HOTEL-DIEU DU CREUSOT</t>
  </si>
  <si>
    <t xml:space="preserve">Flux totaux provenant du CENTRE ORTHOPEDIQUE MEDICO-CHIR </t>
  </si>
  <si>
    <t>Flux totaux provenant de la  POLYCLINIQUE STE MARGUERITE</t>
  </si>
  <si>
    <t>Flux totaux provenant de l'HÔPITAL PRIVÉ SAINTE MARIE</t>
  </si>
  <si>
    <t>Flux totaux provenant de la POLYCLINIQUE DU VAL DE SAONE</t>
  </si>
  <si>
    <t>Flux totaux provenant de la POLYCLINIQUE DU VAL DE LOIRE</t>
  </si>
  <si>
    <t>Flux totaux provenant de la POLYCLINIQUE DU PARC DREVON</t>
  </si>
  <si>
    <t>Flux totaux provenant de la CLINIQUE MÉDICO-CHIRURGICALE</t>
  </si>
  <si>
    <t xml:space="preserve">Flux totaux provenant de la CLINIQUE DU PARC </t>
  </si>
  <si>
    <t xml:space="preserve">Flux totaux provenant de la CLINIQUE PAUL PIQUET </t>
  </si>
  <si>
    <t xml:space="preserve">Flux totaux provenant de l'HOPITAL PRIVE DIJON BOURGOGNE </t>
  </si>
  <si>
    <t>Flux totaux provenant du CENTRE GEORGE-FRANCOIS LECLERC</t>
  </si>
  <si>
    <t xml:space="preserve">Flux totaux provenant de l'HOTEL DIEU DU CREUSOT </t>
  </si>
  <si>
    <t>1.98</t>
  </si>
  <si>
    <t>2.32</t>
  </si>
  <si>
    <t>2.17</t>
  </si>
  <si>
    <t>1.04</t>
  </si>
  <si>
    <t>2.09</t>
  </si>
  <si>
    <t>23.0</t>
  </si>
  <si>
    <t>2.75</t>
  </si>
  <si>
    <t>1.65</t>
  </si>
  <si>
    <t>2.04</t>
  </si>
  <si>
    <t>4.81</t>
  </si>
  <si>
    <t>38.8</t>
  </si>
  <si>
    <t>5.30</t>
  </si>
  <si>
    <t>2.52</t>
  </si>
  <si>
    <t>6.03</t>
  </si>
  <si>
    <t>5.57</t>
  </si>
  <si>
    <t>69.3</t>
  </si>
  <si>
    <t>25.62</t>
  </si>
  <si>
    <t>7.19</t>
  </si>
  <si>
    <t>5.99</t>
  </si>
  <si>
    <t>2.01</t>
  </si>
  <si>
    <t>58.55</t>
  </si>
  <si>
    <t xml:space="preserve">HOTEL DIEU DU CREUSOT </t>
  </si>
  <si>
    <t>2.6</t>
  </si>
  <si>
    <t>6.29</t>
  </si>
  <si>
    <t>5.46</t>
  </si>
  <si>
    <t>22.5</t>
  </si>
  <si>
    <t>28.23</t>
  </si>
  <si>
    <t>20.8</t>
  </si>
  <si>
    <t>1.55</t>
  </si>
  <si>
    <t>19.7</t>
  </si>
  <si>
    <t>23.59</t>
  </si>
  <si>
    <t>32.73</t>
  </si>
  <si>
    <t>9.4</t>
  </si>
  <si>
    <t>16.0</t>
  </si>
  <si>
    <t>0.82</t>
  </si>
  <si>
    <t>7.57</t>
  </si>
  <si>
    <t>0.94</t>
  </si>
  <si>
    <t>12.8</t>
  </si>
  <si>
    <t>0.70</t>
  </si>
  <si>
    <t>36.79</t>
  </si>
  <si>
    <t>39.66</t>
  </si>
  <si>
    <t>13.4</t>
  </si>
  <si>
    <t>.</t>
  </si>
  <si>
    <t>19.64</t>
  </si>
  <si>
    <t xml:space="preserve">HOPITAL PRIVE DIJON BOURGOGNE </t>
  </si>
  <si>
    <t>21.90</t>
  </si>
  <si>
    <t>40.50</t>
  </si>
  <si>
    <t>13.7</t>
  </si>
  <si>
    <t>23.7</t>
  </si>
  <si>
    <t>21.64</t>
  </si>
  <si>
    <t>25.57</t>
  </si>
  <si>
    <t>12.3</t>
  </si>
  <si>
    <t>8.8</t>
  </si>
  <si>
    <t>0.99</t>
  </si>
  <si>
    <t>33.6</t>
  </si>
  <si>
    <t>8.9</t>
  </si>
  <si>
    <t>S04</t>
  </si>
  <si>
    <t>Radiothérapie</t>
  </si>
  <si>
    <t>16.6</t>
  </si>
  <si>
    <t>1.24</t>
  </si>
  <si>
    <t>17.4</t>
  </si>
  <si>
    <t>0.51</t>
  </si>
  <si>
    <t>3.2</t>
  </si>
  <si>
    <t>0.15</t>
  </si>
  <si>
    <t>12.13</t>
  </si>
  <si>
    <t>0.8</t>
  </si>
  <si>
    <t>1.52</t>
  </si>
  <si>
    <t>41.3</t>
  </si>
  <si>
    <t>32.38</t>
  </si>
  <si>
    <t>38.6</t>
  </si>
  <si>
    <t>8.18</t>
  </si>
  <si>
    <t>HOPITAL PRIVE SAINTE MARIE</t>
  </si>
  <si>
    <t>3.77</t>
  </si>
  <si>
    <t>14.90</t>
  </si>
  <si>
    <t>12.7</t>
  </si>
  <si>
    <t>0.86</t>
  </si>
  <si>
    <t>19.75</t>
  </si>
  <si>
    <t>2.0</t>
  </si>
  <si>
    <t>15.15</t>
  </si>
  <si>
    <t>2.73</t>
  </si>
  <si>
    <t>9.2</t>
  </si>
  <si>
    <t>3.48</t>
  </si>
  <si>
    <t>16.2</t>
  </si>
  <si>
    <t>21.16</t>
  </si>
  <si>
    <t>7.18</t>
  </si>
  <si>
    <t>2.05</t>
  </si>
  <si>
    <t>55.5</t>
  </si>
  <si>
    <t>75.6</t>
  </si>
  <si>
    <t>38.17</t>
  </si>
  <si>
    <t>10.2</t>
  </si>
  <si>
    <t>2.45</t>
  </si>
  <si>
    <t>8.5</t>
  </si>
  <si>
    <t>0.76</t>
  </si>
  <si>
    <t>12.38</t>
  </si>
  <si>
    <t>19.09</t>
  </si>
  <si>
    <t>7.81</t>
  </si>
  <si>
    <t>6.33</t>
  </si>
  <si>
    <t>18.80</t>
  </si>
  <si>
    <t>49.6</t>
  </si>
  <si>
    <t>31.45</t>
  </si>
  <si>
    <t>0.06</t>
  </si>
  <si>
    <t>39.2</t>
  </si>
  <si>
    <t>21.13</t>
  </si>
  <si>
    <t>1.7</t>
  </si>
  <si>
    <t>2.1</t>
  </si>
  <si>
    <t>10.00</t>
  </si>
  <si>
    <t>11.2</t>
  </si>
  <si>
    <t>2.78</t>
  </si>
  <si>
    <t>3.93</t>
  </si>
  <si>
    <t xml:space="preserve">Affection cardio-vasculaire </t>
  </si>
  <si>
    <t>8.55</t>
  </si>
  <si>
    <t>59.8</t>
  </si>
  <si>
    <t>9.38</t>
  </si>
  <si>
    <t>0.40</t>
  </si>
  <si>
    <t>7.5</t>
  </si>
  <si>
    <t>2.43</t>
  </si>
  <si>
    <t>14.2</t>
  </si>
  <si>
    <t>15.61</t>
  </si>
  <si>
    <t>10.13</t>
  </si>
  <si>
    <t>39.6</t>
  </si>
  <si>
    <t>5.84</t>
  </si>
  <si>
    <t>0.45</t>
  </si>
  <si>
    <t>9.9</t>
  </si>
  <si>
    <t>9.7</t>
  </si>
  <si>
    <t>15.6</t>
  </si>
  <si>
    <t>4.51</t>
  </si>
  <si>
    <t>4.05</t>
  </si>
  <si>
    <t>3.53</t>
  </si>
  <si>
    <t>1.82</t>
  </si>
  <si>
    <t>1.84</t>
  </si>
  <si>
    <t>2.5</t>
  </si>
  <si>
    <t>4.17</t>
  </si>
  <si>
    <t>52.52</t>
  </si>
  <si>
    <t>7.44</t>
  </si>
  <si>
    <t>7.64</t>
  </si>
  <si>
    <t>2.82</t>
  </si>
  <si>
    <t>0.96</t>
  </si>
  <si>
    <t>2.18</t>
  </si>
  <si>
    <t>6.47</t>
  </si>
  <si>
    <t>1.12</t>
  </si>
  <si>
    <t>0.34</t>
  </si>
  <si>
    <t>15.83</t>
  </si>
  <si>
    <t>8.2</t>
  </si>
  <si>
    <t>3.36</t>
  </si>
  <si>
    <t>40.9</t>
  </si>
  <si>
    <t>24.69</t>
  </si>
  <si>
    <t>16.41</t>
  </si>
  <si>
    <t>17.0</t>
  </si>
  <si>
    <t>5.5</t>
  </si>
  <si>
    <t>0.69</t>
  </si>
  <si>
    <t>14.19</t>
  </si>
  <si>
    <t>45.87</t>
  </si>
  <si>
    <t>20.78</t>
  </si>
  <si>
    <t>10.4</t>
  </si>
  <si>
    <t>1.11</t>
  </si>
  <si>
    <t>25.3</t>
  </si>
  <si>
    <t>6.23</t>
  </si>
  <si>
    <t>1.08</t>
  </si>
  <si>
    <t>1.38</t>
  </si>
  <si>
    <t>5.06</t>
  </si>
  <si>
    <t>15.24</t>
  </si>
  <si>
    <t>32.7</t>
  </si>
  <si>
    <t>17.05</t>
  </si>
  <si>
    <t>CLINIQUE MEDICO-CHIR</t>
  </si>
  <si>
    <t>3.59</t>
  </si>
  <si>
    <t>3.56</t>
  </si>
  <si>
    <t>43.88</t>
  </si>
  <si>
    <t>12.94</t>
  </si>
  <si>
    <t>1.27</t>
  </si>
  <si>
    <t>11.1</t>
  </si>
  <si>
    <t>0.07</t>
  </si>
  <si>
    <t>31.5</t>
  </si>
  <si>
    <t>41.57</t>
  </si>
  <si>
    <t>17.57</t>
  </si>
  <si>
    <t>15.4</t>
  </si>
  <si>
    <t>9.40</t>
  </si>
  <si>
    <t>1.47</t>
  </si>
  <si>
    <t>50.8</t>
  </si>
  <si>
    <t>56.25</t>
  </si>
  <si>
    <t>0.46</t>
  </si>
  <si>
    <t>0.33</t>
  </si>
  <si>
    <t>16.9</t>
  </si>
  <si>
    <t>48.31</t>
  </si>
  <si>
    <t>7.92</t>
  </si>
  <si>
    <t>3.82</t>
  </si>
  <si>
    <t>17.40</t>
  </si>
  <si>
    <t>15.87</t>
  </si>
  <si>
    <t>1.71</t>
  </si>
  <si>
    <t>1.49</t>
  </si>
  <si>
    <t>10.45</t>
  </si>
  <si>
    <t>18.67</t>
  </si>
  <si>
    <t>11.7</t>
  </si>
  <si>
    <t>5.4</t>
  </si>
  <si>
    <t>53.73</t>
  </si>
  <si>
    <t>25.30</t>
  </si>
  <si>
    <t>27.78</t>
  </si>
  <si>
    <t>3.63</t>
  </si>
  <si>
    <t>6.75</t>
  </si>
  <si>
    <t>4.00</t>
  </si>
  <si>
    <t>20.45</t>
  </si>
  <si>
    <t>15.28</t>
  </si>
  <si>
    <t>31.0</t>
  </si>
  <si>
    <t>3.97</t>
  </si>
  <si>
    <t>2.00</t>
  </si>
  <si>
    <t>17.54</t>
  </si>
  <si>
    <t>4.71</t>
  </si>
  <si>
    <t>6.19</t>
  </si>
  <si>
    <t>15.52</t>
  </si>
  <si>
    <t>4.1</t>
  </si>
  <si>
    <t>1.43</t>
  </si>
  <si>
    <t>6.96</t>
  </si>
  <si>
    <t>2.56</t>
  </si>
  <si>
    <t>14.0</t>
  </si>
  <si>
    <t>3.51</t>
  </si>
  <si>
    <t>6.61</t>
  </si>
  <si>
    <t>3.67</t>
  </si>
  <si>
    <t>7.94</t>
  </si>
  <si>
    <t>8.16</t>
  </si>
  <si>
    <t>44.44</t>
  </si>
  <si>
    <t>23.2</t>
  </si>
  <si>
    <t>28.00</t>
  </si>
  <si>
    <t>17.14</t>
  </si>
  <si>
    <t>3.37</t>
  </si>
  <si>
    <t>23.4</t>
  </si>
  <si>
    <t>41.8</t>
  </si>
  <si>
    <t>16.33</t>
  </si>
  <si>
    <t>48.94</t>
  </si>
  <si>
    <t>4.6</t>
  </si>
  <si>
    <t>13.51</t>
  </si>
  <si>
    <t>26.5</t>
  </si>
  <si>
    <t>15.09</t>
  </si>
  <si>
    <t>20.59</t>
  </si>
  <si>
    <t>0.27</t>
  </si>
  <si>
    <t>4.43</t>
  </si>
  <si>
    <t>24.64</t>
  </si>
  <si>
    <t>44.7</t>
  </si>
  <si>
    <t>3.45</t>
  </si>
  <si>
    <t>51.43</t>
  </si>
  <si>
    <t xml:space="preserve">CLINIQUE DU PARC </t>
  </si>
  <si>
    <t>3.57</t>
  </si>
  <si>
    <t>79.6</t>
  </si>
  <si>
    <t>1.75</t>
  </si>
  <si>
    <t>2.38</t>
  </si>
  <si>
    <t>55.88</t>
  </si>
  <si>
    <t>4.9</t>
  </si>
  <si>
    <t>4.94</t>
  </si>
  <si>
    <t>12.90</t>
  </si>
  <si>
    <t>8.57</t>
  </si>
  <si>
    <t>32.77</t>
  </si>
  <si>
    <t>5.13</t>
  </si>
  <si>
    <t>46.88</t>
  </si>
  <si>
    <t>1.74</t>
  </si>
  <si>
    <t>34.78</t>
  </si>
  <si>
    <t>3.23</t>
  </si>
  <si>
    <t>4.12</t>
  </si>
  <si>
    <t>39.1</t>
  </si>
  <si>
    <t>21.82</t>
  </si>
  <si>
    <t>29.63</t>
  </si>
  <si>
    <t>0.36</t>
  </si>
  <si>
    <t>K11</t>
  </si>
  <si>
    <t>Douleur chroniques, avec bloc ou infiltration, en ambulatoire</t>
  </si>
  <si>
    <t>28.97</t>
  </si>
  <si>
    <t xml:space="preserve">CLINIQUE PAUL PIQUET </t>
  </si>
  <si>
    <t>11.54</t>
  </si>
  <si>
    <t>52.38</t>
  </si>
  <si>
    <t>3.03</t>
  </si>
  <si>
    <t>57.89</t>
  </si>
  <si>
    <t>35.00</t>
  </si>
  <si>
    <t>1.25</t>
  </si>
  <si>
    <t>44.57</t>
  </si>
  <si>
    <t>53.13</t>
  </si>
  <si>
    <t>32.9</t>
  </si>
  <si>
    <t>3.86</t>
  </si>
  <si>
    <t>20.9</t>
  </si>
  <si>
    <t>2.99</t>
  </si>
  <si>
    <t xml:space="preserve"> CLINIQUE PAUL PIQUET </t>
  </si>
  <si>
    <t>0.50</t>
  </si>
  <si>
    <t>72.00</t>
  </si>
  <si>
    <t>48.28</t>
  </si>
  <si>
    <t>7.59</t>
  </si>
  <si>
    <t>55.56</t>
  </si>
  <si>
    <t>49.3</t>
  </si>
  <si>
    <t>2.80</t>
  </si>
  <si>
    <t>2.15</t>
  </si>
  <si>
    <t>14.1</t>
  </si>
  <si>
    <t>3.08</t>
  </si>
  <si>
    <t>Activité SSR (GHT + Non GHT)</t>
  </si>
  <si>
    <t>https://www.google.com/maps/d/edit?hl=fr&amp;mid=1xSaTsp4zletwQTu2hg7qOHlUXl0oNVnT&amp;ll=47.58251367756537%2C2.5773381466920626&amp;z=7</t>
  </si>
  <si>
    <t xml:space="preserve">Cartes Cardio, Neuro, pneumo </t>
  </si>
  <si>
    <t>https://www.google.com/maps/d/edit?hl=fr&amp;mid=1x51GKpN7n-ujoHrh7yNnCt4sKTSSyNfG&amp;ll=46.567995863900336%2C3.99420624285594&amp;z=8</t>
  </si>
  <si>
    <t>CRF LES BOURBONNAIS</t>
  </si>
  <si>
    <t>https://www.google.com/maps/d/edit?hl=fr&amp;mid=1HJHUggNzRCU7_zkfLtsZW9pM5EQoFogr&amp;ll=47.59970217227786%2C1.1566488266383157&amp;z=8</t>
  </si>
  <si>
    <t>https://www.google.com/maps/d/edit?hl=fr&amp;mid=1RDwz-1VG-7DR_9ZOrpAXQrzGqrs-E6hu&amp;ll=47.27773907536051%2C5.158665257635677&amp;z=11</t>
  </si>
  <si>
    <t>https://www.google.com/maps/d/edit?hl=fr&amp;mid=1hJGIKXuIzx9KEPqu8Nj6mms8nuWIOKSQ&amp;ll=46.45519483601073%2C4.667956389688763&amp;z=10</t>
  </si>
  <si>
    <t>https://www.google.com/maps/d/edit?hl=fr&amp;mid=1si_hMo1VNhiwePBb07lKqJ07qIZ5FwtX&amp;ll=46.86051145448367%2C2.685817015446501&amp;z=7</t>
  </si>
  <si>
    <t>https://www.google.com/maps/d/edit?hl=fr&amp;mid=1I8C_svtqoMea_Tnq-ewl1galUe2PA7fR&amp;ll=46.98180465202854%2C3.121449755318051&amp;z=17</t>
  </si>
  <si>
    <t>https://www.google.com/maps/d/edit?hl=fr&amp;mid=10q71YQUL8f7wK1qXGl75LGkk6y4phYG6&amp;ll=47.00005423523341%2C2.3165241412269646&amp;z=6</t>
  </si>
  <si>
    <t>****</t>
  </si>
  <si>
    <t>CRF LE  BOURBONNAIS</t>
  </si>
  <si>
    <t>Raison Sociale</t>
  </si>
  <si>
    <t>Période</t>
  </si>
  <si>
    <t>Nombre de journées</t>
  </si>
  <si>
    <t>total</t>
  </si>
  <si>
    <t>en hospit complète</t>
  </si>
  <si>
    <t>en hospit partielle</t>
  </si>
  <si>
    <t>Sexe ratio (% homme)</t>
  </si>
  <si>
    <t>AVQ physique moyen</t>
  </si>
  <si>
    <t>AVQ relationnel moyen</t>
  </si>
  <si>
    <t>Nb moy d'actes CSARR/par journée</t>
  </si>
  <si>
    <t>M12</t>
  </si>
  <si>
    <t>CH DE LA HAUTE COTE-D'OR - CH-HCO</t>
  </si>
  <si>
    <t>CHU DE DIJON</t>
  </si>
  <si>
    <t>HL D'IS-SUR-TILLE</t>
  </si>
  <si>
    <t>HL D'AUXONNE</t>
  </si>
  <si>
    <t xml:space="preserve">Côte d'or </t>
  </si>
  <si>
    <t>CH BRESSE LOUHANNAISE - HLBL</t>
  </si>
  <si>
    <t>CH WILLIAM MOREY</t>
  </si>
  <si>
    <t>HL BELNAY TOURNUS</t>
  </si>
  <si>
    <t>CH AUTUN</t>
  </si>
  <si>
    <t>CH ALIGRE BOURBON-LANCY</t>
  </si>
  <si>
    <t>CH JEAN BOUVERI - GALUZOT</t>
  </si>
  <si>
    <t xml:space="preserve">Saône te Loire </t>
  </si>
  <si>
    <t>CLINIQUE KORIAN SAINTE COLOMBE</t>
  </si>
  <si>
    <t>CH D'AVALLON</t>
  </si>
  <si>
    <t>CH DE JOIGNY</t>
  </si>
  <si>
    <t>HÔPITAL DE TONNERRE</t>
  </si>
  <si>
    <t>HL VILLENEUVE/ YONNE</t>
  </si>
  <si>
    <t xml:space="preserve">Yonne </t>
  </si>
  <si>
    <t>CH DE L'AGGLOMÉRATION DE NEVERS</t>
  </si>
  <si>
    <t>HÔPITAL MDE R CHATEAU-CHINON</t>
  </si>
  <si>
    <t>HÔPITAL RURAL DE LORMES</t>
  </si>
  <si>
    <t>HÔPITAL DE COSNE-COURS/LOIRE</t>
  </si>
  <si>
    <t>CH HENRI DUNANT</t>
  </si>
  <si>
    <t xml:space="preserve">Nièvre </t>
  </si>
  <si>
    <t>74 chambres en hébergement classique pour les personnes âgées dépendante / unité protégée de 12 lits afin d'accueillir en sécurité les résidents atteints de troubles cognitifs (Maladie d'Alzheimer etc.)</t>
  </si>
  <si>
    <t xml:space="preserve">Nombre de lits </t>
  </si>
  <si>
    <t>Autres datas</t>
  </si>
  <si>
    <t xml:space="preserve">Hospitalisation partielle (HAS) </t>
  </si>
  <si>
    <t>20 places d’hospitalisation de jour pour la rééducation cardiaque et la réhabilitation respiratoire 
5 places d'hospitalisation de jour pour les affections du sytème nerveux</t>
  </si>
  <si>
    <t>Hospitalisation complète (HAS)</t>
  </si>
  <si>
    <t>Nombre de lits et places</t>
  </si>
  <si>
    <t xml:space="preserve">Taux d'équipement </t>
  </si>
  <si>
    <t xml:space="preserve">Bourgogne </t>
  </si>
  <si>
    <t xml:space="preserve">Polyvalent </t>
  </si>
  <si>
    <t xml:space="preserve">Persones âgés polypatho </t>
  </si>
  <si>
    <t xml:space="preserve">Locomoteur </t>
  </si>
  <si>
    <t>Neurologique</t>
  </si>
  <si>
    <t xml:space="preserve">Cardiologie </t>
  </si>
  <si>
    <t xml:space="preserve">Respiratoir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</si>
</sst>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0"/>
      <color rgb="FFFFFFFF"/>
      <name val="Arial"/>
      <family val="2"/>
    </font>
    <font>
      <sz val="11"/>
      <color theme="0"/>
      <name val="Calibri"/>
      <family val="2"/>
      <scheme val="minor"/>
    </font>
    <font>
      <b/>
      <u/>
      <sz val="7"/>
      <color rgb="FFFFFFFF"/>
      <name val="Arial"/>
      <family val="2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b/>
      <sz val="11"/>
      <color theme="0"/>
      <name val="Calibri"/>
      <family val="2"/>
      <scheme val="minor"/>
    </font>
    <font>
      <b/>
      <sz val="7"/>
      <color rgb="FFFFFFFF"/>
      <name val="Arial"/>
      <family val="2"/>
    </font>
    <font>
      <b/>
      <u/>
      <sz val="8"/>
      <color rgb="FFFFFFFF"/>
      <name val="Arial"/>
      <family val="2"/>
    </font>
    <font>
      <b/>
      <sz val="8"/>
      <color rgb="FF514B64"/>
      <name val="Arial"/>
      <family val="2"/>
    </font>
    <font>
      <sz val="10"/>
      <color theme="1"/>
      <name val="Calibri"/>
      <family val="2"/>
      <scheme val="minor"/>
    </font>
    <font>
      <b/>
      <sz val="10"/>
      <color rgb="FF514B6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514B64"/>
      <name val="Arial"/>
      <family val="2"/>
    </font>
    <font>
      <sz val="11"/>
      <color rgb="FF514B64"/>
      <name val="Calibri"/>
      <family val="2"/>
      <scheme val="minor"/>
    </font>
    <font>
      <sz val="8"/>
      <color rgb="FF514B64"/>
      <name val="Arial"/>
      <family val="2"/>
    </font>
    <font>
      <sz val="10"/>
      <color rgb="FF514B64"/>
      <name val="Arial"/>
      <family val="2"/>
    </font>
    <font>
      <sz val="11"/>
      <color rgb="FF514B64"/>
      <name val="Arial"/>
      <family val="2"/>
    </font>
    <font>
      <b/>
      <u/>
      <sz val="13"/>
      <color rgb="FFFFFFFF"/>
      <name val="Arial"/>
      <family val="2"/>
    </font>
    <font>
      <b/>
      <u/>
      <sz val="13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u/>
      <sz val="12"/>
      <color theme="0"/>
      <name val="Calibri"/>
      <family val="2"/>
      <scheme val="minor"/>
    </font>
    <font>
      <b/>
      <u/>
      <sz val="13"/>
      <color theme="0"/>
      <name val="Arial"/>
      <family val="2"/>
    </font>
    <font>
      <u/>
      <sz val="12"/>
      <color rgb="FF0863C2"/>
      <name val="Calibri"/>
      <family val="2"/>
      <scheme val="minor"/>
    </font>
    <font>
      <sz val="8"/>
      <color theme="1"/>
      <name val="Arial"/>
      <family val="2"/>
    </font>
    <font>
      <b/>
      <sz val="8"/>
      <color rgb="FFF0F9FF"/>
      <name val="Arial"/>
      <family val="2"/>
    </font>
    <font>
      <sz val="12"/>
      <name val="Calibri"/>
      <family val="2"/>
      <scheme val="minor"/>
    </font>
    <font>
      <b/>
      <sz val="5"/>
      <color rgb="FF514B64"/>
      <name val="Arial"/>
      <family val="2"/>
    </font>
    <font>
      <sz val="7"/>
      <color rgb="FF333333"/>
      <name val="Lato"/>
      <family val="2"/>
    </font>
    <font>
      <sz val="8"/>
      <color rgb="FF333333"/>
      <name val="Roboto"/>
    </font>
  </fonts>
  <fills count="26">
    <fill>
      <patternFill patternType="none"/>
    </fill>
    <fill>
      <patternFill patternType="gray125"/>
    </fill>
    <fill>
      <patternFill patternType="solid">
        <fgColor rgb="FF0032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B2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0058FF"/>
        <bgColor indexed="64"/>
      </patternFill>
    </fill>
    <fill>
      <patternFill patternType="solid">
        <fgColor rgb="FFF70DF7"/>
        <bgColor indexed="64"/>
      </patternFill>
    </fill>
    <fill>
      <patternFill patternType="solid">
        <fgColor rgb="FFFDCFFD"/>
        <bgColor indexed="64"/>
      </patternFill>
    </fill>
    <fill>
      <patternFill patternType="solid">
        <fgColor rgb="FFFDF0E9"/>
        <bgColor indexed="64"/>
      </patternFill>
    </fill>
    <fill>
      <patternFill patternType="solid">
        <fgColor rgb="FFEAF8D8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EB6C15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BD43A6"/>
        <bgColor indexed="64"/>
      </patternFill>
    </fill>
    <fill>
      <patternFill patternType="solid">
        <fgColor rgb="FFA334D0"/>
        <bgColor indexed="64"/>
      </patternFill>
    </fill>
    <fill>
      <patternFill patternType="solid">
        <fgColor rgb="FFF0DDF7"/>
        <bgColor indexed="64"/>
      </patternFill>
    </fill>
    <fill>
      <patternFill patternType="solid">
        <fgColor rgb="FFF4E0F0"/>
        <bgColor indexed="64"/>
      </patternFill>
    </fill>
    <fill>
      <patternFill patternType="solid">
        <fgColor rgb="FF0031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14B64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rgb="FF514B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rgb="FFFFFFFF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54">
    <xf numFmtId="0" fontId="0" fillId="0" borderId="0" xfId="0"/>
    <xf numFmtId="0" fontId="5" fillId="3" borderId="2" xfId="0" applyFont="1" applyFill="1" applyBorder="1" applyAlignment="1">
      <alignment vertical="center" wrapText="1"/>
    </xf>
    <xf numFmtId="0" fontId="0" fillId="4" borderId="0" xfId="0" applyFill="1"/>
    <xf numFmtId="0" fontId="9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9" fillId="2" borderId="1" xfId="0" applyFont="1" applyFill="1" applyBorder="1" applyAlignment="1">
      <alignment horizontal="center" vertical="top" wrapText="1"/>
    </xf>
    <xf numFmtId="0" fontId="15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right" vertical="top" wrapText="1"/>
    </xf>
    <xf numFmtId="0" fontId="13" fillId="4" borderId="1" xfId="0" applyFont="1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13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4" borderId="0" xfId="0" applyFont="1" applyFill="1" applyAlignment="1">
      <alignment horizontal="right" vertical="top" wrapText="1"/>
    </xf>
    <xf numFmtId="0" fontId="13" fillId="13" borderId="9" xfId="0" applyFont="1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0" fontId="0" fillId="13" borderId="1" xfId="0" applyFill="1" applyBorder="1"/>
    <xf numFmtId="0" fontId="0" fillId="13" borderId="12" xfId="0" applyFill="1" applyBorder="1" applyAlignment="1">
      <alignment horizontal="center" vertical="center"/>
    </xf>
    <xf numFmtId="9" fontId="0" fillId="13" borderId="1" xfId="1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7" fillId="15" borderId="9" xfId="0" applyFon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13" fillId="15" borderId="12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13" fillId="11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13" fillId="15" borderId="8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4" fillId="14" borderId="1" xfId="2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4" fillId="4" borderId="1" xfId="2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11" borderId="6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13" fillId="14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3" fillId="0" borderId="0" xfId="0" applyFont="1" applyAlignment="1">
      <alignment horizontal="center" vertical="center"/>
    </xf>
    <xf numFmtId="0" fontId="13" fillId="13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17" fillId="15" borderId="14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0" fillId="0" borderId="9" xfId="0" applyBorder="1"/>
    <xf numFmtId="10" fontId="0" fillId="0" borderId="1" xfId="1" applyNumberFormat="1" applyFont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6" fillId="14" borderId="1" xfId="2" applyFont="1" applyFill="1" applyBorder="1" applyAlignment="1">
      <alignment horizontal="center" vertical="center" wrapText="1"/>
    </xf>
    <xf numFmtId="10" fontId="0" fillId="13" borderId="1" xfId="1" applyNumberFormat="1" applyFont="1" applyFill="1" applyBorder="1" applyAlignment="1">
      <alignment horizontal="center" vertical="center"/>
    </xf>
    <xf numFmtId="0" fontId="13" fillId="15" borderId="13" xfId="0" applyFon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/>
    </xf>
    <xf numFmtId="0" fontId="13" fillId="15" borderId="14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/>
    </xf>
    <xf numFmtId="0" fontId="18" fillId="15" borderId="17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14" borderId="16" xfId="0" applyFont="1" applyFill="1" applyBorder="1" applyAlignment="1">
      <alignment horizontal="center" vertical="center" wrapText="1"/>
    </xf>
    <xf numFmtId="0" fontId="4" fillId="14" borderId="16" xfId="2" applyFill="1" applyBorder="1" applyAlignment="1">
      <alignment horizontal="center" vertical="center" wrapText="1"/>
    </xf>
    <xf numFmtId="0" fontId="0" fillId="0" borderId="1" xfId="0" applyBorder="1"/>
    <xf numFmtId="0" fontId="13" fillId="3" borderId="9" xfId="0" applyFont="1" applyFill="1" applyBorder="1" applyAlignment="1">
      <alignment horizontal="center" vertical="center" wrapText="1"/>
    </xf>
    <xf numFmtId="0" fontId="4" fillId="3" borderId="9" xfId="2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/>
    </xf>
    <xf numFmtId="0" fontId="0" fillId="15" borderId="1" xfId="0" applyFill="1" applyBorder="1" applyAlignment="1">
      <alignment vertical="center"/>
    </xf>
    <xf numFmtId="0" fontId="0" fillId="15" borderId="7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3" fillId="14" borderId="10" xfId="0" applyFont="1" applyFill="1" applyBorder="1" applyAlignment="1">
      <alignment horizontal="center" vertical="center" wrapText="1"/>
    </xf>
    <xf numFmtId="0" fontId="4" fillId="14" borderId="10" xfId="2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4" borderId="9" xfId="2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14" borderId="9" xfId="0" applyFont="1" applyFill="1" applyBorder="1" applyAlignment="1">
      <alignment horizontal="center" vertical="center" wrapText="1"/>
    </xf>
    <xf numFmtId="0" fontId="4" fillId="14" borderId="9" xfId="2" applyFill="1" applyBorder="1" applyAlignment="1">
      <alignment horizontal="center" vertical="center" wrapText="1"/>
    </xf>
    <xf numFmtId="0" fontId="16" fillId="4" borderId="7" xfId="2" applyFont="1" applyFill="1" applyBorder="1" applyAlignment="1">
      <alignment horizontal="center" vertical="center" wrapText="1"/>
    </xf>
    <xf numFmtId="0" fontId="16" fillId="14" borderId="9" xfId="2" applyFont="1" applyFill="1" applyBorder="1" applyAlignment="1">
      <alignment horizontal="center" vertical="center" wrapText="1"/>
    </xf>
    <xf numFmtId="0" fontId="13" fillId="14" borderId="7" xfId="0" applyFont="1" applyFill="1" applyBorder="1" applyAlignment="1">
      <alignment horizontal="center" vertical="center" wrapText="1"/>
    </xf>
    <xf numFmtId="0" fontId="16" fillId="14" borderId="7" xfId="2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4" fillId="4" borderId="14" xfId="2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3" fillId="15" borderId="1" xfId="0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4" fillId="2" borderId="1" xfId="2" applyFill="1" applyBorder="1" applyAlignment="1">
      <alignment horizontal="center" vertical="top" wrapText="1"/>
    </xf>
    <xf numFmtId="0" fontId="4" fillId="2" borderId="1" xfId="2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3" fillId="14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9" xfId="0" applyBorder="1"/>
    <xf numFmtId="0" fontId="13" fillId="3" borderId="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/>
    </xf>
    <xf numFmtId="0" fontId="4" fillId="2" borderId="25" xfId="2" applyFill="1" applyBorder="1" applyAlignment="1">
      <alignment horizontal="center" vertical="top" wrapText="1"/>
    </xf>
    <xf numFmtId="0" fontId="4" fillId="4" borderId="10" xfId="2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4" fillId="2" borderId="7" xfId="2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3" fillId="14" borderId="14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5" borderId="1" xfId="2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4" fillId="12" borderId="1" xfId="2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9" fontId="8" fillId="6" borderId="1" xfId="0" applyNumberFormat="1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/>
    </xf>
    <xf numFmtId="9" fontId="0" fillId="13" borderId="9" xfId="1" applyFont="1" applyFill="1" applyBorder="1" applyAlignment="1">
      <alignment horizontal="center" vertical="center"/>
    </xf>
    <xf numFmtId="0" fontId="13" fillId="15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/>
    <xf numFmtId="0" fontId="9" fillId="2" borderId="7" xfId="0" applyFont="1" applyFill="1" applyBorder="1" applyAlignment="1">
      <alignment horizontal="center" vertical="top" wrapText="1"/>
    </xf>
    <xf numFmtId="0" fontId="9" fillId="6" borderId="7" xfId="0" applyFont="1" applyFill="1" applyBorder="1" applyAlignment="1">
      <alignment horizontal="center" vertical="top" wrapText="1"/>
    </xf>
    <xf numFmtId="9" fontId="8" fillId="6" borderId="7" xfId="0" applyNumberFormat="1" applyFont="1" applyFill="1" applyBorder="1" applyAlignment="1">
      <alignment horizontal="center" vertical="top" wrapText="1"/>
    </xf>
    <xf numFmtId="0" fontId="4" fillId="4" borderId="7" xfId="2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0" xfId="0" applyBorder="1"/>
    <xf numFmtId="9" fontId="0" fillId="0" borderId="10" xfId="1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4" fillId="14" borderId="7" xfId="2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4" fillId="14" borderId="11" xfId="2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4" fillId="12" borderId="11" xfId="2" applyFill="1" applyBorder="1" applyAlignment="1">
      <alignment horizontal="center" vertical="center" wrapText="1"/>
    </xf>
    <xf numFmtId="0" fontId="0" fillId="14" borderId="1" xfId="0" applyFill="1" applyBorder="1"/>
    <xf numFmtId="0" fontId="0" fillId="0" borderId="11" xfId="0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 wrapText="1"/>
    </xf>
    <xf numFmtId="0" fontId="4" fillId="12" borderId="7" xfId="2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3" borderId="9" xfId="0" applyFill="1" applyBorder="1" applyAlignment="1">
      <alignment vertical="center"/>
    </xf>
    <xf numFmtId="0" fontId="0" fillId="13" borderId="9" xfId="0" applyFill="1" applyBorder="1"/>
    <xf numFmtId="0" fontId="0" fillId="3" borderId="14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28" xfId="0" applyBorder="1"/>
    <xf numFmtId="0" fontId="13" fillId="3" borderId="7" xfId="0" applyFont="1" applyFill="1" applyBorder="1" applyAlignment="1">
      <alignment horizontal="center" vertical="center"/>
    </xf>
    <xf numFmtId="0" fontId="0" fillId="0" borderId="29" xfId="0" applyBorder="1"/>
    <xf numFmtId="0" fontId="13" fillId="4" borderId="12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top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/>
    </xf>
    <xf numFmtId="0" fontId="0" fillId="3" borderId="19" xfId="0" applyFill="1" applyBorder="1"/>
    <xf numFmtId="0" fontId="12" fillId="2" borderId="16" xfId="0" applyFont="1" applyFill="1" applyBorder="1" applyAlignment="1">
      <alignment horizontal="center" vertical="center" wrapText="1"/>
    </xf>
    <xf numFmtId="0" fontId="13" fillId="14" borderId="4" xfId="0" applyFont="1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4" fillId="2" borderId="7" xfId="2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center" wrapText="1"/>
    </xf>
    <xf numFmtId="0" fontId="13" fillId="14" borderId="6" xfId="0" applyFont="1" applyFill="1" applyBorder="1" applyAlignment="1">
      <alignment horizontal="center" vertical="center" wrapText="1"/>
    </xf>
    <xf numFmtId="0" fontId="13" fillId="14" borderId="23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16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4" fillId="5" borderId="7" xfId="2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13" fillId="12" borderId="6" xfId="0" applyFont="1" applyFill="1" applyBorder="1" applyAlignment="1">
      <alignment horizontal="center" vertical="center" wrapText="1"/>
    </xf>
    <xf numFmtId="0" fontId="13" fillId="12" borderId="23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6" fillId="16" borderId="18" xfId="0" applyFont="1" applyFill="1" applyBorder="1" applyAlignment="1">
      <alignment horizontal="center" vertical="center"/>
    </xf>
    <xf numFmtId="9" fontId="8" fillId="6" borderId="7" xfId="0" applyNumberFormat="1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15" borderId="7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9" fillId="5" borderId="9" xfId="0" applyFont="1" applyFill="1" applyBorder="1" applyAlignment="1">
      <alignment horizontal="right" vertical="top" wrapText="1"/>
    </xf>
    <xf numFmtId="0" fontId="9" fillId="5" borderId="9" xfId="0" applyFont="1" applyFill="1" applyBorder="1" applyAlignment="1">
      <alignment horizontal="center" vertical="top" wrapText="1"/>
    </xf>
    <xf numFmtId="0" fontId="4" fillId="5" borderId="9" xfId="2" applyFill="1" applyBorder="1" applyAlignment="1">
      <alignment horizontal="left" vertical="top" wrapText="1"/>
    </xf>
    <xf numFmtId="0" fontId="0" fillId="11" borderId="7" xfId="0" applyFill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right" vertical="top" wrapText="1"/>
    </xf>
    <xf numFmtId="0" fontId="13" fillId="14" borderId="1" xfId="0" applyFont="1" applyFill="1" applyBorder="1" applyAlignment="1">
      <alignment horizontal="left" vertical="top" wrapText="1"/>
    </xf>
    <xf numFmtId="0" fontId="4" fillId="14" borderId="1" xfId="2" applyFill="1" applyBorder="1" applyAlignment="1">
      <alignment horizontal="left" vertical="top" wrapText="1"/>
    </xf>
    <xf numFmtId="0" fontId="13" fillId="12" borderId="14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 wrapText="1"/>
    </xf>
    <xf numFmtId="0" fontId="4" fillId="12" borderId="9" xfId="2" applyFill="1" applyBorder="1" applyAlignment="1">
      <alignment horizontal="center" vertical="center" wrapText="1"/>
    </xf>
    <xf numFmtId="0" fontId="13" fillId="14" borderId="9" xfId="0" applyFont="1" applyFill="1" applyBorder="1" applyAlignment="1">
      <alignment horizontal="right" vertical="top" wrapText="1"/>
    </xf>
    <xf numFmtId="0" fontId="13" fillId="14" borderId="9" xfId="0" applyFont="1" applyFill="1" applyBorder="1" applyAlignment="1">
      <alignment horizontal="left" vertical="top" wrapText="1"/>
    </xf>
    <xf numFmtId="0" fontId="4" fillId="14" borderId="9" xfId="2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3" borderId="13" xfId="0" applyFont="1" applyFill="1" applyBorder="1" applyAlignment="1">
      <alignment horizontal="center" vertical="center"/>
    </xf>
    <xf numFmtId="0" fontId="16" fillId="4" borderId="1" xfId="2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6" fillId="4" borderId="9" xfId="2" applyFont="1" applyFill="1" applyBorder="1" applyAlignment="1">
      <alignment horizontal="center" vertical="center" wrapText="1"/>
    </xf>
    <xf numFmtId="0" fontId="0" fillId="14" borderId="0" xfId="0" applyFill="1"/>
    <xf numFmtId="0" fontId="0" fillId="0" borderId="7" xfId="0" applyBorder="1" applyAlignment="1">
      <alignment horizontal="center" vertical="center" wrapText="1"/>
    </xf>
    <xf numFmtId="0" fontId="4" fillId="3" borderId="1" xfId="2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13" fillId="14" borderId="7" xfId="0" applyFont="1" applyFill="1" applyBorder="1" applyAlignment="1">
      <alignment horizontal="center" vertical="center"/>
    </xf>
    <xf numFmtId="0" fontId="0" fillId="3" borderId="29" xfId="0" applyFill="1" applyBorder="1"/>
    <xf numFmtId="0" fontId="13" fillId="17" borderId="9" xfId="0" applyFont="1" applyFill="1" applyBorder="1" applyAlignment="1">
      <alignment horizontal="center" vertical="center" wrapText="1"/>
    </xf>
    <xf numFmtId="0" fontId="4" fillId="17" borderId="9" xfId="2" applyFill="1" applyBorder="1" applyAlignment="1">
      <alignment horizontal="center" vertical="center" wrapText="1"/>
    </xf>
    <xf numFmtId="0" fontId="13" fillId="17" borderId="9" xfId="0" applyFont="1" applyFill="1" applyBorder="1" applyAlignment="1">
      <alignment horizontal="center" vertical="center"/>
    </xf>
    <xf numFmtId="0" fontId="16" fillId="17" borderId="9" xfId="2" applyFont="1" applyFill="1" applyBorder="1" applyAlignment="1">
      <alignment horizontal="center" vertical="center" wrapText="1"/>
    </xf>
    <xf numFmtId="0" fontId="13" fillId="17" borderId="13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 wrapText="1"/>
    </xf>
    <xf numFmtId="0" fontId="4" fillId="17" borderId="1" xfId="2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17" borderId="13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17" borderId="14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vertical="center"/>
    </xf>
    <xf numFmtId="0" fontId="13" fillId="17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4" fillId="2" borderId="9" xfId="2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right" vertical="top" wrapText="1"/>
    </xf>
    <xf numFmtId="0" fontId="13" fillId="4" borderId="14" xfId="0" applyFont="1" applyFill="1" applyBorder="1" applyAlignment="1">
      <alignment horizontal="right" vertical="top" wrapText="1"/>
    </xf>
    <xf numFmtId="0" fontId="13" fillId="14" borderId="14" xfId="0" applyFont="1" applyFill="1" applyBorder="1" applyAlignment="1">
      <alignment horizontal="right" vertical="top" wrapText="1"/>
    </xf>
    <xf numFmtId="0" fontId="13" fillId="4" borderId="8" xfId="0" applyFont="1" applyFill="1" applyBorder="1" applyAlignment="1">
      <alignment horizontal="right" vertical="top" wrapText="1"/>
    </xf>
    <xf numFmtId="0" fontId="13" fillId="14" borderId="8" xfId="0" applyFont="1" applyFill="1" applyBorder="1" applyAlignment="1">
      <alignment horizontal="right" vertical="top" wrapText="1"/>
    </xf>
    <xf numFmtId="0" fontId="18" fillId="14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vertical="center"/>
    </xf>
    <xf numFmtId="0" fontId="16" fillId="12" borderId="1" xfId="2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right" vertical="top" wrapText="1"/>
    </xf>
    <xf numFmtId="0" fontId="13" fillId="12" borderId="13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6" fillId="16" borderId="10" xfId="0" applyFont="1" applyFill="1" applyBorder="1" applyAlignment="1">
      <alignment vertical="center"/>
    </xf>
    <xf numFmtId="0" fontId="13" fillId="0" borderId="3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3" fillId="15" borderId="9" xfId="0" applyFont="1" applyFill="1" applyBorder="1" applyAlignment="1">
      <alignment horizontal="center" vertical="center" wrapText="1"/>
    </xf>
    <xf numFmtId="9" fontId="6" fillId="2" borderId="7" xfId="1" applyFont="1" applyFill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14" borderId="7" xfId="1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11" borderId="5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4" borderId="27" xfId="0" applyFont="1" applyFill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15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15" borderId="31" xfId="0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top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3" fillId="13" borderId="7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6" fillId="9" borderId="11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13" borderId="7" xfId="0" applyFill="1" applyBorder="1"/>
    <xf numFmtId="0" fontId="0" fillId="13" borderId="7" xfId="0" applyFill="1" applyBorder="1" applyAlignment="1">
      <alignment vertical="center"/>
    </xf>
    <xf numFmtId="0" fontId="6" fillId="6" borderId="6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9" fontId="0" fillId="13" borderId="4" xfId="1" applyFont="1" applyFill="1" applyBorder="1" applyAlignment="1">
      <alignment horizontal="center" vertical="center"/>
    </xf>
    <xf numFmtId="9" fontId="0" fillId="13" borderId="4" xfId="1" applyFont="1" applyFill="1" applyBorder="1" applyAlignment="1">
      <alignment vertical="center"/>
    </xf>
    <xf numFmtId="0" fontId="7" fillId="6" borderId="32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9" fontId="0" fillId="0" borderId="27" xfId="1" applyFont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21" fillId="21" borderId="9" xfId="0" applyFont="1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/>
    </xf>
    <xf numFmtId="0" fontId="13" fillId="21" borderId="12" xfId="0" applyFont="1" applyFill="1" applyBorder="1" applyAlignment="1">
      <alignment horizontal="center" vertical="center"/>
    </xf>
    <xf numFmtId="0" fontId="21" fillId="21" borderId="1" xfId="0" applyFont="1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13" fillId="21" borderId="8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0" fontId="17" fillId="20" borderId="7" xfId="0" applyFont="1" applyFill="1" applyBorder="1" applyAlignment="1">
      <alignment horizontal="center" vertical="center" wrapText="1"/>
    </xf>
    <xf numFmtId="0" fontId="0" fillId="20" borderId="7" xfId="0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3" fillId="20" borderId="6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20" borderId="4" xfId="0" applyFont="1" applyFill="1" applyBorder="1" applyAlignment="1">
      <alignment horizontal="center" vertical="center" wrapText="1"/>
    </xf>
    <xf numFmtId="0" fontId="17" fillId="20" borderId="6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9" fillId="21" borderId="1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0" fillId="21" borderId="14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8" fillId="21" borderId="8" xfId="0" applyFont="1" applyFill="1" applyBorder="1" applyAlignment="1">
      <alignment horizontal="center" vertical="center"/>
    </xf>
    <xf numFmtId="0" fontId="13" fillId="21" borderId="13" xfId="0" applyFont="1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/>
    </xf>
    <xf numFmtId="0" fontId="13" fillId="21" borderId="14" xfId="0" applyFont="1" applyFill="1" applyBorder="1" applyAlignment="1">
      <alignment horizontal="center" vertical="center" wrapText="1"/>
    </xf>
    <xf numFmtId="0" fontId="18" fillId="21" borderId="17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/>
    </xf>
    <xf numFmtId="0" fontId="17" fillId="21" borderId="7" xfId="0" applyFont="1" applyFill="1" applyBorder="1" applyAlignment="1">
      <alignment horizontal="center" vertical="center" wrapText="1"/>
    </xf>
    <xf numFmtId="0" fontId="0" fillId="21" borderId="7" xfId="0" applyFill="1" applyBorder="1" applyAlignment="1">
      <alignment horizontal="center" vertical="center" wrapText="1"/>
    </xf>
    <xf numFmtId="0" fontId="17" fillId="21" borderId="1" xfId="0" applyFont="1" applyFill="1" applyBorder="1" applyAlignment="1">
      <alignment horizontal="center" vertical="center" wrapText="1"/>
    </xf>
    <xf numFmtId="0" fontId="13" fillId="21" borderId="9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/>
    </xf>
    <xf numFmtId="0" fontId="13" fillId="21" borderId="7" xfId="0" applyFont="1" applyFill="1" applyBorder="1" applyAlignment="1">
      <alignment horizontal="center" vertical="center" wrapText="1"/>
    </xf>
    <xf numFmtId="0" fontId="13" fillId="21" borderId="7" xfId="0" applyFont="1" applyFill="1" applyBorder="1" applyAlignment="1">
      <alignment horizontal="center" vertical="center"/>
    </xf>
    <xf numFmtId="0" fontId="0" fillId="21" borderId="0" xfId="0" applyFill="1"/>
    <xf numFmtId="0" fontId="0" fillId="21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9" fillId="21" borderId="1" xfId="0" applyFont="1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 wrapText="1"/>
    </xf>
    <xf numFmtId="0" fontId="0" fillId="18" borderId="23" xfId="0" applyFill="1" applyBorder="1" applyAlignment="1">
      <alignment horizontal="center" vertical="center"/>
    </xf>
    <xf numFmtId="0" fontId="0" fillId="21" borderId="6" xfId="0" applyFill="1" applyBorder="1" applyAlignment="1">
      <alignment vertical="center"/>
    </xf>
    <xf numFmtId="0" fontId="0" fillId="21" borderId="23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19" borderId="31" xfId="0" applyFont="1" applyFill="1" applyBorder="1" applyAlignment="1">
      <alignment horizontal="center"/>
    </xf>
    <xf numFmtId="0" fontId="6" fillId="19" borderId="15" xfId="0" applyFont="1" applyFill="1" applyBorder="1" applyAlignment="1">
      <alignment horizontal="center"/>
    </xf>
    <xf numFmtId="0" fontId="6" fillId="19" borderId="18" xfId="0" applyFont="1" applyFill="1" applyBorder="1" applyAlignment="1">
      <alignment horizontal="center"/>
    </xf>
    <xf numFmtId="0" fontId="4" fillId="0" borderId="7" xfId="2" applyBorder="1" applyAlignment="1">
      <alignment horizontal="center" vertical="center"/>
    </xf>
    <xf numFmtId="0" fontId="25" fillId="22" borderId="7" xfId="0" applyFont="1" applyFill="1" applyBorder="1" applyAlignment="1">
      <alignment horizontal="center" vertical="center"/>
    </xf>
    <xf numFmtId="0" fontId="26" fillId="22" borderId="7" xfId="2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/>
    </xf>
    <xf numFmtId="0" fontId="27" fillId="9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24" fillId="22" borderId="7" xfId="0" applyFont="1" applyFill="1" applyBorder="1" applyAlignment="1">
      <alignment horizontal="center" vertical="center"/>
    </xf>
    <xf numFmtId="0" fontId="28" fillId="22" borderId="7" xfId="2" applyFont="1" applyFill="1" applyBorder="1" applyAlignment="1">
      <alignment horizontal="center" vertical="center"/>
    </xf>
    <xf numFmtId="0" fontId="28" fillId="0" borderId="7" xfId="2" applyFont="1" applyBorder="1" applyAlignment="1">
      <alignment horizontal="center" vertical="center"/>
    </xf>
    <xf numFmtId="0" fontId="4" fillId="14" borderId="7" xfId="2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28" fillId="14" borderId="7" xfId="2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14" borderId="7" xfId="0" applyFont="1" applyFill="1" applyBorder="1" applyAlignment="1">
      <alignment horizontal="center" vertical="center"/>
    </xf>
    <xf numFmtId="0" fontId="25" fillId="22" borderId="6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14" borderId="6" xfId="0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30" fillId="22" borderId="7" xfId="0" applyFont="1" applyFill="1" applyBorder="1" applyAlignment="1">
      <alignment horizontal="center" vertical="center"/>
    </xf>
    <xf numFmtId="0" fontId="24" fillId="22" borderId="7" xfId="0" applyFont="1" applyFill="1" applyBorder="1"/>
    <xf numFmtId="0" fontId="30" fillId="9" borderId="15" xfId="0" applyFont="1" applyFill="1" applyBorder="1" applyAlignment="1">
      <alignment horizontal="center" vertical="center"/>
    </xf>
    <xf numFmtId="0" fontId="29" fillId="17" borderId="7" xfId="0" applyFont="1" applyFill="1" applyBorder="1" applyAlignment="1">
      <alignment horizontal="center" vertical="center"/>
    </xf>
    <xf numFmtId="0" fontId="28" fillId="17" borderId="7" xfId="2" applyFont="1" applyFill="1" applyBorder="1" applyAlignment="1">
      <alignment horizontal="center" vertical="center"/>
    </xf>
    <xf numFmtId="0" fontId="13" fillId="17" borderId="7" xfId="0" applyFont="1" applyFill="1" applyBorder="1" applyAlignment="1">
      <alignment horizontal="center" vertical="center"/>
    </xf>
    <xf numFmtId="0" fontId="13" fillId="17" borderId="11" xfId="0" applyFont="1" applyFill="1" applyBorder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5" fillId="9" borderId="15" xfId="0" applyFont="1" applyFill="1" applyBorder="1" applyAlignment="1">
      <alignment horizontal="center" vertical="center"/>
    </xf>
    <xf numFmtId="0" fontId="4" fillId="17" borderId="7" xfId="2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25" fillId="9" borderId="31" xfId="0" applyFont="1" applyFill="1" applyBorder="1" applyAlignment="1">
      <alignment horizontal="center" vertical="center"/>
    </xf>
    <xf numFmtId="0" fontId="9" fillId="22" borderId="7" xfId="0" applyFont="1" applyFill="1" applyBorder="1" applyAlignment="1">
      <alignment horizontal="center" vertical="center"/>
    </xf>
    <xf numFmtId="0" fontId="4" fillId="22" borderId="7" xfId="2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4" fillId="5" borderId="7" xfId="2" applyFill="1" applyBorder="1" applyAlignment="1">
      <alignment horizontal="center" vertical="center"/>
    </xf>
    <xf numFmtId="0" fontId="25" fillId="16" borderId="31" xfId="0" applyFont="1" applyFill="1" applyBorder="1" applyAlignment="1">
      <alignment horizontal="center" vertical="center"/>
    </xf>
    <xf numFmtId="0" fontId="25" fillId="16" borderId="15" xfId="0" applyFont="1" applyFill="1" applyBorder="1" applyAlignment="1">
      <alignment horizontal="center" vertical="center"/>
    </xf>
    <xf numFmtId="0" fontId="4" fillId="0" borderId="0" xfId="2"/>
    <xf numFmtId="0" fontId="4" fillId="5" borderId="1" xfId="2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4" fillId="12" borderId="7" xfId="2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4" fillId="22" borderId="11" xfId="2" applyFill="1" applyBorder="1" applyAlignment="1">
      <alignment horizontal="center" vertical="center"/>
    </xf>
    <xf numFmtId="0" fontId="13" fillId="14" borderId="27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29" fillId="17" borderId="27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/>
    </xf>
    <xf numFmtId="0" fontId="13" fillId="17" borderId="27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3" fillId="15" borderId="11" xfId="0" applyFont="1" applyFill="1" applyBorder="1" applyAlignment="1">
      <alignment horizontal="center" vertical="center"/>
    </xf>
    <xf numFmtId="0" fontId="13" fillId="15" borderId="2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3" fillId="15" borderId="18" xfId="0" applyFont="1" applyFill="1" applyBorder="1" applyAlignment="1">
      <alignment horizontal="center" vertical="center"/>
    </xf>
    <xf numFmtId="0" fontId="13" fillId="15" borderId="34" xfId="0" applyFont="1" applyFill="1" applyBorder="1" applyAlignment="1">
      <alignment horizontal="center" vertical="center"/>
    </xf>
    <xf numFmtId="0" fontId="3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3" fillId="3" borderId="34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1" fillId="3" borderId="9" xfId="0" applyFont="1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  <xf numFmtId="0" fontId="19" fillId="21" borderId="9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3" fillId="21" borderId="4" xfId="0" applyFont="1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13" fillId="3" borderId="18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32" fillId="0" borderId="0" xfId="0" applyFont="1"/>
    <xf numFmtId="0" fontId="0" fillId="8" borderId="11" xfId="0" applyFill="1" applyBorder="1" applyAlignment="1">
      <alignment horizontal="center" vertical="center"/>
    </xf>
    <xf numFmtId="0" fontId="0" fillId="11" borderId="14" xfId="0" applyFill="1" applyBorder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10" borderId="1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0" fillId="19" borderId="1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7" fillId="20" borderId="1" xfId="0" applyFont="1" applyFill="1" applyBorder="1" applyAlignment="1">
      <alignment horizontal="center" vertical="center" wrapText="1"/>
    </xf>
    <xf numFmtId="0" fontId="13" fillId="20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/>
    </xf>
    <xf numFmtId="0" fontId="13" fillId="21" borderId="14" xfId="0" applyFont="1" applyFill="1" applyBorder="1" applyAlignment="1">
      <alignment horizontal="center" vertical="center"/>
    </xf>
    <xf numFmtId="0" fontId="13" fillId="21" borderId="13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3" fillId="21" borderId="6" xfId="0" applyFont="1" applyFill="1" applyBorder="1" applyAlignment="1">
      <alignment horizontal="center" vertical="center"/>
    </xf>
    <xf numFmtId="0" fontId="13" fillId="3" borderId="41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21" borderId="2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7" fillId="22" borderId="31" xfId="0" applyFont="1" applyFill="1" applyBorder="1" applyAlignment="1">
      <alignment horizontal="center" vertical="center" wrapText="1"/>
    </xf>
    <xf numFmtId="0" fontId="7" fillId="22" borderId="15" xfId="0" applyFont="1" applyFill="1" applyBorder="1" applyAlignment="1">
      <alignment horizontal="center" vertical="center" wrapText="1"/>
    </xf>
    <xf numFmtId="0" fontId="12" fillId="22" borderId="15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22" borderId="11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0" xfId="0" applyFont="1"/>
    <xf numFmtId="0" fontId="13" fillId="0" borderId="0" xfId="0" applyFont="1"/>
    <xf numFmtId="0" fontId="13" fillId="12" borderId="27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top" wrapText="1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24" fillId="25" borderId="1" xfId="0" applyFont="1" applyFill="1" applyBorder="1" applyAlignment="1">
      <alignment horizontal="center" vertical="center" wrapText="1"/>
    </xf>
    <xf numFmtId="3" fontId="13" fillId="4" borderId="1" xfId="0" applyNumberFormat="1" applyFont="1" applyFill="1" applyBorder="1" applyAlignment="1">
      <alignment horizontal="center" vertical="center" wrapText="1"/>
    </xf>
    <xf numFmtId="10" fontId="13" fillId="4" borderId="1" xfId="0" applyNumberFormat="1" applyFont="1" applyFill="1" applyBorder="1" applyAlignment="1">
      <alignment horizontal="center" vertical="center" wrapText="1"/>
    </xf>
    <xf numFmtId="0" fontId="9" fillId="24" borderId="1" xfId="0" applyFont="1" applyFill="1" applyBorder="1" applyAlignment="1">
      <alignment horizontal="center" vertical="center" wrapText="1"/>
    </xf>
    <xf numFmtId="3" fontId="9" fillId="24" borderId="1" xfId="0" applyNumberFormat="1" applyFont="1" applyFill="1" applyBorder="1" applyAlignment="1">
      <alignment horizontal="center" vertical="center" wrapText="1"/>
    </xf>
    <xf numFmtId="10" fontId="9" fillId="24" borderId="1" xfId="0" applyNumberFormat="1" applyFont="1" applyFill="1" applyBorder="1" applyAlignment="1">
      <alignment horizontal="center" vertical="center" wrapText="1"/>
    </xf>
    <xf numFmtId="3" fontId="13" fillId="4" borderId="1" xfId="0" applyNumberFormat="1" applyFont="1" applyFill="1" applyBorder="1" applyAlignment="1">
      <alignment horizontal="right" vertical="top" wrapText="1"/>
    </xf>
    <xf numFmtId="10" fontId="13" fillId="4" borderId="1" xfId="0" applyNumberFormat="1" applyFont="1" applyFill="1" applyBorder="1" applyAlignment="1">
      <alignment horizontal="right" vertical="top" wrapText="1"/>
    </xf>
    <xf numFmtId="0" fontId="9" fillId="24" borderId="1" xfId="0" applyFont="1" applyFill="1" applyBorder="1" applyAlignment="1">
      <alignment horizontal="center" vertical="top" wrapText="1"/>
    </xf>
    <xf numFmtId="0" fontId="9" fillId="24" borderId="1" xfId="0" applyFont="1" applyFill="1" applyBorder="1" applyAlignment="1">
      <alignment horizontal="left" vertical="top" wrapText="1"/>
    </xf>
    <xf numFmtId="3" fontId="9" fillId="24" borderId="1" xfId="0" applyNumberFormat="1" applyFont="1" applyFill="1" applyBorder="1" applyAlignment="1">
      <alignment horizontal="right" vertical="top" wrapText="1"/>
    </xf>
    <xf numFmtId="10" fontId="9" fillId="24" borderId="1" xfId="0" applyNumberFormat="1" applyFont="1" applyFill="1" applyBorder="1" applyAlignment="1">
      <alignment horizontal="right" vertical="top" wrapText="1"/>
    </xf>
    <xf numFmtId="0" fontId="9" fillId="24" borderId="1" xfId="0" applyFont="1" applyFill="1" applyBorder="1" applyAlignment="1">
      <alignment horizontal="right" vertical="top" wrapText="1"/>
    </xf>
    <xf numFmtId="0" fontId="3" fillId="2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3" fillId="11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15" borderId="11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31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/>
    </xf>
    <xf numFmtId="0" fontId="16" fillId="4" borderId="9" xfId="2" applyFont="1" applyFill="1" applyBorder="1" applyAlignment="1">
      <alignment horizontal="center" vertical="center" wrapText="1"/>
    </xf>
    <xf numFmtId="0" fontId="16" fillId="4" borderId="16" xfId="2" applyFont="1" applyFill="1" applyBorder="1" applyAlignment="1">
      <alignment horizontal="center" vertical="center" wrapText="1"/>
    </xf>
    <xf numFmtId="0" fontId="16" fillId="4" borderId="10" xfId="2" applyFont="1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23" fillId="0" borderId="0" xfId="0" applyFont="1" applyAlignment="1"/>
    <xf numFmtId="0" fontId="6" fillId="2" borderId="27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22" fillId="0" borderId="0" xfId="0" applyFont="1" applyAlignment="1"/>
    <xf numFmtId="0" fontId="6" fillId="5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0" fontId="4" fillId="0" borderId="16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21" borderId="42" xfId="0" applyFill="1" applyBorder="1" applyAlignment="1">
      <alignment horizontal="center" vertical="center"/>
    </xf>
    <xf numFmtId="0" fontId="0" fillId="21" borderId="36" xfId="0" applyFill="1" applyBorder="1" applyAlignment="1">
      <alignment horizontal="center" vertical="center"/>
    </xf>
    <xf numFmtId="0" fontId="0" fillId="21" borderId="34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21" borderId="41" xfId="0" applyFill="1" applyBorder="1" applyAlignment="1">
      <alignment horizontal="center" vertical="center"/>
    </xf>
    <xf numFmtId="0" fontId="0" fillId="21" borderId="40" xfId="0" applyFill="1" applyBorder="1" applyAlignment="1">
      <alignment horizontal="center" vertical="center"/>
    </xf>
    <xf numFmtId="0" fontId="0" fillId="21" borderId="26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3" xfId="0" applyFill="1" applyBorder="1" applyAlignment="1">
      <alignment horizontal="center" vertical="center"/>
    </xf>
    <xf numFmtId="0" fontId="0" fillId="21" borderId="31" xfId="0" applyFill="1" applyBorder="1" applyAlignment="1">
      <alignment horizontal="center" vertical="center"/>
    </xf>
    <xf numFmtId="0" fontId="0" fillId="21" borderId="32" xfId="0" applyFill="1" applyBorder="1" applyAlignment="1">
      <alignment horizontal="center" vertical="center"/>
    </xf>
    <xf numFmtId="0" fontId="0" fillId="21" borderId="47" xfId="0" applyFill="1" applyBorder="1" applyAlignment="1">
      <alignment horizontal="center" vertical="center"/>
    </xf>
    <xf numFmtId="0" fontId="0" fillId="21" borderId="48" xfId="0" applyFill="1" applyBorder="1" applyAlignment="1">
      <alignment horizontal="center" vertical="center"/>
    </xf>
    <xf numFmtId="0" fontId="0" fillId="21" borderId="49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21" borderId="3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1" borderId="3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1" borderId="43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45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35" xfId="0" applyFill="1" applyBorder="1" applyAlignment="1">
      <alignment horizontal="center" vertical="center"/>
    </xf>
    <xf numFmtId="0" fontId="0" fillId="21" borderId="3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1" borderId="44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8" borderId="17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20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50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</cellXfs>
  <cellStyles count="3">
    <cellStyle name="Hyperlink" xfId="2" xr:uid="{4E8581C9-C107-8347-84D8-F4CB8A0B96CB}"/>
    <cellStyle name="Normal" xfId="0" builtinId="0"/>
    <cellStyle name="Percent" xfId="1" builtinId="5"/>
  </cellStyles>
  <dxfs count="675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BD43A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BD43A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0D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0DD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0D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0D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0DD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rgb="FFF0DDF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334D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BD43A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B6C1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B6C1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B6C1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B6C1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B6C1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0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863C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863C2"/>
        <name val="Calibri"/>
        <family val="2"/>
        <scheme val="minor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B2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theme="1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70B2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00329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00329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70B2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00329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  <bottom style="medium">
          <color rgb="FF514B64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003296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EFF9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AF8D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theme="1"/>
        </top>
        <bottom style="thin">
          <color indexed="64"/>
        </bottom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70B2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B6C1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70B2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DF0E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B6C1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righ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AF8D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ill>
        <patternFill patternType="solid">
          <fgColor indexed="64"/>
          <bgColor rgb="FFEAF8D8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family val="2"/>
        <scheme val="none"/>
      </font>
      <fill>
        <patternFill patternType="solid">
          <fgColor indexed="64"/>
          <bgColor rgb="FF70B2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EFF9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14B6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colors>
    <mruColors>
      <color rgb="FF514B64"/>
      <color rgb="FF70B221"/>
      <color rgb="FFF0DDF7"/>
      <color rgb="FFFDCFFD"/>
      <color rgb="FFF4E0F0"/>
      <color rgb="FFFFEDB3"/>
      <color rgb="FFFDF0E9"/>
      <color rgb="FFF0F9FF"/>
      <color rgb="FF0058FF"/>
      <color rgb="FF0031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C4B09-536D-8A44-8EA6-C75CAAC5E7E9}" name="Tableau3" displayName="Tableau3" ref="A2:L39" totalsRowShown="0" headerRowDxfId="674">
  <autoFilter ref="A2:L39" xr:uid="{921C4B09-536D-8A44-8EA6-C75CAAC5E7E9}"/>
  <tableColumns count="12">
    <tableColumn id="1" xr3:uid="{D861625B-BA42-B648-A3EF-8D4D0DB6C806}" name="Rang" dataDxfId="673"/>
    <tableColumn id="2" xr3:uid="{5F048A18-173F-5A44-8788-5220B17B1570}" name="Code" dataDxfId="672"/>
    <tableColumn id="3" xr3:uid="{922BBC35-2834-FE4E-BE56-947BD6DB7818}" name="Groupe Plannification" dataDxfId="671"/>
    <tableColumn id="4" xr3:uid="{06711D76-309B-A740-89BA-CEBE38DB7C1B}" name="Nb séjour / Séances" dataDxfId="670"/>
    <tableColumn id="5" xr3:uid="{06F89831-4291-6841-B725-8A4B92DA9C4C}" name="Nb de jours" dataDxfId="669"/>
    <tableColumn id="6" xr3:uid="{0D058DB0-1F8B-6941-9F05-5CBF76273C62}" name="Age moyen" dataDxfId="668"/>
    <tableColumn id="7" xr3:uid="{4758BAD7-BE61-E742-A8BF-4C676AF094E3}" name="% Age&gt;75" dataDxfId="667"/>
    <tableColumn id="8" xr3:uid="{81F1CCA0-C337-9B4D-8602-D7D0EDF6028E}" name="% lourd" dataDxfId="666"/>
    <tableColumn id="9" xr3:uid="{5A282F2C-2BE2-DF4B-ADEF-AA1FA86CCD63}" name="Transferts SSR (Nombre de séjours chainés et tranférés vers un établissement SSR) " dataDxfId="665"/>
    <tableColumn id="10" xr3:uid="{475F32E8-C01F-CE40-BEC6-9761D0F0162B}" name="Etablissement SSR de transfert "/>
    <tableColumn id="11" xr3:uid="{6E27C21C-ABA0-4E47-B0FE-6C685BADE654}" name="Catégorie "/>
    <tableColumn id="12" xr3:uid="{62454844-DCEC-A047-98DF-334AE872965F}" name="Nb de transfer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F3709D-D5F7-0047-BD56-E7F07A71F58D}" name="Tableau4" displayName="Tableau4" ref="O2:Z98" totalsRowShown="0" headerRowDxfId="664" tableBorderDxfId="663">
  <autoFilter ref="O2:Z98" xr:uid="{18F3709D-D5F7-0047-BD56-E7F07A71F58D}"/>
  <tableColumns count="12">
    <tableColumn id="1" xr3:uid="{3C0EC023-CD03-5E4C-BC97-21996FD877C1}" name="Rang" dataDxfId="662"/>
    <tableColumn id="2" xr3:uid="{FFA1D5DC-2AAD-864E-BDEB-2849CA48ABE9}" name="Code" dataDxfId="661"/>
    <tableColumn id="3" xr3:uid="{3C9D56A1-DAA5-8440-9E9C-E60CE69093D1}" name="Groupe Plannification" dataDxfId="660"/>
    <tableColumn id="4" xr3:uid="{B4B5BAEB-A00B-C846-922D-FBDC11B04349}" name="Nb séjour /  Séances" dataDxfId="659"/>
    <tableColumn id="5" xr3:uid="{7D24CE37-8C96-954A-839C-1CCFC0C13EA7}" name="Nb de jours" dataDxfId="658"/>
    <tableColumn id="6" xr3:uid="{3112D2FC-5ADB-224D-9976-A2E0DBBC8B7B}" name="Age moyen" dataDxfId="657"/>
    <tableColumn id="7" xr3:uid="{A7171B8C-9A68-C843-B835-C69F1685F7BB}" name="% Age&gt;75" dataDxfId="656"/>
    <tableColumn id="8" xr3:uid="{F1FB9CD4-520B-A544-A11F-4C9AE52D42A7}" name="% lourd" dataDxfId="655"/>
    <tableColumn id="9" xr3:uid="{DA88ABC0-EF01-F440-8DA5-08653A99781B}" name="Transferts SSR (Nombre de séjours chainés et tranférés vers un établissement SSR) " dataDxfId="654"/>
    <tableColumn id="10" xr3:uid="{FCB78294-A3A3-E54C-A7BC-1AB01A7C4292}" name="Etablissement SSR de transfert "/>
    <tableColumn id="11" xr3:uid="{4B153C83-E0E6-0E43-9D0C-5FC24818E934}" name="Catégorie "/>
    <tableColumn id="12" xr3:uid="{D3FDB4D2-8B1A-414C-9E5C-92FBB0C6DD9D}" name="Nb de transfert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C1A688-24F6-4241-93B3-B3E5CC05A1FE}" name="Tableau5" displayName="Tableau5" ref="AC2:AN15" totalsRowShown="0">
  <autoFilter ref="AC2:AN15" xr:uid="{DCC1A688-24F6-4241-93B3-B3E5CC05A1FE}"/>
  <tableColumns count="12">
    <tableColumn id="1" xr3:uid="{AC4FE721-F03D-2447-92C2-3DE7D17073D3}" name="Rang" dataDxfId="653"/>
    <tableColumn id="2" xr3:uid="{A27A0D26-5AE3-A141-A635-98BB9A003CC9}" name="Code" dataDxfId="652"/>
    <tableColumn id="3" xr3:uid="{F7BFE3CC-D6F6-0847-A8FA-A4C87D321F93}" name="Groupe Plannification" dataDxfId="651"/>
    <tableColumn id="4" xr3:uid="{B934F1D5-66BA-A649-A3D2-233318D84CA9}" name="Nb séjour / Séances" dataDxfId="650"/>
    <tableColumn id="5" xr3:uid="{AEC8C8AA-B099-A64E-8317-E2B25359E408}" name="Nb de jours" dataDxfId="649"/>
    <tableColumn id="6" xr3:uid="{E3336C6A-5E18-C04A-8CD6-3804D7FB5220}" name="Age moyen" dataDxfId="648"/>
    <tableColumn id="7" xr3:uid="{2A18AE8A-2C43-9845-8271-3BD29FE2DDBF}" name="% Age&gt;75" dataDxfId="647"/>
    <tableColumn id="8" xr3:uid="{1C6BE47D-5D02-824B-86A9-7AB5BCA288A4}" name="% lourd" dataDxfId="646"/>
    <tableColumn id="9" xr3:uid="{C0F3B2F3-A40F-FF48-BD3A-B7C3377D861D}" name="Transferts SSR (Nombre de séjours chainés et tranférés vers un établissement SSR) " dataDxfId="645"/>
    <tableColumn id="10" xr3:uid="{B608BC9E-24E4-C04D-89CD-6A9218B37682}" name="Etablissement SSR de transfert "/>
    <tableColumn id="11" xr3:uid="{80A2648B-2D94-D442-A73F-7DD1C89C7F7F}" name="Catégorie "/>
    <tableColumn id="12" xr3:uid="{9495BF66-FB18-AB4E-86A9-67151DF3FBEE}" name="Nb de transfert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CD1009-F074-E647-9882-FDF541D1FCB4}" name="Tableau6" displayName="Tableau6" ref="AQ2:BB50" totalsRowShown="0" headerRowDxfId="644" tableBorderDxfId="643">
  <autoFilter ref="AQ2:BB50" xr:uid="{53CD1009-F074-E647-9882-FDF541D1FCB4}"/>
  <tableColumns count="12">
    <tableColumn id="1" xr3:uid="{F130A204-ABD9-E348-B3ED-B64C2734B373}" name="Rang" dataDxfId="642"/>
    <tableColumn id="2" xr3:uid="{89A1EC2B-1BB3-E14D-A768-1C46D54BC26E}" name="Code" dataDxfId="641"/>
    <tableColumn id="3" xr3:uid="{CF0A5FCA-3622-B344-965F-038DC36D21D5}" name="Groupe Plannification" dataDxfId="640"/>
    <tableColumn id="4" xr3:uid="{0A13C5F1-29B1-BF4E-B828-6AFAD48B6A54}" name="Nb séjour / séances" dataDxfId="639"/>
    <tableColumn id="5" xr3:uid="{AD6E45DB-85EB-9043-AA25-2D5E5FC052C3}" name="Nb de jours" dataDxfId="638"/>
    <tableColumn id="6" xr3:uid="{24CBC4B8-07C1-F543-8FAF-3E0DA17AFB89}" name="Age moyen" dataDxfId="637"/>
    <tableColumn id="7" xr3:uid="{BF404E73-8CA3-7249-A21D-90F7CD9A8729}" name="% Age&gt;75" dataDxfId="636"/>
    <tableColumn id="8" xr3:uid="{FD575730-69B1-E64E-9970-B415BC6B22F4}" name="% lourd" dataDxfId="635"/>
    <tableColumn id="9" xr3:uid="{5AE430C6-0993-6647-AACA-F8CD01A77C86}" name="Transferts SSR (Nombre de séjours chainés et tranférés vers un établissement SSR) " dataDxfId="634"/>
    <tableColumn id="10" xr3:uid="{969A7492-5655-3C43-82D3-232EE318D33C}" name="Etablissement SSR de transfert "/>
    <tableColumn id="11" xr3:uid="{BEEDB767-E2BB-9D4E-9339-AF152D30681A}" name="Catégorie "/>
    <tableColumn id="12" xr3:uid="{F8739B51-1400-1B4F-AF42-022755885530}" name="Nb de transferts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B20A37-E8D4-2540-976F-0AA1E3BCC5F9}" name="Tableau7" displayName="Tableau7" ref="BE2:BM14" totalsRowShown="0" headerRowDxfId="633" dataDxfId="631" headerRowBorderDxfId="632" tableBorderDxfId="630" totalsRowBorderDxfId="629">
  <autoFilter ref="BE2:BM14" xr:uid="{2FB20A37-E8D4-2540-976F-0AA1E3BCC5F9}"/>
  <tableColumns count="9">
    <tableColumn id="1" xr3:uid="{C0D72E98-C68E-F64A-8E0C-34F0034CD5E9}" name="Rang" dataDxfId="628"/>
    <tableColumn id="2" xr3:uid="{5745F6F1-C370-3B48-8048-9113D12EC066}" name="Code" dataDxfId="627"/>
    <tableColumn id="3" xr3:uid="{D63FED7F-4868-214E-A758-3ACA38665069}" name="Groupe Plannification" dataDxfId="626"/>
    <tableColumn id="4" xr3:uid="{80CD4C41-E6AB-AF42-BD48-DCA9EEC9BE89}" name="Nb séjour / séances" dataDxfId="625"/>
    <tableColumn id="5" xr3:uid="{BCC139CF-4467-F241-AAD9-E273F16701D2}" name="Nb de jours" dataDxfId="624"/>
    <tableColumn id="6" xr3:uid="{F92C348E-AF74-BC4F-93C2-857C1155AAFC}" name="Age moyen" dataDxfId="623"/>
    <tableColumn id="7" xr3:uid="{EBBE300E-7D6A-EF4B-A489-D277D2C5DB64}" name="% Age&gt;75" dataDxfId="622"/>
    <tableColumn id="8" xr3:uid="{B4D950B2-5BA7-624A-96A0-88DE6AA6351B}" name="% lourd" dataDxfId="621"/>
    <tableColumn id="9" xr3:uid="{287BC597-F268-AA4C-B8EA-0AE948364AB8}" name="Transferts SSR (Nombre de séjours chainés et tranférés vers un établissement SSR) " dataDxfId="62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FC4186-B134-4F47-B4DD-4D36B2C0659C}" name="Tableau8" displayName="Tableau8" ref="CA2:CI65" totalsRowShown="0" headerRowDxfId="619" dataDxfId="617" headerRowBorderDxfId="618" tableBorderDxfId="616" totalsRowBorderDxfId="615">
  <autoFilter ref="CA2:CI65" xr:uid="{03FC4186-B134-4F47-B4DD-4D36B2C0659C}"/>
  <tableColumns count="9">
    <tableColumn id="1" xr3:uid="{B0D07E12-5AE4-EC42-A5D4-596181D4F8DF}" name="Code" dataDxfId="614"/>
    <tableColumn id="2" xr3:uid="{A6ECB5E3-C8C3-CB45-B324-F6E620F72E79}" name="Groupe Plannification"/>
    <tableColumn id="3" xr3:uid="{93A116ED-EAC4-3840-B31C-1288E62276EC}" name="Nb séjour / Séances" dataDxfId="613"/>
    <tableColumn id="4" xr3:uid="{B1848FE2-A713-7949-A38F-7D41C518997B}" name="Nb de jours" dataDxfId="612"/>
    <tableColumn id="5" xr3:uid="{7B33FF76-64C0-914B-A3D6-E6DB4E9B5AB6}" name="/" dataDxfId="611"/>
    <tableColumn id="6" xr3:uid="{7349A54C-4B40-A241-AD16-8BEF225C82F6}" name="/2" dataDxfId="610"/>
    <tableColumn id="7" xr3:uid="{95622E33-11C7-B94C-885E-F7995C3807CF}" name="/ " dataDxfId="609"/>
    <tableColumn id="8" xr3:uid="{99902565-E6FF-9B41-B206-DAEFC6077B3E}" name="Transferts SSR (Nombre de séjours chainés et tranférés vers un établissement SSR) " dataDxfId="608"/>
    <tableColumn id="9" xr3:uid="{8397E5E8-60C3-7444-89A1-E6A0952E6E4F}" name="Pourcentage " dataDxfId="607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30A92C-6B92-9845-B868-A3C863692CFA}" name="Tableau9" displayName="Tableau9" ref="CK2:CP55" totalsRowShown="0" headerRowDxfId="606" headerRowBorderDxfId="605" tableBorderDxfId="604">
  <autoFilter ref="CK2:CP55" xr:uid="{C830A92C-6B92-9845-B868-A3C863692CFA}"/>
  <tableColumns count="6">
    <tableColumn id="1" xr3:uid="{00C03F2A-A0DF-0242-966D-CEECE6DE0E19}" name="Etablissement SSR "/>
    <tableColumn id="2" xr3:uid="{43172BF3-D127-2142-A061-BEFD55140FF8}" name="Catégorie "/>
    <tableColumn id="3" xr3:uid="{25E52AF1-C8D5-7944-90A3-BD7C4C5C9EFE}" name="Code "/>
    <tableColumn id="4" xr3:uid="{9972E707-64F8-0E44-BA5C-ED587FD89927}" name="Groupe planification " dataDxfId="603"/>
    <tableColumn id="5" xr3:uid="{93D25E9A-1D18-1E4F-884B-113872085F60}" name="Provenance " dataDxfId="602"/>
    <tableColumn id="6" xr3:uid="{82F76D4F-60B0-3442-8246-7084026F4E93}" name="Effectif " dataDxfId="601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0B38BFA-FCBD-B347-BFF1-A09902213F36}" name="Tableau21" displayName="Tableau21" ref="O2:Z92" totalsRowShown="0" headerRowDxfId="600" dataDxfId="598" headerRowBorderDxfId="599" tableBorderDxfId="597">
  <autoFilter ref="O2:Z92" xr:uid="{B0B38BFA-FCBD-B347-BFF1-A09902213F36}"/>
  <tableColumns count="12">
    <tableColumn id="1" xr3:uid="{A3B07C54-A59C-4B45-A2F7-A62D0FBA9FB6}" name="Rang" dataDxfId="596"/>
    <tableColumn id="2" xr3:uid="{F7F3853A-BD43-5842-B2B8-3C4EAC4B64D8}" name="Code" dataDxfId="595"/>
    <tableColumn id="3" xr3:uid="{D939B523-FF35-3248-9352-E0269860470D}" name="Groupe Plannification" dataDxfId="594"/>
    <tableColumn id="4" xr3:uid="{E90333EC-BE90-0E49-8FF7-D05535A0AB62}" name="Nb séjour / Séances" dataDxfId="593"/>
    <tableColumn id="5" xr3:uid="{DAF7F4BF-F54F-974F-8A25-11541ECAA597}" name="Nb de jours" dataDxfId="592"/>
    <tableColumn id="6" xr3:uid="{3E1669D4-11A8-4D4A-A986-7058E385C809}" name="Age moyen" dataDxfId="591"/>
    <tableColumn id="7" xr3:uid="{34CEE8E6-B03D-B644-A11A-FBCBA312E88E}" name="% Age&gt;75" dataDxfId="590"/>
    <tableColumn id="8" xr3:uid="{205168AB-08B4-B84F-8CE9-7BEB84FCAE70}" name="% lourd" dataDxfId="589"/>
    <tableColumn id="9" xr3:uid="{D1BC9F9B-1301-F845-9367-595962D66B08}" name="Transferts SSR (Nombre de séjours chainés et tranférés vers un établissement SSR) " dataDxfId="588"/>
    <tableColumn id="10" xr3:uid="{E2F11287-4D59-7741-AE49-61473E5D175F}" name="Etablissement SSR" dataDxfId="587"/>
    <tableColumn id="11" xr3:uid="{FDD58BEC-9B8B-AD46-A95C-CF7E0F5F08CA}" name="Catégorie " dataDxfId="586"/>
    <tableColumn id="12" xr3:uid="{A3E0E686-8AAC-A24E-A00B-342CBC82CD8C}" name="Nb de transferts" dataDxfId="58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5F32D17-0C44-5E40-BD57-74ABCA7E6572}" name="Tableau22" displayName="Tableau22" ref="AC2:AN29" totalsRowShown="0" headerRowDxfId="584" headerRowBorderDxfId="583" tableBorderDxfId="582">
  <autoFilter ref="AC2:AN29" xr:uid="{A5F32D17-0C44-5E40-BD57-74ABCA7E6572}"/>
  <tableColumns count="12">
    <tableColumn id="1" xr3:uid="{894789A1-19B4-5D49-BD5B-BFD5249511DE}" name="Rang" dataDxfId="581"/>
    <tableColumn id="2" xr3:uid="{230AA855-F950-3F4E-BB51-10C1DE1A2051}" name="Code" dataDxfId="580"/>
    <tableColumn id="3" xr3:uid="{66755D46-C638-BB49-8524-36BE8E034415}" name="Groupe Plannification" dataDxfId="579"/>
    <tableColumn id="4" xr3:uid="{C01D875C-3E53-1B4E-82C0-E9C65CCCA888}" name="Nb séjour / séances" dataDxfId="578"/>
    <tableColumn id="5" xr3:uid="{4219FCC0-8CE2-D442-A33A-EE818849981A}" name="Nb de jours" dataDxfId="577"/>
    <tableColumn id="6" xr3:uid="{EE4CD7B5-25D7-3D49-850D-3BC9C044A81F}" name="Age moyen" dataDxfId="576"/>
    <tableColumn id="7" xr3:uid="{F1EC40BB-E934-D541-B0A0-0F3B2C4B9100}" name="% Age&gt;75" dataDxfId="575"/>
    <tableColumn id="8" xr3:uid="{31B817E7-BEB1-2943-8438-507AAC198F7B}" name="% lourd" dataDxfId="574"/>
    <tableColumn id="9" xr3:uid="{92DB9A02-D6B6-C141-AF46-ABC7EC8D12E7}" name="Transferts SSR (Nombre de séjours chainés et tranférés vers un établissement SSR) " dataDxfId="573"/>
    <tableColumn id="10" xr3:uid="{8665A755-3642-2542-A402-29EBA7763406}" name="Etablissement SSR"/>
    <tableColumn id="11" xr3:uid="{C7125B5D-5F9D-304A-9F6E-E5E0D37A4477}" name="Catégorie "/>
    <tableColumn id="12" xr3:uid="{FF4CC846-75E7-414A-A9B9-A77111AAAB93}" name="Nb de transfert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B28687-8C7B-B94E-9CDB-308AC06A9127}" name="Tableau23" displayName="Tableau23" ref="AQ2:BB23" totalsRowShown="0" headerRowDxfId="572" headerRowBorderDxfId="571" tableBorderDxfId="570">
  <autoFilter ref="AQ2:BB23" xr:uid="{4DB28687-8C7B-B94E-9CDB-308AC06A9127}"/>
  <tableColumns count="12">
    <tableColumn id="1" xr3:uid="{730C5A08-3452-9A4A-AC37-7C841A4CE0BB}" name="Rang" dataDxfId="569"/>
    <tableColumn id="2" xr3:uid="{5D986EA3-3873-3E4E-8280-DB7339BDBC01}" name="Code" dataDxfId="568"/>
    <tableColumn id="3" xr3:uid="{47E46285-1DE4-ED46-8FD6-B383EFAB2162}" name="Groupe Plannification" dataDxfId="567"/>
    <tableColumn id="4" xr3:uid="{555F5AF3-89F7-CE49-916E-D4D4F88570AF}" name="Nb séjour / séances" dataDxfId="566"/>
    <tableColumn id="5" xr3:uid="{8B56B71C-DBDC-2A46-B100-64D4409F3682}" name="Nb de jours" dataDxfId="565"/>
    <tableColumn id="6" xr3:uid="{1D024874-39BE-954A-BC5D-DE8CDE04FDB1}" name="Age moyen" dataDxfId="564"/>
    <tableColumn id="7" xr3:uid="{341B9760-40D5-2E42-894B-8CA868ED51A6}" name="% Age&gt;75" dataDxfId="563"/>
    <tableColumn id="8" xr3:uid="{D9490BB6-D9BD-A94A-9954-453C3A9E64A5}" name="% lourd" dataDxfId="562"/>
    <tableColumn id="9" xr3:uid="{51748685-135A-1F49-A1CB-A8F3B5C10FB1}" name="Transferts SSR (Nombre de séjours chainés et tranférés vers un établissement SSR) " dataDxfId="561"/>
    <tableColumn id="10" xr3:uid="{EE187190-97D2-5149-9BFA-BB1F3602654B}" name="Etablissement SSR"/>
    <tableColumn id="11" xr3:uid="{59A56D13-CC14-8D4D-ADD4-B09EB407C69A}" name="Catégorie "/>
    <tableColumn id="12" xr3:uid="{732600EC-6886-1842-8F17-1873D2FCE24F}" name="Nb de transfert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4ACECA1-9BD1-704E-B3F5-74A4F2919D21}" name="Tableau24" displayName="Tableau24" ref="BE2:BP28" totalsRowShown="0" headerRowDxfId="560" headerRowBorderDxfId="559" tableBorderDxfId="558">
  <autoFilter ref="BE2:BP28" xr:uid="{C4ACECA1-9BD1-704E-B3F5-74A4F2919D21}"/>
  <tableColumns count="12">
    <tableColumn id="1" xr3:uid="{DC7F5550-FCA1-5645-915D-F93A21E2AEA9}" name="Rang" dataDxfId="557"/>
    <tableColumn id="2" xr3:uid="{A55D0633-9F17-AE4E-A762-3AE3567A9354}" name="Code" dataDxfId="556"/>
    <tableColumn id="3" xr3:uid="{070DF0D6-9C3C-9F42-9C21-D8B9B33E3C8E}" name="Groupe Plannification" dataDxfId="555"/>
    <tableColumn id="4" xr3:uid="{C4AB63EA-D18E-DB43-9965-A579D1854000}" name="Nb séjour / séances" dataDxfId="554"/>
    <tableColumn id="5" xr3:uid="{B873D93D-3147-1940-B420-21345D32958D}" name="Nb de jours" dataDxfId="553"/>
    <tableColumn id="6" xr3:uid="{64A7C44C-ABBF-FF4B-AF2A-24731E1FB31D}" name="Age moyen" dataDxfId="552"/>
    <tableColumn id="7" xr3:uid="{A633A26D-79FD-384A-8DAB-9F6D23254388}" name="% Age&gt;75" dataDxfId="551"/>
    <tableColumn id="8" xr3:uid="{81530520-3853-2E4B-AA52-6BBF9B7F0DCD}" name="% lourd" dataDxfId="550"/>
    <tableColumn id="9" xr3:uid="{FED551E4-B780-C946-AD01-34BDE0970A33}" name="Transferts SSR (Nombre de séjours chainés et tranférés vers un établissement SSR) " dataDxfId="549"/>
    <tableColumn id="10" xr3:uid="{0CA16D67-1469-E448-AD7B-07AD57503079}" name="Etablissement SSR"/>
    <tableColumn id="11" xr3:uid="{F591F1C5-B5E2-0C47-83A9-51704E2050AC}" name="Catégorie "/>
    <tableColumn id="12" xr3:uid="{3FE070E4-AEB0-F149-9E2B-54805533108F}" name="Nb de transfer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720A2E4-7286-B548-97BF-A48510372779}" name="Tableau25" displayName="Tableau25" ref="BS2:CA62" totalsRowShown="0" headerRowDxfId="548" headerRowBorderDxfId="547" tableBorderDxfId="546">
  <autoFilter ref="BS2:CA62" xr:uid="{1720A2E4-7286-B548-97BF-A48510372779}"/>
  <tableColumns count="9">
    <tableColumn id="1" xr3:uid="{97336083-F262-554B-AD74-CB6CFA32ECDC}" name="Code"/>
    <tableColumn id="2" xr3:uid="{826EAA87-4E76-2446-BBFA-F94602C9BEF4}" name="Groupe Plannification"/>
    <tableColumn id="3" xr3:uid="{D00F74F9-E2F7-AA4C-8E70-EB1774EC712C}" name="Nb séjour"/>
    <tableColumn id="4" xr3:uid="{70A5443D-D5C3-7542-A64C-BE306E699BA3}" name="Nb de jours"/>
    <tableColumn id="5" xr3:uid="{A5572AE5-5B12-CA45-8645-BF17E4C887A1}" name="/"/>
    <tableColumn id="6" xr3:uid="{B0168A79-31ED-814D-B55B-BF4A688A093C}" name="/ "/>
    <tableColumn id="7" xr3:uid="{0B5E4B00-B3EE-5042-B982-0011874BF774}" name="/2"/>
    <tableColumn id="8" xr3:uid="{76F9682C-9B2C-5C47-83CB-9CB853405825}" name="Transferts SSR (Nombre de séjours chainés et tranférés vers un établissement SSR) "/>
    <tableColumn id="9" xr3:uid="{2453ADE8-77A3-9548-B16A-1D207BFDC717}" name="Pourcentage 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49F7772-6C62-2049-BA71-A452F597EE8E}" name="Tableau26" displayName="Tableau26" ref="CD2:CI50" totalsRowShown="0" headerRowDxfId="545" tableBorderDxfId="544">
  <autoFilter ref="CD2:CI50" xr:uid="{D49F7772-6C62-2049-BA71-A452F597EE8E}"/>
  <tableColumns count="6">
    <tableColumn id="1" xr3:uid="{26B200AC-2A30-444D-AF03-320410F136FC}" name="Etablissement SSR " dataDxfId="543"/>
    <tableColumn id="2" xr3:uid="{7E50F61A-E7E4-064F-B5B5-747F66F6529E}" name="Catégorie " dataDxfId="542"/>
    <tableColumn id="3" xr3:uid="{08063F81-0EBA-2A4D-B42C-DC359AAECD5D}" name="Code " dataDxfId="541"/>
    <tableColumn id="4" xr3:uid="{B6E439DE-7741-874F-BA59-BB10853A218A}" name="Groupe planification "/>
    <tableColumn id="5" xr3:uid="{CF9CAF79-8BBA-4946-A5D4-CE5FB7531F44}" name="Provenance " dataDxfId="540"/>
    <tableColumn id="6" xr3:uid="{5E642710-96CA-604F-9822-C0274A0C75D2}" name="Effectif " dataDxfId="539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7FED92-DDBB-734D-BEFE-55CA1B4F3628}" name="Tableau10" displayName="Tableau10" ref="A2:L35" totalsRowShown="0">
  <autoFilter ref="A2:L35" xr:uid="{F87FED92-DDBB-734D-BEFE-55CA1B4F3628}"/>
  <tableColumns count="12">
    <tableColumn id="1" xr3:uid="{3BDF9A32-EA38-4842-B672-4C66F840CAB5}" name="Rang" dataDxfId="538"/>
    <tableColumn id="2" xr3:uid="{761EB39B-82D0-7646-983B-A8B2AA440A69}" name="Code" dataDxfId="537"/>
    <tableColumn id="3" xr3:uid="{5F6DC6B2-8A65-F94D-A84F-970AB5FB772E}" name="Groupe Plannification" dataDxfId="536"/>
    <tableColumn id="4" xr3:uid="{C1BC8EEB-51A6-4042-8721-48CC1AF76AF4}" name="Nb séjour / séances" dataDxfId="535"/>
    <tableColumn id="5" xr3:uid="{9709526B-621A-A24D-975B-30AFA1A5A8F4}" name="Nb de jours" dataDxfId="534"/>
    <tableColumn id="6" xr3:uid="{3983D362-743D-1746-9802-961417EFFA2C}" name="Age moyen" dataDxfId="533"/>
    <tableColumn id="7" xr3:uid="{F1ADF4E7-908D-684C-B8D6-2EA872FF3CFB}" name="% Age&gt;75" dataDxfId="532"/>
    <tableColumn id="8" xr3:uid="{8D37ED99-62F5-854D-B03D-228CCEFADE80}" name="% lourd" dataDxfId="531"/>
    <tableColumn id="9" xr3:uid="{AB2148FE-C73B-0A4C-A99E-5CF05200D063}" name="Transferts SSR (Nombre de séjours chainés et tranférés vers un établissement SSR) " dataDxfId="530"/>
    <tableColumn id="10" xr3:uid="{B5649641-AA39-D44E-9188-70939700F777}" name="Etablissement SSR"/>
    <tableColumn id="11" xr3:uid="{D9008A5C-9158-A94E-B151-6BAADABCA1B4}" name="Catégorie "/>
    <tableColumn id="12" xr3:uid="{18E05330-ED7D-814A-8287-4192BF81A9D0}" name="Nb de transferts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E320D8-C5F7-B044-974A-97558FE117CD}" name="Tableau11" displayName="Tableau11" ref="O2:Z7" totalsRowShown="0" headerRowDxfId="529" tableBorderDxfId="528">
  <autoFilter ref="O2:Z7" xr:uid="{1FE320D8-C5F7-B044-974A-97558FE117CD}"/>
  <tableColumns count="12">
    <tableColumn id="1" xr3:uid="{2C7CE3FA-93EA-A94F-9926-4431922154A5}" name="Rang" dataDxfId="527"/>
    <tableColumn id="2" xr3:uid="{196A60F0-B692-0541-87B4-6F1C8BBD653D}" name="Code" dataDxfId="526"/>
    <tableColumn id="3" xr3:uid="{86FDC647-17CB-3745-96BE-E21FA4933738}" name="Groupe Plannification" dataDxfId="525"/>
    <tableColumn id="4" xr3:uid="{02F70939-AD3B-E34D-B3B3-8D4CDE3B53B5}" name="Nb séjour / séances" dataDxfId="524"/>
    <tableColumn id="5" xr3:uid="{9CF20318-9CC8-6348-9137-658F258DBF6E}" name="Nb de jours" dataDxfId="523"/>
    <tableColumn id="6" xr3:uid="{1F8EF1BF-B43F-FF43-9D88-E4BA4C350FB5}" name="Age moyen" dataDxfId="522"/>
    <tableColumn id="7" xr3:uid="{7BA83990-5357-AB45-B6E0-812D9B04B998}" name="% Age&gt;75" dataDxfId="521"/>
    <tableColumn id="8" xr3:uid="{3CCEAC36-D7FA-9549-ABE6-BB4C05926494}" name="% lourd" dataDxfId="520"/>
    <tableColumn id="9" xr3:uid="{140AB7C2-7016-384B-AFA6-C85D4C24084C}" name="Transferts SSR (Nombre de séjours chainés et tranférés vers un établissement SSR) " dataDxfId="519"/>
    <tableColumn id="10" xr3:uid="{A3C7FF54-1913-A14D-AD1F-270FE75340F5}" name="Etablissement SSR"/>
    <tableColumn id="11" xr3:uid="{82AD33D6-CD7B-D249-8200-90352F0189F6}" name="Catégorie "/>
    <tableColumn id="12" xr3:uid="{AE31C66A-A05A-1E42-AB72-535B05ACE64B}" name="Nb de transferts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5DF281-C6A5-5A4C-A4DF-FE769AB0EBE9}" name="Tableau12" displayName="Tableau12" ref="AC2:AN132" totalsRowShown="0" headerRowDxfId="518" tableBorderDxfId="517">
  <autoFilter ref="AC2:AN132" xr:uid="{F95DF281-C6A5-5A4C-A4DF-FE769AB0EBE9}"/>
  <tableColumns count="12">
    <tableColumn id="1" xr3:uid="{1373EADB-70BD-0F41-88D5-34F59A1E1E14}" name="Rang" dataDxfId="516"/>
    <tableColumn id="2" xr3:uid="{24D68371-A133-8645-916C-0ABB0FF28CEF}" name="Code" dataDxfId="515"/>
    <tableColumn id="3" xr3:uid="{336C89E8-6706-604E-BECC-0943D1C23A70}" name="Groupe Plannification" dataDxfId="514"/>
    <tableColumn id="4" xr3:uid="{35D9AC03-2E7D-3846-8941-EDB553B949EE}" name="Nb séjour / séances" dataDxfId="513"/>
    <tableColumn id="5" xr3:uid="{E79E0E18-1F3E-0742-88EE-0AE9911D5BA2}" name="Nb de jours" dataDxfId="512"/>
    <tableColumn id="6" xr3:uid="{B86605FB-7564-A749-AAF0-2241F9A09798}" name="Age moyen" dataDxfId="511"/>
    <tableColumn id="7" xr3:uid="{99D5466C-5938-594E-AAFA-0AAC89E73504}" name="% Age&gt;75" dataDxfId="510"/>
    <tableColumn id="8" xr3:uid="{FF671BC3-2953-484F-A806-90CF05DE041D}" name="% lourd" dataDxfId="509"/>
    <tableColumn id="9" xr3:uid="{C1C3A0D7-1485-6843-8162-819D560A0B42}" name="Transferts SSR (Nombre de séjours chainés et tranférés vers un établissement SSR) " dataDxfId="508"/>
    <tableColumn id="10" xr3:uid="{5F47187A-F79F-5348-90E1-E9B9CE4C5528}" name="Etablissement SSR"/>
    <tableColumn id="11" xr3:uid="{4DA4F7B3-E1D2-8843-84F8-AB8ED7791950}" name="Catégorie "/>
    <tableColumn id="12" xr3:uid="{2F0F7B5B-E13B-DE4A-A111-7D60626322AE}" name="Nb de transferts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0E468C-B0B4-354B-9551-A9B678821525}" name="Tableau13" displayName="Tableau13" ref="AQ2:BB41" totalsRowShown="0" headerRowDxfId="507" tableBorderDxfId="506">
  <autoFilter ref="AQ2:BB41" xr:uid="{940E468C-B0B4-354B-9551-A9B678821525}"/>
  <tableColumns count="12">
    <tableColumn id="1" xr3:uid="{06E3765D-2900-AB4D-8CBC-64D258DDA077}" name="Rang" dataDxfId="505"/>
    <tableColumn id="2" xr3:uid="{55F08427-3B2D-A942-B8BF-93ED021FC01B}" name="Code" dataDxfId="504"/>
    <tableColumn id="3" xr3:uid="{A5681F5E-78A4-2446-B8C7-D690A81C032E}" name="Groupe Plannification" dataDxfId="503"/>
    <tableColumn id="4" xr3:uid="{9D7BE333-0493-1544-A79D-A56D05FB326E}" name="Nb séjour / séjours" dataDxfId="502"/>
    <tableColumn id="5" xr3:uid="{C453B545-5BFE-094A-8F06-5DC9B1021A55}" name="Nb de jours" dataDxfId="501"/>
    <tableColumn id="6" xr3:uid="{742B6396-B0EE-BD48-B781-291D62F4398F}" name="Age moyen" dataDxfId="500"/>
    <tableColumn id="7" xr3:uid="{E9110F01-1076-D24C-A7D3-5A15ECFBDE50}" name="% Age&gt;75" dataDxfId="499"/>
    <tableColumn id="8" xr3:uid="{7827D94A-A5F3-D14C-B57F-394FF751D1F0}" name="% lourd" dataDxfId="498"/>
    <tableColumn id="9" xr3:uid="{AAF38CB3-C0C7-E34A-9983-257FA71AD4FD}" name="Transferts SSR (Nombre de séjours chainés et tranférés vers un établissement SSR) " dataDxfId="497"/>
    <tableColumn id="10" xr3:uid="{FC86E5B0-E0DD-9D4C-9904-4AEF0B927B90}" name="Etablissement SSR"/>
    <tableColumn id="11" xr3:uid="{07E32CA3-E868-374E-AFD9-189518A4742A}" name="Catégorie "/>
    <tableColumn id="12" xr3:uid="{0F29B2E0-E8FA-FF45-9A23-7905B9DC0BF6}" name="Nb de transfert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87CA6A-BCD0-C145-97EF-861C714556BB}" name="Tableau14" displayName="Tableau14" ref="BE2:BP34" totalsRowShown="0" headerRowDxfId="496" tableBorderDxfId="495">
  <autoFilter ref="BE2:BP34" xr:uid="{4B87CA6A-BCD0-C145-97EF-861C714556BB}"/>
  <tableColumns count="12">
    <tableColumn id="1" xr3:uid="{E21CC910-555D-8548-8A6F-F38FF5628977}" name="Rang" dataDxfId="494"/>
    <tableColumn id="2" xr3:uid="{72F0215B-2ED0-0D41-BB78-7B8B9D2FCB01}" name="Code" dataDxfId="493"/>
    <tableColumn id="3" xr3:uid="{783462A4-D079-334F-9C45-9301C439B1FC}" name="Groupe Plannification" dataDxfId="492"/>
    <tableColumn id="4" xr3:uid="{B2EAAB19-3A66-A24C-9F04-ADDC483EB579}" name="Nb séjour / séances" dataDxfId="491"/>
    <tableColumn id="5" xr3:uid="{D7F337CE-3B3A-624D-9225-6D9B623EBABE}" name="Nb de jours" dataDxfId="490"/>
    <tableColumn id="6" xr3:uid="{384E128C-1B45-F448-AACB-B9C2985E4114}" name="Age moyen" dataDxfId="489"/>
    <tableColumn id="7" xr3:uid="{29C83E2A-DD97-BA42-B178-B725784C8D63}" name="% Age&gt;75" dataDxfId="488"/>
    <tableColumn id="8" xr3:uid="{9D713434-7D0E-F04C-B0CC-F09511F86B01}" name="% lourd" dataDxfId="487"/>
    <tableColumn id="9" xr3:uid="{7DD22A58-8F7A-7B40-A2C7-3FB3450130F1}" name="Transferts SSR (Nombre de séjours chainés et tranférés vers un établissement SSR) " dataDxfId="486"/>
    <tableColumn id="10" xr3:uid="{03C39339-8AD2-264C-B497-294AA394B5B7}" name="Etablissement SSR"/>
    <tableColumn id="11" xr3:uid="{801FB480-90BC-9B40-93C5-4143EE3D5BD1}" name="Catégorie "/>
    <tableColumn id="12" xr3:uid="{8F4645E0-E2A3-3E41-B2AA-48CF0BE04EAB}" name="Nb de transferts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C87DC3A-4E3B-EF4F-891D-A6205FCC614D}" name="Tableau15" displayName="Tableau15" ref="CD2:CO25" totalsRowShown="0" headerRowDxfId="485" tableBorderDxfId="484">
  <autoFilter ref="CD2:CO25" xr:uid="{BC87DC3A-4E3B-EF4F-891D-A6205FCC614D}"/>
  <tableColumns count="12">
    <tableColumn id="1" xr3:uid="{92CFA416-4542-ED47-BC88-0B52A1F1A25A}" name="Rang" dataDxfId="483"/>
    <tableColumn id="2" xr3:uid="{C42810F6-A163-CA40-BDFB-9D9D3D3AE881}" name="Code" dataDxfId="482"/>
    <tableColumn id="3" xr3:uid="{DCBB9940-138E-A346-B657-F7ED286DD98E}" name="Groupe Plannification" dataDxfId="481"/>
    <tableColumn id="4" xr3:uid="{2A22142E-3ECE-8D4E-81E6-1C7874D301E1}" name="Nb séjour / séances" dataDxfId="480"/>
    <tableColumn id="5" xr3:uid="{81E24D95-64A0-6645-8692-E31C6373F16C}" name="Nb de jours" dataDxfId="479"/>
    <tableColumn id="6" xr3:uid="{B9E8B131-C467-C345-8D9D-50D0ABAD4063}" name="Age moyen" dataDxfId="478"/>
    <tableColumn id="7" xr3:uid="{44F46856-BA98-8B48-AF61-371C668E24A7}" name="% Age&gt;75" dataDxfId="477"/>
    <tableColumn id="8" xr3:uid="{859C46E5-682B-DE4B-A56A-CE099E14B53A}" name="% lourd" dataDxfId="476"/>
    <tableColumn id="9" xr3:uid="{E27AB7BC-1DE3-0D48-AA76-858ABB03A135}" name="Transferts SSR (Nombre de séjours chainés et tranférés vers un établissement SSR) " dataDxfId="475"/>
    <tableColumn id="10" xr3:uid="{DC23C900-E8F6-6448-9C73-F00D9085D8CF}" name="Etablissement SSR"/>
    <tableColumn id="11" xr3:uid="{7C489E5F-44BD-9142-92AF-61CEE7A4EC40}" name="Catégorie "/>
    <tableColumn id="12" xr3:uid="{BD01FC71-3D03-B347-82DC-C1E6C0E405F1}" name="Nb de transferts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3E3B39-7BEA-C540-A8AE-B413D8068037}" name="Tableau16" displayName="Tableau16" ref="CR2:DC22" totalsRowShown="0" headerRowDxfId="474" tableBorderDxfId="473">
  <autoFilter ref="CR2:DC22" xr:uid="{703E3B39-7BEA-C540-A8AE-B413D8068037}"/>
  <tableColumns count="12">
    <tableColumn id="1" xr3:uid="{C523EA1B-B65C-9543-A3C4-D286FBAC1D33}" name="Rang" dataDxfId="472"/>
    <tableColumn id="2" xr3:uid="{7CB01F1D-7798-3A44-B8CC-ABA2C8763E6D}" name="Code" dataDxfId="471"/>
    <tableColumn id="3" xr3:uid="{72DE9A0F-5610-2B48-94DE-AE257BA22479}" name="Groupe Plannification" dataDxfId="470"/>
    <tableColumn id="4" xr3:uid="{05B1A9D1-DFFD-794F-819D-185390161552}" name="Nb séjour / séances" dataDxfId="469"/>
    <tableColumn id="5" xr3:uid="{DF6E3FCC-7108-C046-A54A-EAA8AE6F38F7}" name="Nb de jours" dataDxfId="468"/>
    <tableColumn id="6" xr3:uid="{B64EB18B-6034-AA48-9419-FDDDF2C0E32F}" name="Age moyen" dataDxfId="467"/>
    <tableColumn id="7" xr3:uid="{12AC636B-C8C1-F846-BD0C-164248D40830}" name="% Age&gt;75" dataDxfId="466"/>
    <tableColumn id="8" xr3:uid="{CE04C32F-1B23-2E4F-8341-1A3D53865708}" name="% lourd" dataDxfId="465"/>
    <tableColumn id="9" xr3:uid="{1FEEBC4E-0118-7642-A627-78AF9FD8F869}" name="Transferts SSR (Nombre de séjours chainés et tranférés vers un établissement SSR) " dataDxfId="464"/>
    <tableColumn id="10" xr3:uid="{ED04C7C5-3715-8645-AD8F-EEBA630CFC58}" name="Etablissement SSR"/>
    <tableColumn id="11" xr3:uid="{B25F40DC-A6C8-3840-B32D-6983410A2FAA}" name="Catégorie "/>
    <tableColumn id="12" xr3:uid="{92420223-4DFC-EC40-B1AA-8FD20C8760A6}" name="Nb de transferts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3E20F08-F890-2343-85CE-6BF6693E6655}" name="Tableau17" displayName="Tableau17" ref="DF2:DQ21" totalsRowShown="0" headerRowDxfId="463" tableBorderDxfId="462">
  <autoFilter ref="DF2:DQ21" xr:uid="{33E20F08-F890-2343-85CE-6BF6693E6655}"/>
  <tableColumns count="12">
    <tableColumn id="1" xr3:uid="{A71EC915-D8BC-5B44-93DA-DF1BA95BEEBB}" name="Rang" dataDxfId="461"/>
    <tableColumn id="2" xr3:uid="{4D287C34-D0E6-B940-9C38-1D5FE5AB5D99}" name="Code" dataDxfId="460"/>
    <tableColumn id="3" xr3:uid="{D6455994-375F-0041-A7EE-6B1CA0B34B73}" name="Groupe Plannification" dataDxfId="459"/>
    <tableColumn id="4" xr3:uid="{9022F06E-A32F-C849-89F5-889E29B65647}" name="Nb séjour / séances" dataDxfId="458"/>
    <tableColumn id="5" xr3:uid="{F0A922EA-180C-3F43-8A86-2557E1A24B86}" name="Nb de jours" dataDxfId="457"/>
    <tableColumn id="6" xr3:uid="{E78CCD7E-EF29-6645-9827-A9E37FC7EAC1}" name="Age moyen" dataDxfId="456"/>
    <tableColumn id="7" xr3:uid="{73077A71-DBCE-1348-88EE-BD701AB5AFEB}" name="% Age&gt;75" dataDxfId="455"/>
    <tableColumn id="8" xr3:uid="{D087A376-010F-5A47-A3CE-EF3DE21B0605}" name="% lourd" dataDxfId="454"/>
    <tableColumn id="9" xr3:uid="{BF191EE7-5085-1740-B893-B03C6C8D9A07}" name="Transferts SSR (Nombre de séjours chainés et tranférés vers un établissement SSR) " dataDxfId="453"/>
    <tableColumn id="10" xr3:uid="{F5C1A502-5797-834F-A89E-C8FAE0B7B501}" name="Etablissement SSR"/>
    <tableColumn id="11" xr3:uid="{647DDF89-2A4C-C442-AC83-E6FE6E59AF27}" name="Catégorie "/>
    <tableColumn id="12" xr3:uid="{E35B5090-7975-424D-A6A2-ADB066CB57A0}" name="Nb de transferts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C2ADD73-6B47-114A-A961-A5DB61C932EC}" name="Tableau18" displayName="Tableau18" ref="EE2:EP60" totalsRowShown="0" headerRowDxfId="452" headerRowBorderDxfId="451" tableBorderDxfId="450">
  <autoFilter ref="EE2:EP60" xr:uid="{EC2ADD73-6B47-114A-A961-A5DB61C932EC}"/>
  <tableColumns count="12">
    <tableColumn id="1" xr3:uid="{E07049D3-2A6C-974E-8705-2F0432A34977}" name="Rang" dataDxfId="449"/>
    <tableColumn id="2" xr3:uid="{AFFF27C9-8DF0-3544-90CF-F3799626904F}" name="Code" dataDxfId="448"/>
    <tableColumn id="3" xr3:uid="{AC84F294-BA08-4B43-A084-E1BE590AA952}" name="Groupe Plannification" dataDxfId="447"/>
    <tableColumn id="4" xr3:uid="{E9906107-DB7D-A749-9D68-9B0D73D25391}" name="Nb séjour / Séances" dataDxfId="446"/>
    <tableColumn id="5" xr3:uid="{7033E55D-C724-CC46-985B-D202087CE83E}" name="Nb de jours" dataDxfId="445"/>
    <tableColumn id="6" xr3:uid="{B23EF95B-00C3-F747-9FBF-7052CCF88AFB}" name="Age moyen" dataDxfId="444"/>
    <tableColumn id="7" xr3:uid="{D91EE11A-4FAF-D24B-996F-A9215D8009E3}" name="% Age&gt;75" dataDxfId="443"/>
    <tableColumn id="8" xr3:uid="{6E8F60C6-DCDD-1D40-8D47-6098B25BE515}" name="% lourd" dataDxfId="442"/>
    <tableColumn id="9" xr3:uid="{F7910C35-EA05-FD46-914E-60A78B2A0F0E}" name="Transferts SSR (Nombre de séjours chainés et tranférés vers un établissement SSR) " dataDxfId="441"/>
    <tableColumn id="10" xr3:uid="{9BC441A3-829F-F34D-B7C7-E572D3689445}" name="Etablissement SSR"/>
    <tableColumn id="11" xr3:uid="{EE9316C5-AD32-8C43-A89B-DD5C0D166CB0}" name="Catégorie "/>
    <tableColumn id="12" xr3:uid="{16701E83-BB94-F74E-81CC-FE5CD6968005}" name="Nb de transferts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E5BE709-EEA8-BD42-AE86-8D90E29705C2}" name="Tableau19" displayName="Tableau19" ref="ES2:FA79" totalsRowShown="0" headerRowDxfId="440" dataDxfId="438" headerRowBorderDxfId="439" tableBorderDxfId="437">
  <autoFilter ref="ES2:FA79" xr:uid="{8E5BE709-EEA8-BD42-AE86-8D90E29705C2}"/>
  <tableColumns count="9">
    <tableColumn id="1" xr3:uid="{05700C16-7BC0-9740-ADC2-6F37B6F916EB}" name="Code" dataDxfId="436"/>
    <tableColumn id="2" xr3:uid="{0450E9F6-B908-D543-9C45-3354C5A2C977}" name="Groupe Plannification" dataDxfId="435"/>
    <tableColumn id="3" xr3:uid="{34D69766-AAF0-C24E-B462-E87528EC337F}" name="Nb séjour / séances" dataDxfId="434"/>
    <tableColumn id="4" xr3:uid="{9F49F95F-06BB-7946-A0C0-FE53AF028748}" name="Nb de jours" dataDxfId="433"/>
    <tableColumn id="5" xr3:uid="{6245F47E-AE2F-D94D-B54A-627205EF64D7}" name="/" dataDxfId="432"/>
    <tableColumn id="6" xr3:uid="{6D975F85-F15F-EE47-9FCF-BD7972294E1D}" name="/2" dataDxfId="431"/>
    <tableColumn id="7" xr3:uid="{E2E765B1-67B2-F247-A2C1-2978C204A436}" name="/ " dataDxfId="430"/>
    <tableColumn id="8" xr3:uid="{D8FEC70A-C8DB-2145-AC1F-20D89D48A227}" name="Transferts SSR (Nombre de séjours chainés et tranférés vers un établissement SSR) "/>
    <tableColumn id="9" xr3:uid="{70AFF94B-E7F9-0F44-938E-1B267489F585}" name="Pourcentage " dataDxfId="429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D9C3453-8D84-C149-AC2E-047E60CF47F4}" name="Tableau20" displayName="Tableau20" ref="FD2:FI99" totalsRowShown="0" headerRowDxfId="428" dataDxfId="427" tableBorderDxfId="426">
  <autoFilter ref="FD2:FI99" xr:uid="{FD9C3453-8D84-C149-AC2E-047E60CF47F4}"/>
  <tableColumns count="6">
    <tableColumn id="1" xr3:uid="{984E6346-78E2-9640-9D58-12E0B9B575D6}" name="Etablissement SSR " dataDxfId="425"/>
    <tableColumn id="2" xr3:uid="{5A9D216E-CC0F-934A-AF09-E9873580842F}" name="Catégorie " dataDxfId="424"/>
    <tableColumn id="3" xr3:uid="{24020AB5-206D-6E42-9EBC-435CE3A6A644}" name="Code " dataDxfId="423"/>
    <tableColumn id="4" xr3:uid="{4D70F7B7-F9CD-5C48-828D-D672E37D0CC5}" name="Groupe planification " dataDxfId="422"/>
    <tableColumn id="5" xr3:uid="{7B5950F4-99F1-724C-A091-8B36A224EF13}" name="Provenance " dataDxfId="421"/>
    <tableColumn id="6" xr3:uid="{B3B952BF-1A17-A64D-B989-30C5F1533A37}" name="Effectif " dataDxfId="420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A486ED9-DE1F-9F48-B542-B12B68EC16A9}" name="Tableau27" displayName="Tableau27" ref="A2:M69" totalsRowShown="0" headerRowDxfId="419" headerRowBorderDxfId="418" tableBorderDxfId="417">
  <autoFilter ref="A2:M69" xr:uid="{6A486ED9-DE1F-9F48-B542-B12B68EC16A9}"/>
  <tableColumns count="13">
    <tableColumn id="1" xr3:uid="{F03ECA41-42AB-E74B-815F-A23B2616D534}" name="Rang" dataDxfId="416"/>
    <tableColumn id="2" xr3:uid="{F1B3CECB-3615-6F48-9725-6466AA1ACCBD}" name="Code" dataDxfId="415"/>
    <tableColumn id="3" xr3:uid="{400BBFD5-8FA3-F443-97DD-1ACB3EDA3F84}" name="Groupe Plannification" dataDxfId="414"/>
    <tableColumn id="4" xr3:uid="{F38AA79A-E863-C04F-924D-4CF39982B224}" name="Nb séjour / séances" dataDxfId="413"/>
    <tableColumn id="5" xr3:uid="{2C66AEBC-52D8-4541-8341-D7DBDD9D33E2}" name="Nb de jours" dataDxfId="412"/>
    <tableColumn id="6" xr3:uid="{7E751585-C148-5B41-9A30-A0DDC6598CDD}" name="Age moyen" dataDxfId="411"/>
    <tableColumn id="7" xr3:uid="{D77E9BEF-7C9D-AA47-A1E9-2443371B7D58}" name="% Age&gt;75" dataDxfId="410"/>
    <tableColumn id="8" xr3:uid="{8F60F58D-DA34-3144-A185-1E499866BCA0}" name="% lourd" dataDxfId="409"/>
    <tableColumn id="9" xr3:uid="{0E0F2170-5BE4-4E4F-8C6D-8E429A32997B}" name="Transferts SSR (Nombre de séjours chainés et tranférés vers un établissement SSR) " dataDxfId="408"/>
    <tableColumn id="10" xr3:uid="{F95C3218-D06B-9F42-8B0B-37FEC230411D}" name="Pourcentage " dataDxfId="407"/>
    <tableColumn id="11" xr3:uid="{0C256E25-BC90-FA47-BBCB-3829EF81F2DE}" name="Etablissement SSR"/>
    <tableColumn id="12" xr3:uid="{16886974-66F2-1C4F-8518-651E04C77FE6}" name="Catégorie "/>
    <tableColumn id="13" xr3:uid="{26F8627A-3732-A148-8039-5B3F6ADA14B1}" name="Nb de transferts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82FFF27-3D9E-8E4D-A366-CCBFC9DC5430}" name="Tableau28" displayName="Tableau28" ref="A2:L100" totalsRowShown="0" headerRowDxfId="406" headerRowBorderDxfId="405" tableBorderDxfId="404">
  <autoFilter ref="A2:L100" xr:uid="{C82FFF27-3D9E-8E4D-A366-CCBFC9DC5430}"/>
  <tableColumns count="12">
    <tableColumn id="1" xr3:uid="{FB3D45F4-E332-B64A-8A52-47F48C5EAE58}" name="Rang" dataDxfId="403"/>
    <tableColumn id="2" xr3:uid="{4C992D5C-0C26-984D-8596-036065857AE0}" name="Code" dataDxfId="402"/>
    <tableColumn id="3" xr3:uid="{2BB4220C-1DC1-C743-94B1-1C2123208959}" name="Groupe Plannification" dataDxfId="401"/>
    <tableColumn id="4" xr3:uid="{6F205B86-8FEE-FC42-B7F2-B8EAA25944CE}" name="Nb séjour / Séances" dataDxfId="400"/>
    <tableColumn id="5" xr3:uid="{68EE2F4F-2851-9449-A136-3E869F47FAE3}" name="Nb de jours" dataDxfId="399"/>
    <tableColumn id="6" xr3:uid="{9E4F58B5-3A02-964B-BD64-2FF87D5B41A4}" name="Age moyen" dataDxfId="398"/>
    <tableColumn id="7" xr3:uid="{03546887-DA4E-B44E-BFBA-D5D8AAECEC95}" name="% Age&gt;75" dataDxfId="397"/>
    <tableColumn id="8" xr3:uid="{440295D7-9B12-F242-8085-AF23BCF01C3F}" name="% lourd" dataDxfId="396"/>
    <tableColumn id="9" xr3:uid="{25E9FE6A-61B7-9C42-B952-E3E5B084A1B8}" name="Transferts SSR (Nombre de séjours chainés et tranférés vers un établissement SSR) " dataDxfId="395"/>
    <tableColumn id="10" xr3:uid="{B91780F8-0070-324D-9C85-1B574AC44048}" name="Etablissement SSR"/>
    <tableColumn id="11" xr3:uid="{63D40D8F-81AB-9649-9D9B-5AF913575198}" name="Catégorie "/>
    <tableColumn id="12" xr3:uid="{4693C32B-EB9A-5340-A8A4-3D7DCB5D3618}" name="Nb de transferts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A78D601-0D5C-9F4D-9CC2-256CC69C9208}" name="Tableau29" displayName="Tableau29" ref="O2:Z20" totalsRowShown="0" headerRowDxfId="394" headerRowBorderDxfId="393" tableBorderDxfId="392">
  <autoFilter ref="O2:Z20" xr:uid="{5A78D601-0D5C-9F4D-9CC2-256CC69C9208}"/>
  <tableColumns count="12">
    <tableColumn id="1" xr3:uid="{25349050-44AE-F341-80BA-1D59C2C18CC8}" name="Rang" dataDxfId="391"/>
    <tableColumn id="2" xr3:uid="{11464BE7-F451-624D-934C-634B23BDDA65}" name="Code" dataDxfId="390"/>
    <tableColumn id="3" xr3:uid="{B2CF6937-C34A-024F-9718-FAEA082647EA}" name="Groupe Plannification" dataDxfId="389"/>
    <tableColumn id="4" xr3:uid="{545A287E-B637-2D43-BF04-83D237E35E61}" name="Nb séjour / séances" dataDxfId="388"/>
    <tableColumn id="5" xr3:uid="{F56F0210-3B98-674C-9F08-69DD610B7307}" name="Nb de jours" dataDxfId="387"/>
    <tableColumn id="6" xr3:uid="{79CF541A-1E8A-A144-AD4C-22E32E7FF157}" name="Age moyen" dataDxfId="386"/>
    <tableColumn id="7" xr3:uid="{363C5107-EDEE-A44E-96AD-7461D4A919DD}" name="% Age&gt;75" dataDxfId="385"/>
    <tableColumn id="8" xr3:uid="{33EB5C88-67D7-7143-9322-1F78C7768D3C}" name="% lourd" dataDxfId="384"/>
    <tableColumn id="9" xr3:uid="{A0F7433C-9476-8B40-88EE-F53475602819}" name="Transferts SSR (Nombre de séjours chainés et tranférés vers un établissement SSR) " dataDxfId="383"/>
    <tableColumn id="10" xr3:uid="{39C80877-C163-8D4C-A902-07A91C8D3C3B}" name="Etablissement SSR"/>
    <tableColumn id="11" xr3:uid="{9C9467BF-C8F9-5742-B685-9898E2AC5E6B}" name="Catégorie "/>
    <tableColumn id="12" xr3:uid="{EC36ED22-92E7-EE4F-A9A2-F88EAE28DCA5}" name="Nb de transferts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EA8AFD4-9493-B542-8AEF-D6080CDB79D7}" name="Tableau30" displayName="Tableau30" ref="AC2:AN87" totalsRowShown="0" headerRowDxfId="382" headerRowBorderDxfId="381" tableBorderDxfId="380">
  <autoFilter ref="AC2:AN87" xr:uid="{8EA8AFD4-9493-B542-8AEF-D6080CDB79D7}"/>
  <tableColumns count="12">
    <tableColumn id="1" xr3:uid="{A372B9D9-F6EF-DD41-BD2F-2D8E936FC85F}" name="Rang" dataDxfId="379"/>
    <tableColumn id="2" xr3:uid="{C2E59B1C-4137-5145-9804-CC4A26D28B03}" name="Code" dataDxfId="378"/>
    <tableColumn id="3" xr3:uid="{263EC986-34E0-9C4C-B1AB-0371F6D8F20A}" name="Groupe Plannification" dataDxfId="377"/>
    <tableColumn id="4" xr3:uid="{10D7A3C4-BC49-084A-8066-A93B954C5132}" name="Nb séjour / Séances" dataDxfId="376"/>
    <tableColumn id="5" xr3:uid="{82546AC6-C8F7-E049-9D52-EC77FA793049}" name="Nb de jours" dataDxfId="375"/>
    <tableColumn id="6" xr3:uid="{1F7D0573-5DF6-E142-9037-F33CE9CA87FF}" name="Age moyen" dataDxfId="374"/>
    <tableColumn id="7" xr3:uid="{72C59DB5-3217-0B43-9B5C-4D076A7DCAC4}" name="% Age&gt;75" dataDxfId="373"/>
    <tableColumn id="8" xr3:uid="{4FA0B225-2984-B645-9C0C-E0AB2C409216}" name="% lourd" dataDxfId="372"/>
    <tableColumn id="9" xr3:uid="{E34A6796-6EE1-EC42-BD21-605884ADD1F7}" name="Transferts SSR (Nombre de séjours chainés et tranférés vers un établissement SSR) " dataDxfId="371"/>
    <tableColumn id="10" xr3:uid="{0BCFBBE3-8C47-6F4D-8A2E-B380F58BE2CC}" name="Etablissement SSR"/>
    <tableColumn id="11" xr3:uid="{3489EF13-5D0D-ED4F-9E59-EC87DC1C3112}" name="Catégorie "/>
    <tableColumn id="12" xr3:uid="{DE4644C6-8D37-6549-A331-F8996747AD1A}" name="Nb de transferts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40DB650-ED61-B54C-B6CA-C6AB1CE825A9}" name="Tableau31" displayName="Tableau31" ref="AQ2:AY8" totalsRowShown="0" headerRowDxfId="370" headerRowBorderDxfId="369" tableBorderDxfId="368">
  <autoFilter ref="AQ2:AY8" xr:uid="{040DB650-ED61-B54C-B6CA-C6AB1CE825A9}"/>
  <tableColumns count="9">
    <tableColumn id="1" xr3:uid="{904B53F7-D4EF-2141-AC5C-C2F1B369410F}" name="Rang"/>
    <tableColumn id="2" xr3:uid="{3A431A89-8201-FD49-B045-DA749271585A}" name="Code"/>
    <tableColumn id="3" xr3:uid="{A42750CB-0FE6-B847-9AD9-BB6E48E78C32}" name="Groupe Plannification"/>
    <tableColumn id="4" xr3:uid="{6BA0EB50-238F-CF4E-8167-D6A616F52E76}" name="Nb séjour / séances"/>
    <tableColumn id="5" xr3:uid="{98390EF4-DB19-EA47-BC1E-F0DCB735057C}" name="Nb de jours"/>
    <tableColumn id="6" xr3:uid="{A06668D8-B623-0342-8580-834052AD8611}" name="Age moyen"/>
    <tableColumn id="7" xr3:uid="{E40B7179-0396-CE45-BC6F-286041F52014}" name="% Age&gt;75"/>
    <tableColumn id="8" xr3:uid="{C180EE8F-ACEB-B34E-89BF-CA3E3C28832B}" name="% lourd"/>
    <tableColumn id="9" xr3:uid="{CEB71889-2F68-FC42-A9CE-8A0351369656}" name="Transferts SSR (Nombre de séjours chainés et tranférés vers un établissement SSR) 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FCFBB7-9EAF-0544-873D-EB8A7586C542}" name="Tableau32" displayName="Tableau32" ref="BB2:BM15" totalsRowShown="0" headerRowDxfId="367" headerRowBorderDxfId="366" tableBorderDxfId="365">
  <autoFilter ref="BB2:BM15" xr:uid="{BAFCFBB7-9EAF-0544-873D-EB8A7586C542}"/>
  <tableColumns count="12">
    <tableColumn id="1" xr3:uid="{A25BA707-9071-5F44-8824-6D1A87C73A94}" name="Rang" dataDxfId="364"/>
    <tableColumn id="2" xr3:uid="{7A7E301B-A795-6849-B3D9-6E721B6C8061}" name="Code" dataDxfId="363"/>
    <tableColumn id="3" xr3:uid="{0681994E-3209-0E4B-96FD-3CDC7B8C647A}" name="Groupe Plannification" dataDxfId="362"/>
    <tableColumn id="4" xr3:uid="{158D7DB2-2365-464B-A128-87D38FC1A73B}" name="Nb séjour / séances" dataDxfId="361"/>
    <tableColumn id="5" xr3:uid="{0948F8E2-D8A4-A24D-B26B-919AC01F3E3D}" name="Nb de jours" dataDxfId="360"/>
    <tableColumn id="6" xr3:uid="{66CCFFA9-06D9-B549-B751-90679099CAF9}" name="Age moyen" dataDxfId="359"/>
    <tableColumn id="7" xr3:uid="{40E4C465-438B-E44C-8773-597FE653F131}" name="% Age&gt;75" dataDxfId="358"/>
    <tableColumn id="8" xr3:uid="{645B4BB4-7DED-7140-9FF9-5DE2D8E28568}" name="% lourd" dataDxfId="357"/>
    <tableColumn id="9" xr3:uid="{F9B74552-9A4B-9A4F-A87C-77E1899CC67D}" name="Transferts SSR (Nombre de séjours chainés et tranférés vers un établissement SSR) " dataDxfId="356"/>
    <tableColumn id="10" xr3:uid="{1138DFE0-957E-7A4C-B7BA-B66EFB29EA3E}" name="Etablissement SSR"/>
    <tableColumn id="11" xr3:uid="{BCADCB01-8BC1-544E-B197-858320E8CE40}" name="Catégorie "/>
    <tableColumn id="12" xr3:uid="{6B2D5E21-44CC-9F47-8AC6-0A1616D281E8}" name="Nb de transferts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04CD72E-AE35-F54F-A0B6-FE30EE4CEC42}" name="Tableau33" displayName="Tableau33" ref="BP2:BX15" totalsRowShown="0" headerRowDxfId="355" dataDxfId="353" headerRowBorderDxfId="354" tableBorderDxfId="352" totalsRowBorderDxfId="351">
  <autoFilter ref="BP2:BX15" xr:uid="{704CD72E-AE35-F54F-A0B6-FE30EE4CEC42}"/>
  <tableColumns count="9">
    <tableColumn id="1" xr3:uid="{5E87C457-A5C3-8446-A52E-6634AC4C1F15}" name="Rang" dataDxfId="350"/>
    <tableColumn id="2" xr3:uid="{21274000-65CF-B24C-BCFC-75AD2C0DDBBF}" name="Code" dataDxfId="349"/>
    <tableColumn id="3" xr3:uid="{58D2ACEC-04AD-E747-86CC-1F59A4E30FB8}" name="Groupe Plannification" dataDxfId="348"/>
    <tableColumn id="4" xr3:uid="{672504D4-363D-C04C-B207-B92AEE6A5B39}" name="Nb séjour / séances" dataDxfId="347"/>
    <tableColumn id="5" xr3:uid="{F8B05095-6FFD-9448-B330-4EE424FE4548}" name="Nb de jours" dataDxfId="346"/>
    <tableColumn id="6" xr3:uid="{BFB66605-F08C-5040-B0E2-63344A20BEC8}" name="Age moyen" dataDxfId="345"/>
    <tableColumn id="7" xr3:uid="{E2AA42F8-1ADA-2F44-9D24-8F0E55A3CD6C}" name="% Age&gt;75" dataDxfId="344"/>
    <tableColumn id="8" xr3:uid="{9EC7D1CE-9BB5-824B-9CE6-8B6760BCEAA4}" name="% lourd" dataDxfId="343"/>
    <tableColumn id="9" xr3:uid="{97CB9E79-D7D3-F14A-AC84-6AFD79959AF2}" name="Transferts SSR (Nombre de séjours chainés et tranférés vers un établissement SSR) " dataDxfId="342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270B27B-F0EA-C448-9717-C22B8EE0F284}" name="Tableau34" displayName="Tableau34" ref="CA2:CI66" totalsRowShown="0" headerRowDxfId="341" dataDxfId="339" headerRowBorderDxfId="340" tableBorderDxfId="338">
  <autoFilter ref="CA2:CI66" xr:uid="{D270B27B-F0EA-C448-9717-C22B8EE0F284}"/>
  <tableColumns count="9">
    <tableColumn id="1" xr3:uid="{C603F612-B11E-494D-A91A-EFF4A2DFEEDD}" name="Code" dataDxfId="337"/>
    <tableColumn id="2" xr3:uid="{F5E8C189-47A7-C14C-8483-F85E0C1FE984}" name="Groupe Plannification"/>
    <tableColumn id="3" xr3:uid="{C53A5E30-0C85-6B4B-966A-2B1E1C0157B5}" name="Nb séjour / séances" dataDxfId="336"/>
    <tableColumn id="4" xr3:uid="{FB11C67A-10F9-9C4E-9841-BD720E5B6140}" name="Nb de jours" dataDxfId="335"/>
    <tableColumn id="5" xr3:uid="{1228D8BD-B811-7146-8A06-485D0E4745AA}" name="/" dataDxfId="334"/>
    <tableColumn id="6" xr3:uid="{4C785B06-CC41-7949-AEFE-32C67EEB87E6}" name="/2" dataDxfId="333"/>
    <tableColumn id="7" xr3:uid="{1943E187-EFD9-3E4F-B023-5A4734606DE6}" name="/ " dataDxfId="332"/>
    <tableColumn id="8" xr3:uid="{EADD3A2F-E383-314A-9018-1D24E522C0A7}" name="Transferts SSR (Nombre de séjours chainés et tranférés vers un établissement SSR) "/>
    <tableColumn id="9" xr3:uid="{765D0D5B-5536-F047-B03F-8E138652A523}" name="Pourcentage " dataDxfId="331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7401A14-1FCB-984C-8972-ED8F763D0174}" name="Tableau36" displayName="Tableau36" ref="CL2:CQ70" totalsRowShown="0" headerRowDxfId="330" tableBorderDxfId="329">
  <autoFilter ref="CL2:CQ70" xr:uid="{97401A14-1FCB-984C-8972-ED8F763D0174}"/>
  <tableColumns count="6">
    <tableColumn id="1" xr3:uid="{2ADCD4AF-3B67-104E-9514-3E468A99DF18}" name="Etablissement SSR " dataDxfId="328"/>
    <tableColumn id="2" xr3:uid="{F16EA27B-CB0B-324B-8EAF-C4283A2058A9}" name="Catégorie " dataDxfId="327"/>
    <tableColumn id="3" xr3:uid="{CE5199A4-AB4E-B44E-A4FA-2FD02F230529}" name="Code "/>
    <tableColumn id="4" xr3:uid="{A08D19DD-19F5-D14D-A683-FA6442E15B38}" name="Groupe planification "/>
    <tableColumn id="5" xr3:uid="{F1844714-3795-D64C-8512-98D7BFB4D73B}" name="Provenance " dataDxfId="326"/>
    <tableColumn id="6" xr3:uid="{D5BD1F50-66C2-4448-8EA5-C143F38337F2}" name="Effectif " dataDxfId="325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4F743AF-DECD-B74B-9EA1-86B741763765}" name="Tableau37" displayName="Tableau37" ref="A2:L25" totalsRowShown="0" headerRowDxfId="324" headerRowBorderDxfId="323" tableBorderDxfId="322">
  <autoFilter ref="A2:L25" xr:uid="{34F743AF-DECD-B74B-9EA1-86B741763765}"/>
  <tableColumns count="12">
    <tableColumn id="1" xr3:uid="{BF363195-3402-3446-B876-822BA000F968}" name="Rang" dataDxfId="321"/>
    <tableColumn id="2" xr3:uid="{DCB2629E-1191-2F42-AD16-D3FAEA4EEBE3}" name="Code" dataDxfId="320"/>
    <tableColumn id="3" xr3:uid="{E2807842-09B8-9B4E-94FF-8C66AC2C07FB}" name="Groupe Plannification" dataDxfId="319"/>
    <tableColumn id="4" xr3:uid="{89B4C30A-64F1-0149-BA05-E0AD8000831A}" name="Nb séjour / séances" dataDxfId="318"/>
    <tableColumn id="5" xr3:uid="{CED9882F-D1EC-524A-9680-DC117334133E}" name="Nb de jours" dataDxfId="317"/>
    <tableColumn id="6" xr3:uid="{28CD81CF-085D-784A-B625-51FBDAC59F31}" name="Age moyen" dataDxfId="316"/>
    <tableColumn id="7" xr3:uid="{32DC6F2C-494D-0846-A71D-1F4655F5F574}" name="% Age&gt;75" dataDxfId="315"/>
    <tableColumn id="8" xr3:uid="{AD8E00CD-2F73-484E-A331-A1A4DDB06823}" name="% lourd" dataDxfId="314"/>
    <tableColumn id="9" xr3:uid="{86B331C2-40C2-DD4C-8E09-EA7C21A3662F}" name="Transferts SSR (Nombre de séjours chainés et tranférés vers un établissement SSR) " dataDxfId="313"/>
    <tableColumn id="10" xr3:uid="{135EF8B3-0011-4546-8735-7A36BBE50754}" name="Etablissement SSR"/>
    <tableColumn id="11" xr3:uid="{4D5E0830-9574-0C45-99FE-F778276EFDD9}" name="Catégorie "/>
    <tableColumn id="12" xr3:uid="{99288EC2-FF5A-D844-A8B4-11CD2EDCCF66}" name="Nb de transferts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1067E34-E067-F146-B05A-E41497FD6DB8}" name="Tableau38" displayName="Tableau38" ref="O2:Z44" totalsRowShown="0" headerRowDxfId="312" headerRowBorderDxfId="311" tableBorderDxfId="310">
  <autoFilter ref="O2:Z44" xr:uid="{91067E34-E067-F146-B05A-E41497FD6DB8}"/>
  <tableColumns count="12">
    <tableColumn id="1" xr3:uid="{495C79CC-DB79-A34A-8ACF-E3B06479ADBB}" name="Rang" dataDxfId="309"/>
    <tableColumn id="2" xr3:uid="{D24B2DC9-D48E-AC49-B14F-3DF24C09109B}" name="Code" dataDxfId="308"/>
    <tableColumn id="3" xr3:uid="{3517E6FB-9711-5647-9209-D2E3E3343157}" name="Groupe Plannification" dataDxfId="307"/>
    <tableColumn id="4" xr3:uid="{30B27127-1326-6C4E-8358-08D49B12D670}" name="Nb séjour / séances" dataDxfId="306"/>
    <tableColumn id="5" xr3:uid="{EF6D8CF4-E351-9E43-B7B0-77EF2DDF2EBA}" name="Nb de jours" dataDxfId="305"/>
    <tableColumn id="6" xr3:uid="{F4FC9325-AC92-5545-855C-7717E4FE5112}" name="Age moyen" dataDxfId="304"/>
    <tableColumn id="7" xr3:uid="{9822889E-D7CD-3445-BF6B-610D9D45597E}" name="% Age&gt;75" dataDxfId="303"/>
    <tableColumn id="8" xr3:uid="{8E5AF1E9-499F-2245-BE3F-CE04275AD2A6}" name="% lourd" dataDxfId="302"/>
    <tableColumn id="9" xr3:uid="{1680F651-34E5-724E-BCBE-4F55C2240D81}" name="Transferts SSR (Nombre de séjours chainés et tranférés vers un établissement SSR) " dataDxfId="301"/>
    <tableColumn id="10" xr3:uid="{2A5DEACB-CBA4-B74F-9AAA-E6F26754D3B4}" name="Etablissement SSR"/>
    <tableColumn id="11" xr3:uid="{1BC9433D-C18E-AD49-846D-37794EF194EF}" name="Catégorie "/>
    <tableColumn id="12" xr3:uid="{C2089CAB-3C02-8D45-BD5B-18E186F6E2FC}" name="Nb de transferts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6ED4D8C-C1A6-0249-A00E-F25733C0B613}" name="Tableau39" displayName="Tableau39" ref="AC2:AK7" totalsRowShown="0" headerRowDxfId="300" headerRowBorderDxfId="299" tableBorderDxfId="298" totalsRowBorderDxfId="297">
  <autoFilter ref="AC2:AK7" xr:uid="{A6ED4D8C-C1A6-0249-A00E-F25733C0B613}"/>
  <tableColumns count="9">
    <tableColumn id="1" xr3:uid="{8DF6B895-38E6-8144-88AF-49D181543B0C}" name="Rang"/>
    <tableColumn id="2" xr3:uid="{0D46D753-88DE-1F45-91AC-A594F012AF88}" name="Code"/>
    <tableColumn id="3" xr3:uid="{BCC66237-6D66-C642-9D0B-364C03825F6F}" name="Groupe Plannification"/>
    <tableColumn id="4" xr3:uid="{D9E7D136-A9E1-4049-B8EE-11662FCF3FA6}" name="Nb séjour / Séances"/>
    <tableColumn id="5" xr3:uid="{B99AF4A1-D2BD-144C-A41C-0712F2FD13B0}" name="Nb de jours"/>
    <tableColumn id="6" xr3:uid="{DD47A232-E56C-0F40-B74E-18A51DBF29E6}" name="Age moyen"/>
    <tableColumn id="7" xr3:uid="{6E25B374-6A9C-0D4B-B3A5-4CF8B10EA199}" name="% Age&gt;75"/>
    <tableColumn id="8" xr3:uid="{3511FBE8-E12B-9440-9D39-CC21407FD763}" name="% lourd"/>
    <tableColumn id="9" xr3:uid="{6ACDF4FA-5649-FA46-91AE-CA6BCA8E3594}" name="Transferts SSR (Nombre de séjours chainés et tranférés vers un établissement SSR) 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0850D00-00D3-4B4A-A5A0-C057C34A5400}" name="Tableau40" displayName="Tableau40" ref="AN2:AV15" totalsRowShown="0" headerRowDxfId="296" dataDxfId="294" headerRowBorderDxfId="295" tableBorderDxfId="293" totalsRowBorderDxfId="292">
  <autoFilter ref="AN2:AV15" xr:uid="{A0850D00-00D3-4B4A-A5A0-C057C34A5400}"/>
  <tableColumns count="9">
    <tableColumn id="1" xr3:uid="{C2904F10-3A88-B84D-BD9D-F6939DDACCD8}" name="Rang" dataDxfId="291"/>
    <tableColumn id="2" xr3:uid="{28B22CD2-D0F0-984B-A7C3-1EBE39ED7654}" name="Code" dataDxfId="290"/>
    <tableColumn id="3" xr3:uid="{F9BF3BE8-1F13-2343-AB16-A94657663EF9}" name="Groupe Plannification" dataDxfId="289"/>
    <tableColumn id="4" xr3:uid="{61EE2066-F540-3F4C-8F62-DE38FCF70450}" name="Nb séjour / séances" dataDxfId="288"/>
    <tableColumn id="5" xr3:uid="{4D5F8B7F-82D7-7F42-993A-E0366AFE3A60}" name="Nb de jours" dataDxfId="287"/>
    <tableColumn id="6" xr3:uid="{E6D3A7F8-17EC-424A-8F35-FC2BEA8A0F5A}" name="Age moyen" dataDxfId="286"/>
    <tableColumn id="7" xr3:uid="{8C580FCB-854F-4140-9808-4E93E1601801}" name="% Age&gt;75" dataDxfId="285"/>
    <tableColumn id="8" xr3:uid="{CA7B2A8A-6A34-0B45-B741-EDD9F29D9AD5}" name="% lourd" dataDxfId="284"/>
    <tableColumn id="9" xr3:uid="{0C877D3A-B961-3E40-83D2-3AEEEDF5C19D}" name="Transferts SSR (Nombre de séjours chainés et tranférés vers un établissement SSR) " dataDxfId="283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7A0F961-E04C-D84B-9F67-868CAA78FE4D}" name="Tableau41" displayName="Tableau41" ref="AX2:BI94" totalsRowShown="0" headerRowDxfId="282" headerRowBorderDxfId="281" tableBorderDxfId="280">
  <autoFilter ref="AX2:BI94" xr:uid="{27A0F961-E04C-D84B-9F67-868CAA78FE4D}"/>
  <tableColumns count="12">
    <tableColumn id="1" xr3:uid="{7D3ACEA3-7806-4447-826E-43AA4108376E}" name="Rang" dataDxfId="279"/>
    <tableColumn id="2" xr3:uid="{8F09C4D8-7E51-CB41-ABF0-DBF79772389F}" name="Code" dataDxfId="278"/>
    <tableColumn id="3" xr3:uid="{E2407E02-38BA-704D-8C26-697E1287B8F4}" name="Groupe Plannification" dataDxfId="277"/>
    <tableColumn id="4" xr3:uid="{D3C093E5-DA2F-D94F-8FBB-213301DFFB59}" name="Nb séjour" dataDxfId="276"/>
    <tableColumn id="5" xr3:uid="{814E2C6B-C432-DE44-95A6-9DDDE49C0EA5}" name="Nb de jours" dataDxfId="275"/>
    <tableColumn id="6" xr3:uid="{688F070E-BB75-AC4E-A173-9C452A36A3C7}" name="Age moyen" dataDxfId="274"/>
    <tableColumn id="7" xr3:uid="{8600A962-3AA1-F245-8EFC-FAE1C688D08F}" name="% Age&gt;75" dataDxfId="273"/>
    <tableColumn id="8" xr3:uid="{1A10541E-769A-3346-A137-804BBE834025}" name="% lourd" dataDxfId="272"/>
    <tableColumn id="9" xr3:uid="{6640A868-9FAD-704A-8299-7061C104CD24}" name="Transferts SSR (Nombre de séjours chainés et tranférés vers un établissement SSR) " dataDxfId="271"/>
    <tableColumn id="10" xr3:uid="{14C8BAF4-AFC5-6748-A170-4F6E2E1E9024}" name="Etablissement SSR"/>
    <tableColumn id="11" xr3:uid="{097C3154-F47A-0347-A0CC-381D976D5EC8}" name="Catégorie "/>
    <tableColumn id="12" xr3:uid="{159D005B-F4B3-E344-8BAD-E9E247DEFF5A}" name="Nb de transferts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2AEEC2E-4D01-FE4E-B77A-556001F03ED8}" name="Tableau45" displayName="Tableau45" ref="BL2:BW17" totalsRowShown="0" headerRowDxfId="270" dataDxfId="268" headerRowBorderDxfId="269" tableBorderDxfId="267">
  <autoFilter ref="BL2:BW17" xr:uid="{E2AEEC2E-4D01-FE4E-B77A-556001F03ED8}"/>
  <tableColumns count="12">
    <tableColumn id="1" xr3:uid="{77B9867E-355B-2941-B5B8-8456507E582E}" name="Rang" dataDxfId="266"/>
    <tableColumn id="2" xr3:uid="{842503F3-0A45-0C4B-9749-029CFD075709}" name="Code" dataDxfId="265"/>
    <tableColumn id="3" xr3:uid="{B5CC9FA2-BABF-DA4E-866E-660A6632A20C}" name="Groupe Plannification" dataDxfId="264"/>
    <tableColumn id="4" xr3:uid="{0E5F40CE-16C2-FA40-BE60-D8BA9AB2F860}" name="Nb séjour / séances" dataDxfId="263"/>
    <tableColumn id="5" xr3:uid="{A5B26CFE-87D1-984E-A850-213033868A5A}" name="Nb de jours" dataDxfId="262"/>
    <tableColumn id="6" xr3:uid="{E8C43A7D-B3F9-8D4B-B88F-B23EDACAFFAC}" name="Age moyen" dataDxfId="261"/>
    <tableColumn id="7" xr3:uid="{8CEC1D6F-312B-B442-B907-029BCDA2017E}" name="% Age&gt;75" dataDxfId="260"/>
    <tableColumn id="8" xr3:uid="{B0ED5323-AFBF-EC47-A64C-CE6C8EA92E9D}" name="% lourd" dataDxfId="259"/>
    <tableColumn id="9" xr3:uid="{C1EA928D-F3B8-FB47-A61B-B5251494D7DC}" name="Transferts SSR (Nombre de séjours chainés et tranférés vers un établissement SSR) " dataDxfId="258"/>
    <tableColumn id="10" xr3:uid="{F4DB3B01-24FD-7B42-8C53-4D270E6FA26A}" name="Etablissement SSR" dataDxfId="257"/>
    <tableColumn id="11" xr3:uid="{C589B441-F0AA-0D46-BB9E-C96E304B1D7F}" name="Catégorie " dataDxfId="256"/>
    <tableColumn id="12" xr3:uid="{A28ECBF6-B530-8949-A6DB-69D5B89A3651}" name="Nb de transferts" dataDxfId="255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A6F12A4-7D26-1843-BE8B-B03904ED1BB4}" name="Tableau46" displayName="Tableau46" ref="BZ2:CK15" totalsRowShown="0" headerRowDxfId="254" tableBorderDxfId="253">
  <autoFilter ref="BZ2:CK15" xr:uid="{BA6F12A4-7D26-1843-BE8B-B03904ED1BB4}"/>
  <tableColumns count="12">
    <tableColumn id="1" xr3:uid="{31EA5407-25CF-834E-9ADD-5852B4A1877B}" name="Rang" dataDxfId="252"/>
    <tableColumn id="2" xr3:uid="{A1E0D3C0-40B5-5043-806F-7556FE4008AE}" name="Code" dataDxfId="251"/>
    <tableColumn id="3" xr3:uid="{0CF5979A-E2BA-4546-A8E7-D33DFEF80109}" name="Groupe Plannification" dataDxfId="250"/>
    <tableColumn id="4" xr3:uid="{B49B2B53-8BCF-4E4A-98FA-8F916C805D3F}" name="Nb séjour" dataDxfId="249"/>
    <tableColumn id="5" xr3:uid="{117DDCEF-BAB9-1A4B-9568-5E8CF1FE21E3}" name="Nb de jours" dataDxfId="248"/>
    <tableColumn id="6" xr3:uid="{3D09F996-FE13-E74F-A6AF-92180E000E14}" name="Age moyen" dataDxfId="247"/>
    <tableColumn id="7" xr3:uid="{60AA9F04-AF3B-4742-9D76-7A6CE0D8CEFF}" name="% Age&gt;75" dataDxfId="246"/>
    <tableColumn id="8" xr3:uid="{56DB1527-2CF4-0F4B-A904-196CFEBAD4B2}" name="% lourd" dataDxfId="245"/>
    <tableColumn id="9" xr3:uid="{CC55F34A-3B77-EC4F-92F8-054B0F0C8FD6}" name="Transferts SSR (Nombre de séjours chainés et tranférés vers un établissement SSR) " dataDxfId="244"/>
    <tableColumn id="10" xr3:uid="{891B2D93-0984-BC42-8A00-E5E9277F733F}" name="Etablissement SSR"/>
    <tableColumn id="11" xr3:uid="{90DE943B-89E2-A547-8A25-5A9DB13C3916}" name="Catégorie "/>
    <tableColumn id="12" xr3:uid="{C6EFA5D5-DAEF-914D-8CC7-39BA6B2BA948}" name="Nb de transferts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DD86440-4EF7-F748-95CB-5B4A7083B208}" name="Tableau47" displayName="Tableau47" ref="CN2:CV64" totalsRowShown="0" headerRowDxfId="243" dataDxfId="241" headerRowBorderDxfId="242" tableBorderDxfId="240">
  <autoFilter ref="CN2:CV64" xr:uid="{4DD86440-4EF7-F748-95CB-5B4A7083B208}"/>
  <tableColumns count="9">
    <tableColumn id="1" xr3:uid="{DC0A5623-E7BA-E44C-940D-8EE043E738F6}" name="Code" dataDxfId="239"/>
    <tableColumn id="2" xr3:uid="{4100FB96-0D7C-8F43-BB56-229BA6F59824}" name="Groupe Plannification" dataDxfId="238"/>
    <tableColumn id="3" xr3:uid="{2B3B7A3A-C4B5-9C4C-A5BB-43C8D6B1EF7B}" name="Nb séjour" dataDxfId="237"/>
    <tableColumn id="4" xr3:uid="{8834D82C-4BB2-D840-8E09-8DAB70B80FFE}" name="Nb de jours" dataDxfId="236"/>
    <tableColumn id="5" xr3:uid="{C3FFD4AC-5F77-474A-9E9F-19EF9A13A76B}" name="/" dataDxfId="235"/>
    <tableColumn id="6" xr3:uid="{9C4D3709-630B-B142-BB6A-CC5AC1D3AC57}" name="/2" dataDxfId="234"/>
    <tableColumn id="7" xr3:uid="{4B0492B2-3B43-A84D-9C7C-81F5E3073B90}" name="/ " dataDxfId="233"/>
    <tableColumn id="8" xr3:uid="{C2E5178E-2184-BA4B-BC32-96754CF892F2}" name="Transferts SSR (Nombre de séjours chainés et tranférés vers un établissement SSR) "/>
    <tableColumn id="9" xr3:uid="{13F86E82-6062-7746-A263-F9076B5BC2CA}" name="Pourcentage " dataDxfId="232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6B7B3D9-BD94-4A47-A204-752F539190AB}" name="Tableau48" displayName="Tableau48" ref="CY2:DD44" totalsRowShown="0" headerRowDxfId="231" tableBorderDxfId="230">
  <autoFilter ref="CY2:DD44" xr:uid="{B6B7B3D9-BD94-4A47-A204-752F539190AB}"/>
  <tableColumns count="6">
    <tableColumn id="1" xr3:uid="{CCA2E23B-D67B-634C-85EC-710B7FEF7A25}" name="Etablissement SSR " dataDxfId="229"/>
    <tableColumn id="2" xr3:uid="{3355BAF4-C0DE-A94E-8FF7-7BBAB5C92D2D}" name="Catégorie " dataDxfId="228"/>
    <tableColumn id="3" xr3:uid="{3597E6CB-F4EA-EF49-BCF1-79F217A631D2}" name="Code "/>
    <tableColumn id="4" xr3:uid="{1F7CAD44-0DF2-3A42-B902-5D47E3A27F48}" name="Groupe planification "/>
    <tableColumn id="5" xr3:uid="{E4D55223-97E3-BC42-9221-7B84F0A6C31B}" name="Provenance " dataDxfId="227"/>
    <tableColumn id="6" xr3:uid="{1BABC6A3-F60A-2A43-83EF-5B8F07CA1589}" name="Effectif 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07F066F-7410-3A46-BAE3-5238070D00EC}" name="Tableau49" displayName="Tableau49" ref="A2:L90" totalsRowShown="0" headerRowDxfId="226" headerRowBorderDxfId="225" tableBorderDxfId="224">
  <autoFilter ref="A2:L90" xr:uid="{C07F066F-7410-3A46-BAE3-5238070D00EC}"/>
  <tableColumns count="12">
    <tableColumn id="1" xr3:uid="{ED7786EA-699D-874A-A031-388BBED5ADA7}" name="Rang" dataDxfId="223"/>
    <tableColumn id="2" xr3:uid="{0DE2F0A5-26FF-1A46-A208-4C0D1D2AF9C0}" name="Code" dataDxfId="222"/>
    <tableColumn id="3" xr3:uid="{2778A61B-2FF8-6C42-9680-C055A06AFB61}" name="Groupe Plannification" dataDxfId="221"/>
    <tableColumn id="4" xr3:uid="{DEAEB5E1-6680-0D4C-BF01-36E172FCD544}" name="Nb séjour / séances" dataDxfId="220"/>
    <tableColumn id="5" xr3:uid="{86075655-7A38-0C41-9C7A-D663C87554AB}" name="Nb de jours" dataDxfId="219"/>
    <tableColumn id="6" xr3:uid="{C4A91C18-E183-354C-962C-62E75A254AAA}" name="Age moyen" dataDxfId="218"/>
    <tableColumn id="7" xr3:uid="{7D930428-8D19-984B-9CB4-EDCD77BE0A67}" name="% Age&gt;75" dataDxfId="217"/>
    <tableColumn id="8" xr3:uid="{2D20D5DE-2FAB-4E45-A100-B67C57C41638}" name="% lourd" dataDxfId="216"/>
    <tableColumn id="9" xr3:uid="{902C5676-A696-FB47-B009-81F00A125644}" name="Transferts SSR (Nombre de séjours chainés et tranférés vers un établissement SSR) " dataDxfId="215"/>
    <tableColumn id="10" xr3:uid="{FBF88FD0-AE1F-CB4E-8CEC-6A2648710901}" name="Etablissement SSR"/>
    <tableColumn id="11" xr3:uid="{A6D252DA-65E7-224B-AE02-605B4C7C8268}" name="Catégorie "/>
    <tableColumn id="12" xr3:uid="{9C2CE4A0-B58B-6C46-A10E-6600851C6DB3}" name="Nb de transferts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0998901-B95C-934A-B767-4823F839AFD7}" name="Tableau50" displayName="Tableau50" ref="O2:Z31" totalsRowShown="0" headerRowBorderDxfId="214" tableBorderDxfId="213">
  <autoFilter ref="O2:Z31" xr:uid="{60998901-B95C-934A-B767-4823F839AFD7}"/>
  <tableColumns count="12">
    <tableColumn id="1" xr3:uid="{E0842025-74D6-CE44-96E4-1A640ED819C2}" name="Rang" dataDxfId="212"/>
    <tableColumn id="2" xr3:uid="{5168F36F-CB0F-2941-ADDF-885FD940123A}" name="Code" dataDxfId="211"/>
    <tableColumn id="3" xr3:uid="{D60C1ADE-DA93-4F48-A936-ADACAC63BBA9}" name="Groupe Plannification" dataDxfId="210"/>
    <tableColumn id="4" xr3:uid="{73C2F5D0-256C-AE4A-AC1D-B4AEC202CCDE}" name="Nb séjour" dataDxfId="209"/>
    <tableColumn id="5" xr3:uid="{DA203E78-C5A5-D841-8B34-7532EE39EE2E}" name="Nb de jours / séances" dataDxfId="208"/>
    <tableColumn id="6" xr3:uid="{7FAC7FA7-844F-2540-8C19-B12C82B394C4}" name="Age moyen" dataDxfId="207"/>
    <tableColumn id="7" xr3:uid="{67DE3CC3-532D-7F46-A740-F163E95E38D4}" name="% Age&gt;75" dataDxfId="206"/>
    <tableColumn id="8" xr3:uid="{8976B577-DA11-B046-8F23-F146BE2A79EA}" name="% lourd" dataDxfId="205"/>
    <tableColumn id="9" xr3:uid="{B1EB340D-7DE2-814B-93C6-FE7BE04C9F66}" name="Transferts SSR (Nombre de séjours chainés et tranférés vers un établissement SSR) " dataDxfId="204"/>
    <tableColumn id="10" xr3:uid="{B35EA261-D947-9341-B2F0-1D07F64A4148}" name="Etablissement SSR"/>
    <tableColumn id="11" xr3:uid="{BFF9D2CC-766E-334F-ABBC-D39CDB3D6766}" name="Catégorie "/>
    <tableColumn id="12" xr3:uid="{9DBC8BBA-C74A-1C48-86F0-87319A156149}" name="Nb de transferts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6C3417F1-158F-9A41-9AFB-494C083F6F4E}" name="Tableau51" displayName="Tableau51" ref="AC2:AK58" totalsRowShown="0" headerRowDxfId="203" dataDxfId="201" headerRowBorderDxfId="202" tableBorderDxfId="200" totalsRowBorderDxfId="199">
  <autoFilter ref="AC2:AK58" xr:uid="{6C3417F1-158F-9A41-9AFB-494C083F6F4E}"/>
  <tableColumns count="9">
    <tableColumn id="1" xr3:uid="{D888425A-6A85-9245-8242-11186D833E59}" name="Code" dataDxfId="198"/>
    <tableColumn id="2" xr3:uid="{578FB0D9-971A-5E4F-9572-2C03E1DD829F}" name="Groupe Plannification"/>
    <tableColumn id="3" xr3:uid="{AD51586F-7F32-DD4F-8D2A-5CEB0428A746}" name="Nb séjour / séances" dataDxfId="197"/>
    <tableColumn id="4" xr3:uid="{143B469B-AAD7-8345-A91C-B560BD02F353}" name="Nb de jours" dataDxfId="196"/>
    <tableColumn id="5" xr3:uid="{947CF25B-7FD2-864A-8F64-A58998A81C68}" name="/" dataDxfId="195"/>
    <tableColumn id="6" xr3:uid="{5E39D1A7-39C4-AC44-91A9-441D24CB0023}" name="/2" dataDxfId="194"/>
    <tableColumn id="7" xr3:uid="{C0120675-7E03-CB46-AD35-57A59C5E88B2}" name="/3" dataDxfId="193"/>
    <tableColumn id="8" xr3:uid="{C95382EE-BD2B-0047-9A77-43202F284AE0}" name="Transferts SSR (Nombre de séjours chainés et tranférés vers un établissement SSR) " dataDxfId="192"/>
    <tableColumn id="9" xr3:uid="{BF7F2BCE-D49C-E846-A0EF-C0A11121E599}" name="Pourcentage " dataDxfId="191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A472E9C-433D-3F49-ADB1-E4CBA84DE7BA}" name="Tableau52" displayName="Tableau52" ref="AN2:AS40" totalsRowShown="0" headerRowDxfId="190" dataDxfId="189" tableBorderDxfId="188">
  <autoFilter ref="AN2:AS40" xr:uid="{AA472E9C-433D-3F49-ADB1-E4CBA84DE7BA}"/>
  <tableColumns count="6">
    <tableColumn id="1" xr3:uid="{CC62F69E-F6F0-DC43-A977-4AF4F1F3DFF7}" name="Etablissement SSR " dataDxfId="187"/>
    <tableColumn id="2" xr3:uid="{90133F36-BE24-CA48-B965-814847ED4734}" name="Catégorie " dataDxfId="186"/>
    <tableColumn id="3" xr3:uid="{BC5846AA-0F61-0648-A239-9C7788493D45}" name="Code " dataDxfId="185"/>
    <tableColumn id="4" xr3:uid="{4A5E80F6-CB00-5343-BEFA-A6527B2EE530}" name="Groupe planification " dataDxfId="184"/>
    <tableColumn id="5" xr3:uid="{81228F0E-21C8-7C42-91FD-33794FC9BCDA}" name="Provenance " dataDxfId="183"/>
    <tableColumn id="6" xr3:uid="{11EBE40C-32B6-0843-A3BB-DB34F4E478C9}" name="Effectif " dataDxfId="182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DC38DAB-817D-1C4C-9DD2-D4FD8513818F}" name="Tableau55" displayName="Tableau55" ref="A2:L16" totalsRowShown="0" headerRowDxfId="181" headerRowBorderDxfId="180" tableBorderDxfId="179">
  <autoFilter ref="A2:L16" xr:uid="{7DC38DAB-817D-1C4C-9DD2-D4FD8513818F}"/>
  <tableColumns count="12">
    <tableColumn id="1" xr3:uid="{61BAC5FB-E145-9A40-A4EC-1CFD6520A3D6}" name="Rang" dataDxfId="178"/>
    <tableColumn id="2" xr3:uid="{0799701E-3AA0-F646-9CE6-F8C458CCBA6F}" name="Code" dataDxfId="177"/>
    <tableColumn id="3" xr3:uid="{1BE524C8-6D0F-CF4C-A377-E349B999E5AC}" name="Groupe Plannification" dataDxfId="176"/>
    <tableColumn id="4" xr3:uid="{C190E432-1F43-E74D-A57B-8A35C4D670D1}" name="Nb séjour / séances" dataDxfId="175"/>
    <tableColumn id="5" xr3:uid="{1D10A53A-95B7-FD45-88AD-3A45E1A492BC}" name="Nb de jours" dataDxfId="174"/>
    <tableColumn id="6" xr3:uid="{0EA6D3C5-2180-3A46-84C9-5D5E3C0F74B2}" name="Age moyen" dataDxfId="173"/>
    <tableColumn id="7" xr3:uid="{14D814CD-14CF-F342-8909-72E00A29ED91}" name="% Age&gt;75" dataDxfId="172"/>
    <tableColumn id="8" xr3:uid="{A09F3243-94D8-DC46-A4AE-C6AC9C254606}" name="% lourd" dataDxfId="171"/>
    <tableColumn id="9" xr3:uid="{47449958-1623-484F-AD54-4D5E3CEB9D94}" name="Transferts SSR (Nombre de séjours chainés et tranférés vers un établissement SSR) " dataDxfId="170"/>
    <tableColumn id="10" xr3:uid="{F60A8954-2205-A449-9491-9C322595BD39}" name="Etablissement SSR"/>
    <tableColumn id="11" xr3:uid="{E5E8DB74-47EB-5445-A7CF-CCEB5D28D39D}" name="Catégorie "/>
    <tableColumn id="12" xr3:uid="{D2A37B0E-BDD6-C04A-B1ED-E5F881C2E86F}" name="Nb de transferts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AA96102-FBAE-4646-B657-23E8E6360DED}" name="Tableau56" displayName="Tableau56" ref="O2:Z56" totalsRowShown="0" headerRowDxfId="169" headerRowBorderDxfId="168" tableBorderDxfId="167">
  <autoFilter ref="O2:Z56" xr:uid="{5AA96102-FBAE-4646-B657-23E8E6360DED}"/>
  <tableColumns count="12">
    <tableColumn id="1" xr3:uid="{7F1F422D-3C85-184F-9659-1B43E005FB12}" name="Rang" dataDxfId="166"/>
    <tableColumn id="2" xr3:uid="{E9779705-6647-1B46-A38B-F82F134E2BE8}" name="Code" dataDxfId="165"/>
    <tableColumn id="3" xr3:uid="{3F548D80-BEAA-A94E-9A04-48D124F9688D}" name="Groupe Plannification" dataDxfId="164"/>
    <tableColumn id="4" xr3:uid="{C061B5D8-890C-E849-B3F9-C5C1D12A1020}" name="Nb séjour / séances" dataDxfId="163"/>
    <tableColumn id="5" xr3:uid="{67DB1493-CF30-814A-B7CA-F393233EC50D}" name="Nb de jours" dataDxfId="162"/>
    <tableColumn id="6" xr3:uid="{5F5AEB66-9D5B-C246-9856-AEA7AF69BF47}" name="Age moyen" dataDxfId="161"/>
    <tableColumn id="7" xr3:uid="{B837EE9E-6AFD-1245-8733-A271A438ECB5}" name="% Age&gt;75" dataDxfId="160"/>
    <tableColumn id="8" xr3:uid="{6C6198AC-9CBA-5549-93AA-BCC82849E32C}" name="% lourd" dataDxfId="159"/>
    <tableColumn id="9" xr3:uid="{5B2C1884-013C-FB4C-85D2-1D36CEB59EB9}" name="Transferts SSR (Nombre de séjours chainés et tranférés vers un établissement SSR) " dataDxfId="158"/>
    <tableColumn id="10" xr3:uid="{399F56AF-DEB2-0243-A740-1CB1CB656411}" name="Etablissement SSR"/>
    <tableColumn id="11" xr3:uid="{0430F78A-BA56-7149-9E85-2C45D0787476}" name="Catégorie "/>
    <tableColumn id="12" xr3:uid="{A58B3668-6062-EC4F-809B-27F933076670}" name="Nb de transferts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60498DD5-B071-2642-A126-F5CEE31DBA2D}" name="Tableau57" displayName="Tableau57" ref="AC2:AN58" totalsRowShown="0" headerRowDxfId="157" headerRowBorderDxfId="156" tableBorderDxfId="155">
  <autoFilter ref="AC2:AN58" xr:uid="{60498DD5-B071-2642-A126-F5CEE31DBA2D}"/>
  <tableColumns count="12">
    <tableColumn id="1" xr3:uid="{BFC41B47-530D-CD4F-9B67-BE8264B2ABD3}" name="Rang" dataDxfId="154"/>
    <tableColumn id="2" xr3:uid="{16FCCDF6-2A02-824A-A078-C5BEA1FD889D}" name="Code" dataDxfId="153"/>
    <tableColumn id="3" xr3:uid="{5D4075C5-6AFC-104F-B6FF-0C3084CE3C17}" name="Groupe Plannification" dataDxfId="152"/>
    <tableColumn id="4" xr3:uid="{18C00B67-BDC5-534E-BF57-FE6F7AEF7B83}" name="Nb séjour / séances" dataDxfId="151"/>
    <tableColumn id="5" xr3:uid="{8D8B6BA3-46C3-DE47-BFD8-7640BC247FEC}" name="Nb de jours" dataDxfId="150"/>
    <tableColumn id="6" xr3:uid="{BE9C002C-A9A1-1141-B5BA-688DFACAC671}" name="Age moyen" dataDxfId="149"/>
    <tableColumn id="7" xr3:uid="{1FCE76D9-1496-E846-91D1-F957B4A042B0}" name="% Age&gt;75" dataDxfId="148"/>
    <tableColumn id="8" xr3:uid="{352E2775-C25B-A346-AA62-9108E202EEAC}" name="% lourd" dataDxfId="147"/>
    <tableColumn id="9" xr3:uid="{6FF36914-94B3-0147-AB4F-FFE382B15C3E}" name="Transferts SSR (Nombre de séjours chainés et tranférés vers un établissement SSR) " dataDxfId="146"/>
    <tableColumn id="10" xr3:uid="{AC2003CD-0C4D-1E4C-86D5-43BB1EA685E6}" name="Etablissement SSR"/>
    <tableColumn id="11" xr3:uid="{EE458FFE-C19F-F940-9FAC-0E3A20FA0738}" name="Catégorie "/>
    <tableColumn id="12" xr3:uid="{8A1047A0-2DB0-2846-BE51-6CBD750F9E77}" name="Nb de transferts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3998E2A-E9AE-1D40-94B8-D3CF75AD80D9}" name="Tableau58" displayName="Tableau58" ref="AQ2:BB54" totalsRowShown="0" headerRowDxfId="145" tableBorderDxfId="144">
  <autoFilter ref="AQ2:BB54" xr:uid="{F3998E2A-E9AE-1D40-94B8-D3CF75AD80D9}"/>
  <tableColumns count="12">
    <tableColumn id="1" xr3:uid="{13EBE026-ECC8-764B-B067-DAE76A19D7F2}" name="Rang" dataDxfId="143"/>
    <tableColumn id="2" xr3:uid="{D282EDF4-02D2-F844-A7CF-5297E140B89E}" name="Code" dataDxfId="142"/>
    <tableColumn id="3" xr3:uid="{1D825363-BB7E-5048-BFC0-79CDD112C726}" name="Groupe Plannification" dataDxfId="141"/>
    <tableColumn id="4" xr3:uid="{F4DF358B-6336-D149-84FD-AD7BD364C8B1}" name="Nb séjour / séances" dataDxfId="140"/>
    <tableColumn id="5" xr3:uid="{EE7DBE85-E8CF-A34F-A021-D33271C81A65}" name="Nb de jours" dataDxfId="139"/>
    <tableColumn id="6" xr3:uid="{D80B6686-A6FF-A042-9697-88C61D514D74}" name="Age moyen" dataDxfId="138"/>
    <tableColumn id="7" xr3:uid="{DD460BBB-F9D4-374A-AA72-B3D56F05747D}" name="% Age&gt;75" dataDxfId="137"/>
    <tableColumn id="8" xr3:uid="{DC20427B-11FA-0148-B072-7687F5679EF2}" name="% lourd" dataDxfId="136"/>
    <tableColumn id="9" xr3:uid="{F2E43A32-BA11-8744-8C08-A5C8A50E7AB5}" name="Transferts SSR (Nombre de séjours chainés et tranférés vers un établissement SSR) " dataDxfId="135"/>
    <tableColumn id="10" xr3:uid="{32D74BC0-24C1-B843-AD77-9F31BABC63DA}" name="Etablissement SSR"/>
    <tableColumn id="11" xr3:uid="{3CA4F061-4922-7449-B03B-247FCE2D4A4C}" name="Catégorie "/>
    <tableColumn id="12" xr3:uid="{264F58FB-6E74-5D4A-B454-6BCAAC9C20E7}" name="Nb de transferts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97CC3288-BBFB-414E-8932-4CB14FC24B01}" name="Tableau59" displayName="Tableau59" ref="BE2:BP41" totalsRowShown="0" headerRowDxfId="134" tableBorderDxfId="133">
  <autoFilter ref="BE2:BP41" xr:uid="{97CC3288-BBFB-414E-8932-4CB14FC24B01}"/>
  <tableColumns count="12">
    <tableColumn id="1" xr3:uid="{71E81F5B-7DC2-AB44-BF17-85A4139F2130}" name="Rang" dataDxfId="132"/>
    <tableColumn id="2" xr3:uid="{928F1981-FEC3-2241-8B89-54EB28711DBC}" name="Code" dataDxfId="131"/>
    <tableColumn id="3" xr3:uid="{BA5040F7-43D1-244F-9473-C5B1E28B4CF2}" name="Groupe Plannification" dataDxfId="130"/>
    <tableColumn id="4" xr3:uid="{B69A55DE-74F9-8F4F-A993-C05601A8CC0D}" name="Nb séjour / séances" dataDxfId="129"/>
    <tableColumn id="5" xr3:uid="{04DBA485-8F65-F249-BB89-0BD125D44D88}" name="Nb de jours" dataDxfId="128"/>
    <tableColumn id="6" xr3:uid="{589D18BF-0FE1-B046-8C10-8976AA6C5386}" name="Age moyen" dataDxfId="127"/>
    <tableColumn id="7" xr3:uid="{847AC44F-9BC7-3349-A930-CF60FBB07322}" name="% Age&gt;75" dataDxfId="126"/>
    <tableColumn id="8" xr3:uid="{CE1EF2B2-81D6-C546-A26C-9098A1440EF1}" name="% lourd" dataDxfId="125"/>
    <tableColumn id="9" xr3:uid="{26809FFB-6E66-FA42-8D92-8FBEFE03316C}" name="Transferts SSR (Nombre de séjours chainés et tranférés vers un établissement SSR) " dataDxfId="124"/>
    <tableColumn id="10" xr3:uid="{04B28929-FCDD-1141-A224-FB05C58D98B8}" name="Etablissement SSR"/>
    <tableColumn id="11" xr3:uid="{B111FAFD-ED8C-FB42-AF5C-EBD7741BD65F}" name="Catégorie "/>
    <tableColumn id="12" xr3:uid="{6AC2813A-5CBA-5F46-8726-D7596B1D9663}" name="Nb de transferts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BE0D6FF-C9CA-4D4A-A54A-F503E711F0DF}" name="Tableau60" displayName="Tableau60" ref="CG2:CR59" totalsRowShown="0" headerRowDxfId="123" tableBorderDxfId="122">
  <autoFilter ref="CG2:CR59" xr:uid="{1BE0D6FF-C9CA-4D4A-A54A-F503E711F0DF}"/>
  <tableColumns count="12">
    <tableColumn id="1" xr3:uid="{C1334D2F-55E8-4449-A83F-A7EAB92B6FBA}" name="Rang" dataDxfId="121"/>
    <tableColumn id="2" xr3:uid="{3AF61769-92A8-C141-935F-F1308570A183}" name="Code" dataDxfId="120"/>
    <tableColumn id="3" xr3:uid="{064AE9CD-C43B-ED41-B8D0-AD71E4B804EB}" name="Groupe Plannification" dataDxfId="119"/>
    <tableColumn id="4" xr3:uid="{51D6516B-8402-DC4C-84B8-8A2E888648A6}" name="Nb séjour / séances" dataDxfId="118"/>
    <tableColumn id="5" xr3:uid="{A1598140-B166-5042-94A9-9A940D19FF5E}" name="Nb de jours" dataDxfId="117"/>
    <tableColumn id="6" xr3:uid="{1256E3C2-D244-EA49-9853-BF4CBCE64904}" name="Age moyen" dataDxfId="116"/>
    <tableColumn id="7" xr3:uid="{3FEC9C04-806B-3241-8906-EA6A41B5A0D7}" name="% Age&gt;75" dataDxfId="115"/>
    <tableColumn id="8" xr3:uid="{CE16BF9F-FF99-E242-BB44-138472F9814F}" name="% lourd" dataDxfId="114"/>
    <tableColumn id="9" xr3:uid="{FCC5A3F8-DA4D-E545-8408-674B783061EC}" name="Transferts SSR (Nombre de séjours chainés et tranférés vers un établissement SSR) " dataDxfId="113"/>
    <tableColumn id="10" xr3:uid="{58CD9D1F-95C1-284E-902A-EB42E21516B0}" name="Etablissement SSR"/>
    <tableColumn id="11" xr3:uid="{32CE4CDB-0D53-9A44-A6B5-2744A7949AE9}" name="Catégorie "/>
    <tableColumn id="12" xr3:uid="{CF260B9D-7265-3F4A-8030-9EE83F114AC9}" name="Nb de transferts"/>
  </tableColumns>
  <tableStyleInfo name="TableStyleLight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CF4FB4C-F310-0E43-8941-6B175DB1013E}" name="Tableau61" displayName="Tableau61" ref="BS2:CD48" totalsRowShown="0" headerRowDxfId="112" tableBorderDxfId="111">
  <autoFilter ref="BS2:CD48" xr:uid="{2CF4FB4C-F310-0E43-8941-6B175DB1013E}"/>
  <tableColumns count="12">
    <tableColumn id="1" xr3:uid="{29E87047-B2B5-D147-A892-0BCE45C94825}" name="Rang" dataDxfId="110"/>
    <tableColumn id="2" xr3:uid="{F8AEB205-912D-584F-9896-0E03EEF8CB25}" name="Code" dataDxfId="109"/>
    <tableColumn id="3" xr3:uid="{B2A36B25-87FB-D940-8CF5-C55491C35C4C}" name="Groupe Plannification" dataDxfId="108"/>
    <tableColumn id="4" xr3:uid="{ADEE4170-CADC-8945-9B0B-43FAE55FF8A1}" name="Nb séjour / séances" dataDxfId="107"/>
    <tableColumn id="5" xr3:uid="{B1512E11-6A03-9D43-B845-7105CCFFB31A}" name="Nb de jours" dataDxfId="106"/>
    <tableColumn id="6" xr3:uid="{BC4479BE-399B-5146-B67D-1C9A94F77AD3}" name="Age moyen" dataDxfId="105"/>
    <tableColumn id="7" xr3:uid="{42912995-50E5-6143-9012-71E49871EE43}" name="% Age&gt;75" dataDxfId="104"/>
    <tableColumn id="8" xr3:uid="{FBBD03CC-EFA0-5345-A447-2E9ECEC94BDE}" name="% lourd" dataDxfId="103"/>
    <tableColumn id="9" xr3:uid="{8135CD5E-723B-3C4C-B076-DD8B94A50B40}" name="Transferts SSR (Nombre de séjours chainés et tranférés vers un établissement SSR) " dataDxfId="102"/>
    <tableColumn id="10" xr3:uid="{4B568861-B475-EF4D-A1CB-108C796A5DDF}" name="Etablissement SSR"/>
    <tableColumn id="11" xr3:uid="{1EE8EAAE-508B-AE4D-B82C-7E97A88F7293}" name="Catégorie "/>
    <tableColumn id="12" xr3:uid="{A822B574-2331-A546-B67A-DDEF4D19448F}" name="Nb de transferts"/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5001A76B-CBC8-344F-8EF5-898BE36E3999}" name="Tableau62" displayName="Tableau62" ref="CU2:DF31" totalsRowShown="0" headerRowDxfId="101" tableBorderDxfId="100">
  <autoFilter ref="CU2:DF31" xr:uid="{5001A76B-CBC8-344F-8EF5-898BE36E3999}"/>
  <tableColumns count="12">
    <tableColumn id="1" xr3:uid="{F096D713-8777-E34C-B3D7-B6765EFC64DB}" name="Rang" dataDxfId="99"/>
    <tableColumn id="2" xr3:uid="{5B9C3B45-F0D1-F540-BC50-04A370EC0B8A}" name="Code" dataDxfId="98"/>
    <tableColumn id="3" xr3:uid="{7F769263-DFFF-F84B-8B4B-8A9CA7F31C0B}" name="Groupe Plannification" dataDxfId="97"/>
    <tableColumn id="4" xr3:uid="{14738418-BDEC-884A-985D-596DADE59046}" name="Nb séjour / séances" dataDxfId="96"/>
    <tableColumn id="5" xr3:uid="{5D6DE9A4-B53C-5440-9895-E031454D286F}" name="Nb de jours" dataDxfId="95"/>
    <tableColumn id="6" xr3:uid="{99DA04F6-CC3D-5141-ACEB-0B2A9101BB2B}" name="Age moyen" dataDxfId="94"/>
    <tableColumn id="7" xr3:uid="{58A55053-E052-D54C-92EB-F44FBA9B4724}" name="% Age&gt;75" dataDxfId="93"/>
    <tableColumn id="8" xr3:uid="{6E9182AA-2E25-9847-B1C6-4C67F4B3EFAB}" name="% lourd" dataDxfId="92"/>
    <tableColumn id="9" xr3:uid="{6301C66D-1269-1941-97CA-9BE0088E1DB0}" name="Transferts SSR (Nombre de séjours chainés et tranférés vers un établissement SSR) " dataDxfId="91"/>
    <tableColumn id="10" xr3:uid="{BAEEEFA7-2AB3-674B-815D-1F09724A8C80}" name="Etablissement SSR"/>
    <tableColumn id="11" xr3:uid="{C7AB1F06-D5A2-BB43-80DA-E74C53DE1887}" name="Catégorie "/>
    <tableColumn id="12" xr3:uid="{E9F6E803-C461-7145-A006-2B778332530D}" name="Nb de transferts"/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E1495A3-EE75-4549-966F-4F65F32EDFC1}" name="Tableau63" displayName="Tableau63" ref="DI2:DT51" totalsRowShown="0" headerRowDxfId="90" tableBorderDxfId="89">
  <autoFilter ref="DI2:DT51" xr:uid="{2E1495A3-EE75-4549-966F-4F65F32EDFC1}"/>
  <tableColumns count="12">
    <tableColumn id="1" xr3:uid="{D96C6BFA-1DA6-FA40-8443-B079C495A594}" name="Rang" dataDxfId="88"/>
    <tableColumn id="2" xr3:uid="{074BAB07-F26F-1F4F-8399-8D8FE5899CE5}" name="Code" dataDxfId="87"/>
    <tableColumn id="3" xr3:uid="{791D303A-6E35-5F40-8D43-E5D2AABDFBDF}" name="Groupe Plannification" dataDxfId="86"/>
    <tableColumn id="4" xr3:uid="{D0BEF3C8-F90F-5845-A0F2-FC4324F236E1}" name="Nb séjour / séances" dataDxfId="85"/>
    <tableColumn id="5" xr3:uid="{B1FCD85A-4827-FD4A-BD36-9221936BA33A}" name="Nb de jours" dataDxfId="84"/>
    <tableColumn id="6" xr3:uid="{FB6B6FD0-678B-2240-BBD8-6821CB31AA3E}" name="Age moyen" dataDxfId="83"/>
    <tableColumn id="7" xr3:uid="{BA01D2E9-E37B-3E4D-9753-BD671EBB7340}" name="% Age&gt;75" dataDxfId="82"/>
    <tableColumn id="8" xr3:uid="{E4104D3F-0A3A-3D41-B8C6-2C72A69E6F6D}" name="% lourd" dataDxfId="81"/>
    <tableColumn id="9" xr3:uid="{775861A7-DE7B-7740-8639-727C098652C3}" name="Transferts SSR (Nombre de séjours chainés et tranférés vers un établissement SSR) " dataDxfId="80"/>
    <tableColumn id="10" xr3:uid="{75D64BC1-89BD-544F-B2E4-5E29399638CE}" name="Etablissement SSR"/>
    <tableColumn id="11" xr3:uid="{D578A694-77DA-2C48-BF71-C923F8D6E185}" name="Catégorie "/>
    <tableColumn id="12" xr3:uid="{ED07FD74-4B87-0C43-B4EA-960F927A640E}" name="Nb de transferts"/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F02F644-C26E-014C-934E-282228DAA6C3}" name="Tableau64" displayName="Tableau64" ref="DW2:EH71" totalsRowShown="0" headerRowDxfId="79" tableBorderDxfId="78">
  <autoFilter ref="DW2:EH71" xr:uid="{EA691193-C344-4B03-A4B8-393E8F526AD9}"/>
  <tableColumns count="12">
    <tableColumn id="1" xr3:uid="{91441694-2A18-5347-A80A-9C67CF94FB79}" name="Rang" dataDxfId="77"/>
    <tableColumn id="2" xr3:uid="{E64555E1-F8D8-F64E-AEBF-DAFAC91ABF8F}" name="Code" dataDxfId="76"/>
    <tableColumn id="3" xr3:uid="{8C474BE2-374C-234F-B22E-C02230C05F8F}" name="Groupe Plannification" dataDxfId="75"/>
    <tableColumn id="4" xr3:uid="{01C4D853-2333-CF44-A561-3C6CA4255D00}" name="Nb séjour / séances" dataDxfId="74"/>
    <tableColumn id="5" xr3:uid="{2789DFCA-C2BC-6247-A93D-89B9A0D16B56}" name="Nb de jours" dataDxfId="73"/>
    <tableColumn id="6" xr3:uid="{043073EA-4E35-F740-9152-15075DE8D034}" name="Age moyen" dataDxfId="72"/>
    <tableColumn id="7" xr3:uid="{ADF26E68-E3F1-014D-B5F7-8593076C2B63}" name="% Age&gt;75" dataDxfId="71"/>
    <tableColumn id="8" xr3:uid="{D6DA06D9-F860-F842-AC69-C950E7092427}" name="% lourd" dataDxfId="70"/>
    <tableColumn id="9" xr3:uid="{FA9AA9EB-9E78-9146-98FF-18F20A123C8C}" name="Transferts SSR (Nombre de séjours chainés et tranférés vers un établissement SSR) " dataDxfId="69"/>
    <tableColumn id="10" xr3:uid="{5E322D42-0CBF-CD47-9938-775BD9F692ED}" name="Etablissement SSR"/>
    <tableColumn id="11" xr3:uid="{E297668B-41FD-944C-BAE1-18A6412632ED}" name="Catégorie "/>
    <tableColumn id="12" xr3:uid="{08E0AB33-4931-8546-A43E-83615BA3D2B9}" name="Nb de transferts"/>
  </tableColumns>
  <tableStyleInfo name="TableStyleLight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977BBE9C-94FB-404F-B9D0-8F2F7DDD1DCC}" name="Tableau65" displayName="Tableau65" ref="EK2:EV50" totalsRowShown="0" headerRowDxfId="68" tableBorderDxfId="67">
  <autoFilter ref="EK2:EV50" xr:uid="{977BBE9C-94FB-404F-B9D0-8F2F7DDD1DCC}"/>
  <tableColumns count="12">
    <tableColumn id="1" xr3:uid="{FB9654CA-6FB7-3049-BE21-37CB49B47E9D}" name="Rang" dataDxfId="66"/>
    <tableColumn id="2" xr3:uid="{01A31B67-80C6-3A42-B3A0-1525A6078B76}" name="Code" dataDxfId="65"/>
    <tableColumn id="3" xr3:uid="{BAB46B8B-0579-BC4E-9CF5-3B3C98557229}" name="Groupe Plannification" dataDxfId="64"/>
    <tableColumn id="4" xr3:uid="{FFE4AEF4-DCFC-B544-B99A-2D7E70A249CD}" name="Nb séjour / séances" dataDxfId="63"/>
    <tableColumn id="5" xr3:uid="{C07DA464-FF08-B646-9AD8-075DCA9E8298}" name="Nb de jours" dataDxfId="62"/>
    <tableColumn id="6" xr3:uid="{1F474988-9877-E64D-AED7-406CCC31320F}" name="Age moyen" dataDxfId="61"/>
    <tableColumn id="7" xr3:uid="{B52E0539-C0E3-9749-814D-6C33FBB4ED4A}" name="% Age&gt;75" dataDxfId="60"/>
    <tableColumn id="8" xr3:uid="{693C2E15-199A-4B44-B14B-0A797F7305EB}" name="% lourd" dataDxfId="59"/>
    <tableColumn id="9" xr3:uid="{205906A4-D0B7-7244-B7AC-1B0FE13DE1AB}" name="Transferts SSR (Nombre de séjours chainés et tranférés vers un établissement SSR) " dataDxfId="58"/>
    <tableColumn id="10" xr3:uid="{9550D93F-3163-284E-9B3F-BCD44110D7D3}" name="Etablissement SSR"/>
    <tableColumn id="11" xr3:uid="{1727CB53-DAA7-4B47-9FF5-F8AF29C3837F}" name="Catégorie "/>
    <tableColumn id="12" xr3:uid="{44413621-F689-B045-9BD1-676B3DEADC63}" name="Nb de transferts"/>
  </tableColumns>
  <tableStyleInfo name="TableStyleLight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65100532-2AE3-D44C-9B97-02584453ACCD}" name="Tableau66" displayName="Tableau66" ref="EY2:FJ65" totalsRowShown="0" headerRowDxfId="57" tableBorderDxfId="56">
  <autoFilter ref="EY2:FJ65" xr:uid="{65100532-2AE3-D44C-9B97-02584453ACCD}"/>
  <tableColumns count="12">
    <tableColumn id="1" xr3:uid="{737994AB-BFCA-884A-B223-4B1696EB67C6}" name="Rang" dataDxfId="55"/>
    <tableColumn id="2" xr3:uid="{932D7D16-64E7-8447-A27D-C34910B55FBD}" name="Code" dataDxfId="54"/>
    <tableColumn id="3" xr3:uid="{D84CAEA1-A339-BD46-9063-23B935FE7B09}" name="Groupe Plannification" dataDxfId="53"/>
    <tableColumn id="4" xr3:uid="{CA3A93FE-168D-874C-AA30-755E26376B10}" name="Nb séjour / séances" dataDxfId="52"/>
    <tableColumn id="5" xr3:uid="{B30E922A-8BD5-344E-A8C6-FE964A3681BD}" name="Nb de jours" dataDxfId="51"/>
    <tableColumn id="6" xr3:uid="{EEFFE390-742F-004F-A4C9-372094280E01}" name="Age moyen" dataDxfId="50"/>
    <tableColumn id="7" xr3:uid="{EBDA273F-3210-E04F-B77E-332E1BA2F83D}" name="% Age&gt;75" dataDxfId="49"/>
    <tableColumn id="8" xr3:uid="{D1B8CF6E-54F9-A547-A258-3C342BD74719}" name="% lourd" dataDxfId="48"/>
    <tableColumn id="9" xr3:uid="{DDC8FAA7-1671-B14A-9896-F8B3A8727489}" name="Transferts SSR (Nombre de séjours chainés et tranférés vers un établissement SSR) " dataDxfId="47"/>
    <tableColumn id="10" xr3:uid="{10509882-494F-474C-B2DF-F06D602EF676}" name="Etablissement SSR"/>
    <tableColumn id="11" xr3:uid="{2945E583-2732-5C46-A6A8-37E8C97F2A83}" name="Catégorie "/>
    <tableColumn id="12" xr3:uid="{83251436-4212-F741-B513-2C3E0A753967}" name="Nb de transferts"/>
  </tableColumns>
  <tableStyleInfo name="TableStyleLight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B328D9C-FDCC-4EE4-9A10-14E1AC62506C}" name="Tableau35" displayName="Tableau35" ref="FM2:FR60" totalsRowShown="0" headerRowDxfId="46" dataDxfId="45" tableBorderDxfId="44">
  <autoFilter ref="FM2:FR60" xr:uid="{04308BB9-2842-438C-A71A-704C9CF3B3EF}"/>
  <tableColumns count="6">
    <tableColumn id="1" xr3:uid="{7F6235C5-550E-4493-BD84-91C39E15E65A}" name="Etablissement SSR " dataDxfId="43"/>
    <tableColumn id="2" xr3:uid="{7B0A453F-58C1-41D8-A10C-91C43B972958}" name="Catégorie " dataDxfId="42"/>
    <tableColumn id="3" xr3:uid="{7123AD80-04C3-471F-AD77-C126C717475C}" name="Code " dataDxfId="41"/>
    <tableColumn id="4" xr3:uid="{B5500D4F-AAA8-4732-87FD-77C7C80C8CE8}" name="Groupe planification " dataDxfId="40"/>
    <tableColumn id="5" xr3:uid="{583CE692-5686-4A89-A81F-4740CCD8C72E}" name="Provenance " dataDxfId="39"/>
    <tableColumn id="6" xr3:uid="{6B3E9F1F-FA2B-4855-A455-0F85E4171DEE}" name="Effectif " dataDxfId="38"/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E7DED7DE-B990-9C44-9010-114DA15A9798}" name="Tableau53" displayName="Tableau53" ref="A2:F358" totalsRowShown="0" headerRowDxfId="37" dataDxfId="35" headerRowBorderDxfId="36" tableBorderDxfId="34">
  <autoFilter ref="A2:F358" xr:uid="{E7DED7DE-B990-9C44-9010-114DA15A9798}"/>
  <tableColumns count="6">
    <tableColumn id="1" xr3:uid="{90DC3374-C9B3-1541-8BDA-5D94CB12CFEB}" name="Etablissement SSR " dataDxfId="33"/>
    <tableColumn id="2" xr3:uid="{3C0B3B46-A411-A440-960B-BE10F7F04B2C}" name="Catégorie " dataDxfId="32"/>
    <tableColumn id="3" xr3:uid="{E8ACB6D7-CDEA-9246-80FD-A04499FEFCBF}" name="Code " dataDxfId="31"/>
    <tableColumn id="4" xr3:uid="{5EA2DCFD-6E98-6048-92E1-364DEEB3E1E1}" name="Groupe planification " dataDxfId="30"/>
    <tableColumn id="5" xr3:uid="{C35306E4-FF82-8841-B32E-A664B1E79E70}" name="Provenance " dataDxfId="29"/>
    <tableColumn id="6" xr3:uid="{ADE574A8-0855-F94D-AD58-EB9B894D4811}" name="Effectif " dataDxfId="28"/>
  </tableColumns>
  <tableStyleInfo name="TableStyleLight8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22AA5276-E42D-3E41-9C6C-84E15E9F5FB8}" name="Tableau54" displayName="Tableau54" ref="K1:O147" totalsRowShown="0" headerRowDxfId="27" dataDxfId="26" tableBorderDxfId="25">
  <autoFilter ref="K1:O147" xr:uid="{22AA5276-E42D-3E41-9C6C-84E15E9F5FB8}"/>
  <tableColumns count="5">
    <tableColumn id="1" xr3:uid="{CA2EF9C0-5262-3B4B-A06E-B9AEED71EDF0}" name="Finess" dataDxfId="24"/>
    <tableColumn id="2" xr3:uid="{7719B27F-865E-4E41-B57D-9075DBF4FB1D}" name="Raison sociale" dataDxfId="23"/>
    <tableColumn id="3" xr3:uid="{01039671-D63D-5447-8197-B1E4595E39F6}" name="Catégorie" dataDxfId="22"/>
    <tableColumn id="4" xr3:uid="{361B6AFB-CEBF-9C48-8796-3123BA1AA091}" name="Provenance " dataDxfId="21"/>
    <tableColumn id="5" xr3:uid="{E8C5A55D-8A04-7547-8B40-467251F6097A}" name="Nb de transferts" dataDxfId="20"/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176637A-1363-494A-8451-9DD47F416E0A}" name="Tableau5344" displayName="Tableau5344" ref="U2:Z416" totalsRowShown="0" headerRowDxfId="19" dataDxfId="17" headerRowBorderDxfId="18" tableBorderDxfId="16">
  <autoFilter ref="U2:Z416" xr:uid="{79BD889B-4ECC-4912-A479-4794EF6496D7}"/>
  <tableColumns count="6">
    <tableColumn id="1" xr3:uid="{228395DF-252B-450F-B68C-565E6C0FA541}" name="Etablissement SSR " dataDxfId="15"/>
    <tableColumn id="2" xr3:uid="{147C01CE-B456-45FD-A6E9-3AE241C3D1D9}" name="Catégorie " dataDxfId="14"/>
    <tableColumn id="3" xr3:uid="{D0A7B057-43C9-4CBF-8630-CC4CC6F38133}" name="Code " dataDxfId="13"/>
    <tableColumn id="4" xr3:uid="{86272D47-5986-401B-A33A-573FF811810A}" name="Groupe planification " dataDxfId="12"/>
    <tableColumn id="5" xr3:uid="{9DDB2682-2A3A-4200-A810-C17DF7A79CEE}" name="Provenance " dataDxfId="11"/>
    <tableColumn id="6" xr3:uid="{F6D27DB7-D5FF-409D-86E8-611B963AF440}" name="Effectif " dataDxfId="10"/>
  </tableColumns>
  <tableStyleInfo name="TableStyleLight8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5E76C-D653-41E1-8DD6-43844FB65D03}" name="Tableau53442" displayName="Tableau53442" ref="A2:F416" totalsRowShown="0" headerRowDxfId="9" dataDxfId="7" headerRowBorderDxfId="8" tableBorderDxfId="6">
  <autoFilter ref="A2:F416" xr:uid="{A7A5E76C-D653-41E1-8DD6-43844FB65D03}"/>
  <tableColumns count="6">
    <tableColumn id="1" xr3:uid="{D102D645-3308-4669-9427-E5E2DCED6C71}" name="Etablissement SSR " dataDxfId="5"/>
    <tableColumn id="2" xr3:uid="{75658D77-7214-4157-A109-2DB5ADE1D380}" name="Catégorie " dataDxfId="4"/>
    <tableColumn id="3" xr3:uid="{7C8DDB84-D3E6-4801-93BD-4E1D7B207CA0}" name="Code " dataDxfId="3"/>
    <tableColumn id="4" xr3:uid="{79A28EFA-5D15-4BBE-839E-4CF2EDEE6A02}" name="Groupe planification " dataDxfId="2"/>
    <tableColumn id="5" xr3:uid="{FA75F35E-20EE-47CB-AA53-5855EB474859}" name="Provenance " dataDxfId="1"/>
    <tableColumn id="6" xr3:uid="{DD4A6E75-16FC-4873-A202-1EA8BE5F8E73}" name="Effectif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ansante.fr/applications/flux-entre-etablissements-orfee/submit?an=20&amp;gp=X18&amp;choix1=choix1_etab&amp;finess=710978313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O04&amp;choix1=choix1_etab&amp;finess=710010786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X12&amp;choix1=choix1_etab&amp;finess=710978263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K02&amp;choix1=choix1_etab&amp;finess=710978263&amp;choix2=descact&amp;typedesc=comp&amp;_program=orfee.orfee_trt.sas" TargetMode="External"/><Relationship Id="rId84" Type="http://schemas.openxmlformats.org/officeDocument/2006/relationships/hyperlink" Target="https://www.scansante.fr/applications/flux-entre-etablissements-orfee/submit?an=20&amp;gp=C10&amp;choix1=choix1_etab&amp;finess=710978263&amp;choix2=descact&amp;typedesc=comp&amp;_program=orfee.orfee_trt.sas" TargetMode="External"/><Relationship Id="rId138" Type="http://schemas.openxmlformats.org/officeDocument/2006/relationships/hyperlink" Target="https://www.scansante.fr/applications/flux-entre-etablissements-orfee/submit?an=20&amp;gp=ALL&amp;choix1=choix1_etab&amp;finess=710978107&amp;choix2=descact&amp;typedesc=comp&amp;_program=orfee.orfee_trt.sas" TargetMode="External"/><Relationship Id="rId159" Type="http://schemas.openxmlformats.org/officeDocument/2006/relationships/hyperlink" Target="https://www.scansante.fr/applications/flux-entre-etablissements-orfee/submit?an=20&amp;gp=C09&amp;choix1=choix1_etab&amp;finess=710978263&amp;choix2=descact&amp;typedesc=comp&amp;_program=orfee.orfee_trt.sas" TargetMode="External"/><Relationship Id="rId170" Type="http://schemas.openxmlformats.org/officeDocument/2006/relationships/hyperlink" Target="https://www.scansante.fr/applications/flux-entre-etablissements-orfee/submit?an=20&amp;gp=X08&amp;choix1=choix1_etab&amp;finess=710978263&amp;choix2=descact&amp;typedesc=comp&amp;_program=orfee.orfee_trt.sas" TargetMode="External"/><Relationship Id="rId191" Type="http://schemas.openxmlformats.org/officeDocument/2006/relationships/hyperlink" Target="https://www.scansante.fr/applications/flux-entre-etablissements-orfee/submit?an=20&amp;gp=X08&amp;choix1=choix1_etab&amp;finess=710978156&amp;choix2=descact&amp;typedesc=comp&amp;_program=orfee.orfee_trt.sas" TargetMode="External"/><Relationship Id="rId205" Type="http://schemas.openxmlformats.org/officeDocument/2006/relationships/hyperlink" Target="https://www.scansante.fr/applications/flux-entre-etablissements-orfee/submit?an=20&amp;gp=X02&amp;choix1=choix1_etab&amp;finess=710978313&amp;choix2=descact&amp;typedesc=comp&amp;_program=orfee.orfee_trt.sas" TargetMode="External"/><Relationship Id="rId107" Type="http://schemas.openxmlformats.org/officeDocument/2006/relationships/hyperlink" Target="https://www.scansante.fr/applications/flux-entre-etablissements-orfee/submit?an=20&amp;gp=X08&amp;choix1=choix1_etab&amp;finess=710978313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S05&amp;choix1=choix1_etab&amp;finess=710010786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X11&amp;choix1=choix1_etab&amp;finess=710010786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X21&amp;choix1=choix1_etab&amp;finess=710978263&amp;choix2=descact&amp;typedesc=comp&amp;_program=orfee.orfee_trt.sas" TargetMode="External"/><Relationship Id="rId74" Type="http://schemas.openxmlformats.org/officeDocument/2006/relationships/hyperlink" Target="https://www.scansante.fr/applications/flux-entre-etablissements-orfee/submit?an=20&amp;gp=X22&amp;choix1=choix1_etab&amp;finess=710978263&amp;choix2=descact&amp;typedesc=comp&amp;_program=orfee.orfee_trt.sas" TargetMode="External"/><Relationship Id="rId128" Type="http://schemas.openxmlformats.org/officeDocument/2006/relationships/hyperlink" Target="https://www.scansante.fr/applications/flux-entre-etablissements-orfee/submit?an=20&amp;gp=O03&amp;choix1=choix1_etab&amp;finess=710978313&amp;choix2=descact&amp;typedesc=comp&amp;_program=orfee.orfee_trt.sas" TargetMode="External"/><Relationship Id="rId149" Type="http://schemas.openxmlformats.org/officeDocument/2006/relationships/hyperlink" Target="https://www.scansante.fr/applications/flux-entre-etablissements-orfee/submit?an=20&amp;gp=X24&amp;choix1=choix1_etab&amp;finess=710978107&amp;choix2=descact&amp;typedesc=comp&amp;_program=orfee.orfee_trt.sas" TargetMode="External"/><Relationship Id="rId5" Type="http://schemas.openxmlformats.org/officeDocument/2006/relationships/hyperlink" Target="https://www.scansante.fr/applications/flux-entre-etablissements-orfee/submit?an=20&amp;gp=X05&amp;choix1=choix1_etab&amp;finess=710010786&amp;choix2=descact&amp;typedesc=comp&amp;_program=orfee.orfee_trt.sas" TargetMode="External"/><Relationship Id="rId95" Type="http://schemas.openxmlformats.org/officeDocument/2006/relationships/hyperlink" Target="https://www.scansante.fr/applications/flux-entre-etablissements-orfee/submit?an=20&amp;gp=X17&amp;choix1=choix1_etab&amp;finess=710978263&amp;choix2=descact&amp;typedesc=comp&amp;_program=orfee.orfee_trt.sas" TargetMode="External"/><Relationship Id="rId160" Type="http://schemas.openxmlformats.org/officeDocument/2006/relationships/hyperlink" Target="https://www.scansante.fr/applications/flux-entre-etablissements-orfee/submit?an=20&amp;gp=C09&amp;choix1=choix1_etab&amp;finess=710978263&amp;choix2=descact&amp;typedesc=comp&amp;_program=orfee.orfee_trt.sas" TargetMode="External"/><Relationship Id="rId181" Type="http://schemas.openxmlformats.org/officeDocument/2006/relationships/hyperlink" Target="https://www.scansante.fr/applications/flux-entre-etablissements-orfee/submit?an=20&amp;gp=X05&amp;choix1=choix1_etab&amp;finess=710978263&amp;choix2=descact&amp;typedesc=comp&amp;_program=orfee.orfee_trt.sas" TargetMode="External"/><Relationship Id="rId216" Type="http://schemas.openxmlformats.org/officeDocument/2006/relationships/table" Target="../tables/table7.xml"/><Relationship Id="rId22" Type="http://schemas.openxmlformats.org/officeDocument/2006/relationships/hyperlink" Target="https://www.scansante.fr/applications/flux-entre-etablissements-orfee/submit?an=20&amp;gp=X24&amp;choix1=choix1_etab&amp;finess=710010786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C07&amp;choix1=choix1_etab&amp;finess=710978263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K05&amp;choix1=choix1_etab&amp;finess=710978263&amp;choix2=descact&amp;typedesc=comp&amp;_program=orfee.orfee_trt.sas" TargetMode="External"/><Relationship Id="rId118" Type="http://schemas.openxmlformats.org/officeDocument/2006/relationships/hyperlink" Target="https://www.scansante.fr/applications/flux-entre-etablissements-orfee/submit?an=20&amp;gp=X14&amp;choix1=choix1_etab&amp;finess=710978313&amp;choix2=descact&amp;typedesc=comp&amp;_program=orfee.orfee_trt.sas" TargetMode="External"/><Relationship Id="rId139" Type="http://schemas.openxmlformats.org/officeDocument/2006/relationships/hyperlink" Target="https://www.scansante.fr/applications/flux-entre-etablissements-orfee/submit?an=20&amp;gp=X22&amp;choix1=choix1_etab&amp;finess=710978107&amp;choix2=descact&amp;typedesc=comp&amp;_program=orfee.orfee_trt.sas" TargetMode="External"/><Relationship Id="rId85" Type="http://schemas.openxmlformats.org/officeDocument/2006/relationships/hyperlink" Target="https://www.scansante.fr/applications/flux-entre-etablissements-orfee/submit?an=20&amp;gp=C21&amp;choix1=choix1_etab&amp;finess=710978263&amp;choix2=descact&amp;typedesc=comp&amp;_program=orfee.orfee_trt.sas" TargetMode="External"/><Relationship Id="rId150" Type="http://schemas.openxmlformats.org/officeDocument/2006/relationships/hyperlink" Target="https://www.scansante.fr/applications/flux-entre-etablissements-orfee/submit?an=20&amp;gp=ALL&amp;choix1=choix1_etab&amp;finess=710978230&amp;choix2=descact&amp;typedesc=comp&amp;_program=orfee.orfee_trt.sas" TargetMode="External"/><Relationship Id="rId171" Type="http://schemas.openxmlformats.org/officeDocument/2006/relationships/hyperlink" Target="https://www.scansante.fr/applications/flux-entre-etablissements-orfee/submit?an=20&amp;gp=X07&amp;choix1=choix1_etab&amp;finess=710978263&amp;choix2=descact&amp;typedesc=comp&amp;_program=orfee.orfee_trt.sas" TargetMode="External"/><Relationship Id="rId192" Type="http://schemas.openxmlformats.org/officeDocument/2006/relationships/hyperlink" Target="https://www.scansante.fr/applications/flux-entre-etablissements-orfee/submit?an=20&amp;gp=X07&amp;choix1=choix1_etab&amp;finess=710978156&amp;choix2=descact&amp;typedesc=comp&amp;_program=orfee.orfee_trt.sas" TargetMode="External"/><Relationship Id="rId206" Type="http://schemas.openxmlformats.org/officeDocument/2006/relationships/hyperlink" Target="https://www.scansante.fr/applications/flux-entre-etablissements-orfee/submit?an=20&amp;gp=X12&amp;choix1=choix1_etab&amp;finess=710978313&amp;choix2=descact&amp;typedesc=comp&amp;_program=orfee.orfee_trt.sas" TargetMode="External"/><Relationship Id="rId12" Type="http://schemas.openxmlformats.org/officeDocument/2006/relationships/hyperlink" Target="https://www.scansante.fr/applications/flux-entre-etablissements-orfee/submit?an=20&amp;gp=X16&amp;choix1=choix1_etab&amp;finess=710010786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X17&amp;choix1=choix1_etab&amp;finess=710010786&amp;choix2=descact&amp;typedesc=comp&amp;_program=orfee.orfee_trt.sas" TargetMode="External"/><Relationship Id="rId108" Type="http://schemas.openxmlformats.org/officeDocument/2006/relationships/hyperlink" Target="https://www.scansante.fr/applications/flux-entre-etablissements-orfee/submit?an=20&amp;gp=X03&amp;choix1=choix1_etab&amp;finess=710978313&amp;choix2=descact&amp;typedesc=comp&amp;_program=orfee.orfee_trt.sas" TargetMode="External"/><Relationship Id="rId129" Type="http://schemas.openxmlformats.org/officeDocument/2006/relationships/hyperlink" Target="https://www.scansante.fr/applications/flux-entre-etablissements-orfee/submit?an=20&amp;gp=X13&amp;choix1=choix1_etab&amp;finess=710978313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C25&amp;choix1=choix1_etab&amp;finess=710978263&amp;choix2=descact&amp;typedesc=comp&amp;_program=orfee.orfee_trt.sas" TargetMode="External"/><Relationship Id="rId75" Type="http://schemas.openxmlformats.org/officeDocument/2006/relationships/hyperlink" Target="https://www.scansante.fr/applications/flux-entre-etablissements-orfee/submit?an=20&amp;gp=C16&amp;choix1=choix1_etab&amp;finess=710978263&amp;choix2=descact&amp;typedesc=comp&amp;_program=orfee.orfee_trt.sas" TargetMode="External"/><Relationship Id="rId96" Type="http://schemas.openxmlformats.org/officeDocument/2006/relationships/hyperlink" Target="https://www.scansante.fr/applications/flux-entre-etablissements-orfee/submit?an=20&amp;gp=ALL&amp;choix1=choix1_etab&amp;finess=710978156&amp;choix2=descact&amp;typedesc=comp&amp;_program=orfee.orfee_trt.sas" TargetMode="External"/><Relationship Id="rId140" Type="http://schemas.openxmlformats.org/officeDocument/2006/relationships/hyperlink" Target="https://www.scansante.fr/applications/flux-entre-etablissements-orfee/submit?an=20&amp;gp=X08&amp;choix1=choix1_etab&amp;finess=710978107&amp;choix2=descact&amp;typedesc=comp&amp;_program=orfee.orfee_trt.sas" TargetMode="External"/><Relationship Id="rId161" Type="http://schemas.openxmlformats.org/officeDocument/2006/relationships/hyperlink" Target="https://www.scansante.fr/applications/flux-entre-etablissements-orfee/submit?an=20&amp;gp=C09&amp;choix1=choix1_etab&amp;finess=710978263&amp;choix2=descact&amp;typedesc=comp&amp;_program=orfee.orfee_trt.sas" TargetMode="External"/><Relationship Id="rId182" Type="http://schemas.openxmlformats.org/officeDocument/2006/relationships/hyperlink" Target="https://www.scansante.fr/applications/flux-entre-etablissements-orfee/submit?an=20&amp;gp=X02&amp;choix1=choix1_etab&amp;finess=710978263&amp;choix2=descact&amp;typedesc=comp&amp;_program=orfee.orfee_trt.sas" TargetMode="External"/><Relationship Id="rId6" Type="http://schemas.openxmlformats.org/officeDocument/2006/relationships/hyperlink" Target="https://www.scansante.fr/applications/flux-entre-etablissements-orfee/submit?an=20&amp;gp=X06&amp;choix1=choix1_etab&amp;finess=710010786&amp;choix2=descact&amp;typedesc=comp&amp;_program=orfee.orfee_trt.sas" TargetMode="External"/><Relationship Id="rId23" Type="http://schemas.openxmlformats.org/officeDocument/2006/relationships/hyperlink" Target="https://www.scansante.fr/applications/flux-entre-etablissements-orfee/submit?an=20&amp;gp=X19&amp;choix1=choix1_etab&amp;finess=710010786&amp;choix2=descact&amp;typedesc=comp&amp;_program=orfee.orfee_trt.sas" TargetMode="External"/><Relationship Id="rId119" Type="http://schemas.openxmlformats.org/officeDocument/2006/relationships/hyperlink" Target="https://www.scansante.fr/applications/flux-entre-etablissements-orfee/submit?an=20&amp;gp=X24&amp;choix1=choix1_etab&amp;finess=710978313&amp;choix2=descact&amp;typedesc=comp&amp;_program=orfee.orfee_trt.sas" TargetMode="External"/><Relationship Id="rId44" Type="http://schemas.openxmlformats.org/officeDocument/2006/relationships/hyperlink" Target="https://www.scansante.fr/applications/flux-entre-etablissements-orfee/submit?an=20&amp;gp=X20&amp;choix1=choix1_etab&amp;finess=710978263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O03&amp;choix1=choix1_etab&amp;finess=710978263&amp;choix2=descact&amp;typedesc=comp&amp;_program=orfee.orfee_trt.sas" TargetMode="External"/><Relationship Id="rId86" Type="http://schemas.openxmlformats.org/officeDocument/2006/relationships/hyperlink" Target="https://www.scansante.fr/applications/flux-entre-etablissements-orfee/submit?an=20&amp;gp=C22&amp;choix1=choix1_etab&amp;finess=710978263&amp;choix2=descact&amp;typedesc=comp&amp;_program=orfee.orfee_trt.sas" TargetMode="External"/><Relationship Id="rId130" Type="http://schemas.openxmlformats.org/officeDocument/2006/relationships/hyperlink" Target="https://www.scansante.fr/applications/flux-entre-etablissements-orfee/submit?an=20&amp;gp=C13&amp;choix1=choix1_etab&amp;finess=710978313&amp;choix2=descact&amp;typedesc=comp&amp;_program=orfee.orfee_trt.sas" TargetMode="External"/><Relationship Id="rId151" Type="http://schemas.openxmlformats.org/officeDocument/2006/relationships/hyperlink" Target="https://www.scansante.fr/applications/flux-entre-etablissements-orfee/submit?an=20&amp;gp=X21&amp;choix1=choix1_etab&amp;finess=710978230&amp;choix2=descact&amp;typedesc=comp&amp;_program=orfee.orfee_trt.sas" TargetMode="External"/><Relationship Id="rId172" Type="http://schemas.openxmlformats.org/officeDocument/2006/relationships/hyperlink" Target="https://www.scansante.fr/applications/flux-entre-etablissements-orfee/submit?an=20&amp;gp=X07&amp;choix1=choix1_etab&amp;finess=710978263&amp;choix2=descact&amp;typedesc=comp&amp;_program=orfee.orfee_trt.sas" TargetMode="External"/><Relationship Id="rId193" Type="http://schemas.openxmlformats.org/officeDocument/2006/relationships/hyperlink" Target="https://www.scansante.fr/applications/flux-entre-etablissements-orfee/submit?an=20&amp;gp=X08&amp;choix1=choix1_etab&amp;finess=710978313&amp;choix2=descact&amp;typedesc=comp&amp;_program=orfee.orfee_trt.sas" TargetMode="External"/><Relationship Id="rId207" Type="http://schemas.openxmlformats.org/officeDocument/2006/relationships/hyperlink" Target="https://www.scansante.fr/applications/flux-entre-etablissements-orfee/submit?an=20&amp;gp=X18&amp;choix1=choix1_etab&amp;finess=710978313&amp;choix2=descact&amp;typedesc=comp&amp;_program=orfee.orfee_trt.sas" TargetMode="External"/><Relationship Id="rId13" Type="http://schemas.openxmlformats.org/officeDocument/2006/relationships/hyperlink" Target="https://www.scansante.fr/applications/flux-entre-etablissements-orfee/submit?an=20&amp;gp=X12&amp;choix1=choix1_etab&amp;finess=710010786&amp;choix2=descact&amp;typedesc=comp&amp;_program=orfee.orfee_trt.sas" TargetMode="External"/><Relationship Id="rId109" Type="http://schemas.openxmlformats.org/officeDocument/2006/relationships/hyperlink" Target="https://www.scansante.fr/applications/flux-entre-etablissements-orfee/submit?an=20&amp;gp=X07&amp;choix1=choix1_etab&amp;finess=710978313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ALL&amp;choix1=choix1_etab&amp;finess=710978263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S01&amp;choix1=choix1_etab&amp;finess=710978263&amp;choix2=descact&amp;typedesc=comp&amp;_program=orfee.orfee_trt.sas" TargetMode="External"/><Relationship Id="rId76" Type="http://schemas.openxmlformats.org/officeDocument/2006/relationships/hyperlink" Target="https://www.scansante.fr/applications/flux-entre-etablissements-orfee/submit?an=20&amp;gp=K10&amp;choix1=choix1_etab&amp;finess=710978263&amp;choix2=descact&amp;typedesc=comp&amp;_program=orfee.orfee_trt.sas" TargetMode="External"/><Relationship Id="rId97" Type="http://schemas.openxmlformats.org/officeDocument/2006/relationships/hyperlink" Target="https://www.scansante.fr/applications/flux-entre-etablissements-orfee/submit?an=20&amp;gp=X03&amp;choix1=choix1_etab&amp;finess=710978156&amp;choix2=descact&amp;typedesc=comp&amp;_program=orfee.orfee_trt.sas" TargetMode="External"/><Relationship Id="rId120" Type="http://schemas.openxmlformats.org/officeDocument/2006/relationships/hyperlink" Target="https://www.scansante.fr/applications/flux-entre-etablissements-orfee/submit?an=20&amp;gp=S02&amp;choix1=choix1_etab&amp;finess=710978313&amp;choix2=descact&amp;typedesc=comp&amp;_program=orfee.orfee_trt.sas" TargetMode="External"/><Relationship Id="rId141" Type="http://schemas.openxmlformats.org/officeDocument/2006/relationships/hyperlink" Target="https://www.scansante.fr/applications/flux-entre-etablissements-orfee/submit?an=20&amp;gp=X20&amp;choix1=choix1_etab&amp;finess=710978107&amp;choix2=descact&amp;typedesc=comp&amp;_program=orfee.orfee_trt.sas" TargetMode="External"/><Relationship Id="rId7" Type="http://schemas.openxmlformats.org/officeDocument/2006/relationships/hyperlink" Target="https://www.scansante.fr/applications/flux-entre-etablissements-orfee/submit?an=20&amp;gp=X02&amp;choix1=choix1_etab&amp;finess=710010786&amp;choix2=descact&amp;typedesc=comp&amp;_program=orfee.orfee_trt.sas" TargetMode="External"/><Relationship Id="rId162" Type="http://schemas.openxmlformats.org/officeDocument/2006/relationships/hyperlink" Target="https://www.scansante.fr/applications/flux-entre-etablissements-orfee/submit?an=20&amp;gp=C09&amp;choix1=choix1_etab&amp;finess=710978263&amp;choix2=descact&amp;typedesc=comp&amp;_program=orfee.orfee_trt.sas" TargetMode="External"/><Relationship Id="rId183" Type="http://schemas.openxmlformats.org/officeDocument/2006/relationships/hyperlink" Target="https://www.scansante.fr/applications/flux-entre-etablissements-orfee/submit?an=20&amp;gp=X02&amp;choix1=choix1_etab&amp;finess=710978263&amp;choix2=descact&amp;typedesc=comp&amp;_program=orfee.orfee_trt.sas" TargetMode="External"/><Relationship Id="rId24" Type="http://schemas.openxmlformats.org/officeDocument/2006/relationships/hyperlink" Target="https://www.scansante.fr/applications/flux-entre-etablissements-orfee/submit?an=20&amp;gp=O02&amp;choix1=choix1_etab&amp;finess=710010786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X16&amp;choix1=choix1_etab&amp;finess=710978263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X24&amp;choix1=choix1_etab&amp;finess=710978263&amp;choix2=descact&amp;typedesc=comp&amp;_program=orfee.orfee_trt.sas" TargetMode="External"/><Relationship Id="rId87" Type="http://schemas.openxmlformats.org/officeDocument/2006/relationships/hyperlink" Target="https://www.scansante.fr/applications/flux-entre-etablissements-orfee/submit?an=20&amp;gp=K13&amp;choix1=choix1_etab&amp;finess=710978263&amp;choix2=descact&amp;typedesc=comp&amp;_program=orfee.orfee_trt.sas" TargetMode="External"/><Relationship Id="rId110" Type="http://schemas.openxmlformats.org/officeDocument/2006/relationships/hyperlink" Target="https://www.scansante.fr/applications/flux-entre-etablissements-orfee/submit?an=20&amp;gp=X06&amp;choix1=choix1_etab&amp;finess=710978313&amp;choix2=descact&amp;typedesc=comp&amp;_program=orfee.orfee_trt.sas" TargetMode="External"/><Relationship Id="rId131" Type="http://schemas.openxmlformats.org/officeDocument/2006/relationships/hyperlink" Target="https://www.scansante.fr/applications/flux-entre-etablissements-orfee/submit?an=20&amp;gp=K12&amp;choix1=choix1_etab&amp;finess=710978313&amp;choix2=descact&amp;typedesc=comp&amp;_program=orfee.orfee_trt.sas" TargetMode="External"/><Relationship Id="rId152" Type="http://schemas.openxmlformats.org/officeDocument/2006/relationships/hyperlink" Target="https://www.scansante.fr/applications/flux-entre-etablissements-orfee/submit?an=20&amp;gp=X05&amp;choix1=choix1_etab&amp;finess=710978263&amp;choix2=descact&amp;typedesc=comp&amp;_program=orfee.orfee_trt.sas" TargetMode="External"/><Relationship Id="rId173" Type="http://schemas.openxmlformats.org/officeDocument/2006/relationships/hyperlink" Target="https://www.scansante.fr/applications/flux-entre-etablissements-orfee/submit?an=20&amp;gp=X07&amp;choix1=choix1_etab&amp;finess=710978263&amp;choix2=descact&amp;typedesc=comp&amp;_program=orfee.orfee_trt.sas" TargetMode="External"/><Relationship Id="rId194" Type="http://schemas.openxmlformats.org/officeDocument/2006/relationships/hyperlink" Target="https://www.scansante.fr/applications/flux-entre-etablissements-orfee/submit?an=20&amp;gp=X08&amp;choix1=choix1_etab&amp;finess=710978313&amp;choix2=descact&amp;typedesc=comp&amp;_program=orfee.orfee_trt.sas" TargetMode="External"/><Relationship Id="rId208" Type="http://schemas.openxmlformats.org/officeDocument/2006/relationships/hyperlink" Target="https://www.google.com/maps/d/edit?hl=fr&amp;mid=10wrYEdqmxz_H65cdNVx-G7PSmKFf-d62&amp;ll=47.25976949704884%2C4.178549500000015&amp;z=7" TargetMode="External"/><Relationship Id="rId19" Type="http://schemas.openxmlformats.org/officeDocument/2006/relationships/hyperlink" Target="https://www.scansante.fr/applications/flux-entre-etablissements-orfee/submit?an=20&amp;gp=O03&amp;choix1=choix1_etab&amp;finess=710010786&amp;choix2=descact&amp;typedesc=comp&amp;_program=orfee.orfee_trt.sas" TargetMode="External"/><Relationship Id="rId14" Type="http://schemas.openxmlformats.org/officeDocument/2006/relationships/hyperlink" Target="https://www.scansante.fr/applications/flux-entre-etablissements-orfee/submit?an=20&amp;gp=K02&amp;choix1=choix1_etab&amp;finess=710010786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K12&amp;choix1=choix1_etab&amp;finess=710010786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C09&amp;choix1=choix1_etab&amp;finess=710978263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S02&amp;choix1=choix1_etab&amp;finess=710978263&amp;choix2=descact&amp;typedesc=comp&amp;_program=orfee.orfee_trt.sas" TargetMode="External"/><Relationship Id="rId77" Type="http://schemas.openxmlformats.org/officeDocument/2006/relationships/hyperlink" Target="https://www.scansante.fr/applications/flux-entre-etablissements-orfee/submit?an=20&amp;gp=X11&amp;choix1=choix1_etab&amp;finess=710978263&amp;choix2=descact&amp;typedesc=comp&amp;_program=orfee.orfee_trt.sas" TargetMode="External"/><Relationship Id="rId100" Type="http://schemas.openxmlformats.org/officeDocument/2006/relationships/hyperlink" Target="https://www.scansante.fr/applications/flux-entre-etablissements-orfee/submit?an=20&amp;gp=X22&amp;choix1=choix1_etab&amp;finess=710978156&amp;choix2=descact&amp;typedesc=comp&amp;_program=orfee.orfee_trt.sas" TargetMode="External"/><Relationship Id="rId105" Type="http://schemas.openxmlformats.org/officeDocument/2006/relationships/hyperlink" Target="https://www.scansante.fr/applications/flux-entre-etablissements-orfee/submit?an=20&amp;gp=X06&amp;choix1=choix1_etab&amp;finess=710978156&amp;choix2=descact&amp;typedesc=comp&amp;_program=orfee.orfee_trt.sas" TargetMode="External"/><Relationship Id="rId126" Type="http://schemas.openxmlformats.org/officeDocument/2006/relationships/hyperlink" Target="https://www.scansante.fr/applications/flux-entre-etablissements-orfee/submit?an=20&amp;gp=X22&amp;choix1=choix1_etab&amp;finess=710978313&amp;choix2=descact&amp;typedesc=comp&amp;_program=orfee.orfee_trt.sas" TargetMode="External"/><Relationship Id="rId147" Type="http://schemas.openxmlformats.org/officeDocument/2006/relationships/hyperlink" Target="https://www.scansante.fr/applications/flux-entre-etablissements-orfee/submit?an=20&amp;gp=X16&amp;choix1=choix1_etab&amp;finess=710978107&amp;choix2=descact&amp;typedesc=comp&amp;_program=orfee.orfee_trt.sas" TargetMode="External"/><Relationship Id="rId168" Type="http://schemas.openxmlformats.org/officeDocument/2006/relationships/hyperlink" Target="https://www.scansante.fr/applications/flux-entre-etablissements-orfee/submit?an=20&amp;gp=X08&amp;choix1=choix1_etab&amp;finess=710978263&amp;choix2=descact&amp;typedesc=comp&amp;_program=orfee.orfee_trt.sas" TargetMode="External"/><Relationship Id="rId8" Type="http://schemas.openxmlformats.org/officeDocument/2006/relationships/hyperlink" Target="https://www.scansante.fr/applications/flux-entre-etablissements-orfee/submit?an=20&amp;gp=X20&amp;choix1=choix1_etab&amp;finess=710010786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X15&amp;choix1=choix1_etab&amp;finess=710978263&amp;choix2=descact&amp;typedesc=comp&amp;_program=orfee.orfee_trt.sas" TargetMode="External"/><Relationship Id="rId72" Type="http://schemas.openxmlformats.org/officeDocument/2006/relationships/hyperlink" Target="https://www.scansante.fr/applications/flux-entre-etablissements-orfee/submit?an=20&amp;gp=C20&amp;choix1=choix1_etab&amp;finess=710978263&amp;choix2=descact&amp;typedesc=comp&amp;_program=orfee.orfee_trt.sas" TargetMode="External"/><Relationship Id="rId93" Type="http://schemas.openxmlformats.org/officeDocument/2006/relationships/hyperlink" Target="https://www.scansante.fr/applications/flux-entre-etablissements-orfee/submit?an=20&amp;gp=K15&amp;choix1=choix1_etab&amp;finess=710978263&amp;choix2=descact&amp;typedesc=comp&amp;_program=orfee.orfee_trt.sas" TargetMode="External"/><Relationship Id="rId98" Type="http://schemas.openxmlformats.org/officeDocument/2006/relationships/hyperlink" Target="https://www.scansante.fr/applications/flux-entre-etablissements-orfee/submit?an=20&amp;gp=X08&amp;choix1=choix1_etab&amp;finess=710978156&amp;choix2=descact&amp;typedesc=comp&amp;_program=orfee.orfee_trt.sas" TargetMode="External"/><Relationship Id="rId121" Type="http://schemas.openxmlformats.org/officeDocument/2006/relationships/hyperlink" Target="https://www.scansante.fr/applications/flux-entre-etablissements-orfee/submit?an=20&amp;gp=S03&amp;choix1=choix1_etab&amp;finess=710978313&amp;choix2=descact&amp;typedesc=comp&amp;_program=orfee.orfee_trt.sas" TargetMode="External"/><Relationship Id="rId142" Type="http://schemas.openxmlformats.org/officeDocument/2006/relationships/hyperlink" Target="https://www.scansante.fr/applications/flux-entre-etablissements-orfee/submit?an=20&amp;gp=X03&amp;choix1=choix1_etab&amp;finess=710978107&amp;choix2=descact&amp;typedesc=comp&amp;_program=orfee.orfee_trt.sas" TargetMode="External"/><Relationship Id="rId163" Type="http://schemas.openxmlformats.org/officeDocument/2006/relationships/hyperlink" Target="https://www.scansante.fr/applications/flux-entre-etablissements-orfee/submit?an=20&amp;gp=X03&amp;choix1=choix1_etab&amp;finess=710978263&amp;choix2=descact&amp;typedesc=comp&amp;_program=orfee.orfee_trt.sas" TargetMode="External"/><Relationship Id="rId184" Type="http://schemas.openxmlformats.org/officeDocument/2006/relationships/hyperlink" Target="https://www.scansante.fr/applications/flux-entre-etablissements-orfee/submit?an=20&amp;gp=X12&amp;choix1=choix1_etab&amp;finess=710978263&amp;choix2=descact&amp;typedesc=comp&amp;_program=orfee.orfee_trt.sas" TargetMode="External"/><Relationship Id="rId189" Type="http://schemas.openxmlformats.org/officeDocument/2006/relationships/hyperlink" Target="https://www.scansante.fr/applications/flux-entre-etablissements-orfee/submit?an=20&amp;gp=X19&amp;choix1=choix1_etab&amp;finess=710978263&amp;choix2=descact&amp;typedesc=comp&amp;_program=orfee.orfee_trt.sas" TargetMode="External"/><Relationship Id="rId3" Type="http://schemas.openxmlformats.org/officeDocument/2006/relationships/hyperlink" Target="https://www.scansante.fr/applications/flux-entre-etablissements-orfee/submit?an=20&amp;gp=X03&amp;choix1=choix1_etab&amp;finess=710010786&amp;choix2=descact&amp;typedesc=comp&amp;_program=orfee.orfee_trt.sas" TargetMode="External"/><Relationship Id="rId214" Type="http://schemas.openxmlformats.org/officeDocument/2006/relationships/table" Target="../tables/table5.xml"/><Relationship Id="rId25" Type="http://schemas.openxmlformats.org/officeDocument/2006/relationships/hyperlink" Target="https://www.scansante.fr/applications/flux-entre-etablissements-orfee/submit?an=20&amp;gp=X22&amp;choix1=choix1_etab&amp;finess=710010786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X14&amp;choix1=choix1_etab&amp;finess=710978263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X09&amp;choix1=choix1_etab&amp;finess=710978263&amp;choix2=descact&amp;typedesc=comp&amp;_program=orfee.orfee_trt.sas" TargetMode="External"/><Relationship Id="rId116" Type="http://schemas.openxmlformats.org/officeDocument/2006/relationships/hyperlink" Target="https://www.scansante.fr/applications/flux-entre-etablissements-orfee/submit?an=20&amp;gp=X12&amp;choix1=choix1_etab&amp;finess=710978313&amp;choix2=descact&amp;typedesc=comp&amp;_program=orfee.orfee_trt.sas" TargetMode="External"/><Relationship Id="rId137" Type="http://schemas.openxmlformats.org/officeDocument/2006/relationships/hyperlink" Target="https://www.scansante.fr/applications/flux-entre-etablissements-orfee/submit?an=20&amp;gp=X23&amp;choix1=choix1_etab&amp;finess=710978313&amp;choix2=descact&amp;typedesc=comp&amp;_program=orfee.orfee_trt.sas" TargetMode="External"/><Relationship Id="rId158" Type="http://schemas.openxmlformats.org/officeDocument/2006/relationships/hyperlink" Target="https://www.scansante.fr/applications/flux-entre-etablissements-orfee/submit?an=20&amp;gp=C09&amp;choix1=choix1_etab&amp;finess=710978263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S03&amp;choix1=choix1_etab&amp;finess=710010786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X02&amp;choix1=choix1_etab&amp;finess=710978263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O04&amp;choix1=choix1_etab&amp;finess=710978263&amp;choix2=descact&amp;typedesc=comp&amp;_program=orfee.orfee_trt.sas" TargetMode="External"/><Relationship Id="rId83" Type="http://schemas.openxmlformats.org/officeDocument/2006/relationships/hyperlink" Target="https://www.scansante.fr/applications/flux-entre-etablissements-orfee/submit?an=20&amp;gp=X04&amp;choix1=choix1_etab&amp;finess=710978263&amp;choix2=descact&amp;typedesc=comp&amp;_program=orfee.orfee_trt.sas" TargetMode="External"/><Relationship Id="rId88" Type="http://schemas.openxmlformats.org/officeDocument/2006/relationships/hyperlink" Target="https://www.scansante.fr/applications/flux-entre-etablissements-orfee/submit?an=20&amp;gp=K07&amp;choix1=choix1_etab&amp;finess=710978263&amp;choix2=descact&amp;typedesc=comp&amp;_program=orfee.orfee_trt.sas" TargetMode="External"/><Relationship Id="rId111" Type="http://schemas.openxmlformats.org/officeDocument/2006/relationships/hyperlink" Target="https://www.scansante.fr/applications/flux-entre-etablissements-orfee/submit?an=20&amp;gp=X20&amp;choix1=choix1_etab&amp;finess=710978313&amp;choix2=descact&amp;typedesc=comp&amp;_program=orfee.orfee_trt.sas" TargetMode="External"/><Relationship Id="rId132" Type="http://schemas.openxmlformats.org/officeDocument/2006/relationships/hyperlink" Target="https://www.scansante.fr/applications/flux-entre-etablissements-orfee/submit?an=20&amp;gp=X04&amp;choix1=choix1_etab&amp;finess=710978313&amp;choix2=descact&amp;typedesc=comp&amp;_program=orfee.orfee_trt.sas" TargetMode="External"/><Relationship Id="rId153" Type="http://schemas.openxmlformats.org/officeDocument/2006/relationships/hyperlink" Target="https://www.scansante.fr/applications/flux-entre-etablissements-orfee/submit?an=20&amp;gp=X08&amp;choix1=choix1_etab&amp;finess=710010786&amp;choix2=descact&amp;typedesc=comp&amp;_program=orfee.orfee_trt.sas" TargetMode="External"/><Relationship Id="rId174" Type="http://schemas.openxmlformats.org/officeDocument/2006/relationships/hyperlink" Target="https://www.scansante.fr/applications/flux-entre-etablissements-orfee/submit?an=20&amp;gp=C11&amp;choix1=choix1_etab&amp;finess=710978263&amp;choix2=descact&amp;typedesc=comp&amp;_program=orfee.orfee_trt.sas" TargetMode="External"/><Relationship Id="rId179" Type="http://schemas.openxmlformats.org/officeDocument/2006/relationships/hyperlink" Target="https://www.scansante.fr/applications/flux-entre-etablissements-orfee/submit?an=20&amp;gp=X05&amp;choix1=choix1_etab&amp;finess=710978263&amp;choix2=descact&amp;typedesc=comp&amp;_program=orfee.orfee_trt.sas" TargetMode="External"/><Relationship Id="rId195" Type="http://schemas.openxmlformats.org/officeDocument/2006/relationships/hyperlink" Target="https://www.scansante.fr/applications/flux-entre-etablissements-orfee/submit?an=20&amp;gp=X08&amp;choix1=choix1_etab&amp;finess=710978313&amp;choix2=descact&amp;typedesc=comp&amp;_program=orfee.orfee_trt.sas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www.scansante.fr/applications/flux-entre-etablissements-orfee/submit?an=20&amp;gp=X03&amp;choix1=choix1_etab&amp;finess=710978156&amp;choix2=descact&amp;typedesc=comp&amp;_program=orfee.orfee_trt.sas" TargetMode="External"/><Relationship Id="rId204" Type="http://schemas.openxmlformats.org/officeDocument/2006/relationships/hyperlink" Target="https://www.scansante.fr/applications/flux-entre-etablissements-orfee/submit?an=20&amp;gp=X16&amp;choix1=choix1_etab&amp;finess=710978313&amp;choix2=descact&amp;typedesc=comp&amp;_program=orfee.orfee_trt.sas" TargetMode="External"/><Relationship Id="rId15" Type="http://schemas.openxmlformats.org/officeDocument/2006/relationships/hyperlink" Target="https://www.scansante.fr/applications/flux-entre-etablissements-orfee/submit?an=20&amp;gp=X21&amp;choix1=choix1_etab&amp;finess=710010786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X03&amp;choix1=choix1_etab&amp;finess=710978263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N02&amp;choix1=choix1_etab&amp;finess=710978263&amp;choix2=descact&amp;typedesc=comp&amp;_program=orfee.orfee_trt.sas" TargetMode="External"/><Relationship Id="rId106" Type="http://schemas.openxmlformats.org/officeDocument/2006/relationships/hyperlink" Target="https://www.scansante.fr/applications/flux-entre-etablissements-orfee/submit?an=20&amp;gp=ALL&amp;choix1=choix1_etab&amp;finess=710978313&amp;choix2=descact&amp;typedesc=comp&amp;_program=orfee.orfee_trt.sas" TargetMode="External"/><Relationship Id="rId127" Type="http://schemas.openxmlformats.org/officeDocument/2006/relationships/hyperlink" Target="https://www.scansante.fr/applications/flux-entre-etablissements-orfee/submit?an=20&amp;gp=X19&amp;choix1=choix1_etab&amp;finess=710978313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O01&amp;choix1=choix1_etab&amp;finess=710010786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X04&amp;choix1=choix1_etab&amp;finess=710010786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X18&amp;choix1=choix1_etab&amp;finess=710978263&amp;choix2=descact&amp;typedesc=comp&amp;_program=orfee.orfee_trt.sas" TargetMode="External"/><Relationship Id="rId73" Type="http://schemas.openxmlformats.org/officeDocument/2006/relationships/hyperlink" Target="https://www.scansante.fr/applications/flux-entre-etablissements-orfee/submit?an=20&amp;gp=C13&amp;choix1=choix1_etab&amp;finess=710978263&amp;choix2=descact&amp;typedesc=comp&amp;_program=orfee.orfee_trt.sas" TargetMode="External"/><Relationship Id="rId78" Type="http://schemas.openxmlformats.org/officeDocument/2006/relationships/hyperlink" Target="https://www.scansante.fr/applications/flux-entre-etablissements-orfee/submit?an=20&amp;gp=C15&amp;choix1=choix1_etab&amp;finess=710978263&amp;choix2=descact&amp;typedesc=comp&amp;_program=orfee.orfee_trt.sas" TargetMode="External"/><Relationship Id="rId94" Type="http://schemas.openxmlformats.org/officeDocument/2006/relationships/hyperlink" Target="https://www.scansante.fr/applications/flux-entre-etablissements-orfee/submit?an=20&amp;gp=X25&amp;choix1=choix1_etab&amp;finess=710978263&amp;choix2=descact&amp;typedesc=comp&amp;_program=orfee.orfee_trt.sas" TargetMode="External"/><Relationship Id="rId99" Type="http://schemas.openxmlformats.org/officeDocument/2006/relationships/hyperlink" Target="https://www.scansante.fr/applications/flux-entre-etablissements-orfee/submit?an=20&amp;gp=X07&amp;choix1=choix1_etab&amp;finess=710978156&amp;choix2=descact&amp;typedesc=comp&amp;_program=orfee.orfee_trt.sas" TargetMode="External"/><Relationship Id="rId101" Type="http://schemas.openxmlformats.org/officeDocument/2006/relationships/hyperlink" Target="https://www.scansante.fr/applications/flux-entre-etablissements-orfee/submit?an=20&amp;gp=X24&amp;choix1=choix1_etab&amp;finess=710978156&amp;choix2=descact&amp;typedesc=comp&amp;_program=orfee.orfee_trt.sas" TargetMode="External"/><Relationship Id="rId122" Type="http://schemas.openxmlformats.org/officeDocument/2006/relationships/hyperlink" Target="https://www.scansante.fr/applications/flux-entre-etablissements-orfee/submit?an=20&amp;gp=K02&amp;choix1=choix1_etab&amp;finess=710978313&amp;choix2=descact&amp;typedesc=comp&amp;_program=orfee.orfee_trt.sas" TargetMode="External"/><Relationship Id="rId143" Type="http://schemas.openxmlformats.org/officeDocument/2006/relationships/hyperlink" Target="https://www.scansante.fr/applications/flux-entre-etablissements-orfee/submit?an=20&amp;gp=X06&amp;choix1=choix1_etab&amp;finess=710978107&amp;choix2=descact&amp;typedesc=comp&amp;_program=orfee.orfee_trt.sas" TargetMode="External"/><Relationship Id="rId148" Type="http://schemas.openxmlformats.org/officeDocument/2006/relationships/hyperlink" Target="https://www.scansante.fr/applications/flux-entre-etablissements-orfee/submit?an=20&amp;gp=X12&amp;choix1=choix1_etab&amp;finess=710978107&amp;choix2=descact&amp;typedesc=comp&amp;_program=orfee.orfee_trt.sas" TargetMode="External"/><Relationship Id="rId164" Type="http://schemas.openxmlformats.org/officeDocument/2006/relationships/hyperlink" Target="https://www.scansante.fr/applications/flux-entre-etablissements-orfee/submit?an=20&amp;gp=X03&amp;choix1=choix1_etab&amp;finess=710978263&amp;choix2=descact&amp;typedesc=comp&amp;_program=orfee.orfee_trt.sas" TargetMode="External"/><Relationship Id="rId169" Type="http://schemas.openxmlformats.org/officeDocument/2006/relationships/hyperlink" Target="https://www.scansante.fr/applications/flux-entre-etablissements-orfee/submit?an=20&amp;gp=X08&amp;choix1=choix1_etab&amp;finess=710978263&amp;choix2=descact&amp;typedesc=comp&amp;_program=orfee.orfee_trt.sas" TargetMode="External"/><Relationship Id="rId185" Type="http://schemas.openxmlformats.org/officeDocument/2006/relationships/hyperlink" Target="https://www.scansante.fr/applications/flux-entre-etablissements-orfee/submit?an=20&amp;gp=X12&amp;choix1=choix1_etab&amp;finess=710978263&amp;choix2=descact&amp;typedesc=comp&amp;_program=orfee.orfee_trt.sas" TargetMode="External"/><Relationship Id="rId4" Type="http://schemas.openxmlformats.org/officeDocument/2006/relationships/hyperlink" Target="https://www.scansante.fr/applications/flux-entre-etablissements-orfee/submit?an=20&amp;gp=X07&amp;choix1=choix1_etab&amp;finess=710010786&amp;choix2=descact&amp;typedesc=comp&amp;_program=orfee.orfee_trt.sas" TargetMode="External"/><Relationship Id="rId9" Type="http://schemas.openxmlformats.org/officeDocument/2006/relationships/hyperlink" Target="https://www.scansante.fr/applications/flux-entre-etablissements-orfee/submit?an=20&amp;gp=N02&amp;choix1=choix1_etab&amp;finess=710010786&amp;choix2=descact&amp;typedesc=comp&amp;_program=orfee.orfee_trt.sas" TargetMode="External"/><Relationship Id="rId180" Type="http://schemas.openxmlformats.org/officeDocument/2006/relationships/hyperlink" Target="https://www.scansante.fr/applications/flux-entre-etablissements-orfee/submit?an=20&amp;gp=X05&amp;choix1=choix1_etab&amp;finess=710978263&amp;choix2=descact&amp;typedesc=comp&amp;_program=orfee.orfee_trt.sas" TargetMode="External"/><Relationship Id="rId210" Type="http://schemas.openxmlformats.org/officeDocument/2006/relationships/table" Target="../tables/table1.xml"/><Relationship Id="rId215" Type="http://schemas.openxmlformats.org/officeDocument/2006/relationships/table" Target="../tables/table6.xml"/><Relationship Id="rId26" Type="http://schemas.openxmlformats.org/officeDocument/2006/relationships/hyperlink" Target="https://www.scansante.fr/applications/flux-entre-etablissements-orfee/submit?an=20&amp;gp=K10&amp;choix1=choix1_etab&amp;finess=710010786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C06&amp;choix1=choix1_etab&amp;finess=710978263&amp;choix2=descact&amp;typedesc=comp&amp;_program=orfee.orfee_trt.sas" TargetMode="External"/><Relationship Id="rId68" Type="http://schemas.openxmlformats.org/officeDocument/2006/relationships/hyperlink" Target="https://www.scansante.fr/applications/flux-entre-etablissements-orfee/submit?an=20&amp;gp=C17&amp;choix1=choix1_etab&amp;finess=710978263&amp;choix2=descact&amp;typedesc=comp&amp;_program=orfee.orfee_trt.sas" TargetMode="External"/><Relationship Id="rId89" Type="http://schemas.openxmlformats.org/officeDocument/2006/relationships/hyperlink" Target="https://www.scansante.fr/applications/flux-entre-etablissements-orfee/submit?an=20&amp;gp=K08&amp;choix1=choix1_etab&amp;finess=710978263&amp;choix2=descact&amp;typedesc=comp&amp;_program=orfee.orfee_trt.sas" TargetMode="External"/><Relationship Id="rId112" Type="http://schemas.openxmlformats.org/officeDocument/2006/relationships/hyperlink" Target="https://www.scansante.fr/applications/flux-entre-etablissements-orfee/submit?an=20&amp;gp=X21&amp;choix1=choix1_etab&amp;finess=710978313&amp;choix2=descact&amp;typedesc=comp&amp;_program=orfee.orfee_trt.sas" TargetMode="External"/><Relationship Id="rId133" Type="http://schemas.openxmlformats.org/officeDocument/2006/relationships/hyperlink" Target="https://www.scansante.fr/applications/flux-entre-etablissements-orfee/submit?an=20&amp;gp=X11&amp;choix1=choix1_etab&amp;finess=710978313&amp;choix2=descact&amp;typedesc=comp&amp;_program=orfee.orfee_trt.sas" TargetMode="External"/><Relationship Id="rId154" Type="http://schemas.openxmlformats.org/officeDocument/2006/relationships/hyperlink" Target="https://www.scansante.fr/applications/flux-entre-etablissements-orfee/submit?an=20&amp;gp=X03&amp;choix1=choix1_etab&amp;finess=710010786&amp;choix2=descact&amp;typedesc=comp&amp;_program=orfee.orfee_trt.sas" TargetMode="External"/><Relationship Id="rId175" Type="http://schemas.openxmlformats.org/officeDocument/2006/relationships/hyperlink" Target="https://www.scansante.fr/applications/flux-entre-etablissements-orfee/submit?an=20&amp;gp=C11&amp;choix1=choix1_etab&amp;finess=710978263&amp;choix2=descact&amp;typedesc=comp&amp;_program=orfee.orfee_trt.sas" TargetMode="External"/><Relationship Id="rId196" Type="http://schemas.openxmlformats.org/officeDocument/2006/relationships/hyperlink" Target="https://www.scansante.fr/applications/flux-entre-etablissements-orfee/submit?an=20&amp;gp=X03&amp;choix1=choix1_etab&amp;finess=710978313&amp;choix2=descact&amp;typedesc=comp&amp;_program=orfee.orfee_trt.sas" TargetMode="External"/><Relationship Id="rId200" Type="http://schemas.openxmlformats.org/officeDocument/2006/relationships/hyperlink" Target="https://www.scansante.fr/applications/flux-entre-etablissements-orfee/submit?an=20&amp;gp=X20&amp;choix1=choix1_etab&amp;finess=710978313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X14&amp;choix1=choix1_etab&amp;finess=710010786&amp;choix2=descact&amp;typedesc=comp&amp;_program=orfee.orfee_trt.sas" TargetMode="External"/><Relationship Id="rId37" Type="http://schemas.openxmlformats.org/officeDocument/2006/relationships/hyperlink" Target="https://www.scansante.fr/applications/flux-entre-etablissements-orfee/submit?an=20&amp;gp=X08&amp;choix1=choix1_etab&amp;finess=710978263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S03&amp;choix1=choix1_etab&amp;finess=710978263&amp;choix2=descact&amp;typedesc=comp&amp;_program=orfee.orfee_trt.sas" TargetMode="External"/><Relationship Id="rId79" Type="http://schemas.openxmlformats.org/officeDocument/2006/relationships/hyperlink" Target="https://www.scansante.fr/applications/flux-entre-etablissements-orfee/submit?an=20&amp;gp=X10&amp;choix1=choix1_etab&amp;finess=710978263&amp;choix2=descact&amp;typedesc=comp&amp;_program=orfee.orfee_trt.sas" TargetMode="External"/><Relationship Id="rId102" Type="http://schemas.openxmlformats.org/officeDocument/2006/relationships/hyperlink" Target="https://www.scansante.fr/applications/flux-entre-etablissements-orfee/submit?an=20&amp;gp=X20&amp;choix1=choix1_etab&amp;finess=710978156&amp;choix2=descact&amp;typedesc=comp&amp;_program=orfee.orfee_trt.sas" TargetMode="External"/><Relationship Id="rId123" Type="http://schemas.openxmlformats.org/officeDocument/2006/relationships/hyperlink" Target="https://www.scansante.fr/applications/flux-entre-etablissements-orfee/submit?an=20&amp;gp=S05&amp;choix1=choix1_etab&amp;finess=710978313&amp;choix2=descact&amp;typedesc=comp&amp;_program=orfee.orfee_trt.sas" TargetMode="External"/><Relationship Id="rId144" Type="http://schemas.openxmlformats.org/officeDocument/2006/relationships/hyperlink" Target="https://www.scansante.fr/applications/flux-entre-etablissements-orfee/submit?an=20&amp;gp=X07&amp;choix1=choix1_etab&amp;finess=710978107&amp;choix2=descact&amp;typedesc=comp&amp;_program=orfee.orfee_trt.sas" TargetMode="External"/><Relationship Id="rId90" Type="http://schemas.openxmlformats.org/officeDocument/2006/relationships/hyperlink" Target="https://www.scansante.fr/applications/flux-entre-etablissements-orfee/submit?an=20&amp;gp=N03&amp;choix1=choix1_etab&amp;finess=710978263&amp;choix2=descact&amp;typedesc=comp&amp;_program=orfee.orfee_trt.sas" TargetMode="External"/><Relationship Id="rId165" Type="http://schemas.openxmlformats.org/officeDocument/2006/relationships/hyperlink" Target="https://www.scansante.fr/applications/flux-entre-etablissements-orfee/submit?an=20&amp;gp=X03&amp;choix1=choix1_etab&amp;finess=710978263&amp;choix2=descact&amp;typedesc=comp&amp;_program=orfee.orfee_trt.sas" TargetMode="External"/><Relationship Id="rId186" Type="http://schemas.openxmlformats.org/officeDocument/2006/relationships/hyperlink" Target="https://www.scansante.fr/applications/flux-entre-etablissements-orfee/submit?an=20&amp;gp=C07&amp;choix1=choix1_etab&amp;finess=710978263&amp;choix2=descact&amp;typedesc=comp&amp;_program=orfee.orfee_trt.sas" TargetMode="External"/><Relationship Id="rId211" Type="http://schemas.openxmlformats.org/officeDocument/2006/relationships/table" Target="../tables/table2.xml"/><Relationship Id="rId27" Type="http://schemas.openxmlformats.org/officeDocument/2006/relationships/hyperlink" Target="https://www.scansante.fr/applications/flux-entre-etablissements-orfee/submit?an=20&amp;gp=C17&amp;choix1=choix1_etab&amp;finess=710010786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X19&amp;choix1=choix1_etab&amp;finess=710978263&amp;choix2=descact&amp;typedesc=comp&amp;_program=orfee.orfee_trt.sas" TargetMode="External"/><Relationship Id="rId69" Type="http://schemas.openxmlformats.org/officeDocument/2006/relationships/hyperlink" Target="https://www.scansante.fr/applications/flux-entre-etablissements-orfee/submit?an=20&amp;gp=O02&amp;choix1=choix1_etab&amp;finess=710978263&amp;choix2=descact&amp;typedesc=comp&amp;_program=orfee.orfee_trt.sas" TargetMode="External"/><Relationship Id="rId113" Type="http://schemas.openxmlformats.org/officeDocument/2006/relationships/hyperlink" Target="https://www.scansante.fr/applications/flux-entre-etablissements-orfee/submit?an=20&amp;gp=X05&amp;choix1=choix1_etab&amp;finess=710978313&amp;choix2=descact&amp;typedesc=comp&amp;_program=orfee.orfee_trt.sas" TargetMode="External"/><Relationship Id="rId134" Type="http://schemas.openxmlformats.org/officeDocument/2006/relationships/hyperlink" Target="https://www.scansante.fr/applications/flux-entre-etablissements-orfee/submit?an=20&amp;gp=X10&amp;choix1=choix1_etab&amp;finess=710978313&amp;choix2=descact&amp;typedesc=comp&amp;_program=orfee.orfee_trt.sas" TargetMode="External"/><Relationship Id="rId80" Type="http://schemas.openxmlformats.org/officeDocument/2006/relationships/hyperlink" Target="https://www.scansante.fr/applications/flux-entre-etablissements-orfee/submit?an=20&amp;gp=K06&amp;choix1=choix1_etab&amp;finess=710978263&amp;choix2=descact&amp;typedesc=comp&amp;_program=orfee.orfee_trt.sas" TargetMode="External"/><Relationship Id="rId155" Type="http://schemas.openxmlformats.org/officeDocument/2006/relationships/hyperlink" Target="https://www.scansante.fr/applications/flux-entre-etablissements-orfee/submit?an=20&amp;gp=X07&amp;choix1=choix1_etab&amp;finess=710010786&amp;choix2=descact&amp;typedesc=comp&amp;_program=orfee.orfee_trt.sas" TargetMode="External"/><Relationship Id="rId176" Type="http://schemas.openxmlformats.org/officeDocument/2006/relationships/hyperlink" Target="https://www.scansante.fr/applications/flux-entre-etablissements-orfee/submit?an=20&amp;gp=C11&amp;choix1=choix1_etab&amp;finess=710978263&amp;choix2=descact&amp;typedesc=comp&amp;_program=orfee.orfee_trt.sas" TargetMode="External"/><Relationship Id="rId197" Type="http://schemas.openxmlformats.org/officeDocument/2006/relationships/hyperlink" Target="https://www.scansante.fr/applications/flux-entre-etablissements-orfee/submit?an=20&amp;gp=X07&amp;choix1=choix1_etab&amp;finess=710978313&amp;choix2=descact&amp;typedesc=comp&amp;_program=orfee.orfee_trt.sas" TargetMode="External"/><Relationship Id="rId201" Type="http://schemas.openxmlformats.org/officeDocument/2006/relationships/hyperlink" Target="https://www.scansante.fr/applications/flux-entre-etablissements-orfee/submit?an=20&amp;gp=X20&amp;choix1=choix1_etab&amp;finess=710978313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X09&amp;choix1=choix1_etab&amp;finess=710010786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X07&amp;choix1=choix1_etab&amp;finess=710978263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O01&amp;choix1=choix1_etab&amp;finess=710978263&amp;choix2=descact&amp;typedesc=comp&amp;_program=orfee.orfee_trt.sas" TargetMode="External"/><Relationship Id="rId103" Type="http://schemas.openxmlformats.org/officeDocument/2006/relationships/hyperlink" Target="https://www.scansante.fr/applications/flux-entre-etablissements-orfee/submit?an=20&amp;gp=X12&amp;choix1=choix1_etab&amp;finess=710978156&amp;choix2=descact&amp;typedesc=comp&amp;_program=orfee.orfee_trt.sas" TargetMode="External"/><Relationship Id="rId124" Type="http://schemas.openxmlformats.org/officeDocument/2006/relationships/hyperlink" Target="https://www.scansante.fr/applications/flux-entre-etablissements-orfee/submit?an=20&amp;gp=X15&amp;choix1=choix1_etab&amp;finess=710978313&amp;choix2=descact&amp;typedesc=comp&amp;_program=orfee.orfee_trt.sas" TargetMode="External"/><Relationship Id="rId70" Type="http://schemas.openxmlformats.org/officeDocument/2006/relationships/hyperlink" Target="https://www.scansante.fr/applications/flux-entre-etablissements-orfee/submit?an=20&amp;gp=K12&amp;choix1=choix1_etab&amp;finess=710978263&amp;choix2=descact&amp;typedesc=comp&amp;_program=orfee.orfee_trt.sas" TargetMode="External"/><Relationship Id="rId91" Type="http://schemas.openxmlformats.org/officeDocument/2006/relationships/hyperlink" Target="https://www.scansante.fr/applications/flux-entre-etablissements-orfee/submit?an=20&amp;gp=C23&amp;choix1=choix1_etab&amp;finess=710978263&amp;choix2=descact&amp;typedesc=comp&amp;_program=orfee.orfee_trt.sas" TargetMode="External"/><Relationship Id="rId145" Type="http://schemas.openxmlformats.org/officeDocument/2006/relationships/hyperlink" Target="https://www.scansante.fr/applications/flux-entre-etablissements-orfee/submit?an=20&amp;gp=X05&amp;choix1=choix1_etab&amp;finess=710978107&amp;choix2=descact&amp;typedesc=comp&amp;_program=orfee.orfee_trt.sas" TargetMode="External"/><Relationship Id="rId166" Type="http://schemas.openxmlformats.org/officeDocument/2006/relationships/hyperlink" Target="https://www.scansante.fr/applications/flux-entre-etablissements-orfee/submit?an=20&amp;gp=X03&amp;choix1=choix1_etab&amp;finess=710978263&amp;choix2=descact&amp;typedesc=comp&amp;_program=orfee.orfee_trt.sas" TargetMode="External"/><Relationship Id="rId187" Type="http://schemas.openxmlformats.org/officeDocument/2006/relationships/hyperlink" Target="https://www.scansante.fr/applications/flux-entre-etablissements-orfee/submit?an=20&amp;gp=X20&amp;choix1=choix1_etab&amp;finess=710978263&amp;choix2=descact&amp;typedesc=comp&amp;_program=orfee.orfee_trt.sas" TargetMode="External"/><Relationship Id="rId1" Type="http://schemas.openxmlformats.org/officeDocument/2006/relationships/hyperlink" Target="https://www.scansante.fr/applications/flux-entre-etablissements-orfee/submit?an=20&amp;gp=ALL&amp;choix1=choix1_etab&amp;finess=710010786&amp;choix2=descact&amp;typedesc=comp&amp;_program=orfee.orfee_trt.sas" TargetMode="External"/><Relationship Id="rId212" Type="http://schemas.openxmlformats.org/officeDocument/2006/relationships/table" Target="../tables/table3.xml"/><Relationship Id="rId28" Type="http://schemas.openxmlformats.org/officeDocument/2006/relationships/hyperlink" Target="https://www.scansante.fr/applications/flux-entre-etablissements-orfee/submit?an=20&amp;gp=X18&amp;choix1=choix1_etab&amp;finess=710010786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C14&amp;choix1=choix1_etab&amp;finess=710978263&amp;choix2=descact&amp;typedesc=comp&amp;_program=orfee.orfee_trt.sas" TargetMode="External"/><Relationship Id="rId114" Type="http://schemas.openxmlformats.org/officeDocument/2006/relationships/hyperlink" Target="https://www.scansante.fr/applications/flux-entre-etablissements-orfee/submit?an=20&amp;gp=X16&amp;choix1=choix1_etab&amp;finess=710978313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S05&amp;choix1=choix1_etab&amp;finess=710978263&amp;choix2=descact&amp;typedesc=comp&amp;_program=orfee.orfee_trt.sas" TargetMode="External"/><Relationship Id="rId81" Type="http://schemas.openxmlformats.org/officeDocument/2006/relationships/hyperlink" Target="https://www.scansante.fr/applications/flux-entre-etablissements-orfee/submit?an=20&amp;gp=C18&amp;choix1=choix1_etab&amp;finess=710978263&amp;choix2=descact&amp;typedesc=comp&amp;_program=orfee.orfee_trt.sas" TargetMode="External"/><Relationship Id="rId135" Type="http://schemas.openxmlformats.org/officeDocument/2006/relationships/hyperlink" Target="https://www.scansante.fr/applications/flux-entre-etablissements-orfee/submit?an=20&amp;gp=K08&amp;choix1=choix1_etab&amp;finess=710978313&amp;choix2=descact&amp;typedesc=comp&amp;_program=orfee.orfee_trt.sas" TargetMode="External"/><Relationship Id="rId156" Type="http://schemas.openxmlformats.org/officeDocument/2006/relationships/hyperlink" Target="https://www.scansante.fr/applications/flux-entre-etablissements-orfee/submit?an=20&amp;gp=X06&amp;choix1=choix1_etab&amp;finess=710010786&amp;choix2=descact&amp;typedesc=comp&amp;_program=orfee.orfee_trt.sas" TargetMode="External"/><Relationship Id="rId177" Type="http://schemas.openxmlformats.org/officeDocument/2006/relationships/hyperlink" Target="https://www.scansante.fr/applications/flux-entre-etablissements-orfee/submit?an=20&amp;gp=X06&amp;choix1=choix1_etab&amp;finess=710978263&amp;choix2=descact&amp;typedesc=comp&amp;_program=orfee.orfee_trt.sas" TargetMode="External"/><Relationship Id="rId198" Type="http://schemas.openxmlformats.org/officeDocument/2006/relationships/hyperlink" Target="https://www.scansante.fr/applications/flux-entre-etablissements-orfee/submit?an=20&amp;gp=X07&amp;choix1=choix1_etab&amp;finess=710978313&amp;choix2=descact&amp;typedesc=comp&amp;_program=orfee.orfee_trt.sas" TargetMode="External"/><Relationship Id="rId202" Type="http://schemas.openxmlformats.org/officeDocument/2006/relationships/hyperlink" Target="https://www.scansante.fr/applications/flux-entre-etablissements-orfee/submit?an=20&amp;gp=X21&amp;choix1=choix1_etab&amp;finess=710978313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X15&amp;choix1=choix1_etab&amp;finess=710010786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C11&amp;choix1=choix1_etab&amp;finess=710978263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C19&amp;choix1=choix1_etab&amp;finess=710978263&amp;choix2=descact&amp;typedesc=comp&amp;_program=orfee.orfee_trt.sas" TargetMode="External"/><Relationship Id="rId104" Type="http://schemas.openxmlformats.org/officeDocument/2006/relationships/hyperlink" Target="https://www.scansante.fr/applications/flux-entre-etablissements-orfee/submit?an=20&amp;gp=X02&amp;choix1=choix1_etab&amp;finess=710978156&amp;choix2=descact&amp;typedesc=comp&amp;_program=orfee.orfee_trt.sas" TargetMode="External"/><Relationship Id="rId125" Type="http://schemas.openxmlformats.org/officeDocument/2006/relationships/hyperlink" Target="https://www.scansante.fr/applications/flux-entre-etablissements-orfee/submit?an=20&amp;gp=X09&amp;choix1=choix1_etab&amp;finess=710978313&amp;choix2=descact&amp;typedesc=comp&amp;_program=orfee.orfee_trt.sas" TargetMode="External"/><Relationship Id="rId146" Type="http://schemas.openxmlformats.org/officeDocument/2006/relationships/hyperlink" Target="https://www.scansante.fr/applications/flux-entre-etablissements-orfee/submit?an=20&amp;gp=X02&amp;choix1=choix1_etab&amp;finess=710978107&amp;choix2=descact&amp;typedesc=comp&amp;_program=orfee.orfee_trt.sas" TargetMode="External"/><Relationship Id="rId167" Type="http://schemas.openxmlformats.org/officeDocument/2006/relationships/hyperlink" Target="https://www.scansante.fr/applications/flux-entre-etablissements-orfee/submit?an=20&amp;gp=X08&amp;choix1=choix1_etab&amp;finess=710978263&amp;choix2=descact&amp;typedesc=comp&amp;_program=orfee.orfee_trt.sas" TargetMode="External"/><Relationship Id="rId188" Type="http://schemas.openxmlformats.org/officeDocument/2006/relationships/hyperlink" Target="https://www.scansante.fr/applications/flux-entre-etablissements-orfee/submit?an=20&amp;gp=C06&amp;choix1=choix1_etab&amp;finess=710978263&amp;choix2=descact&amp;typedesc=comp&amp;_program=orfee.orfee_trt.sas" TargetMode="External"/><Relationship Id="rId71" Type="http://schemas.openxmlformats.org/officeDocument/2006/relationships/hyperlink" Target="https://www.scansante.fr/applications/flux-entre-etablissements-orfee/submit?an=20&amp;gp=C08&amp;choix1=choix1_etab&amp;finess=710978263&amp;choix2=descact&amp;typedesc=comp&amp;_program=orfee.orfee_trt.sas" TargetMode="External"/><Relationship Id="rId92" Type="http://schemas.openxmlformats.org/officeDocument/2006/relationships/hyperlink" Target="https://www.scansante.fr/applications/flux-entre-etablissements-orfee/submit?an=20&amp;gp=K09&amp;choix1=choix1_etab&amp;finess=710978263&amp;choix2=descact&amp;typedesc=comp&amp;_program=orfee.orfee_trt.sas" TargetMode="External"/><Relationship Id="rId213" Type="http://schemas.openxmlformats.org/officeDocument/2006/relationships/table" Target="../tables/table4.xml"/><Relationship Id="rId2" Type="http://schemas.openxmlformats.org/officeDocument/2006/relationships/hyperlink" Target="https://www.scansante.fr/applications/flux-entre-etablissements-orfee/submit?an=20&amp;gp=X08&amp;choix1=choix1_etab&amp;finess=710010786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X13&amp;choix1=choix1_etab&amp;finess=710010786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X06&amp;choix1=choix1_etab&amp;finess=710978263&amp;choix2=descact&amp;typedesc=comp&amp;_program=orfee.orfee_trt.sas" TargetMode="External"/><Relationship Id="rId115" Type="http://schemas.openxmlformats.org/officeDocument/2006/relationships/hyperlink" Target="https://www.scansante.fr/applications/flux-entre-etablissements-orfee/submit?an=20&amp;gp=X02&amp;choix1=choix1_etab&amp;finess=710978313&amp;choix2=descact&amp;typedesc=comp&amp;_program=orfee.orfee_trt.sas" TargetMode="External"/><Relationship Id="rId136" Type="http://schemas.openxmlformats.org/officeDocument/2006/relationships/hyperlink" Target="https://www.scansante.fr/applications/flux-entre-etablissements-orfee/submit?an=20&amp;gp=K06&amp;choix1=choix1_etab&amp;finess=710978313&amp;choix2=descact&amp;typedesc=comp&amp;_program=orfee.orfee_trt.sas" TargetMode="External"/><Relationship Id="rId157" Type="http://schemas.openxmlformats.org/officeDocument/2006/relationships/hyperlink" Target="https://www.scansante.fr/applications/flux-entre-etablissements-orfee/submit?an=20&amp;gp=C09&amp;choix1=choix1_etab&amp;finess=710978263&amp;choix2=descact&amp;typedesc=comp&amp;_program=orfee.orfee_trt.sas" TargetMode="External"/><Relationship Id="rId178" Type="http://schemas.openxmlformats.org/officeDocument/2006/relationships/hyperlink" Target="https://www.scansante.fr/applications/flux-entre-etablissements-orfee/submit?an=20&amp;gp=X06&amp;choix1=choix1_etab&amp;finess=710978263&amp;choix2=descact&amp;typedesc=comp&amp;_program=orfee.orfee_trt.sas" TargetMode="External"/><Relationship Id="rId61" Type="http://schemas.openxmlformats.org/officeDocument/2006/relationships/hyperlink" Target="https://www.scansante.fr/applications/flux-entre-etablissements-orfee/submit?an=20&amp;gp=X23&amp;choix1=choix1_etab&amp;finess=710978263&amp;choix2=descact&amp;typedesc=comp&amp;_program=orfee.orfee_trt.sas" TargetMode="External"/><Relationship Id="rId82" Type="http://schemas.openxmlformats.org/officeDocument/2006/relationships/hyperlink" Target="https://www.scansante.fr/applications/flux-entre-etablissements-orfee/submit?an=20&amp;gp=X13&amp;choix1=choix1_etab&amp;finess=710978263&amp;choix2=descact&amp;typedesc=comp&amp;_program=orfee.orfee_trt.sas" TargetMode="External"/><Relationship Id="rId199" Type="http://schemas.openxmlformats.org/officeDocument/2006/relationships/hyperlink" Target="https://www.scansante.fr/applications/flux-entre-etablissements-orfee/submit?an=20&amp;gp=X06&amp;choix1=choix1_etab&amp;finess=710978313&amp;choix2=descact&amp;typedesc=comp&amp;_program=orfee.orfee_trt.sas" TargetMode="External"/><Relationship Id="rId203" Type="http://schemas.openxmlformats.org/officeDocument/2006/relationships/hyperlink" Target="https://www.scansante.fr/applications/flux-entre-etablissements-orfee/submit?an=20&amp;gp=X05&amp;choix1=choix1_etab&amp;finess=710978313&amp;choix2=descact&amp;typedesc=comp&amp;_program=orfee.orfee_trt.sa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ansante.fr/applications/flux-entre-etablissements-orfee/submit?an=20&amp;gp=O03&amp;choix1=choix1_etab&amp;finess=580972669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C06&amp;choix1=choix1_etab&amp;finess=890975527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S06&amp;choix1=choix1_etab&amp;finess=890975527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X07&amp;choix1=choix1_etab&amp;finess=890975535&amp;choix2=descact&amp;typedesc=comp&amp;_program=orfee.orfee_trt.sas" TargetMode="External"/><Relationship Id="rId84" Type="http://schemas.openxmlformats.org/officeDocument/2006/relationships/hyperlink" Target="https://www.scansante.fr/applications/flux-entre-etablissements-orfee/submit?an=20&amp;gp=X06&amp;choix1=choix1_etab&amp;finess=890975568&amp;choix2=descact&amp;typedesc=comp&amp;_program=orfee.orfee_trt.sas" TargetMode="External"/><Relationship Id="rId138" Type="http://schemas.openxmlformats.org/officeDocument/2006/relationships/hyperlink" Target="https://www.scansante.fr/applications/flux-entre-etablissements-orfee/submit?an=20&amp;gp=C11&amp;choix1=choix1_etab&amp;finess=890975527&amp;choix2=descact&amp;typedesc=comp&amp;_program=orfee.orfee_trt.sas" TargetMode="External"/><Relationship Id="rId159" Type="http://schemas.openxmlformats.org/officeDocument/2006/relationships/hyperlink" Target="https://www.scansante.fr/applications/flux-entre-etablissements-orfee/submit?an=20&amp;gp=X24&amp;choix1=choix1_etab&amp;finess=890975535&amp;choix2=descact&amp;typedesc=comp&amp;_program=orfee.orfee_trt.sas" TargetMode="External"/><Relationship Id="rId170" Type="http://schemas.openxmlformats.org/officeDocument/2006/relationships/table" Target="../tables/table10.xml"/><Relationship Id="rId107" Type="http://schemas.openxmlformats.org/officeDocument/2006/relationships/hyperlink" Target="https://www.scansante.fr/applications/flux-entre-etablissements-orfee/submit?an=20&amp;gp=X02&amp;choix1=choix1_etab&amp;finess=580972669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X24&amp;choix1=choix1_etab&amp;finess=890975527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X21&amp;choix1=choix1_etab&amp;finess=890975527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K13&amp;choix1=choix1_etab&amp;finess=890975527&amp;choix2=descact&amp;typedesc=comp&amp;_program=orfee.orfee_trt.sas" TargetMode="External"/><Relationship Id="rId74" Type="http://schemas.openxmlformats.org/officeDocument/2006/relationships/hyperlink" Target="https://www.scansante.fr/applications/flux-entre-etablissements-orfee/submit?an=20&amp;gp=X24&amp;choix1=choix1_etab&amp;finess=890975535&amp;choix2=descact&amp;typedesc=comp&amp;_program=orfee.orfee_trt.sas" TargetMode="External"/><Relationship Id="rId128" Type="http://schemas.openxmlformats.org/officeDocument/2006/relationships/hyperlink" Target="https://www.scansante.fr/applications/flux-entre-etablissements-orfee/submit?an=20&amp;gp=C09&amp;choix1=choix1_etab&amp;finess=890975527&amp;choix2=descact&amp;typedesc=comp&amp;_program=orfee.orfee_trt.sas" TargetMode="External"/><Relationship Id="rId149" Type="http://schemas.openxmlformats.org/officeDocument/2006/relationships/hyperlink" Target="https://www.scansante.fr/applications/flux-entre-etablissements-orfee/submit?an=20&amp;gp=X12&amp;choix1=choix1_etab&amp;finess=890975527&amp;choix2=descact&amp;typedesc=comp&amp;_program=orfee.orfee_trt.sas" TargetMode="External"/><Relationship Id="rId5" Type="http://schemas.openxmlformats.org/officeDocument/2006/relationships/hyperlink" Target="https://www.scansante.fr/applications/flux-entre-etablissements-orfee/submit?an=20&amp;gp=X08&amp;choix1=choix1_etab&amp;finess=890975527&amp;choix2=descact&amp;typedesc=comp&amp;_program=orfee.orfee_trt.sas" TargetMode="External"/><Relationship Id="rId95" Type="http://schemas.openxmlformats.org/officeDocument/2006/relationships/hyperlink" Target="https://www.scansante.fr/applications/flux-entre-etablissements-orfee/submit?an=20&amp;gp=X14&amp;choix1=choix1_etab&amp;finess=890975568&amp;choix2=descact&amp;typedesc=comp&amp;_program=orfee.orfee_trt.sas" TargetMode="External"/><Relationship Id="rId160" Type="http://schemas.openxmlformats.org/officeDocument/2006/relationships/hyperlink" Target="https://www.scansante.fr/applications/flux-entre-etablissements-orfee/submit?an=20&amp;gp=X03&amp;choix1=choix1_etab&amp;finess=890975568&amp;choix2=descact&amp;typedesc=comp&amp;_program=orfee.orfee_trt.sas" TargetMode="External"/><Relationship Id="rId22" Type="http://schemas.openxmlformats.org/officeDocument/2006/relationships/hyperlink" Target="https://www.scansante.fr/applications/flux-entre-etablissements-orfee/submit?an=20&amp;gp=K05&amp;choix1=choix1_etab&amp;finess=890975527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C08&amp;choix1=choix1_etab&amp;finess=890975527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X08&amp;choix1=choix1_etab&amp;finess=890975535&amp;choix2=descact&amp;typedesc=comp&amp;_program=orfee.orfee_trt.sas" TargetMode="External"/><Relationship Id="rId118" Type="http://schemas.openxmlformats.org/officeDocument/2006/relationships/hyperlink" Target="https://www.scansante.fr/applications/flux-entre-etablissements-orfee/submit?an=20&amp;gp=X09&amp;choix1=choix1_etab&amp;finess=580972669&amp;choix2=descact&amp;typedesc=comp&amp;_program=orfee.orfee_trt.sas" TargetMode="External"/><Relationship Id="rId139" Type="http://schemas.openxmlformats.org/officeDocument/2006/relationships/hyperlink" Target="https://www.scansante.fr/applications/flux-entre-etablissements-orfee/submit?an=20&amp;gp=C11&amp;choix1=choix1_etab&amp;finess=890975527&amp;choix2=descact&amp;typedesc=comp&amp;_program=orfee.orfee_trt.sas" TargetMode="External"/><Relationship Id="rId85" Type="http://schemas.openxmlformats.org/officeDocument/2006/relationships/hyperlink" Target="https://www.scansante.fr/applications/flux-entre-etablissements-orfee/submit?an=20&amp;gp=X08&amp;choix1=choix1_etab&amp;finess=890975568&amp;choix2=descact&amp;typedesc=comp&amp;_program=orfee.orfee_trt.sas" TargetMode="External"/><Relationship Id="rId150" Type="http://schemas.openxmlformats.org/officeDocument/2006/relationships/hyperlink" Target="https://www.scansante.fr/applications/flux-entre-etablissements-orfee/submit?an=20&amp;gp=X20&amp;choix1=choix1_etab&amp;finess=890975527&amp;choix2=descact&amp;typedesc=comp&amp;_program=orfee.orfee_trt.sas" TargetMode="External"/><Relationship Id="rId171" Type="http://schemas.openxmlformats.org/officeDocument/2006/relationships/table" Target="../tables/table11.xml"/><Relationship Id="rId12" Type="http://schemas.openxmlformats.org/officeDocument/2006/relationships/hyperlink" Target="https://www.scansante.fr/applications/flux-entre-etablissements-orfee/submit?an=20&amp;gp=X05&amp;choix1=choix1_etab&amp;finess=890975527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K02&amp;choix1=choix1_etab&amp;finess=890975527&amp;choix2=descact&amp;typedesc=comp&amp;_program=orfee.orfee_trt.sas" TargetMode="External"/><Relationship Id="rId108" Type="http://schemas.openxmlformats.org/officeDocument/2006/relationships/hyperlink" Target="https://www.scansante.fr/applications/flux-entre-etablissements-orfee/submit?an=20&amp;gp=X15&amp;choix1=choix1_etab&amp;finess=580972669&amp;choix2=descact&amp;typedesc=comp&amp;_program=orfee.orfee_trt.sas" TargetMode="External"/><Relationship Id="rId129" Type="http://schemas.openxmlformats.org/officeDocument/2006/relationships/hyperlink" Target="https://www.scansante.fr/applications/flux-entre-etablissements-orfee/submit?an=20&amp;gp=C09&amp;choix1=choix1_etab&amp;finess=890975527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N03&amp;choix1=choix1_etab&amp;finess=890975527&amp;choix2=descact&amp;typedesc=comp&amp;_program=orfee.orfee_trt.sas" TargetMode="External"/><Relationship Id="rId75" Type="http://schemas.openxmlformats.org/officeDocument/2006/relationships/hyperlink" Target="https://www.scansante.fr/applications/flux-entre-etablissements-orfee/submit?an=20&amp;gp=X16&amp;choix1=choix1_etab&amp;finess=890975535&amp;choix2=descact&amp;typedesc=comp&amp;_program=orfee.orfee_trt.sas" TargetMode="External"/><Relationship Id="rId96" Type="http://schemas.openxmlformats.org/officeDocument/2006/relationships/hyperlink" Target="https://www.scansante.fr/applications/flux-entre-etablissements-orfee/submit?an=20&amp;gp=X15&amp;choix1=choix1_etab&amp;finess=890975568&amp;choix2=descact&amp;typedesc=comp&amp;_program=orfee.orfee_trt.sas" TargetMode="External"/><Relationship Id="rId140" Type="http://schemas.openxmlformats.org/officeDocument/2006/relationships/hyperlink" Target="https://www.scansante.fr/applications/flux-entre-etablissements-orfee/submit?an=20&amp;gp=X06&amp;choix1=choix1_etab&amp;finess=890975527&amp;choix2=descact&amp;typedesc=comp&amp;_program=orfee.orfee_trt.sas" TargetMode="External"/><Relationship Id="rId161" Type="http://schemas.openxmlformats.org/officeDocument/2006/relationships/hyperlink" Target="https://www.scansante.fr/applications/flux-entre-etablissements-orfee/submit?an=20&amp;gp=X07&amp;choix1=choix1_etab&amp;finess=890975568&amp;choix2=descact&amp;typedesc=comp&amp;_program=orfee.orfee_trt.sas" TargetMode="External"/><Relationship Id="rId1" Type="http://schemas.openxmlformats.org/officeDocument/2006/relationships/hyperlink" Target="https://www.scansante.fr/applications/flux-entre-etablissements-orfee/submit?an=20&amp;gp=ALL&amp;choix1=choix1_etab&amp;finess=890975519&amp;choix2=descact&amp;typedesc=comp&amp;_program=orfee.orfee_trt.sas" TargetMode="External"/><Relationship Id="rId6" Type="http://schemas.openxmlformats.org/officeDocument/2006/relationships/hyperlink" Target="https://www.scansante.fr/applications/flux-entre-etablissements-orfee/submit?an=20&amp;gp=X03&amp;choix1=choix1_etab&amp;finess=890975527&amp;choix2=descact&amp;typedesc=comp&amp;_program=orfee.orfee_trt.sas" TargetMode="External"/><Relationship Id="rId23" Type="http://schemas.openxmlformats.org/officeDocument/2006/relationships/hyperlink" Target="https://www.scansante.fr/applications/flux-entre-etablissements-orfee/submit?an=20&amp;gp=C13&amp;choix1=choix1_etab&amp;finess=890975527&amp;choix2=descact&amp;typedesc=comp&amp;_program=orfee.orfee_trt.sas" TargetMode="External"/><Relationship Id="rId28" Type="http://schemas.openxmlformats.org/officeDocument/2006/relationships/hyperlink" Target="https://www.scansante.fr/applications/flux-entre-etablissements-orfee/submit?an=20&amp;gp=N02&amp;choix1=choix1_etab&amp;finess=890975527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X22&amp;choix1=choix1_etab&amp;finess=890975527&amp;choix2=descact&amp;typedesc=comp&amp;_program=orfee.orfee_trt.sas" TargetMode="External"/><Relationship Id="rId114" Type="http://schemas.openxmlformats.org/officeDocument/2006/relationships/hyperlink" Target="https://www.scansante.fr/applications/flux-entre-etablissements-orfee/submit?an=20&amp;gp=X20&amp;choix1=choix1_etab&amp;finess=580972669&amp;choix2=descact&amp;typedesc=comp&amp;_program=orfee.orfee_trt.sas" TargetMode="External"/><Relationship Id="rId119" Type="http://schemas.openxmlformats.org/officeDocument/2006/relationships/hyperlink" Target="https://www.scansante.fr/applications/flux-entre-etablissements-orfee/submit?an=20&amp;gp=X19&amp;choix1=choix1_etab&amp;finess=580972669&amp;choix2=descact&amp;typedesc=comp&amp;_program=orfee.orfee_trt.sas" TargetMode="External"/><Relationship Id="rId44" Type="http://schemas.openxmlformats.org/officeDocument/2006/relationships/hyperlink" Target="https://www.scansante.fr/applications/flux-entre-etablissements-orfee/submit?an=20&amp;gp=K12&amp;choix1=choix1_etab&amp;finess=890975527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C23&amp;choix1=choix1_etab&amp;finess=890975527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X02&amp;choix1=choix1_etab&amp;finess=890975535&amp;choix2=descact&amp;typedesc=comp&amp;_program=orfee.orfee_trt.sas" TargetMode="External"/><Relationship Id="rId81" Type="http://schemas.openxmlformats.org/officeDocument/2006/relationships/hyperlink" Target="https://www.scansante.fr/applications/flux-entre-etablissements-orfee/submit?an=20&amp;gp=X18&amp;choix1=choix1_etab&amp;finess=890975535&amp;choix2=descact&amp;typedesc=comp&amp;_program=orfee.orfee_trt.sas" TargetMode="External"/><Relationship Id="rId86" Type="http://schemas.openxmlformats.org/officeDocument/2006/relationships/hyperlink" Target="https://www.scansante.fr/applications/flux-entre-etablissements-orfee/submit?an=20&amp;gp=X05&amp;choix1=choix1_etab&amp;finess=890975568&amp;choix2=descact&amp;typedesc=comp&amp;_program=orfee.orfee_trt.sas" TargetMode="External"/><Relationship Id="rId130" Type="http://schemas.openxmlformats.org/officeDocument/2006/relationships/hyperlink" Target="https://www.scansante.fr/applications/flux-entre-etablissements-orfee/submit?an=20&amp;gp=X08&amp;choix1=choix1_etab&amp;finess=890975527&amp;choix2=descact&amp;typedesc=comp&amp;_program=orfee.orfee_trt.sas" TargetMode="External"/><Relationship Id="rId135" Type="http://schemas.openxmlformats.org/officeDocument/2006/relationships/hyperlink" Target="https://www.scansante.fr/applications/flux-entre-etablissements-orfee/submit?an=20&amp;gp=X07&amp;choix1=choix1_etab&amp;finess=890975527&amp;choix2=descact&amp;typedesc=comp&amp;_program=orfee.orfee_trt.sas" TargetMode="External"/><Relationship Id="rId151" Type="http://schemas.openxmlformats.org/officeDocument/2006/relationships/hyperlink" Target="https://www.scansante.fr/applications/flux-entre-etablissements-orfee/submit?an=20&amp;gp=X20&amp;choix1=choix1_etab&amp;finess=890975527&amp;choix2=descact&amp;typedesc=comp&amp;_program=orfee.orfee_trt.sas" TargetMode="External"/><Relationship Id="rId156" Type="http://schemas.openxmlformats.org/officeDocument/2006/relationships/hyperlink" Target="https://www.scansante.fr/applications/flux-entre-etablissements-orfee/submit?an=20&amp;gp=X03&amp;choix1=choix1_etab&amp;finess=890975535&amp;choix2=descact&amp;typedesc=comp&amp;_program=orfee.orfee_trt.sas" TargetMode="External"/><Relationship Id="rId172" Type="http://schemas.openxmlformats.org/officeDocument/2006/relationships/table" Target="../tables/table12.xml"/><Relationship Id="rId13" Type="http://schemas.openxmlformats.org/officeDocument/2006/relationships/hyperlink" Target="https://www.scansante.fr/applications/flux-entre-etablissements-orfee/submit?an=20&amp;gp=X23&amp;choix1=choix1_etab&amp;finess=890975527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X14&amp;choix1=choix1_etab&amp;finess=890975527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X09&amp;choix1=choix1_etab&amp;finess=890975527&amp;choix2=descact&amp;typedesc=comp&amp;_program=orfee.orfee_trt.sas" TargetMode="External"/><Relationship Id="rId109" Type="http://schemas.openxmlformats.org/officeDocument/2006/relationships/hyperlink" Target="https://www.scansante.fr/applications/flux-entre-etablissements-orfee/submit?an=20&amp;gp=X14&amp;choix1=choix1_etab&amp;finess=580972669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O04&amp;choix1=choix1_etab&amp;finess=890975527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X11&amp;choix1=choix1_etab&amp;finess=890975527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X10&amp;choix1=choix1_etab&amp;finess=890975527&amp;choix2=descact&amp;typedesc=comp&amp;_program=orfee.orfee_trt.sas" TargetMode="External"/><Relationship Id="rId76" Type="http://schemas.openxmlformats.org/officeDocument/2006/relationships/hyperlink" Target="https://www.scansante.fr/applications/flux-entre-etablissements-orfee/submit?an=20&amp;gp=X15&amp;choix1=choix1_etab&amp;finess=890975535&amp;choix2=descact&amp;typedesc=comp&amp;_program=orfee.orfee_trt.sas" TargetMode="External"/><Relationship Id="rId97" Type="http://schemas.openxmlformats.org/officeDocument/2006/relationships/hyperlink" Target="https://www.scansante.fr/applications/flux-entre-etablissements-orfee/submit?an=20&amp;gp=X09&amp;choix1=choix1_etab&amp;finess=890975568&amp;choix2=descact&amp;typedesc=comp&amp;_program=orfee.orfee_trt.sas" TargetMode="External"/><Relationship Id="rId104" Type="http://schemas.openxmlformats.org/officeDocument/2006/relationships/hyperlink" Target="https://www.scansante.fr/applications/flux-entre-etablissements-orfee/submit?an=20&amp;gp=X03&amp;choix1=choix1_etab&amp;finess=580972669&amp;choix2=descact&amp;typedesc=comp&amp;_program=orfee.orfee_trt.sas" TargetMode="External"/><Relationship Id="rId120" Type="http://schemas.openxmlformats.org/officeDocument/2006/relationships/hyperlink" Target="https://www.scansante.fr/applications/flux-entre-etablissements-orfee/submit?an=20&amp;gp=X22&amp;choix1=choix1_etab&amp;finess=580972669&amp;choix2=descact&amp;typedesc=comp&amp;_program=orfee.orfee_trt.sas" TargetMode="External"/><Relationship Id="rId125" Type="http://schemas.openxmlformats.org/officeDocument/2006/relationships/hyperlink" Target="https://www.scansante.fr/applications/flux-entre-etablissements-orfee/submit?an=20&amp;gp=C09&amp;choix1=choix1_etab&amp;finess=890975527&amp;choix2=descact&amp;typedesc=comp&amp;_program=orfee.orfee_trt.sas" TargetMode="External"/><Relationship Id="rId141" Type="http://schemas.openxmlformats.org/officeDocument/2006/relationships/hyperlink" Target="https://www.scansante.fr/applications/flux-entre-etablissements-orfee/submit?an=20&amp;gp=X06&amp;choix1=choix1_etab&amp;finess=890975527&amp;choix2=descact&amp;typedesc=comp&amp;_program=orfee.orfee_trt.sas" TargetMode="External"/><Relationship Id="rId146" Type="http://schemas.openxmlformats.org/officeDocument/2006/relationships/hyperlink" Target="https://www.scansante.fr/applications/flux-entre-etablissements-orfee/submit?an=20&amp;gp=X16&amp;choix1=choix1_etab&amp;finess=890975527&amp;choix2=descact&amp;typedesc=comp&amp;_program=orfee.orfee_trt.sas" TargetMode="External"/><Relationship Id="rId167" Type="http://schemas.openxmlformats.org/officeDocument/2006/relationships/hyperlink" Target="https://www.google.com/maps/d/edit?hl=fr&amp;mid=1C30zwwQCYdzyh2N0XVCfwh_jJueDHsVA&amp;ll=47.391038906956986%2C3.52173853381355&amp;z=8" TargetMode="External"/><Relationship Id="rId7" Type="http://schemas.openxmlformats.org/officeDocument/2006/relationships/hyperlink" Target="https://www.scansante.fr/applications/flux-entre-etablissements-orfee/submit?an=20&amp;gp=X07&amp;choix1=choix1_etab&amp;finess=890975527&amp;choix2=descact&amp;typedesc=comp&amp;_program=orfee.orfee_trt.sas" TargetMode="External"/><Relationship Id="rId71" Type="http://schemas.openxmlformats.org/officeDocument/2006/relationships/hyperlink" Target="https://www.scansante.fr/applications/flux-entre-etablissements-orfee/submit?an=20&amp;gp=X20&amp;choix1=choix1_etab&amp;finess=890975535&amp;choix2=descact&amp;typedesc=comp&amp;_program=orfee.orfee_trt.sas" TargetMode="External"/><Relationship Id="rId92" Type="http://schemas.openxmlformats.org/officeDocument/2006/relationships/hyperlink" Target="https://www.scansante.fr/applications/flux-entre-etablissements-orfee/submit?an=20&amp;gp=X20&amp;choix1=choix1_etab&amp;finess=890975568&amp;choix2=descact&amp;typedesc=comp&amp;_program=orfee.orfee_trt.sas" TargetMode="External"/><Relationship Id="rId162" Type="http://schemas.openxmlformats.org/officeDocument/2006/relationships/hyperlink" Target="https://www.scansante.fr/applications/flux-entre-etablissements-orfee/submit?an=20&amp;gp=X07&amp;choix1=choix1_etab&amp;finess=580972669&amp;choix2=descact&amp;typedesc=comp&amp;_program=orfee.orfee_trt.sas" TargetMode="External"/><Relationship Id="rId2" Type="http://schemas.openxmlformats.org/officeDocument/2006/relationships/hyperlink" Target="https://www.scansante.fr/applications/flux-entre-etablissements-orfee/submit?an=20&amp;gp=X21&amp;choix1=choix1_etab&amp;finess=890975519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O01&amp;choix1=choix1_etab&amp;finess=890975527&amp;choix2=descact&amp;typedesc=comp&amp;_program=orfee.orfee_trt.sas" TargetMode="External"/><Relationship Id="rId24" Type="http://schemas.openxmlformats.org/officeDocument/2006/relationships/hyperlink" Target="https://www.scansante.fr/applications/flux-entre-etablissements-orfee/submit?an=20&amp;gp=X18&amp;choix1=choix1_etab&amp;finess=890975527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C20&amp;choix1=choix1_etab&amp;finess=890975527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O02&amp;choix1=choix1_etab&amp;finess=890975527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X03&amp;choix1=choix1_etab&amp;finess=890975535&amp;choix2=descact&amp;typedesc=comp&amp;_program=orfee.orfee_trt.sas" TargetMode="External"/><Relationship Id="rId87" Type="http://schemas.openxmlformats.org/officeDocument/2006/relationships/hyperlink" Target="https://www.scansante.fr/applications/flux-entre-etablissements-orfee/submit?an=20&amp;gp=X07&amp;choix1=choix1_etab&amp;finess=890975568&amp;choix2=descact&amp;typedesc=comp&amp;_program=orfee.orfee_trt.sas" TargetMode="External"/><Relationship Id="rId110" Type="http://schemas.openxmlformats.org/officeDocument/2006/relationships/hyperlink" Target="https://www.scansante.fr/applications/flux-entre-etablissements-orfee/submit?an=20&amp;gp=X12&amp;choix1=choix1_etab&amp;finess=580972669&amp;choix2=descact&amp;typedesc=comp&amp;_program=orfee.orfee_trt.sas" TargetMode="External"/><Relationship Id="rId115" Type="http://schemas.openxmlformats.org/officeDocument/2006/relationships/hyperlink" Target="https://www.scansante.fr/applications/flux-entre-etablissements-orfee/submit?an=20&amp;gp=X04&amp;choix1=choix1_etab&amp;finess=580972669&amp;choix2=descact&amp;typedesc=comp&amp;_program=orfee.orfee_trt.sas" TargetMode="External"/><Relationship Id="rId131" Type="http://schemas.openxmlformats.org/officeDocument/2006/relationships/hyperlink" Target="https://www.scansante.fr/applications/flux-entre-etablissements-orfee/submit?an=20&amp;gp=X08&amp;choix1=choix1_etab&amp;finess=890975527&amp;choix2=descact&amp;typedesc=comp&amp;_program=orfee.orfee_trt.sas" TargetMode="External"/><Relationship Id="rId136" Type="http://schemas.openxmlformats.org/officeDocument/2006/relationships/hyperlink" Target="https://www.scansante.fr/applications/flux-entre-etablissements-orfee/submit?an=20&amp;gp=X02&amp;choix1=choix1_etab&amp;finess=890975527&amp;choix2=descact&amp;typedesc=comp&amp;_program=orfee.orfee_trt.sas" TargetMode="External"/><Relationship Id="rId157" Type="http://schemas.openxmlformats.org/officeDocument/2006/relationships/hyperlink" Target="https://www.scansante.fr/applications/flux-entre-etablissements-orfee/submit?an=20&amp;gp=X05&amp;choix1=choix1_etab&amp;finess=890975535&amp;choix2=descact&amp;typedesc=comp&amp;_program=orfee.orfee_trt.sas" TargetMode="External"/><Relationship Id="rId61" Type="http://schemas.openxmlformats.org/officeDocument/2006/relationships/hyperlink" Target="https://www.scansante.fr/applications/flux-entre-etablissements-orfee/submit?an=20&amp;gp=X26&amp;choix1=choix1_etab&amp;finess=890975527&amp;choix2=descact&amp;typedesc=comp&amp;_program=orfee.orfee_trt.sas" TargetMode="External"/><Relationship Id="rId82" Type="http://schemas.openxmlformats.org/officeDocument/2006/relationships/hyperlink" Target="https://www.scansante.fr/applications/flux-entre-etablissements-orfee/submit?an=20&amp;gp=ALL&amp;choix1=choix1_etab&amp;finess=890975568&amp;choix2=descact&amp;typedesc=comp&amp;_program=orfee.orfee_trt.sas" TargetMode="External"/><Relationship Id="rId152" Type="http://schemas.openxmlformats.org/officeDocument/2006/relationships/hyperlink" Target="https://www.scansante.fr/applications/flux-entre-etablissements-orfee/submit?an=20&amp;gp=X15&amp;choix1=choix1_etab&amp;finess=890975527&amp;choix2=descact&amp;typedesc=comp&amp;_program=orfee.orfee_trt.sas" TargetMode="External"/><Relationship Id="rId173" Type="http://schemas.openxmlformats.org/officeDocument/2006/relationships/table" Target="../tables/table13.xml"/><Relationship Id="rId19" Type="http://schemas.openxmlformats.org/officeDocument/2006/relationships/hyperlink" Target="https://www.scansante.fr/applications/flux-entre-etablissements-orfee/submit?an=20&amp;gp=X19&amp;choix1=choix1_etab&amp;finess=890975527&amp;choix2=descact&amp;typedesc=comp&amp;_program=orfee.orfee_trt.sas" TargetMode="External"/><Relationship Id="rId14" Type="http://schemas.openxmlformats.org/officeDocument/2006/relationships/hyperlink" Target="https://www.scansante.fr/applications/flux-entre-etablissements-orfee/submit?an=20&amp;gp=X16&amp;choix1=choix1_etab&amp;finess=890975527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S03&amp;choix1=choix1_etab&amp;finess=890975527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C17&amp;choix1=choix1_etab&amp;finess=890975527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C21&amp;choix1=choix1_etab&amp;finess=890975527&amp;choix2=descact&amp;typedesc=comp&amp;_program=orfee.orfee_trt.sas" TargetMode="External"/><Relationship Id="rId77" Type="http://schemas.openxmlformats.org/officeDocument/2006/relationships/hyperlink" Target="https://www.scansante.fr/applications/flux-entre-etablissements-orfee/submit?an=20&amp;gp=X22&amp;choix1=choix1_etab&amp;finess=890975535&amp;choix2=descact&amp;typedesc=comp&amp;_program=orfee.orfee_trt.sas" TargetMode="External"/><Relationship Id="rId100" Type="http://schemas.openxmlformats.org/officeDocument/2006/relationships/hyperlink" Target="https://www.scansante.fr/applications/flux-entre-etablissements-orfee/submit?an=20&amp;gp=X18&amp;choix1=choix1_etab&amp;finess=890975568&amp;choix2=descact&amp;typedesc=comp&amp;_program=orfee.orfee_trt.sas" TargetMode="External"/><Relationship Id="rId105" Type="http://schemas.openxmlformats.org/officeDocument/2006/relationships/hyperlink" Target="https://www.scansante.fr/applications/flux-entre-etablissements-orfee/submit?an=20&amp;gp=X06&amp;choix1=choix1_etab&amp;finess=580972669&amp;choix2=descact&amp;typedesc=comp&amp;_program=orfee.orfee_trt.sas" TargetMode="External"/><Relationship Id="rId126" Type="http://schemas.openxmlformats.org/officeDocument/2006/relationships/hyperlink" Target="https://www.scansante.fr/applications/flux-entre-etablissements-orfee/submit?an=20&amp;gp=C09&amp;choix1=choix1_etab&amp;finess=890975527&amp;choix2=descact&amp;typedesc=comp&amp;_program=orfee.orfee_trt.sas" TargetMode="External"/><Relationship Id="rId147" Type="http://schemas.openxmlformats.org/officeDocument/2006/relationships/hyperlink" Target="https://www.scansante.fr/applications/flux-entre-etablissements-orfee/submit?an=20&amp;gp=X16&amp;choix1=choix1_etab&amp;finess=890975527&amp;choix2=descact&amp;typedesc=comp&amp;_program=orfee.orfee_trt.sas" TargetMode="External"/><Relationship Id="rId168" Type="http://schemas.openxmlformats.org/officeDocument/2006/relationships/table" Target="../tables/table8.xml"/><Relationship Id="rId8" Type="http://schemas.openxmlformats.org/officeDocument/2006/relationships/hyperlink" Target="https://www.scansante.fr/applications/flux-entre-etablissements-orfee/submit?an=20&amp;gp=X02&amp;choix1=choix1_etab&amp;finess=890975527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X13&amp;choix1=choix1_etab&amp;finess=890975527&amp;choix2=descact&amp;typedesc=comp&amp;_program=orfee.orfee_trt.sas" TargetMode="External"/><Relationship Id="rId72" Type="http://schemas.openxmlformats.org/officeDocument/2006/relationships/hyperlink" Target="https://www.scansante.fr/applications/flux-entre-etablissements-orfee/submit?an=20&amp;gp=X14&amp;choix1=choix1_etab&amp;finess=890975535&amp;choix2=descact&amp;typedesc=comp&amp;_program=orfee.orfee_trt.sas" TargetMode="External"/><Relationship Id="rId93" Type="http://schemas.openxmlformats.org/officeDocument/2006/relationships/hyperlink" Target="https://www.scansante.fr/applications/flux-entre-etablissements-orfee/submit?an=20&amp;gp=X24&amp;choix1=choix1_etab&amp;finess=890975568&amp;choix2=descact&amp;typedesc=comp&amp;_program=orfee.orfee_trt.sas" TargetMode="External"/><Relationship Id="rId98" Type="http://schemas.openxmlformats.org/officeDocument/2006/relationships/hyperlink" Target="https://www.scansante.fr/applications/flux-entre-etablissements-orfee/submit?an=20&amp;gp=X19&amp;choix1=choix1_etab&amp;finess=890975568&amp;choix2=descact&amp;typedesc=comp&amp;_program=orfee.orfee_trt.sas" TargetMode="External"/><Relationship Id="rId121" Type="http://schemas.openxmlformats.org/officeDocument/2006/relationships/hyperlink" Target="https://www.scansante.fr/applications/flux-entre-etablissements-orfee/submit?an=20&amp;gp=X13&amp;choix1=choix1_etab&amp;finess=580972669&amp;choix2=descact&amp;typedesc=comp&amp;_program=orfee.orfee_trt.sas" TargetMode="External"/><Relationship Id="rId142" Type="http://schemas.openxmlformats.org/officeDocument/2006/relationships/hyperlink" Target="https://www.scansante.fr/applications/flux-entre-etablissements-orfee/submit?an=20&amp;gp=X24&amp;choix1=choix1_etab&amp;finess=890975527&amp;choix2=descact&amp;typedesc=comp&amp;_program=orfee.orfee_trt.sas" TargetMode="External"/><Relationship Id="rId163" Type="http://schemas.openxmlformats.org/officeDocument/2006/relationships/hyperlink" Target="https://www.scansante.fr/applications/flux-entre-etablissements-orfee/submit?an=20&amp;gp=X08&amp;choix1=choix1_etab&amp;finess=580972669&amp;choix2=descact&amp;typedesc=comp&amp;_program=orfee.orfee_trt.sas" TargetMode="External"/><Relationship Id="rId3" Type="http://schemas.openxmlformats.org/officeDocument/2006/relationships/hyperlink" Target="https://www.scansante.fr/applications/flux-entre-etablissements-orfee/submit?an=20&amp;gp=ALL&amp;choix1=choix1_etab&amp;finess=890975527&amp;choix2=descact&amp;typedesc=comp&amp;_program=orfee.orfee_trt.sas" TargetMode="External"/><Relationship Id="rId25" Type="http://schemas.openxmlformats.org/officeDocument/2006/relationships/hyperlink" Target="https://www.scansante.fr/applications/flux-entre-etablissements-orfee/submit?an=20&amp;gp=C25&amp;choix1=choix1_etab&amp;finess=890975527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C18&amp;choix1=choix1_etab&amp;finess=890975527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X12&amp;choix1=choix1_etab&amp;finess=890975535&amp;choix2=descact&amp;typedesc=comp&amp;_program=orfee.orfee_trt.sas" TargetMode="External"/><Relationship Id="rId116" Type="http://schemas.openxmlformats.org/officeDocument/2006/relationships/hyperlink" Target="https://www.scansante.fr/applications/flux-entre-etablissements-orfee/submit?an=20&amp;gp=S05&amp;choix1=choix1_etab&amp;finess=580972669&amp;choix2=descact&amp;typedesc=comp&amp;_program=orfee.orfee_trt.sas" TargetMode="External"/><Relationship Id="rId137" Type="http://schemas.openxmlformats.org/officeDocument/2006/relationships/hyperlink" Target="https://www.scansante.fr/applications/flux-entre-etablissements-orfee/submit?an=20&amp;gp=X02&amp;choix1=choix1_etab&amp;finess=890975527&amp;choix2=descact&amp;typedesc=comp&amp;_program=orfee.orfee_trt.sas" TargetMode="External"/><Relationship Id="rId158" Type="http://schemas.openxmlformats.org/officeDocument/2006/relationships/hyperlink" Target="https://www.scansante.fr/applications/flux-entre-etablissements-orfee/submit?an=20&amp;gp=X20&amp;choix1=choix1_etab&amp;finess=890975535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X04&amp;choix1=choix1_etab&amp;finess=890975527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K06&amp;choix1=choix1_etab&amp;finess=890975527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ALL&amp;choix1=choix1_etab&amp;finess=890975535&amp;choix2=descact&amp;typedesc=comp&amp;_program=orfee.orfee_trt.sas" TargetMode="External"/><Relationship Id="rId83" Type="http://schemas.openxmlformats.org/officeDocument/2006/relationships/hyperlink" Target="https://www.scansante.fr/applications/flux-entre-etablissements-orfee/submit?an=20&amp;gp=X03&amp;choix1=choix1_etab&amp;finess=890975568&amp;choix2=descact&amp;typedesc=comp&amp;_program=orfee.orfee_trt.sas" TargetMode="External"/><Relationship Id="rId88" Type="http://schemas.openxmlformats.org/officeDocument/2006/relationships/hyperlink" Target="https://www.scansante.fr/applications/flux-entre-etablissements-orfee/submit?an=20&amp;gp=X02&amp;choix1=choix1_etab&amp;finess=890975568&amp;choix2=descact&amp;typedesc=comp&amp;_program=orfee.orfee_trt.sas" TargetMode="External"/><Relationship Id="rId111" Type="http://schemas.openxmlformats.org/officeDocument/2006/relationships/hyperlink" Target="https://www.scansante.fr/applications/flux-entre-etablissements-orfee/submit?an=20&amp;gp=X05&amp;choix1=choix1_etab&amp;finess=580972669&amp;choix2=descact&amp;typedesc=comp&amp;_program=orfee.orfee_trt.sas" TargetMode="External"/><Relationship Id="rId132" Type="http://schemas.openxmlformats.org/officeDocument/2006/relationships/hyperlink" Target="https://www.scansante.fr/applications/flux-entre-etablissements-orfee/submit?an=20&amp;gp=X03&amp;choix1=choix1_etab&amp;finess=890975527&amp;choix2=descact&amp;typedesc=comp&amp;_program=orfee.orfee_trt.sas" TargetMode="External"/><Relationship Id="rId153" Type="http://schemas.openxmlformats.org/officeDocument/2006/relationships/hyperlink" Target="https://www.scansante.fr/applications/flux-entre-etablissements-orfee/submit?an=20&amp;gp=X06&amp;choix1=choix1_etab&amp;finess=890975535&amp;choix2=descact&amp;typedesc=comp&amp;_program=orfee.orfee_trt.sas" TargetMode="External"/><Relationship Id="rId15" Type="http://schemas.openxmlformats.org/officeDocument/2006/relationships/hyperlink" Target="https://www.scansante.fr/applications/flux-entre-etablissements-orfee/submit?an=20&amp;gp=X12&amp;choix1=choix1_etab&amp;finess=890975527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S05&amp;choix1=choix1_etab&amp;finess=890975527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K15&amp;choix1=choix1_etab&amp;finess=890975527&amp;choix2=descact&amp;typedesc=comp&amp;_program=orfee.orfee_trt.sas" TargetMode="External"/><Relationship Id="rId106" Type="http://schemas.openxmlformats.org/officeDocument/2006/relationships/hyperlink" Target="https://www.scansante.fr/applications/flux-entre-etablissements-orfee/submit?an=20&amp;gp=X24&amp;choix1=choix1_etab&amp;finess=580972669&amp;choix2=descact&amp;typedesc=comp&amp;_program=orfee.orfee_trt.sas" TargetMode="External"/><Relationship Id="rId127" Type="http://schemas.openxmlformats.org/officeDocument/2006/relationships/hyperlink" Target="https://www.scansante.fr/applications/flux-entre-etablissements-orfee/submit?an=20&amp;gp=C09&amp;choix1=choix1_etab&amp;finess=890975527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X06&amp;choix1=choix1_etab&amp;finess=890975527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C07&amp;choix1=choix1_etab&amp;finess=890975527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K04&amp;choix1=choix1_etab&amp;finess=890975527&amp;choix2=descact&amp;typedesc=comp&amp;_program=orfee.orfee_trt.sas" TargetMode="External"/><Relationship Id="rId73" Type="http://schemas.openxmlformats.org/officeDocument/2006/relationships/hyperlink" Target="https://www.scansante.fr/applications/flux-entre-etablissements-orfee/submit?an=20&amp;gp=S03&amp;choix1=choix1_etab&amp;finess=890975535&amp;choix2=descact&amp;typedesc=comp&amp;_program=orfee.orfee_trt.sas" TargetMode="External"/><Relationship Id="rId78" Type="http://schemas.openxmlformats.org/officeDocument/2006/relationships/hyperlink" Target="https://www.scansante.fr/applications/flux-entre-etablissements-orfee/submit?an=20&amp;gp=X09&amp;choix1=choix1_etab&amp;finess=890975535&amp;choix2=descact&amp;typedesc=comp&amp;_program=orfee.orfee_trt.sas" TargetMode="External"/><Relationship Id="rId94" Type="http://schemas.openxmlformats.org/officeDocument/2006/relationships/hyperlink" Target="https://www.scansante.fr/applications/flux-entre-etablissements-orfee/submit?an=20&amp;gp=X16&amp;choix1=choix1_etab&amp;finess=890975568&amp;choix2=descact&amp;typedesc=comp&amp;_program=orfee.orfee_trt.sas" TargetMode="External"/><Relationship Id="rId99" Type="http://schemas.openxmlformats.org/officeDocument/2006/relationships/hyperlink" Target="https://www.scansante.fr/applications/flux-entre-etablissements-orfee/submit?an=20&amp;gp=S05&amp;choix1=choix1_etab&amp;finess=890975568&amp;choix2=descact&amp;typedesc=comp&amp;_program=orfee.orfee_trt.sas" TargetMode="External"/><Relationship Id="rId101" Type="http://schemas.openxmlformats.org/officeDocument/2006/relationships/hyperlink" Target="https://www.scansante.fr/applications/flux-entre-etablissements-orfee/submit?an=20&amp;gp=ALL&amp;choix1=choix1_etab&amp;finess=580972669&amp;choix2=descact&amp;typedesc=comp&amp;_program=orfee.orfee_trt.sas" TargetMode="External"/><Relationship Id="rId122" Type="http://schemas.openxmlformats.org/officeDocument/2006/relationships/hyperlink" Target="https://www.scansante.fr/applications/flux-entre-etablissements-orfee/submit?an=20&amp;gp=X04&amp;choix1=choix1_etab&amp;finess=890975527&amp;choix2=descact&amp;typedesc=comp&amp;_program=orfee.orfee_trt.sas" TargetMode="External"/><Relationship Id="rId143" Type="http://schemas.openxmlformats.org/officeDocument/2006/relationships/hyperlink" Target="https://www.scansante.fr/applications/flux-entre-etablissements-orfee/submit?an=20&amp;gp=X24&amp;choix1=choix1_etab&amp;finess=890975527&amp;choix2=descact&amp;typedesc=comp&amp;_program=orfee.orfee_trt.sas" TargetMode="External"/><Relationship Id="rId148" Type="http://schemas.openxmlformats.org/officeDocument/2006/relationships/hyperlink" Target="https://www.scansante.fr/applications/flux-entre-etablissements-orfee/submit?an=20&amp;gp=X12&amp;choix1=choix1_etab&amp;finess=890975527&amp;choix2=descact&amp;typedesc=comp&amp;_program=orfee.orfee_trt.sas" TargetMode="External"/><Relationship Id="rId164" Type="http://schemas.openxmlformats.org/officeDocument/2006/relationships/hyperlink" Target="https://www.scansante.fr/applications/flux-entre-etablissements-orfee/submit?an=20&amp;gp=X08&amp;choix1=choix1_etab&amp;finess=580972669&amp;choix2=descact&amp;typedesc=comp&amp;_program=orfee.orfee_trt.sas" TargetMode="External"/><Relationship Id="rId169" Type="http://schemas.openxmlformats.org/officeDocument/2006/relationships/table" Target="../tables/table9.xml"/><Relationship Id="rId4" Type="http://schemas.openxmlformats.org/officeDocument/2006/relationships/hyperlink" Target="https://www.scansante.fr/applications/flux-entre-etablissements-orfee/submit?an=20&amp;gp=C09&amp;choix1=choix1_etab&amp;finess=890975527&amp;choix2=descact&amp;typedesc=comp&amp;_program=orfee.orfee_trt.sas" TargetMode="External"/><Relationship Id="rId9" Type="http://schemas.openxmlformats.org/officeDocument/2006/relationships/hyperlink" Target="https://www.scansante.fr/applications/flux-entre-etablissements-orfee/submit?an=20&amp;gp=C11&amp;choix1=choix1_etab&amp;finess=890975527&amp;choix2=descact&amp;typedesc=comp&amp;_program=orfee.orfee_trt.sas" TargetMode="External"/><Relationship Id="rId26" Type="http://schemas.openxmlformats.org/officeDocument/2006/relationships/hyperlink" Target="https://www.scansante.fr/applications/flux-entre-etablissements-orfee/submit?an=20&amp;gp=S01&amp;choix1=choix1_etab&amp;finess=890975527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K10&amp;choix1=choix1_etab&amp;finess=890975527&amp;choix2=descact&amp;typedesc=comp&amp;_program=orfee.orfee_trt.sas" TargetMode="External"/><Relationship Id="rId68" Type="http://schemas.openxmlformats.org/officeDocument/2006/relationships/hyperlink" Target="https://www.scansante.fr/applications/flux-entre-etablissements-orfee/submit?an=20&amp;gp=X06&amp;choix1=choix1_etab&amp;finess=890975535&amp;choix2=descact&amp;typedesc=comp&amp;_program=orfee.orfee_trt.sas" TargetMode="External"/><Relationship Id="rId89" Type="http://schemas.openxmlformats.org/officeDocument/2006/relationships/hyperlink" Target="https://www.scansante.fr/applications/flux-entre-etablissements-orfee/submit?an=20&amp;gp=K12&amp;choix1=choix1_etab&amp;finess=890975568&amp;choix2=descact&amp;typedesc=comp&amp;_program=orfee.orfee_trt.sas" TargetMode="External"/><Relationship Id="rId112" Type="http://schemas.openxmlformats.org/officeDocument/2006/relationships/hyperlink" Target="https://www.scansante.fr/applications/flux-entre-etablissements-orfee/submit?an=20&amp;gp=X21&amp;choix1=choix1_etab&amp;finess=580972669&amp;choix2=descact&amp;typedesc=comp&amp;_program=orfee.orfee_trt.sas" TargetMode="External"/><Relationship Id="rId133" Type="http://schemas.openxmlformats.org/officeDocument/2006/relationships/hyperlink" Target="https://www.scansante.fr/applications/flux-entre-etablissements-orfee/submit?an=20&amp;gp=X03&amp;choix1=choix1_etab&amp;finess=890975527&amp;choix2=descact&amp;typedesc=comp&amp;_program=orfee.orfee_trt.sas" TargetMode="External"/><Relationship Id="rId154" Type="http://schemas.openxmlformats.org/officeDocument/2006/relationships/hyperlink" Target="https://www.scansante.fr/applications/flux-entre-etablissements-orfee/submit?an=20&amp;gp=X07&amp;choix1=choix1_etab&amp;finess=890975535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X20&amp;choix1=choix1_etab&amp;finess=890975527&amp;choix2=descact&amp;typedesc=comp&amp;_program=orfee.orfee_trt.sas" TargetMode="External"/><Relationship Id="rId37" Type="http://schemas.openxmlformats.org/officeDocument/2006/relationships/hyperlink" Target="https://www.scansante.fr/applications/flux-entre-etablissements-orfee/submit?an=20&amp;gp=C19&amp;choix1=choix1_etab&amp;finess=890975527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C22&amp;choix1=choix1_etab&amp;finess=890975527&amp;choix2=descact&amp;typedesc=comp&amp;_program=orfee.orfee_trt.sas" TargetMode="External"/><Relationship Id="rId79" Type="http://schemas.openxmlformats.org/officeDocument/2006/relationships/hyperlink" Target="https://www.scansante.fr/applications/flux-entre-etablissements-orfee/submit?an=20&amp;gp=X10&amp;choix1=choix1_etab&amp;finess=890975535&amp;choix2=descact&amp;typedesc=comp&amp;_program=orfee.orfee_trt.sas" TargetMode="External"/><Relationship Id="rId102" Type="http://schemas.openxmlformats.org/officeDocument/2006/relationships/hyperlink" Target="https://www.scansante.fr/applications/flux-entre-etablissements-orfee/submit?an=20&amp;gp=X07&amp;choix1=choix1_etab&amp;finess=580972669&amp;choix2=descact&amp;typedesc=comp&amp;_program=orfee.orfee_trt.sas" TargetMode="External"/><Relationship Id="rId123" Type="http://schemas.openxmlformats.org/officeDocument/2006/relationships/hyperlink" Target="https://www.scansante.fr/applications/flux-entre-etablissements-orfee/submit?an=20&amp;gp=C14&amp;choix1=choix1_etab&amp;finess=890975527&amp;choix2=descact&amp;typedesc=comp&amp;_program=orfee.orfee_trt.sas" TargetMode="External"/><Relationship Id="rId144" Type="http://schemas.openxmlformats.org/officeDocument/2006/relationships/hyperlink" Target="https://www.scansante.fr/applications/flux-entre-etablissements-orfee/submit?an=20&amp;gp=X05&amp;choix1=choix1_etab&amp;finess=890975527&amp;choix2=descact&amp;typedesc=comp&amp;_program=orfee.orfee_trt.sas" TargetMode="External"/><Relationship Id="rId90" Type="http://schemas.openxmlformats.org/officeDocument/2006/relationships/hyperlink" Target="https://www.scansante.fr/applications/flux-entre-etablissements-orfee/submit?an=20&amp;gp=X12&amp;choix1=choix1_etab&amp;finess=890975568&amp;choix2=descact&amp;typedesc=comp&amp;_program=orfee.orfee_trt.sas" TargetMode="External"/><Relationship Id="rId165" Type="http://schemas.openxmlformats.org/officeDocument/2006/relationships/hyperlink" Target="https://www.scansante.fr/applications/flux-entre-etablissements-orfee/submit?an=20&amp;gp=X03&amp;choix1=choix1_etab&amp;finess=580972669&amp;choix2=descact&amp;typedesc=comp&amp;_program=orfee.orfee_trt.sas" TargetMode="External"/><Relationship Id="rId27" Type="http://schemas.openxmlformats.org/officeDocument/2006/relationships/hyperlink" Target="https://www.scansante.fr/applications/flux-entre-etablissements-orfee/submit?an=20&amp;gp=S02&amp;choix1=choix1_etab&amp;finess=890975527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C10&amp;choix1=choix1_etab&amp;finess=890975527&amp;choix2=descact&amp;typedesc=comp&amp;_program=orfee.orfee_trt.sas" TargetMode="External"/><Relationship Id="rId69" Type="http://schemas.openxmlformats.org/officeDocument/2006/relationships/hyperlink" Target="https://www.scansante.fr/applications/flux-entre-etablissements-orfee/submit?an=20&amp;gp=X21&amp;choix1=choix1_etab&amp;finess=890975535&amp;choix2=descact&amp;typedesc=comp&amp;_program=orfee.orfee_trt.sas" TargetMode="External"/><Relationship Id="rId113" Type="http://schemas.openxmlformats.org/officeDocument/2006/relationships/hyperlink" Target="https://www.scansante.fr/applications/flux-entre-etablissements-orfee/submit?an=20&amp;gp=X16&amp;choix1=choix1_etab&amp;finess=580972669&amp;choix2=descact&amp;typedesc=comp&amp;_program=orfee.orfee_trt.sas" TargetMode="External"/><Relationship Id="rId134" Type="http://schemas.openxmlformats.org/officeDocument/2006/relationships/hyperlink" Target="https://www.scansante.fr/applications/flux-entre-etablissements-orfee/submit?an=20&amp;gp=X07&amp;choix1=choix1_etab&amp;finess=890975527&amp;choix2=descact&amp;typedesc=comp&amp;_program=orfee.orfee_trt.sas" TargetMode="External"/><Relationship Id="rId80" Type="http://schemas.openxmlformats.org/officeDocument/2006/relationships/hyperlink" Target="https://www.scansante.fr/applications/flux-entre-etablissements-orfee/submit?an=20&amp;gp=X19&amp;choix1=choix1_etab&amp;finess=890975535&amp;choix2=descact&amp;typedesc=comp&amp;_program=orfee.orfee_trt.sas" TargetMode="External"/><Relationship Id="rId155" Type="http://schemas.openxmlformats.org/officeDocument/2006/relationships/hyperlink" Target="https://www.scansante.fr/applications/flux-entre-etablissements-orfee/submit?an=20&amp;gp=X08&amp;choix1=choix1_etab&amp;finess=890975535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X15&amp;choix1=choix1_etab&amp;finess=890975527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O03&amp;choix1=choix1_etab&amp;finess=890975527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C15&amp;choix1=choix1_etab&amp;finess=890975527&amp;choix2=descact&amp;typedesc=comp&amp;_program=orfee.orfee_trt.sas" TargetMode="External"/><Relationship Id="rId103" Type="http://schemas.openxmlformats.org/officeDocument/2006/relationships/hyperlink" Target="https://www.scansante.fr/applications/flux-entre-etablissements-orfee/submit?an=20&amp;gp=X08&amp;choix1=choix1_etab&amp;finess=580972669&amp;choix2=descact&amp;typedesc=comp&amp;_program=orfee.orfee_trt.sas" TargetMode="External"/><Relationship Id="rId124" Type="http://schemas.openxmlformats.org/officeDocument/2006/relationships/hyperlink" Target="https://www.scansante.fr/applications/flux-entre-etablissements-orfee/submit?an=20&amp;gp=C09&amp;choix1=choix1_etab&amp;finess=890975527&amp;choix2=descact&amp;typedesc=comp&amp;_program=orfee.orfee_trt.sas" TargetMode="External"/><Relationship Id="rId70" Type="http://schemas.openxmlformats.org/officeDocument/2006/relationships/hyperlink" Target="https://www.scansante.fr/applications/flux-entre-etablissements-orfee/submit?an=20&amp;gp=X05&amp;choix1=choix1_etab&amp;finess=890975535&amp;choix2=descact&amp;typedesc=comp&amp;_program=orfee.orfee_trt.sas" TargetMode="External"/><Relationship Id="rId91" Type="http://schemas.openxmlformats.org/officeDocument/2006/relationships/hyperlink" Target="https://www.scansante.fr/applications/flux-entre-etablissements-orfee/submit?an=20&amp;gp=X21&amp;choix1=choix1_etab&amp;finess=890975568&amp;choix2=descact&amp;typedesc=comp&amp;_program=orfee.orfee_trt.sas" TargetMode="External"/><Relationship Id="rId145" Type="http://schemas.openxmlformats.org/officeDocument/2006/relationships/hyperlink" Target="https://www.scansante.fr/applications/flux-entre-etablissements-orfee/submit?an=20&amp;gp=X23&amp;choix1=choix1_etab&amp;finess=890975527&amp;choix2=descact&amp;typedesc=comp&amp;_program=orfee.orfee_trt.sas" TargetMode="External"/><Relationship Id="rId166" Type="http://schemas.openxmlformats.org/officeDocument/2006/relationships/hyperlink" Target="https://www.scansante.fr/applications/flux-entre-etablissements-orfee/submit?an=20&amp;gp=X06&amp;choix1=choix1_etab&amp;finess=580972669&amp;choix2=descact&amp;typedesc=comp&amp;_program=orfee.orfee_trt.sa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ansante.fr/applications/flux-entre-etablissements-orfee/submit?an=20&amp;gp=X12&amp;choix1=choix1_etab&amp;finess=520000027&amp;choix2=descact&amp;typedesc=comp&amp;_program=orfee.orfee_trt.sas" TargetMode="External"/><Relationship Id="rId299" Type="http://schemas.openxmlformats.org/officeDocument/2006/relationships/hyperlink" Target="https://www.scansante.fr/applications/flux-entre-etablissements-orfee/submit?an=20&amp;gp=X03&amp;choix1=choix1_etab&amp;finess=210987558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ALL&amp;choix1=choix1_etab&amp;finess=210987632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O01&amp;choix1=choix1_etab&amp;finess=210987558&amp;choix2=descact&amp;typedesc=comp&amp;_program=orfee.orfee_trt.sas" TargetMode="External"/><Relationship Id="rId159" Type="http://schemas.openxmlformats.org/officeDocument/2006/relationships/hyperlink" Target="https://www.scansante.fr/applications/flux-entre-etablissements-orfee/submit?an=20&amp;gp=X10&amp;choix1=choix1_etab&amp;finess=520000043&amp;choix2=descact&amp;typedesc=comp&amp;_program=orfee.orfee_trt.sas" TargetMode="External"/><Relationship Id="rId324" Type="http://schemas.openxmlformats.org/officeDocument/2006/relationships/hyperlink" Target="https://www.scansante.fr/applications/flux-entre-etablissements-orfee/submit?an=20&amp;gp=X12&amp;choix1=choix1_etab&amp;finess=210987558&amp;choix2=descact&amp;typedesc=comp&amp;_program=orfee.orfee_trt.sas" TargetMode="External"/><Relationship Id="rId366" Type="http://schemas.openxmlformats.org/officeDocument/2006/relationships/table" Target="../tables/table14.xml"/><Relationship Id="rId170" Type="http://schemas.openxmlformats.org/officeDocument/2006/relationships/hyperlink" Target="https://www.scansante.fr/applications/flux-entre-etablissements-orfee/submit?an=20&amp;gp=X16&amp;choix1=choix1_etab&amp;finess=210987665&amp;choix2=descact&amp;typedesc=comp&amp;_program=orfee.orfee_trt.sas" TargetMode="External"/><Relationship Id="rId226" Type="http://schemas.openxmlformats.org/officeDocument/2006/relationships/hyperlink" Target="https://www.scansante.fr/applications/flux-entre-etablissements-orfee/submit?an=20&amp;gp=O01&amp;choix1=choix1_etab&amp;finess=210987699&amp;choix2=descact&amp;typedesc=comp&amp;_program=orfee.orfee_trt.sas" TargetMode="External"/><Relationship Id="rId268" Type="http://schemas.openxmlformats.org/officeDocument/2006/relationships/hyperlink" Target="https://www.scansante.fr/applications/flux-entre-etablissements-orfee/submit?an=20&amp;gp=X06&amp;choix1=choix1_etab&amp;finess=210987673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X07&amp;choix1=choix1_etab&amp;finess=210987558&amp;choix2=descact&amp;typedesc=comp&amp;_program=orfee.orfee_trt.sas" TargetMode="External"/><Relationship Id="rId74" Type="http://schemas.openxmlformats.org/officeDocument/2006/relationships/hyperlink" Target="https://www.scansante.fr/applications/flux-entre-etablissements-orfee/submit?an=20&amp;gp=K09&amp;choix1=choix1_etab&amp;finess=210987558&amp;choix2=descact&amp;typedesc=comp&amp;_program=orfee.orfee_trt.sas" TargetMode="External"/><Relationship Id="rId128" Type="http://schemas.openxmlformats.org/officeDocument/2006/relationships/hyperlink" Target="https://www.scansante.fr/applications/flux-entre-etablissements-orfee/submit?an=20&amp;gp=K10&amp;choix1=choix1_etab&amp;finess=520000027&amp;choix2=descact&amp;typedesc=comp&amp;_program=orfee.orfee_trt.sas" TargetMode="External"/><Relationship Id="rId335" Type="http://schemas.openxmlformats.org/officeDocument/2006/relationships/hyperlink" Target="https://www.scansante.fr/applications/flux-entre-etablissements-orfee/submit?an=20&amp;gp=X03&amp;choix1=choix1_etab&amp;finess=520000027&amp;choix2=descact&amp;typedesc=comp&amp;_program=orfee.orfee_trt.sas" TargetMode="External"/><Relationship Id="rId5" Type="http://schemas.openxmlformats.org/officeDocument/2006/relationships/hyperlink" Target="https://www.scansante.fr/applications/flux-entre-etablissements-orfee/submit?an=20&amp;gp=X03&amp;choix1=choix1_etab&amp;finess=210986089&amp;choix2=descact&amp;typedesc=comp&amp;_program=orfee.orfee_trt.sas" TargetMode="External"/><Relationship Id="rId181" Type="http://schemas.openxmlformats.org/officeDocument/2006/relationships/hyperlink" Target="https://www.scansante.fr/applications/flux-entre-etablissements-orfee/submit?an=20&amp;gp=S05&amp;choix1=choix1_etab&amp;finess=210987665&amp;choix2=descact&amp;typedesc=comp&amp;_program=orfee.orfee_trt.sas" TargetMode="External"/><Relationship Id="rId237" Type="http://schemas.openxmlformats.org/officeDocument/2006/relationships/hyperlink" Target="https://www.scansante.fr/applications/flux-entre-etablissements-orfee/submit?an=20&amp;gp=C17&amp;choix1=choix1_etab&amp;finess=210987699&amp;choix2=descact&amp;typedesc=comp&amp;_program=orfee.orfee_trt.sas" TargetMode="External"/><Relationship Id="rId279" Type="http://schemas.openxmlformats.org/officeDocument/2006/relationships/hyperlink" Target="https://www.scansante.fr/applications/flux-entre-etablissements-orfee/submit?an=20&amp;gp=X12&amp;choix1=choix1_etab&amp;finess=210986089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C12&amp;choix1=choix1_etab&amp;finess=210987558&amp;choix2=descact&amp;typedesc=comp&amp;_program=orfee.orfee_trt.sas" TargetMode="External"/><Relationship Id="rId139" Type="http://schemas.openxmlformats.org/officeDocument/2006/relationships/hyperlink" Target="https://www.scansante.fr/applications/flux-entre-etablissements-orfee/submit?an=20&amp;gp=X20&amp;choix1=choix1_etab&amp;finess=520000043&amp;choix2=descact&amp;typedesc=comp&amp;_program=orfee.orfee_trt.sas" TargetMode="External"/><Relationship Id="rId290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304" Type="http://schemas.openxmlformats.org/officeDocument/2006/relationships/hyperlink" Target="https://www.scansante.fr/applications/flux-entre-etablissements-orfee/submit?an=20&amp;gp=C11&amp;choix1=choix1_etab&amp;finess=210987558&amp;choix2=descact&amp;typedesc=comp&amp;_program=orfee.orfee_trt.sas" TargetMode="External"/><Relationship Id="rId346" Type="http://schemas.openxmlformats.org/officeDocument/2006/relationships/hyperlink" Target="https://www.scansante.fr/applications/flux-entre-etablissements-orfee/submit?an=20&amp;gp=X12&amp;choix1=choix1_etab&amp;finess=520000043&amp;choix2=descact&amp;typedesc=comp&amp;_program=orfee.orfee_trt.sas" TargetMode="External"/><Relationship Id="rId85" Type="http://schemas.openxmlformats.org/officeDocument/2006/relationships/hyperlink" Target="https://www.scansante.fr/applications/flux-entre-etablissements-orfee/submit?an=20&amp;gp=C18&amp;choix1=choix1_etab&amp;finess=210987558&amp;choix2=descact&amp;typedesc=comp&amp;_program=orfee.orfee_trt.sas" TargetMode="External"/><Relationship Id="rId150" Type="http://schemas.openxmlformats.org/officeDocument/2006/relationships/hyperlink" Target="https://www.scansante.fr/applications/flux-entre-etablissements-orfee/submit?an=20&amp;gp=X15&amp;choix1=choix1_etab&amp;finess=520000043&amp;choix2=descact&amp;typedesc=comp&amp;_program=orfee.orfee_trt.sas" TargetMode="External"/><Relationship Id="rId192" Type="http://schemas.openxmlformats.org/officeDocument/2006/relationships/hyperlink" Target="https://www.scansante.fr/applications/flux-entre-etablissements-orfee/submit?an=20&amp;gp=X02&amp;choix1=choix1_etab&amp;finess=210987673&amp;choix2=descact&amp;typedesc=comp&amp;_program=orfee.orfee_trt.sas" TargetMode="External"/><Relationship Id="rId206" Type="http://schemas.openxmlformats.org/officeDocument/2006/relationships/hyperlink" Target="https://www.scansante.fr/applications/flux-entre-etablissements-orfee/submit?an=20&amp;gp=X15&amp;choix1=choix1_etab&amp;finess=210987681&amp;choix2=descact&amp;typedesc=comp&amp;_program=orfee.orfee_trt.sas" TargetMode="External"/><Relationship Id="rId248" Type="http://schemas.openxmlformats.org/officeDocument/2006/relationships/hyperlink" Target="https://www.scansante.fr/applications/flux-entre-etablissements-orfee/submit?an=20&amp;gp=C15&amp;choix1=choix1_etab&amp;finess=210987699&amp;choix2=descact&amp;typedesc=comp&amp;_program=orfee.orfee_trt.sas" TargetMode="External"/><Relationship Id="rId12" Type="http://schemas.openxmlformats.org/officeDocument/2006/relationships/hyperlink" Target="https://www.scansante.fr/applications/flux-entre-etablissements-orfee/submit?an=20&amp;gp=X21&amp;choix1=choix1_etab&amp;finess=210986089&amp;choix2=descact&amp;typedesc=comp&amp;_program=orfee.orfee_trt.sas" TargetMode="External"/><Relationship Id="rId108" Type="http://schemas.openxmlformats.org/officeDocument/2006/relationships/hyperlink" Target="https://www.scansante.fr/applications/flux-entre-etablissements-orfee/submit?an=20&amp;gp=X16&amp;choix1=choix1_etab&amp;finess=520000027&amp;choix2=descact&amp;typedesc=comp&amp;_program=orfee.orfee_trt.sas" TargetMode="External"/><Relationship Id="rId315" Type="http://schemas.openxmlformats.org/officeDocument/2006/relationships/hyperlink" Target="https://www.scansante.fr/applications/flux-entre-etablissements-orfee/submit?an=20&amp;gp=X07&amp;choix1=choix1_etab&amp;finess=210987558&amp;choix2=descact&amp;typedesc=comp&amp;_program=orfee.orfee_trt.sas" TargetMode="External"/><Relationship Id="rId357" Type="http://schemas.openxmlformats.org/officeDocument/2006/relationships/hyperlink" Target="https://www.scansante.fr/applications/flux-entre-etablissements-orfee/submit?an=20&amp;gp=C09&amp;choix1=choix1_etab&amp;finess=210987699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X04&amp;choix1=choix1_etab&amp;finess=210987558&amp;choix2=descact&amp;typedesc=comp&amp;_program=orfee.orfee_trt.sas" TargetMode="External"/><Relationship Id="rId96" Type="http://schemas.openxmlformats.org/officeDocument/2006/relationships/hyperlink" Target="https://www.scansante.fr/applications/flux-entre-etablissements-orfee/submit?an=20&amp;gp=X26&amp;choix1=choix1_etab&amp;finess=210987558&amp;choix2=descact&amp;typedesc=comp&amp;_program=orfee.orfee_trt.sas" TargetMode="External"/><Relationship Id="rId161" Type="http://schemas.openxmlformats.org/officeDocument/2006/relationships/hyperlink" Target="https://www.scansante.fr/applications/flux-entre-etablissements-orfee/submit?an=20&amp;gp=X24&amp;choix1=choix1_etab&amp;finess=520000019&amp;choix2=descact&amp;typedesc=comp&amp;_program=orfee.orfee_trt.sas" TargetMode="External"/><Relationship Id="rId217" Type="http://schemas.openxmlformats.org/officeDocument/2006/relationships/hyperlink" Target="https://www.scansante.fr/applications/flux-entre-etablissements-orfee/submit?an=20&amp;gp=X03&amp;choix1=choix1_etab&amp;finess=210987699&amp;choix2=descact&amp;typedesc=comp&amp;_program=orfee.orfee_trt.sas" TargetMode="External"/><Relationship Id="rId259" Type="http://schemas.openxmlformats.org/officeDocument/2006/relationships/hyperlink" Target="https://www.scansante.fr/applications/flux-entre-etablissements-orfee/submit?an=20&amp;gp=X22&amp;choix1=choix1_etab&amp;finess=210987699&amp;choix2=descact&amp;typedesc=comp&amp;_program=orfee.orfee_trt.sas" TargetMode="External"/><Relationship Id="rId23" Type="http://schemas.openxmlformats.org/officeDocument/2006/relationships/hyperlink" Target="https://www.scansante.fr/applications/flux-entre-etablissements-orfee/submit?an=20&amp;gp=X24&amp;choix1=choix1_etab&amp;finess=210987632&amp;choix2=descact&amp;typedesc=comp&amp;_program=orfee.orfee_trt.sas" TargetMode="External"/><Relationship Id="rId119" Type="http://schemas.openxmlformats.org/officeDocument/2006/relationships/hyperlink" Target="https://www.scansante.fr/applications/flux-entre-etablissements-orfee/submit?an=20&amp;gp=X15&amp;choix1=choix1_etab&amp;finess=520000027&amp;choix2=descact&amp;typedesc=comp&amp;_program=orfee.orfee_trt.sas" TargetMode="External"/><Relationship Id="rId270" Type="http://schemas.openxmlformats.org/officeDocument/2006/relationships/hyperlink" Target="https://www.scansante.fr/applications/flux-entre-etablissements-orfee/submit?an=20&amp;gp=X07&amp;choix1=choix1_etab&amp;finess=210986089&amp;choix2=descact&amp;typedesc=comp&amp;_program=orfee.orfee_trt.sas" TargetMode="External"/><Relationship Id="rId326" Type="http://schemas.openxmlformats.org/officeDocument/2006/relationships/hyperlink" Target="https://www.scansante.fr/applications/flux-entre-etablissements-orfee/submit?an=20&amp;gp=X12&amp;choix1=choix1_etab&amp;finess=210987558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O04&amp;choix1=choix1_etab&amp;finess=210987558&amp;choix2=descact&amp;typedesc=comp&amp;_program=orfee.orfee_trt.sas" TargetMode="External"/><Relationship Id="rId130" Type="http://schemas.openxmlformats.org/officeDocument/2006/relationships/hyperlink" Target="https://www.scansante.fr/applications/flux-entre-etablissements-orfee/submit?an=20&amp;gp=X13&amp;choix1=choix1_etab&amp;finess=520000027&amp;choix2=descact&amp;typedesc=comp&amp;_program=orfee.orfee_trt.sas" TargetMode="External"/><Relationship Id="rId368" Type="http://schemas.openxmlformats.org/officeDocument/2006/relationships/table" Target="../tables/table16.xml"/><Relationship Id="rId172" Type="http://schemas.openxmlformats.org/officeDocument/2006/relationships/hyperlink" Target="https://www.scansante.fr/applications/flux-entre-etablissements-orfee/submit?an=20&amp;gp=X24&amp;choix1=choix1_etab&amp;finess=210987665&amp;choix2=descact&amp;typedesc=comp&amp;_program=orfee.orfee_trt.sas" TargetMode="External"/><Relationship Id="rId228" Type="http://schemas.openxmlformats.org/officeDocument/2006/relationships/hyperlink" Target="https://www.scansante.fr/applications/flux-entre-etablissements-orfee/submit?an=20&amp;gp=C07&amp;choix1=choix1_etab&amp;finess=210987699&amp;choix2=descact&amp;typedesc=comp&amp;_program=orfee.orfee_trt.sas" TargetMode="External"/><Relationship Id="rId281" Type="http://schemas.openxmlformats.org/officeDocument/2006/relationships/hyperlink" Target="https://www.scansante.fr/applications/flux-entre-etablissements-orfee/submit?an=20&amp;gp=X21&amp;choix1=choix1_etab&amp;finess=210987632&amp;choix2=descact&amp;typedesc=comp&amp;_program=orfee.orfee_trt.sas" TargetMode="External"/><Relationship Id="rId337" Type="http://schemas.openxmlformats.org/officeDocument/2006/relationships/hyperlink" Target="https://www.scansante.fr/applications/flux-entre-etablissements-orfee/submit?an=20&amp;gp=X08&amp;choix1=choix1_etab&amp;finess=520000027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K05&amp;choix1=choix1_etab&amp;finess=210987558&amp;choix2=descact&amp;typedesc=comp&amp;_program=orfee.orfee_trt.sas" TargetMode="External"/><Relationship Id="rId76" Type="http://schemas.openxmlformats.org/officeDocument/2006/relationships/hyperlink" Target="https://www.scansante.fr/applications/flux-entre-etablissements-orfee/submit?an=20&amp;gp=K06&amp;choix1=choix1_etab&amp;finess=210987558&amp;choix2=descact&amp;typedesc=comp&amp;_program=orfee.orfee_trt.sas" TargetMode="External"/><Relationship Id="rId141" Type="http://schemas.openxmlformats.org/officeDocument/2006/relationships/hyperlink" Target="https://www.scansante.fr/applications/flux-entre-etablissements-orfee/submit?an=20&amp;gp=X16&amp;choix1=choix1_etab&amp;finess=520000043&amp;choix2=descact&amp;typedesc=comp&amp;_program=orfee.orfee_trt.sas" TargetMode="External"/><Relationship Id="rId7" Type="http://schemas.openxmlformats.org/officeDocument/2006/relationships/hyperlink" Target="https://www.scansante.fr/applications/flux-entre-etablissements-orfee/submit?an=20&amp;gp=X02&amp;choix1=choix1_etab&amp;finess=210986089&amp;choix2=descact&amp;typedesc=comp&amp;_program=orfee.orfee_trt.sas" TargetMode="External"/><Relationship Id="rId183" Type="http://schemas.openxmlformats.org/officeDocument/2006/relationships/hyperlink" Target="https://www.scansante.fr/applications/flux-entre-etablissements-orfee/submit?an=20&amp;gp=X18&amp;choix1=choix1_etab&amp;finess=210987665&amp;choix2=descact&amp;typedesc=comp&amp;_program=orfee.orfee_trt.sas" TargetMode="External"/><Relationship Id="rId239" Type="http://schemas.openxmlformats.org/officeDocument/2006/relationships/hyperlink" Target="https://www.scansante.fr/applications/flux-entre-etablissements-orfee/submit?an=20&amp;gp=C25&amp;choix1=choix1_etab&amp;finess=210987699&amp;choix2=descact&amp;typedesc=comp&amp;_program=orfee.orfee_trt.sas" TargetMode="External"/><Relationship Id="rId250" Type="http://schemas.openxmlformats.org/officeDocument/2006/relationships/hyperlink" Target="https://www.scansante.fr/applications/flux-entre-etablissements-orfee/submit?an=20&amp;gp=X18&amp;choix1=choix1_etab&amp;finess=210987699&amp;choix2=descact&amp;typedesc=comp&amp;_program=orfee.orfee_trt.sas" TargetMode="External"/><Relationship Id="rId292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306" Type="http://schemas.openxmlformats.org/officeDocument/2006/relationships/hyperlink" Target="https://www.scansante.fr/applications/flux-entre-etablissements-orfee/submit?an=20&amp;gp=C02&amp;choix1=choix1_etab&amp;finess=210987558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X15&amp;choix1=choix1_etab&amp;finess=210987558&amp;choix2=descact&amp;typedesc=comp&amp;_program=orfee.orfee_trt.sas" TargetMode="External"/><Relationship Id="rId87" Type="http://schemas.openxmlformats.org/officeDocument/2006/relationships/hyperlink" Target="https://www.scansante.fr/applications/flux-entre-etablissements-orfee/submit?an=20&amp;gp=X01&amp;choix1=choix1_etab&amp;finess=210987558&amp;choix2=descact&amp;typedesc=comp&amp;_program=orfee.orfee_trt.sas" TargetMode="External"/><Relationship Id="rId110" Type="http://schemas.openxmlformats.org/officeDocument/2006/relationships/hyperlink" Target="https://www.scansante.fr/applications/flux-entre-etablissements-orfee/submit?an=20&amp;gp=X18&amp;choix1=choix1_etab&amp;finess=520000027&amp;choix2=descact&amp;typedesc=comp&amp;_program=orfee.orfee_trt.sas" TargetMode="External"/><Relationship Id="rId348" Type="http://schemas.openxmlformats.org/officeDocument/2006/relationships/hyperlink" Target="https://www.scansante.fr/applications/flux-entre-etablissements-orfee/submit?an=20&amp;gp=X07&amp;choix1=choix1_etab&amp;finess=210987673&amp;choix2=descact&amp;typedesc=comp&amp;_program=orfee.orfee_trt.sas" TargetMode="External"/><Relationship Id="rId152" Type="http://schemas.openxmlformats.org/officeDocument/2006/relationships/hyperlink" Target="https://www.scansante.fr/applications/flux-entre-etablissements-orfee/submit?an=20&amp;gp=X09&amp;choix1=choix1_etab&amp;finess=520000043&amp;choix2=descact&amp;typedesc=comp&amp;_program=orfee.orfee_trt.sas" TargetMode="External"/><Relationship Id="rId194" Type="http://schemas.openxmlformats.org/officeDocument/2006/relationships/hyperlink" Target="https://www.scansante.fr/applications/flux-entre-etablissements-orfee/submit?an=20&amp;gp=X16&amp;choix1=choix1_etab&amp;finess=210987673&amp;choix2=descact&amp;typedesc=comp&amp;_program=orfee.orfee_trt.sas" TargetMode="External"/><Relationship Id="rId208" Type="http://schemas.openxmlformats.org/officeDocument/2006/relationships/hyperlink" Target="https://www.scansante.fr/applications/flux-entre-etablissements-orfee/submit?an=20&amp;gp=X20&amp;choix1=choix1_etab&amp;finess=210987681&amp;choix2=descact&amp;typedesc=comp&amp;_program=orfee.orfee_trt.sas" TargetMode="External"/><Relationship Id="rId261" Type="http://schemas.openxmlformats.org/officeDocument/2006/relationships/hyperlink" Target="https://www.scansante.fr/applications/flux-entre-etablissements-orfee/submit?an=20&amp;gp=K12&amp;choix1=choix1_etab&amp;finess=210987699&amp;choix2=descact&amp;typedesc=comp&amp;_program=orfee.orfee_trt.sas" TargetMode="External"/><Relationship Id="rId14" Type="http://schemas.openxmlformats.org/officeDocument/2006/relationships/hyperlink" Target="https://www.scansante.fr/applications/flux-entre-etablissements-orfee/submit?an=20&amp;gp=X24&amp;choix1=choix1_etab&amp;finess=210986089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C23&amp;choix1=choix1_etab&amp;finess=210987558&amp;choix2=descact&amp;typedesc=comp&amp;_program=orfee.orfee_trt.sas" TargetMode="External"/><Relationship Id="rId317" Type="http://schemas.openxmlformats.org/officeDocument/2006/relationships/hyperlink" Target="https://www.scansante.fr/applications/flux-entre-etablissements-orfee/submit?an=20&amp;gp=X07&amp;choix1=choix1_etab&amp;finess=210987558&amp;choix2=descact&amp;typedesc=comp&amp;_program=orfee.orfee_trt.sas" TargetMode="External"/><Relationship Id="rId359" Type="http://schemas.openxmlformats.org/officeDocument/2006/relationships/hyperlink" Target="https://www.scansante.fr/applications/flux-entre-etablissements-orfee/submit?an=20&amp;gp=X08&amp;choix1=choix1_etab&amp;finess=210987699&amp;choix2=descact&amp;typedesc=comp&amp;_program=orfee.orfee_trt.sas" TargetMode="External"/><Relationship Id="rId98" Type="http://schemas.openxmlformats.org/officeDocument/2006/relationships/hyperlink" Target="https://www.scansante.fr/applications/flux-entre-etablissements-orfee/submit?an=20&amp;gp=K14&amp;choix1=choix1_etab&amp;finess=210987558&amp;choix2=descact&amp;typedesc=comp&amp;_program=orfee.orfee_trt.sas" TargetMode="External"/><Relationship Id="rId121" Type="http://schemas.openxmlformats.org/officeDocument/2006/relationships/hyperlink" Target="https://www.scansante.fr/applications/flux-entre-etablissements-orfee/submit?an=20&amp;gp=K09&amp;choix1=choix1_etab&amp;finess=520000027&amp;choix2=descact&amp;typedesc=comp&amp;_program=orfee.orfee_trt.sas" TargetMode="External"/><Relationship Id="rId163" Type="http://schemas.openxmlformats.org/officeDocument/2006/relationships/hyperlink" Target="https://www.scansante.fr/applications/flux-entre-etablissements-orfee/submit?an=20&amp;gp=X07&amp;choix1=choix1_etab&amp;finess=210987665&amp;choix2=descact&amp;typedesc=comp&amp;_program=orfee.orfee_trt.sas" TargetMode="External"/><Relationship Id="rId219" Type="http://schemas.openxmlformats.org/officeDocument/2006/relationships/hyperlink" Target="https://www.scansante.fr/applications/flux-entre-etablissements-orfee/submit?an=20&amp;gp=X16&amp;choix1=choix1_etab&amp;finess=210987699&amp;choix2=descact&amp;typedesc=comp&amp;_program=orfee.orfee_trt.sas" TargetMode="External"/><Relationship Id="rId370" Type="http://schemas.openxmlformats.org/officeDocument/2006/relationships/table" Target="../tables/table18.xml"/><Relationship Id="rId230" Type="http://schemas.openxmlformats.org/officeDocument/2006/relationships/hyperlink" Target="https://www.scansante.fr/applications/flux-entre-etablissements-orfee/submit?an=20&amp;gp=X24&amp;choix1=choix1_etab&amp;finess=210987699&amp;choix2=descact&amp;typedesc=comp&amp;_program=orfee.orfee_trt.sas" TargetMode="External"/><Relationship Id="rId25" Type="http://schemas.openxmlformats.org/officeDocument/2006/relationships/hyperlink" Target="https://www.scansante.fr/applications/flux-entre-etablissements-orfee/submit?an=20&amp;gp=ALL&amp;choix1=choix1_etab&amp;finess=210987558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X09&amp;choix1=choix1_etab&amp;finess=210987558&amp;choix2=descact&amp;typedesc=comp&amp;_program=orfee.orfee_trt.sas" TargetMode="External"/><Relationship Id="rId272" Type="http://schemas.openxmlformats.org/officeDocument/2006/relationships/hyperlink" Target="https://www.scansante.fr/applications/flux-entre-etablissements-orfee/submit?an=20&amp;gp=X20&amp;choix1=choix1_etab&amp;finess=210986089&amp;choix2=descact&amp;typedesc=comp&amp;_program=orfee.orfee_trt.sas" TargetMode="External"/><Relationship Id="rId328" Type="http://schemas.openxmlformats.org/officeDocument/2006/relationships/hyperlink" Target="https://www.scansante.fr/applications/flux-entre-etablissements-orfee/submit?an=20&amp;gp=C06&amp;choix1=choix1_etab&amp;finess=210987558&amp;choix2=descact&amp;typedesc=comp&amp;_program=orfee.orfee_trt.sas" TargetMode="External"/><Relationship Id="rId132" Type="http://schemas.openxmlformats.org/officeDocument/2006/relationships/hyperlink" Target="https://www.scansante.fr/applications/flux-entre-etablissements-orfee/submit?an=20&amp;gp=C13&amp;choix1=choix1_etab&amp;finess=520000027&amp;choix2=descact&amp;typedesc=comp&amp;_program=orfee.orfee_trt.sas" TargetMode="External"/><Relationship Id="rId174" Type="http://schemas.openxmlformats.org/officeDocument/2006/relationships/hyperlink" Target="https://www.scansante.fr/applications/flux-entre-etablissements-orfee/submit?an=20&amp;gp=X21&amp;choix1=choix1_etab&amp;finess=210987665&amp;choix2=descact&amp;typedesc=comp&amp;_program=orfee.orfee_trt.sas" TargetMode="External"/><Relationship Id="rId241" Type="http://schemas.openxmlformats.org/officeDocument/2006/relationships/hyperlink" Target="https://www.scansante.fr/applications/flux-entre-etablissements-orfee/submit?an=20&amp;gp=C23&amp;choix1=choix1_etab&amp;finess=210987699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C06&amp;choix1=choix1_etab&amp;finess=210987558&amp;choix2=descact&amp;typedesc=comp&amp;_program=orfee.orfee_trt.sas" TargetMode="External"/><Relationship Id="rId283" Type="http://schemas.openxmlformats.org/officeDocument/2006/relationships/hyperlink" Target="https://www.scansante.fr/applications/flux-entre-etablissements-orfee/submit?an=20&amp;gp=C09&amp;choix1=choix1_etab&amp;finess=210987558&amp;choix2=descact&amp;typedesc=comp&amp;_program=orfee.orfee_trt.sas" TargetMode="External"/><Relationship Id="rId339" Type="http://schemas.openxmlformats.org/officeDocument/2006/relationships/hyperlink" Target="https://www.scansante.fr/applications/flux-entre-etablissements-orfee/submit?an=20&amp;gp=X05&amp;choix1=choix1_etab&amp;finess=520000027&amp;choix2=descact&amp;typedesc=comp&amp;_program=orfee.orfee_trt.sas" TargetMode="External"/><Relationship Id="rId78" Type="http://schemas.openxmlformats.org/officeDocument/2006/relationships/hyperlink" Target="https://www.scansante.fr/applications/flux-entre-etablissements-orfee/submit?an=20&amp;gp=K10&amp;choix1=choix1_etab&amp;finess=210987558&amp;choix2=descact&amp;typedesc=comp&amp;_program=orfee.orfee_trt.sas" TargetMode="External"/><Relationship Id="rId99" Type="http://schemas.openxmlformats.org/officeDocument/2006/relationships/hyperlink" Target="https://www.scansante.fr/applications/flux-entre-etablissements-orfee/submit?an=20&amp;gp=K04&amp;choix1=choix1_etab&amp;finess=210987558&amp;choix2=descact&amp;typedesc=comp&amp;_program=orfee.orfee_trt.sas" TargetMode="External"/><Relationship Id="rId101" Type="http://schemas.openxmlformats.org/officeDocument/2006/relationships/hyperlink" Target="https://www.scansante.fr/applications/flux-entre-etablissements-orfee/submit?an=20&amp;gp=ALL&amp;choix1=choix1_etab&amp;finess=520000027&amp;choix2=descact&amp;typedesc=comp&amp;_program=orfee.orfee_trt.sas" TargetMode="External"/><Relationship Id="rId122" Type="http://schemas.openxmlformats.org/officeDocument/2006/relationships/hyperlink" Target="https://www.scansante.fr/applications/flux-entre-etablissements-orfee/submit?an=20&amp;gp=O02&amp;choix1=choix1_etab&amp;finess=520000027&amp;choix2=descact&amp;typedesc=comp&amp;_program=orfee.orfee_trt.sas" TargetMode="External"/><Relationship Id="rId143" Type="http://schemas.openxmlformats.org/officeDocument/2006/relationships/hyperlink" Target="https://www.scansante.fr/applications/flux-entre-etablissements-orfee/submit?an=20&amp;gp=X02&amp;choix1=choix1_etab&amp;finess=520000043&amp;choix2=descact&amp;typedesc=comp&amp;_program=orfee.orfee_trt.sas" TargetMode="External"/><Relationship Id="rId164" Type="http://schemas.openxmlformats.org/officeDocument/2006/relationships/hyperlink" Target="https://www.scansante.fr/applications/flux-entre-etablissements-orfee/submit?an=20&amp;gp=X06&amp;choix1=choix1_etab&amp;finess=210987665&amp;choix2=descact&amp;typedesc=comp&amp;_program=orfee.orfee_trt.sas" TargetMode="External"/><Relationship Id="rId185" Type="http://schemas.openxmlformats.org/officeDocument/2006/relationships/hyperlink" Target="https://www.scansante.fr/applications/flux-entre-etablissements-orfee/submit?an=20&amp;gp=X07&amp;choix1=choix1_etab&amp;finess=210987673&amp;choix2=descact&amp;typedesc=comp&amp;_program=orfee.orfee_trt.sas" TargetMode="External"/><Relationship Id="rId350" Type="http://schemas.openxmlformats.org/officeDocument/2006/relationships/hyperlink" Target="https://www.scansante.fr/applications/flux-entre-etablissements-orfee/submit?an=20&amp;gp=X03&amp;choix1=choix1_etab&amp;finess=210987673&amp;choix2=descact&amp;typedesc=comp&amp;_program=orfee.orfee_trt.sas" TargetMode="External"/><Relationship Id="rId371" Type="http://schemas.openxmlformats.org/officeDocument/2006/relationships/table" Target="../tables/table19.xml"/><Relationship Id="rId9" Type="http://schemas.openxmlformats.org/officeDocument/2006/relationships/hyperlink" Target="https://www.scansante.fr/applications/flux-entre-etablissements-orfee/submit?an=20&amp;gp=X14&amp;choix1=choix1_etab&amp;finess=210986089&amp;choix2=descact&amp;typedesc=comp&amp;_program=orfee.orfee_trt.sas" TargetMode="External"/><Relationship Id="rId210" Type="http://schemas.openxmlformats.org/officeDocument/2006/relationships/hyperlink" Target="https://www.scansante.fr/applications/flux-entre-etablissements-orfee/submit?an=20&amp;gp=X12&amp;choix1=choix1_etab&amp;finess=210987681&amp;choix2=descact&amp;typedesc=comp&amp;_program=orfee.orfee_trt.sas" TargetMode="External"/><Relationship Id="rId26" Type="http://schemas.openxmlformats.org/officeDocument/2006/relationships/hyperlink" Target="https://www.scansante.fr/applications/flux-entre-etablissements-orfee/submit?an=20&amp;gp=C09&amp;choix1=choix1_etab&amp;finess=210987558&amp;choix2=descact&amp;typedesc=comp&amp;_program=orfee.orfee_trt.sas" TargetMode="External"/><Relationship Id="rId231" Type="http://schemas.openxmlformats.org/officeDocument/2006/relationships/hyperlink" Target="https://www.scansante.fr/applications/flux-entre-etablissements-orfee/submit?an=20&amp;gp=K02&amp;choix1=choix1_etab&amp;finess=210987699&amp;choix2=descact&amp;typedesc=comp&amp;_program=orfee.orfee_trt.sas" TargetMode="External"/><Relationship Id="rId252" Type="http://schemas.openxmlformats.org/officeDocument/2006/relationships/hyperlink" Target="https://www.scansante.fr/applications/flux-entre-etablissements-orfee/submit?an=20&amp;gp=K10&amp;choix1=choix1_etab&amp;finess=210987699&amp;choix2=descact&amp;typedesc=comp&amp;_program=orfee.orfee_trt.sas" TargetMode="External"/><Relationship Id="rId273" Type="http://schemas.openxmlformats.org/officeDocument/2006/relationships/hyperlink" Target="https://www.scansante.fr/applications/flux-entre-etablissements-orfee/submit?an=20&amp;gp=X20&amp;choix1=choix1_etab&amp;finess=210986089&amp;choix2=descact&amp;typedesc=comp&amp;_program=orfee.orfee_trt.sas" TargetMode="External"/><Relationship Id="rId294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308" Type="http://schemas.openxmlformats.org/officeDocument/2006/relationships/hyperlink" Target="https://www.scansante.fr/applications/flux-entre-etablissements-orfee/submit?an=20&amp;gp=C04&amp;choix1=choix1_etab&amp;finess=210987558&amp;choix2=descact&amp;typedesc=comp&amp;_program=orfee.orfee_trt.sas" TargetMode="External"/><Relationship Id="rId329" Type="http://schemas.openxmlformats.org/officeDocument/2006/relationships/hyperlink" Target="https://www.scansante.fr/applications/flux-entre-etablissements-orfee/submit?an=20&amp;gp=X05&amp;choix1=choix1_etab&amp;finess=210987558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C25&amp;choix1=choix1_etab&amp;finess=210987558&amp;choix2=descact&amp;typedesc=comp&amp;_program=orfee.orfee_trt.sas" TargetMode="External"/><Relationship Id="rId68" Type="http://schemas.openxmlformats.org/officeDocument/2006/relationships/hyperlink" Target="https://www.scansante.fr/applications/flux-entre-etablissements-orfee/submit?an=20&amp;gp=K03&amp;choix1=choix1_etab&amp;finess=210987558&amp;choix2=descact&amp;typedesc=comp&amp;_program=orfee.orfee_trt.sas" TargetMode="External"/><Relationship Id="rId89" Type="http://schemas.openxmlformats.org/officeDocument/2006/relationships/hyperlink" Target="https://www.scansante.fr/applications/flux-entre-etablissements-orfee/submit?an=20&amp;gp=K08&amp;choix1=choix1_etab&amp;finess=210987558&amp;choix2=descact&amp;typedesc=comp&amp;_program=orfee.orfee_trt.sas" TargetMode="External"/><Relationship Id="rId112" Type="http://schemas.openxmlformats.org/officeDocument/2006/relationships/hyperlink" Target="https://www.scansante.fr/applications/flux-entre-etablissements-orfee/submit?an=20&amp;gp=X02&amp;choix1=choix1_etab&amp;finess=520000027&amp;choix2=descact&amp;typedesc=comp&amp;_program=orfee.orfee_trt.sas" TargetMode="External"/><Relationship Id="rId133" Type="http://schemas.openxmlformats.org/officeDocument/2006/relationships/hyperlink" Target="https://www.scansante.fr/applications/flux-entre-etablissements-orfee/submit?an=20&amp;gp=N03&amp;choix1=choix1_etab&amp;finess=520000027&amp;choix2=descact&amp;typedesc=comp&amp;_program=orfee.orfee_trt.sas" TargetMode="External"/><Relationship Id="rId154" Type="http://schemas.openxmlformats.org/officeDocument/2006/relationships/hyperlink" Target="https://www.scansante.fr/applications/flux-entre-etablissements-orfee/submit?an=20&amp;gp=X18&amp;choix1=choix1_etab&amp;finess=520000043&amp;choix2=descact&amp;typedesc=comp&amp;_program=orfee.orfee_trt.sas" TargetMode="External"/><Relationship Id="rId175" Type="http://schemas.openxmlformats.org/officeDocument/2006/relationships/hyperlink" Target="https://www.scansante.fr/applications/flux-entre-etablissements-orfee/submit?an=20&amp;gp=X19&amp;choix1=choix1_etab&amp;finess=210987665&amp;choix2=descact&amp;typedesc=comp&amp;_program=orfee.orfee_trt.sas" TargetMode="External"/><Relationship Id="rId340" Type="http://schemas.openxmlformats.org/officeDocument/2006/relationships/hyperlink" Target="https://www.scansante.fr/applications/flux-entre-etablissements-orfee/submit?an=20&amp;gp=X20&amp;choix1=choix1_etab&amp;finess=520000027&amp;choix2=descact&amp;typedesc=comp&amp;_program=orfee.orfee_trt.sas" TargetMode="External"/><Relationship Id="rId361" Type="http://schemas.openxmlformats.org/officeDocument/2006/relationships/hyperlink" Target="https://www.scansante.fr/applications/flux-entre-etablissements-orfee/submit?an=20&amp;gp=X07&amp;choix1=choix1_etab&amp;finess=210987699&amp;choix2=descact&amp;typedesc=comp&amp;_program=orfee.orfee_trt.sas" TargetMode="External"/><Relationship Id="rId196" Type="http://schemas.openxmlformats.org/officeDocument/2006/relationships/hyperlink" Target="https://www.scansante.fr/applications/flux-entre-etablissements-orfee/submit?an=20&amp;gp=X18&amp;choix1=choix1_etab&amp;finess=210987673&amp;choix2=descact&amp;typedesc=comp&amp;_program=orfee.orfee_trt.sas" TargetMode="External"/><Relationship Id="rId200" Type="http://schemas.openxmlformats.org/officeDocument/2006/relationships/hyperlink" Target="https://www.scansante.fr/applications/flux-entre-etablissements-orfee/submit?an=20&amp;gp=X06&amp;choix1=choix1_etab&amp;finess=210987681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X13&amp;choix1=choix1_etab&amp;finess=210986089&amp;choix2=descact&amp;typedesc=comp&amp;_program=orfee.orfee_trt.sas" TargetMode="External"/><Relationship Id="rId221" Type="http://schemas.openxmlformats.org/officeDocument/2006/relationships/hyperlink" Target="https://www.scansante.fr/applications/flux-entre-etablissements-orfee/submit?an=20&amp;gp=X12&amp;choix1=choix1_etab&amp;finess=210987699&amp;choix2=descact&amp;typedesc=comp&amp;_program=orfee.orfee_trt.sas" TargetMode="External"/><Relationship Id="rId242" Type="http://schemas.openxmlformats.org/officeDocument/2006/relationships/hyperlink" Target="https://www.scansante.fr/applications/flux-entre-etablissements-orfee/submit?an=20&amp;gp=S05&amp;choix1=choix1_etab&amp;finess=210987699&amp;choix2=descact&amp;typedesc=comp&amp;_program=orfee.orfee_trt.sas" TargetMode="External"/><Relationship Id="rId263" Type="http://schemas.openxmlformats.org/officeDocument/2006/relationships/hyperlink" Target="https://www.scansante.fr/applications/flux-entre-etablissements-orfee/submit?an=20&amp;gp=C09&amp;choix1=choix1_etab&amp;finess=210987699&amp;choix2=descact&amp;typedesc=comp&amp;_program=orfee.orfee_trt.sas" TargetMode="External"/><Relationship Id="rId284" Type="http://schemas.openxmlformats.org/officeDocument/2006/relationships/hyperlink" Target="https://www.scansante.fr/applications/flux-entre-etablissements-orfee/submit?an=20&amp;gp=C09&amp;choix1=choix1_etab&amp;finess=210987558&amp;choix2=descact&amp;typedesc=comp&amp;_program=orfee.orfee_trt.sas" TargetMode="External"/><Relationship Id="rId319" Type="http://schemas.openxmlformats.org/officeDocument/2006/relationships/hyperlink" Target="https://www.scansante.fr/applications/flux-entre-etablissements-orfee/submit?an=20&amp;gp=X02&amp;choix1=choix1_etab&amp;finess=210987558&amp;choix2=descact&amp;typedesc=comp&amp;_program=orfee.orfee_trt.sas" TargetMode="External"/><Relationship Id="rId37" Type="http://schemas.openxmlformats.org/officeDocument/2006/relationships/hyperlink" Target="https://www.scansante.fr/applications/flux-entre-etablissements-orfee/submit?an=20&amp;gp=X05&amp;choix1=choix1_etab&amp;finess=210987558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S01&amp;choix1=choix1_etab&amp;finess=210987558&amp;choix2=descact&amp;typedesc=comp&amp;_program=orfee.orfee_trt.sas" TargetMode="External"/><Relationship Id="rId79" Type="http://schemas.openxmlformats.org/officeDocument/2006/relationships/hyperlink" Target="https://www.scansante.fr/applications/flux-entre-etablissements-orfee/submit?an=20&amp;gp=X22&amp;choix1=choix1_etab&amp;finess=210987558&amp;choix2=descact&amp;typedesc=comp&amp;_program=orfee.orfee_trt.sas" TargetMode="External"/><Relationship Id="rId102" Type="http://schemas.openxmlformats.org/officeDocument/2006/relationships/hyperlink" Target="https://www.scansante.fr/applications/flux-entre-etablissements-orfee/submit?an=20&amp;gp=X03&amp;choix1=choix1_etab&amp;finess=520000027&amp;choix2=descact&amp;typedesc=comp&amp;_program=orfee.orfee_trt.sas" TargetMode="External"/><Relationship Id="rId123" Type="http://schemas.openxmlformats.org/officeDocument/2006/relationships/hyperlink" Target="https://www.scansante.fr/applications/flux-entre-etablissements-orfee/submit?an=20&amp;gp=X09&amp;choix1=choix1_etab&amp;finess=520000027&amp;choix2=descact&amp;typedesc=comp&amp;_program=orfee.orfee_trt.sas" TargetMode="External"/><Relationship Id="rId144" Type="http://schemas.openxmlformats.org/officeDocument/2006/relationships/hyperlink" Target="https://www.scansante.fr/applications/flux-entre-etablissements-orfee/submit?an=20&amp;gp=S03&amp;choix1=choix1_etab&amp;finess=520000043&amp;choix2=descact&amp;typedesc=comp&amp;_program=orfee.orfee_trt.sas" TargetMode="External"/><Relationship Id="rId330" Type="http://schemas.openxmlformats.org/officeDocument/2006/relationships/hyperlink" Target="https://www.scansante.fr/applications/flux-entre-etablissements-orfee/submit?an=20&amp;gp=C14&amp;choix1=choix1_etab&amp;finess=210987558&amp;choix2=descact&amp;typedesc=comp&amp;_program=orfee.orfee_trt.sas" TargetMode="External"/><Relationship Id="rId90" Type="http://schemas.openxmlformats.org/officeDocument/2006/relationships/hyperlink" Target="https://www.scansante.fr/applications/flux-entre-etablissements-orfee/submit?an=20&amp;gp=K01&amp;choix1=choix1_etab&amp;finess=210987558&amp;choix2=descact&amp;typedesc=comp&amp;_program=orfee.orfee_trt.sas" TargetMode="External"/><Relationship Id="rId165" Type="http://schemas.openxmlformats.org/officeDocument/2006/relationships/hyperlink" Target="https://www.scansante.fr/applications/flux-entre-etablissements-orfee/submit?an=20&amp;gp=X05&amp;choix1=choix1_etab&amp;finess=210987665&amp;choix2=descact&amp;typedesc=comp&amp;_program=orfee.orfee_trt.sas" TargetMode="External"/><Relationship Id="rId186" Type="http://schemas.openxmlformats.org/officeDocument/2006/relationships/hyperlink" Target="https://www.scansante.fr/applications/flux-entre-etablissements-orfee/submit?an=20&amp;gp=X08&amp;choix1=choix1_etab&amp;finess=210987673&amp;choix2=descact&amp;typedesc=comp&amp;_program=orfee.orfee_trt.sas" TargetMode="External"/><Relationship Id="rId351" Type="http://schemas.openxmlformats.org/officeDocument/2006/relationships/hyperlink" Target="https://www.scansante.fr/applications/flux-entre-etablissements-orfee/submit?an=20&amp;gp=X20&amp;choix1=choix1_etab&amp;finess=210987673&amp;choix2=descact&amp;typedesc=comp&amp;_program=orfee.orfee_trt.sas" TargetMode="External"/><Relationship Id="rId372" Type="http://schemas.openxmlformats.org/officeDocument/2006/relationships/table" Target="../tables/table20.xml"/><Relationship Id="rId211" Type="http://schemas.openxmlformats.org/officeDocument/2006/relationships/hyperlink" Target="https://www.scansante.fr/applications/flux-entre-etablissements-orfee/submit?an=20&amp;gp=X16&amp;choix1=choix1_etab&amp;finess=210987681&amp;choix2=descact&amp;typedesc=comp&amp;_program=orfee.orfee_trt.sas" TargetMode="External"/><Relationship Id="rId232" Type="http://schemas.openxmlformats.org/officeDocument/2006/relationships/hyperlink" Target="https://www.scansante.fr/applications/flux-entre-etablissements-orfee/submit?an=20&amp;gp=O04&amp;choix1=choix1_etab&amp;finess=210987699&amp;choix2=descact&amp;typedesc=comp&amp;_program=orfee.orfee_trt.sas" TargetMode="External"/><Relationship Id="rId253" Type="http://schemas.openxmlformats.org/officeDocument/2006/relationships/hyperlink" Target="https://www.scansante.fr/applications/flux-entre-etablissements-orfee/submit?an=20&amp;gp=X11&amp;choix1=choix1_etab&amp;finess=210987699&amp;choix2=descact&amp;typedesc=comp&amp;_program=orfee.orfee_trt.sas" TargetMode="External"/><Relationship Id="rId274" Type="http://schemas.openxmlformats.org/officeDocument/2006/relationships/hyperlink" Target="https://www.scansante.fr/applications/flux-entre-etablissements-orfee/submit?an=20&amp;gp=X03&amp;choix1=choix1_etab&amp;finess=210986089&amp;choix2=descact&amp;typedesc=comp&amp;_program=orfee.orfee_trt.sas" TargetMode="External"/><Relationship Id="rId295" Type="http://schemas.openxmlformats.org/officeDocument/2006/relationships/hyperlink" Target="https://www.scansante.fr/applications/flux-entre-etablissements-orfee/submit?an=20&amp;gp=X03&amp;choix1=choix1_etab&amp;finess=210987558&amp;choix2=descact&amp;typedesc=comp&amp;_program=orfee.orfee_trt.sas" TargetMode="External"/><Relationship Id="rId309" Type="http://schemas.openxmlformats.org/officeDocument/2006/relationships/hyperlink" Target="https://www.scansante.fr/applications/flux-entre-etablissements-orfee/submit?an=20&amp;gp=C04&amp;choix1=choix1_etab&amp;finess=210987558&amp;choix2=descact&amp;typedesc=comp&amp;_program=orfee.orfee_trt.sas" TargetMode="External"/><Relationship Id="rId27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X24&amp;choix1=choix1_etab&amp;finess=210987558&amp;choix2=descact&amp;typedesc=comp&amp;_program=orfee.orfee_trt.sas" TargetMode="External"/><Relationship Id="rId69" Type="http://schemas.openxmlformats.org/officeDocument/2006/relationships/hyperlink" Target="https://www.scansante.fr/applications/flux-entre-etablissements-orfee/submit?an=20&amp;gp=C15&amp;choix1=choix1_etab&amp;finess=210987558&amp;choix2=descact&amp;typedesc=comp&amp;_program=orfee.orfee_trt.sas" TargetMode="External"/><Relationship Id="rId113" Type="http://schemas.openxmlformats.org/officeDocument/2006/relationships/hyperlink" Target="https://www.scansante.fr/applications/flux-entre-etablissements-orfee/submit?an=20&amp;gp=S03&amp;choix1=choix1_etab&amp;finess=520000027&amp;choix2=descact&amp;typedesc=comp&amp;_program=orfee.orfee_trt.sas" TargetMode="External"/><Relationship Id="rId134" Type="http://schemas.openxmlformats.org/officeDocument/2006/relationships/hyperlink" Target="https://www.scansante.fr/applications/flux-entre-etablissements-orfee/submit?an=20&amp;gp=ALL&amp;choix1=choix1_etab&amp;finess=520000043&amp;choix2=descact&amp;typedesc=comp&amp;_program=orfee.orfee_trt.sas" TargetMode="External"/><Relationship Id="rId320" Type="http://schemas.openxmlformats.org/officeDocument/2006/relationships/hyperlink" Target="https://www.scansante.fr/applications/flux-entre-etablissements-orfee/submit?an=20&amp;gp=X02&amp;choix1=choix1_etab&amp;finess=210987558&amp;choix2=descact&amp;typedesc=comp&amp;_program=orfee.orfee_trt.sas" TargetMode="External"/><Relationship Id="rId80" Type="http://schemas.openxmlformats.org/officeDocument/2006/relationships/hyperlink" Target="https://www.scansante.fr/applications/flux-entre-etablissements-orfee/submit?an=20&amp;gp=X13&amp;choix1=choix1_etab&amp;finess=210987558&amp;choix2=descact&amp;typedesc=comp&amp;_program=orfee.orfee_trt.sas" TargetMode="External"/><Relationship Id="rId155" Type="http://schemas.openxmlformats.org/officeDocument/2006/relationships/hyperlink" Target="https://www.scansante.fr/applications/flux-entre-etablissements-orfee/submit?an=20&amp;gp=X22&amp;choix1=choix1_etab&amp;finess=520000043&amp;choix2=descact&amp;typedesc=comp&amp;_program=orfee.orfee_trt.sas" TargetMode="External"/><Relationship Id="rId176" Type="http://schemas.openxmlformats.org/officeDocument/2006/relationships/hyperlink" Target="https://www.scansante.fr/applications/flux-entre-etablissements-orfee/submit?an=20&amp;gp=X04&amp;choix1=choix1_etab&amp;finess=210987665&amp;choix2=descact&amp;typedesc=comp&amp;_program=orfee.orfee_trt.sas" TargetMode="External"/><Relationship Id="rId197" Type="http://schemas.openxmlformats.org/officeDocument/2006/relationships/hyperlink" Target="https://www.scansante.fr/applications/flux-entre-etablissements-orfee/submit?an=20&amp;gp=S05&amp;choix1=choix1_etab&amp;finess=210987673&amp;choix2=descact&amp;typedesc=comp&amp;_program=orfee.orfee_trt.sas" TargetMode="External"/><Relationship Id="rId341" Type="http://schemas.openxmlformats.org/officeDocument/2006/relationships/hyperlink" Target="https://www.scansante.fr/applications/flux-entre-etablissements-orfee/submit?an=20&amp;gp=X03&amp;choix1=choix1_etab&amp;finess=520000043&amp;choix2=descact&amp;typedesc=comp&amp;_program=orfee.orfee_trt.sas" TargetMode="External"/><Relationship Id="rId362" Type="http://schemas.openxmlformats.org/officeDocument/2006/relationships/hyperlink" Target="https://www.scansante.fr/applications/flux-entre-etablissements-orfee/submit?an=20&amp;gp=X03&amp;choix1=choix1_etab&amp;finess=210987699&amp;choix2=descact&amp;typedesc=comp&amp;_program=orfee.orfee_trt.sas" TargetMode="External"/><Relationship Id="rId201" Type="http://schemas.openxmlformats.org/officeDocument/2006/relationships/hyperlink" Target="https://www.scansante.fr/applications/flux-entre-etablissements-orfee/submit?an=20&amp;gp=X05&amp;choix1=choix1_etab&amp;finess=210987681&amp;choix2=descact&amp;typedesc=comp&amp;_program=orfee.orfee_trt.sas" TargetMode="External"/><Relationship Id="rId222" Type="http://schemas.openxmlformats.org/officeDocument/2006/relationships/hyperlink" Target="https://www.scansante.fr/applications/flux-entre-etablissements-orfee/submit?an=20&amp;gp=X06&amp;choix1=choix1_etab&amp;finess=210987699&amp;choix2=descact&amp;typedesc=comp&amp;_program=orfee.orfee_trt.sas" TargetMode="External"/><Relationship Id="rId243" Type="http://schemas.openxmlformats.org/officeDocument/2006/relationships/hyperlink" Target="https://www.scansante.fr/applications/flux-entre-etablissements-orfee/submit?an=20&amp;gp=O03&amp;choix1=choix1_etab&amp;finess=210987699&amp;choix2=descact&amp;typedesc=comp&amp;_program=orfee.orfee_trt.sas" TargetMode="External"/><Relationship Id="rId264" Type="http://schemas.openxmlformats.org/officeDocument/2006/relationships/hyperlink" Target="https://www.scansante.fr/applications/flux-entre-etablissements-orfee/submit?an=20&amp;gp=ALL&amp;choix1=choix1_etab&amp;finess=210987582&amp;choix2=descact&amp;typedesc=comp&amp;_program=orfee.orfee_trt.sas" TargetMode="External"/><Relationship Id="rId285" Type="http://schemas.openxmlformats.org/officeDocument/2006/relationships/hyperlink" Target="https://www.scansante.fr/applications/flux-entre-etablissements-orfee/submit?an=20&amp;gp=C09&amp;choix1=choix1_etab&amp;finess=210987558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X04&amp;choix1=choix1_etab&amp;finess=210986089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C14&amp;choix1=choix1_etab&amp;finess=210987558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S03&amp;choix1=choix1_etab&amp;finess=210987558&amp;choix2=descact&amp;typedesc=comp&amp;_program=orfee.orfee_trt.sas" TargetMode="External"/><Relationship Id="rId103" Type="http://schemas.openxmlformats.org/officeDocument/2006/relationships/hyperlink" Target="https://www.scansante.fr/applications/flux-entre-etablissements-orfee/submit?an=20&amp;gp=X06&amp;choix1=choix1_etab&amp;finess=520000027&amp;choix2=descact&amp;typedesc=comp&amp;_program=orfee.orfee_trt.sas" TargetMode="External"/><Relationship Id="rId124" Type="http://schemas.openxmlformats.org/officeDocument/2006/relationships/hyperlink" Target="https://www.scansante.fr/applications/flux-entre-etablissements-orfee/submit?an=20&amp;gp=X04&amp;choix1=choix1_etab&amp;finess=520000027&amp;choix2=descact&amp;typedesc=comp&amp;_program=orfee.orfee_trt.sas" TargetMode="External"/><Relationship Id="rId310" Type="http://schemas.openxmlformats.org/officeDocument/2006/relationships/hyperlink" Target="https://www.scansante.fr/applications/flux-entre-etablissements-orfee/submit?an=20&amp;gp=C04&amp;choix1=choix1_etab&amp;finess=210987558&amp;choix2=descact&amp;typedesc=comp&amp;_program=orfee.orfee_trt.sas" TargetMode="External"/><Relationship Id="rId70" Type="http://schemas.openxmlformats.org/officeDocument/2006/relationships/hyperlink" Target="https://www.scansante.fr/applications/flux-entre-etablissements-orfee/submit?an=20&amp;gp=X10&amp;choix1=choix1_etab&amp;finess=210987558&amp;choix2=descact&amp;typedesc=comp&amp;_program=orfee.orfee_trt.sas" TargetMode="External"/><Relationship Id="rId91" Type="http://schemas.openxmlformats.org/officeDocument/2006/relationships/hyperlink" Target="https://www.scansante.fr/applications/flux-entre-etablissements-orfee/submit?an=20&amp;gp=K07&amp;choix1=choix1_etab&amp;finess=210987558&amp;choix2=descact&amp;typedesc=comp&amp;_program=orfee.orfee_trt.sas" TargetMode="External"/><Relationship Id="rId145" Type="http://schemas.openxmlformats.org/officeDocument/2006/relationships/hyperlink" Target="https://www.scansante.fr/applications/flux-entre-etablissements-orfee/submit?an=20&amp;gp=X21&amp;choix1=choix1_etab&amp;finess=520000043&amp;choix2=descact&amp;typedesc=comp&amp;_program=orfee.orfee_trt.sas" TargetMode="External"/><Relationship Id="rId166" Type="http://schemas.openxmlformats.org/officeDocument/2006/relationships/hyperlink" Target="https://www.scansante.fr/applications/flux-entre-etablissements-orfee/submit?an=20&amp;gp=X08&amp;choix1=choix1_etab&amp;finess=210987665&amp;choix2=descact&amp;typedesc=comp&amp;_program=orfee.orfee_trt.sas" TargetMode="External"/><Relationship Id="rId187" Type="http://schemas.openxmlformats.org/officeDocument/2006/relationships/hyperlink" Target="https://www.scansante.fr/applications/flux-entre-etablissements-orfee/submit?an=20&amp;gp=X03&amp;choix1=choix1_etab&amp;finess=210987673&amp;choix2=descact&amp;typedesc=comp&amp;_program=orfee.orfee_trt.sas" TargetMode="External"/><Relationship Id="rId331" Type="http://schemas.openxmlformats.org/officeDocument/2006/relationships/hyperlink" Target="https://www.scansante.fr/applications/flux-entre-etablissements-orfee/submit?an=20&amp;gp=X14&amp;choix1=choix1_etab&amp;finess=210987558&amp;choix2=descact&amp;typedesc=comp&amp;_program=orfee.orfee_trt.sas" TargetMode="External"/><Relationship Id="rId352" Type="http://schemas.openxmlformats.org/officeDocument/2006/relationships/hyperlink" Target="https://www.scansante.fr/applications/flux-entre-etablissements-orfee/submit?an=20&amp;gp=X06&amp;choix1=choix1_etab&amp;finess=210987681&amp;choix2=descact&amp;typedesc=comp&amp;_program=orfee.orfee_trt.sas" TargetMode="External"/><Relationship Id="rId373" Type="http://schemas.openxmlformats.org/officeDocument/2006/relationships/table" Target="../tables/table21.xml"/><Relationship Id="rId1" Type="http://schemas.openxmlformats.org/officeDocument/2006/relationships/hyperlink" Target="https://www.scansante.fr/applications/flux-entre-etablissements-orfee/submit?an=20&amp;gp=ALL&amp;choix1=choix1_etab&amp;finess=210986089&amp;choix2=descact&amp;typedesc=comp&amp;_program=orfee.orfee_trt.sas" TargetMode="External"/><Relationship Id="rId212" Type="http://schemas.openxmlformats.org/officeDocument/2006/relationships/hyperlink" Target="https://www.scansante.fr/applications/flux-entre-etablissements-orfee/submit?an=20&amp;gp=X04&amp;choix1=choix1_etab&amp;finess=210987681&amp;choix2=descact&amp;typedesc=comp&amp;_program=orfee.orfee_trt.sas" TargetMode="External"/><Relationship Id="rId233" Type="http://schemas.openxmlformats.org/officeDocument/2006/relationships/hyperlink" Target="https://www.scansante.fr/applications/flux-entre-etablissements-orfee/submit?an=20&amp;gp=X09&amp;choix1=choix1_etab&amp;finess=210987699&amp;choix2=descact&amp;typedesc=comp&amp;_program=orfee.orfee_trt.sas" TargetMode="External"/><Relationship Id="rId254" Type="http://schemas.openxmlformats.org/officeDocument/2006/relationships/hyperlink" Target="https://www.scansante.fr/applications/flux-entre-etablissements-orfee/submit?an=20&amp;gp=C06&amp;choix1=choix1_etab&amp;finess=210987699&amp;choix2=descact&amp;typedesc=comp&amp;_program=orfee.orfee_trt.sas" TargetMode="External"/><Relationship Id="rId28" Type="http://schemas.openxmlformats.org/officeDocument/2006/relationships/hyperlink" Target="https://www.scansante.fr/applications/flux-entre-etablissements-orfee/submit?an=20&amp;gp=X03&amp;choix1=choix1_etab&amp;finess=210987558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C17&amp;choix1=choix1_etab&amp;finess=210987558&amp;choix2=descact&amp;typedesc=comp&amp;_program=orfee.orfee_trt.sas" TargetMode="External"/><Relationship Id="rId114" Type="http://schemas.openxmlformats.org/officeDocument/2006/relationships/hyperlink" Target="https://www.scansante.fr/applications/flux-entre-etablissements-orfee/submit?an=20&amp;gp=O01&amp;choix1=choix1_etab&amp;finess=520000027&amp;choix2=descact&amp;typedesc=comp&amp;_program=orfee.orfee_trt.sas" TargetMode="External"/><Relationship Id="rId275" Type="http://schemas.openxmlformats.org/officeDocument/2006/relationships/hyperlink" Target="https://www.scansante.fr/applications/flux-entre-etablissements-orfee/submit?an=20&amp;gp=X03&amp;choix1=choix1_etab&amp;finess=210986089&amp;choix2=descact&amp;typedesc=comp&amp;_program=orfee.orfee_trt.sas" TargetMode="External"/><Relationship Id="rId296" Type="http://schemas.openxmlformats.org/officeDocument/2006/relationships/hyperlink" Target="https://www.scansante.fr/applications/flux-entre-etablissements-orfee/submit?an=20&amp;gp=X03&amp;choix1=choix1_etab&amp;finess=210987558&amp;choix2=descact&amp;typedesc=comp&amp;_program=orfee.orfee_trt.sas" TargetMode="External"/><Relationship Id="rId300" Type="http://schemas.openxmlformats.org/officeDocument/2006/relationships/hyperlink" Target="https://www.scansante.fr/applications/flux-entre-etablissements-orfee/submit?an=20&amp;gp=C11&amp;choix1=choix1_etab&amp;finess=210987558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C16&amp;choix1=choix1_etab&amp;finess=210987558&amp;choix2=descact&amp;typedesc=comp&amp;_program=orfee.orfee_trt.sas" TargetMode="External"/><Relationship Id="rId81" Type="http://schemas.openxmlformats.org/officeDocument/2006/relationships/hyperlink" Target="https://www.scansante.fr/applications/flux-entre-etablissements-orfee/submit?an=20&amp;gp=X11&amp;choix1=choix1_etab&amp;finess=210987558&amp;choix2=descact&amp;typedesc=comp&amp;_program=orfee.orfee_trt.sas" TargetMode="External"/><Relationship Id="rId135" Type="http://schemas.openxmlformats.org/officeDocument/2006/relationships/hyperlink" Target="https://www.scansante.fr/applications/flux-entre-etablissements-orfee/submit?an=20&amp;gp=X03&amp;choix1=choix1_etab&amp;finess=520000043&amp;choix2=descact&amp;typedesc=comp&amp;_program=orfee.orfee_trt.sas" TargetMode="External"/><Relationship Id="rId156" Type="http://schemas.openxmlformats.org/officeDocument/2006/relationships/hyperlink" Target="https://www.scansante.fr/applications/flux-entre-etablissements-orfee/submit?an=20&amp;gp=X13&amp;choix1=choix1_etab&amp;finess=520000043&amp;choix2=descact&amp;typedesc=comp&amp;_program=orfee.orfee_trt.sas" TargetMode="External"/><Relationship Id="rId177" Type="http://schemas.openxmlformats.org/officeDocument/2006/relationships/hyperlink" Target="https://www.scansante.fr/applications/flux-entre-etablissements-orfee/submit?an=20&amp;gp=X15&amp;choix1=choix1_etab&amp;finess=210987665&amp;choix2=descact&amp;typedesc=comp&amp;_program=orfee.orfee_trt.sas" TargetMode="External"/><Relationship Id="rId198" Type="http://schemas.openxmlformats.org/officeDocument/2006/relationships/hyperlink" Target="https://www.scansante.fr/applications/flux-entre-etablissements-orfee/submit?an=20&amp;gp=X05&amp;choix1=choix1_etab&amp;finess=210987673&amp;choix2=descact&amp;typedesc=comp&amp;_program=orfee.orfee_trt.sas" TargetMode="External"/><Relationship Id="rId321" Type="http://schemas.openxmlformats.org/officeDocument/2006/relationships/hyperlink" Target="https://www.scansante.fr/applications/flux-entre-etablissements-orfee/submit?an=20&amp;gp=X02&amp;choix1=choix1_etab&amp;finess=210987558&amp;choix2=descact&amp;typedesc=comp&amp;_program=orfee.orfee_trt.sas" TargetMode="External"/><Relationship Id="rId342" Type="http://schemas.openxmlformats.org/officeDocument/2006/relationships/hyperlink" Target="https://www.scansante.fr/applications/flux-entre-etablissements-orfee/submit?an=20&amp;gp=X08&amp;choix1=choix1_etab&amp;finess=520000043&amp;choix2=descact&amp;typedesc=comp&amp;_program=orfee.orfee_trt.sas" TargetMode="External"/><Relationship Id="rId363" Type="http://schemas.openxmlformats.org/officeDocument/2006/relationships/hyperlink" Target="https://www.scansante.fr/applications/flux-entre-etablissements-orfee/submit?an=20&amp;gp=X12&amp;choix1=choix1_etab&amp;finess=210987699&amp;choix2=descact&amp;typedesc=comp&amp;_program=orfee.orfee_trt.sas" TargetMode="External"/><Relationship Id="rId202" Type="http://schemas.openxmlformats.org/officeDocument/2006/relationships/hyperlink" Target="https://www.scansante.fr/applications/flux-entre-etablissements-orfee/submit?an=20&amp;gp=X08&amp;choix1=choix1_etab&amp;finess=210987681&amp;choix2=descact&amp;typedesc=comp&amp;_program=orfee.orfee_trt.sas" TargetMode="External"/><Relationship Id="rId223" Type="http://schemas.openxmlformats.org/officeDocument/2006/relationships/hyperlink" Target="https://www.scansante.fr/applications/flux-entre-etablissements-orfee/submit?an=20&amp;gp=X05&amp;choix1=choix1_etab&amp;finess=210987699&amp;choix2=descact&amp;typedesc=comp&amp;_program=orfee.orfee_trt.sas" TargetMode="External"/><Relationship Id="rId244" Type="http://schemas.openxmlformats.org/officeDocument/2006/relationships/hyperlink" Target="https://www.scansante.fr/applications/flux-entre-etablissements-orfee/submit?an=20&amp;gp=X04&amp;choix1=choix1_etab&amp;finess=210987699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X11&amp;choix1=choix1_etab&amp;finess=210986089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X14&amp;choix1=choix1_etab&amp;finess=210987558&amp;choix2=descact&amp;typedesc=comp&amp;_program=orfee.orfee_trt.sas" TargetMode="External"/><Relationship Id="rId265" Type="http://schemas.openxmlformats.org/officeDocument/2006/relationships/hyperlink" Target="https://www.scansante.fr/applications/flux-entre-etablissements-orfee/submit?an=20&amp;gp=X22&amp;choix1=choix1_etab&amp;finess=210987582&amp;choix2=descact&amp;typedesc=comp&amp;_program=orfee.orfee_trt.sas" TargetMode="External"/><Relationship Id="rId286" Type="http://schemas.openxmlformats.org/officeDocument/2006/relationships/hyperlink" Target="https://www.scansante.fr/applications/flux-entre-etablissements-orfee/submit?an=20&amp;gp=C09&amp;choix1=choix1_etab&amp;finess=210987558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X20&amp;choix1=choix1_etab&amp;finess=210987558&amp;choix2=descact&amp;typedesc=comp&amp;_program=orfee.orfee_trt.sas" TargetMode="External"/><Relationship Id="rId104" Type="http://schemas.openxmlformats.org/officeDocument/2006/relationships/hyperlink" Target="https://www.scansante.fr/applications/flux-entre-etablissements-orfee/submit?an=20&amp;gp=X08&amp;choix1=choix1_etab&amp;finess=520000027&amp;choix2=descact&amp;typedesc=comp&amp;_program=orfee.orfee_trt.sas" TargetMode="External"/><Relationship Id="rId125" Type="http://schemas.openxmlformats.org/officeDocument/2006/relationships/hyperlink" Target="https://www.scansante.fr/applications/flux-entre-etablissements-orfee/submit?an=20&amp;gp=C17&amp;choix1=choix1_etab&amp;finess=520000027&amp;choix2=descact&amp;typedesc=comp&amp;_program=orfee.orfee_trt.sas" TargetMode="External"/><Relationship Id="rId146" Type="http://schemas.openxmlformats.org/officeDocument/2006/relationships/hyperlink" Target="https://www.scansante.fr/applications/flux-entre-etablissements-orfee/submit?an=20&amp;gp=K02&amp;choix1=choix1_etab&amp;finess=520000043&amp;choix2=descact&amp;typedesc=comp&amp;_program=orfee.orfee_trt.sas" TargetMode="External"/><Relationship Id="rId167" Type="http://schemas.openxmlformats.org/officeDocument/2006/relationships/hyperlink" Target="https://www.scansante.fr/applications/flux-entre-etablissements-orfee/submit?an=20&amp;gp=X02&amp;choix1=choix1_etab&amp;finess=210987665&amp;choix2=descact&amp;typedesc=comp&amp;_program=orfee.orfee_trt.sas" TargetMode="External"/><Relationship Id="rId188" Type="http://schemas.openxmlformats.org/officeDocument/2006/relationships/hyperlink" Target="https://www.scansante.fr/applications/flux-entre-etablissements-orfee/submit?an=20&amp;gp=X20&amp;choix1=choix1_etab&amp;finess=210987673&amp;choix2=descact&amp;typedesc=comp&amp;_program=orfee.orfee_trt.sas" TargetMode="External"/><Relationship Id="rId311" Type="http://schemas.openxmlformats.org/officeDocument/2006/relationships/hyperlink" Target="https://www.scansante.fr/applications/flux-entre-etablissements-orfee/submit?an=20&amp;gp=X06&amp;choix1=choix1_etab&amp;finess=210987558&amp;choix2=descact&amp;typedesc=comp&amp;_program=orfee.orfee_trt.sas" TargetMode="External"/><Relationship Id="rId332" Type="http://schemas.openxmlformats.org/officeDocument/2006/relationships/hyperlink" Target="https://www.scansante.fr/applications/flux-entre-etablissements-orfee/submit?an=20&amp;gp=X14&amp;choix1=choix1_etab&amp;finess=210987558&amp;choix2=descact&amp;typedesc=comp&amp;_program=orfee.orfee_trt.sas" TargetMode="External"/><Relationship Id="rId353" Type="http://schemas.openxmlformats.org/officeDocument/2006/relationships/hyperlink" Target="https://www.scansante.fr/applications/flux-entre-etablissements-orfee/submit?an=20&amp;gp=X05&amp;choix1=choix1_etab&amp;finess=210987681&amp;choix2=descact&amp;typedesc=comp&amp;_program=orfee.orfee_trt.sas" TargetMode="External"/><Relationship Id="rId374" Type="http://schemas.openxmlformats.org/officeDocument/2006/relationships/table" Target="../tables/table22.xml"/><Relationship Id="rId71" Type="http://schemas.openxmlformats.org/officeDocument/2006/relationships/hyperlink" Target="https://www.scansante.fr/applications/flux-entre-etablissements-orfee/submit?an=20&amp;gp=O03&amp;choix1=choix1_etab&amp;finess=210987558&amp;choix2=descact&amp;typedesc=comp&amp;_program=orfee.orfee_trt.sas" TargetMode="External"/><Relationship Id="rId92" Type="http://schemas.openxmlformats.org/officeDocument/2006/relationships/hyperlink" Target="https://www.scansante.fr/applications/flux-entre-etablissements-orfee/submit?an=20&amp;gp=C03&amp;choix1=choix1_etab&amp;finess=210987558&amp;choix2=descact&amp;typedesc=comp&amp;_program=orfee.orfee_trt.sas" TargetMode="External"/><Relationship Id="rId213" Type="http://schemas.openxmlformats.org/officeDocument/2006/relationships/hyperlink" Target="https://www.scansante.fr/applications/flux-entre-etablissements-orfee/submit?an=20&amp;gp=X14&amp;choix1=choix1_etab&amp;finess=210987681&amp;choix2=descact&amp;typedesc=comp&amp;_program=orfee.orfee_trt.sas" TargetMode="External"/><Relationship Id="rId234" Type="http://schemas.openxmlformats.org/officeDocument/2006/relationships/hyperlink" Target="https://www.scansante.fr/applications/flux-entre-etablissements-orfee/submit?an=20&amp;gp=X14&amp;choix1=choix1_etab&amp;finess=210987699&amp;choix2=descact&amp;typedesc=comp&amp;_program=orfee.orfee_trt.sas" TargetMode="External"/><Relationship Id="rId2" Type="http://schemas.openxmlformats.org/officeDocument/2006/relationships/hyperlink" Target="https://www.scansante.fr/applications/flux-entre-etablissements-orfee/submit?an=20&amp;gp=X08&amp;choix1=choix1_etab&amp;finess=210986089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C11&amp;choix1=choix1_etab&amp;finess=210987558&amp;choix2=descact&amp;typedesc=comp&amp;_program=orfee.orfee_trt.sas" TargetMode="External"/><Relationship Id="rId255" Type="http://schemas.openxmlformats.org/officeDocument/2006/relationships/hyperlink" Target="https://www.scansante.fr/applications/flux-entre-etablissements-orfee/submit?an=20&amp;gp=C16&amp;choix1=choix1_etab&amp;finess=210987699&amp;choix2=descact&amp;typedesc=comp&amp;_program=orfee.orfee_trt.sas" TargetMode="External"/><Relationship Id="rId276" Type="http://schemas.openxmlformats.org/officeDocument/2006/relationships/hyperlink" Target="https://www.scansante.fr/applications/flux-entre-etablissements-orfee/submit?an=20&amp;gp=X06&amp;choix1=choix1_etab&amp;finess=210986089&amp;choix2=descact&amp;typedesc=comp&amp;_program=orfee.orfee_trt.sas" TargetMode="External"/><Relationship Id="rId297" Type="http://schemas.openxmlformats.org/officeDocument/2006/relationships/hyperlink" Target="https://www.scansante.fr/applications/flux-entre-etablissements-orfee/submit?an=20&amp;gp=X03&amp;choix1=choix1_etab&amp;finess=210987558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X21&amp;choix1=choix1_etab&amp;finess=210987558&amp;choix2=descact&amp;typedesc=comp&amp;_program=orfee.orfee_trt.sas" TargetMode="External"/><Relationship Id="rId115" Type="http://schemas.openxmlformats.org/officeDocument/2006/relationships/hyperlink" Target="https://www.scansante.fr/applications/flux-entre-etablissements-orfee/submit?an=20&amp;gp=O04&amp;choix1=choix1_etab&amp;finess=520000027&amp;choix2=descact&amp;typedesc=comp&amp;_program=orfee.orfee_trt.sas" TargetMode="External"/><Relationship Id="rId136" Type="http://schemas.openxmlformats.org/officeDocument/2006/relationships/hyperlink" Target="https://www.scansante.fr/applications/flux-entre-etablissements-orfee/submit?an=20&amp;gp=X08&amp;choix1=choix1_etab&amp;finess=520000043&amp;choix2=descact&amp;typedesc=comp&amp;_program=orfee.orfee_trt.sas" TargetMode="External"/><Relationship Id="rId157" Type="http://schemas.openxmlformats.org/officeDocument/2006/relationships/hyperlink" Target="https://www.scansante.fr/applications/flux-entre-etablissements-orfee/submit?an=20&amp;gp=C13&amp;choix1=choix1_etab&amp;finess=520000043&amp;choix2=descact&amp;typedesc=comp&amp;_program=orfee.orfee_trt.sas" TargetMode="External"/><Relationship Id="rId178" Type="http://schemas.openxmlformats.org/officeDocument/2006/relationships/hyperlink" Target="https://www.scansante.fr/applications/flux-entre-etablissements-orfee/submit?an=20&amp;gp=X09&amp;choix1=choix1_etab&amp;finess=210987665&amp;choix2=descact&amp;typedesc=comp&amp;_program=orfee.orfee_trt.sas" TargetMode="External"/><Relationship Id="rId301" Type="http://schemas.openxmlformats.org/officeDocument/2006/relationships/hyperlink" Target="https://www.scansante.fr/applications/flux-entre-etablissements-orfee/submit?an=20&amp;gp=C11&amp;choix1=choix1_etab&amp;finess=210987558&amp;choix2=descact&amp;typedesc=comp&amp;_program=orfee.orfee_trt.sas" TargetMode="External"/><Relationship Id="rId322" Type="http://schemas.openxmlformats.org/officeDocument/2006/relationships/hyperlink" Target="https://www.scansante.fr/applications/flux-entre-etablissements-orfee/submit?an=20&amp;gp=X02&amp;choix1=choix1_etab&amp;finess=210987558&amp;choix2=descact&amp;typedesc=comp&amp;_program=orfee.orfee_trt.sas" TargetMode="External"/><Relationship Id="rId343" Type="http://schemas.openxmlformats.org/officeDocument/2006/relationships/hyperlink" Target="https://www.scansante.fr/applications/flux-entre-etablissements-orfee/submit?an=20&amp;gp=X24&amp;choix1=choix1_etab&amp;finess=520000043&amp;choix2=descact&amp;typedesc=comp&amp;_program=orfee.orfee_trt.sas" TargetMode="External"/><Relationship Id="rId364" Type="http://schemas.openxmlformats.org/officeDocument/2006/relationships/hyperlink" Target="https://www.google.com/maps/d/edit?hl=fr&amp;mid=1MxR0ibSgXdemHVF0i8-v_tzdvO8bvBvj&amp;ll=47.7427440462094%2C3.9367840231749884&amp;z=7" TargetMode="External"/><Relationship Id="rId61" Type="http://schemas.openxmlformats.org/officeDocument/2006/relationships/hyperlink" Target="https://www.scansante.fr/applications/flux-entre-etablissements-orfee/submit?an=20&amp;gp=N02&amp;choix1=choix1_etab&amp;finess=210987558&amp;choix2=descact&amp;typedesc=comp&amp;_program=orfee.orfee_trt.sas" TargetMode="External"/><Relationship Id="rId82" Type="http://schemas.openxmlformats.org/officeDocument/2006/relationships/hyperlink" Target="https://www.scansante.fr/applications/flux-entre-etablissements-orfee/submit?an=20&amp;gp=K15&amp;choix1=choix1_etab&amp;finess=210987558&amp;choix2=descact&amp;typedesc=comp&amp;_program=orfee.orfee_trt.sas" TargetMode="External"/><Relationship Id="rId199" Type="http://schemas.openxmlformats.org/officeDocument/2006/relationships/hyperlink" Target="https://www.scansante.fr/applications/flux-entre-etablissements-orfee/submit?an=20&amp;gp=ALL&amp;choix1=choix1_etab&amp;finess=210987681&amp;choix2=descact&amp;typedesc=comp&amp;_program=orfee.orfee_trt.sas" TargetMode="External"/><Relationship Id="rId203" Type="http://schemas.openxmlformats.org/officeDocument/2006/relationships/hyperlink" Target="https://www.scansante.fr/applications/flux-entre-etablissements-orfee/submit?an=20&amp;gp=X24&amp;choix1=choix1_etab&amp;finess=210987681&amp;choix2=descact&amp;typedesc=comp&amp;_program=orfee.orfee_trt.sas" TargetMode="External"/><Relationship Id="rId19" Type="http://schemas.openxmlformats.org/officeDocument/2006/relationships/hyperlink" Target="https://www.scansante.fr/applications/flux-entre-etablissements-orfee/submit?an=20&amp;gp=X18&amp;choix1=choix1_etab&amp;finess=210986089&amp;choix2=descact&amp;typedesc=comp&amp;_program=orfee.orfee_trt.sas" TargetMode="External"/><Relationship Id="rId224" Type="http://schemas.openxmlformats.org/officeDocument/2006/relationships/hyperlink" Target="https://www.scansante.fr/applications/flux-entre-etablissements-orfee/submit?an=20&amp;gp=N02&amp;choix1=choix1_etab&amp;finess=210987699&amp;choix2=descact&amp;typedesc=comp&amp;_program=orfee.orfee_trt.sas" TargetMode="External"/><Relationship Id="rId245" Type="http://schemas.openxmlformats.org/officeDocument/2006/relationships/hyperlink" Target="https://www.scansante.fr/applications/flux-entre-etablissements-orfee/submit?an=20&amp;gp=C20&amp;choix1=choix1_etab&amp;finess=210987699&amp;choix2=descact&amp;typedesc=comp&amp;_program=orfee.orfee_trt.sas" TargetMode="External"/><Relationship Id="rId266" Type="http://schemas.openxmlformats.org/officeDocument/2006/relationships/hyperlink" Target="https://www.scansante.fr/applications/flux-entre-etablissements-orfee/submit?an=20&amp;gp=X05&amp;choix1=choix1_etab&amp;finess=210986089&amp;choix2=descact&amp;typedesc=comp&amp;_program=orfee.orfee_trt.sas" TargetMode="External"/><Relationship Id="rId287" Type="http://schemas.openxmlformats.org/officeDocument/2006/relationships/hyperlink" Target="https://www.scansante.fr/applications/flux-entre-etablissements-orfee/submit?an=20&amp;gp=C09&amp;choix1=choix1_etab&amp;finess=210987558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C04&amp;choix1=choix1_etab&amp;finess=210987558&amp;choix2=descact&amp;typedesc=comp&amp;_program=orfee.orfee_trt.sas" TargetMode="External"/><Relationship Id="rId105" Type="http://schemas.openxmlformats.org/officeDocument/2006/relationships/hyperlink" Target="https://www.scansante.fr/applications/flux-entre-etablissements-orfee/submit?an=20&amp;gp=X24&amp;choix1=choix1_etab&amp;finess=520000027&amp;choix2=descact&amp;typedesc=comp&amp;_program=orfee.orfee_trt.sas" TargetMode="External"/><Relationship Id="rId126" Type="http://schemas.openxmlformats.org/officeDocument/2006/relationships/hyperlink" Target="https://www.scansante.fr/applications/flux-entre-etablissements-orfee/submit?an=20&amp;gp=X19&amp;choix1=choix1_etab&amp;finess=520000027&amp;choix2=descact&amp;typedesc=comp&amp;_program=orfee.orfee_trt.sas" TargetMode="External"/><Relationship Id="rId147" Type="http://schemas.openxmlformats.org/officeDocument/2006/relationships/hyperlink" Target="https://www.scansante.fr/applications/flux-entre-etablissements-orfee/submit?an=20&amp;gp=S05&amp;choix1=choix1_etab&amp;finess=520000043&amp;choix2=descact&amp;typedesc=comp&amp;_program=orfee.orfee_trt.sas" TargetMode="External"/><Relationship Id="rId168" Type="http://schemas.openxmlformats.org/officeDocument/2006/relationships/hyperlink" Target="https://www.scansante.fr/applications/flux-entre-etablissements-orfee/submit?an=20&amp;gp=X03&amp;choix1=choix1_etab&amp;finess=210987665&amp;choix2=descact&amp;typedesc=comp&amp;_program=orfee.orfee_trt.sas" TargetMode="External"/><Relationship Id="rId312" Type="http://schemas.openxmlformats.org/officeDocument/2006/relationships/hyperlink" Target="https://www.scansante.fr/applications/flux-entre-etablissements-orfee/submit?an=20&amp;gp=X06&amp;choix1=choix1_etab&amp;finess=210987558&amp;choix2=descact&amp;typedesc=comp&amp;_program=orfee.orfee_trt.sas" TargetMode="External"/><Relationship Id="rId333" Type="http://schemas.openxmlformats.org/officeDocument/2006/relationships/hyperlink" Target="https://www.scansante.fr/applications/flux-entre-etablissements-orfee/submit?an=20&amp;gp=C05&amp;choix1=choix1_etab&amp;finess=210987558&amp;choix2=descact&amp;typedesc=comp&amp;_program=orfee.orfee_trt.sas" TargetMode="External"/><Relationship Id="rId354" Type="http://schemas.openxmlformats.org/officeDocument/2006/relationships/hyperlink" Target="https://www.scansante.fr/applications/flux-entre-etablissements-orfee/submit?an=20&amp;gp=X08&amp;choix1=choix1_etab&amp;finess=210987681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X23&amp;choix1=choix1_etab&amp;finess=210987558&amp;choix2=descact&amp;typedesc=comp&amp;_program=orfee.orfee_trt.sas" TargetMode="External"/><Relationship Id="rId72" Type="http://schemas.openxmlformats.org/officeDocument/2006/relationships/hyperlink" Target="https://www.scansante.fr/applications/flux-entre-etablissements-orfee/submit?an=20&amp;gp=K12&amp;choix1=choix1_etab&amp;finess=210987558&amp;choix2=descact&amp;typedesc=comp&amp;_program=orfee.orfee_trt.sas" TargetMode="External"/><Relationship Id="rId93" Type="http://schemas.openxmlformats.org/officeDocument/2006/relationships/hyperlink" Target="https://www.scansante.fr/applications/flux-entre-etablissements-orfee/submit?an=20&amp;gp=X25&amp;choix1=choix1_etab&amp;finess=210987558&amp;choix2=descact&amp;typedesc=comp&amp;_program=orfee.orfee_trt.sas" TargetMode="External"/><Relationship Id="rId189" Type="http://schemas.openxmlformats.org/officeDocument/2006/relationships/hyperlink" Target="https://www.scansante.fr/applications/flux-entre-etablissements-orfee/submit?an=20&amp;gp=X24&amp;choix1=choix1_etab&amp;finess=210987673&amp;choix2=descact&amp;typedesc=comp&amp;_program=orfee.orfee_trt.sas" TargetMode="External"/><Relationship Id="rId375" Type="http://schemas.openxmlformats.org/officeDocument/2006/relationships/table" Target="../tables/table23.xml"/><Relationship Id="rId3" Type="http://schemas.openxmlformats.org/officeDocument/2006/relationships/hyperlink" Target="https://www.scansante.fr/applications/flux-entre-etablissements-orfee/submit?an=20&amp;gp=X07&amp;choix1=choix1_etab&amp;finess=210986089&amp;choix2=descact&amp;typedesc=comp&amp;_program=orfee.orfee_trt.sas" TargetMode="External"/><Relationship Id="rId214" Type="http://schemas.openxmlformats.org/officeDocument/2006/relationships/hyperlink" Target="https://www.scansante.fr/applications/flux-entre-etablissements-orfee/submit?an=20&amp;gp=X21&amp;choix1=choix1_etab&amp;finess=210987681&amp;choix2=descact&amp;typedesc=comp&amp;_program=orfee.orfee_trt.sas" TargetMode="External"/><Relationship Id="rId235" Type="http://schemas.openxmlformats.org/officeDocument/2006/relationships/hyperlink" Target="https://www.scansante.fr/applications/flux-entre-etablissements-orfee/submit?an=20&amp;gp=K09&amp;choix1=choix1_etab&amp;finess=210987699&amp;choix2=descact&amp;typedesc=comp&amp;_program=orfee.orfee_trt.sas" TargetMode="External"/><Relationship Id="rId256" Type="http://schemas.openxmlformats.org/officeDocument/2006/relationships/hyperlink" Target="https://www.scansante.fr/applications/flux-entre-etablissements-orfee/submit?an=20&amp;gp=X19&amp;choix1=choix1_etab&amp;finess=210987699&amp;choix2=descact&amp;typedesc=comp&amp;_program=orfee.orfee_trt.sas" TargetMode="External"/><Relationship Id="rId277" Type="http://schemas.openxmlformats.org/officeDocument/2006/relationships/hyperlink" Target="https://www.scansante.fr/applications/flux-entre-etablissements-orfee/submit?an=20&amp;gp=X06&amp;choix1=choix1_etab&amp;finess=210986089&amp;choix2=descact&amp;typedesc=comp&amp;_program=orfee.orfee_trt.sas" TargetMode="External"/><Relationship Id="rId298" Type="http://schemas.openxmlformats.org/officeDocument/2006/relationships/hyperlink" Target="https://www.scansante.fr/applications/flux-entre-etablissements-orfee/submit?an=20&amp;gp=X03&amp;choix1=choix1_etab&amp;finess=210987558&amp;choix2=descact&amp;typedesc=comp&amp;_program=orfee.orfee_trt.sas" TargetMode="External"/><Relationship Id="rId116" Type="http://schemas.openxmlformats.org/officeDocument/2006/relationships/hyperlink" Target="https://www.scansante.fr/applications/flux-entre-etablissements-orfee/submit?an=20&amp;gp=X21&amp;choix1=choix1_etab&amp;finess=520000027&amp;choix2=descact&amp;typedesc=comp&amp;_program=orfee.orfee_trt.sas" TargetMode="External"/><Relationship Id="rId137" Type="http://schemas.openxmlformats.org/officeDocument/2006/relationships/hyperlink" Target="https://www.scansante.fr/applications/flux-entre-etablissements-orfee/submit?an=20&amp;gp=X24&amp;choix1=choix1_etab&amp;finess=520000043&amp;choix2=descact&amp;typedesc=comp&amp;_program=orfee.orfee_trt.sas" TargetMode="External"/><Relationship Id="rId158" Type="http://schemas.openxmlformats.org/officeDocument/2006/relationships/hyperlink" Target="https://www.scansante.fr/applications/flux-entre-etablissements-orfee/submit?an=20&amp;gp=K04&amp;choix1=choix1_etab&amp;finess=520000043&amp;choix2=descact&amp;typedesc=comp&amp;_program=orfee.orfee_trt.sas" TargetMode="External"/><Relationship Id="rId302" Type="http://schemas.openxmlformats.org/officeDocument/2006/relationships/hyperlink" Target="https://www.scansante.fr/applications/flux-entre-etablissements-orfee/submit?an=20&amp;gp=C11&amp;choix1=choix1_etab&amp;finess=210987558&amp;choix2=descact&amp;typedesc=comp&amp;_program=orfee.orfee_trt.sas" TargetMode="External"/><Relationship Id="rId323" Type="http://schemas.openxmlformats.org/officeDocument/2006/relationships/hyperlink" Target="https://www.scansante.fr/applications/flux-entre-etablissements-orfee/submit?an=20&amp;gp=K05&amp;choix1=choix1_etab&amp;finess=210987558&amp;choix2=descact&amp;typedesc=comp&amp;_program=orfee.orfee_trt.sas" TargetMode="External"/><Relationship Id="rId344" Type="http://schemas.openxmlformats.org/officeDocument/2006/relationships/hyperlink" Target="https://www.scansante.fr/applications/flux-entre-etablissements-orfee/submit?an=20&amp;gp=X07&amp;choix1=choix1_etab&amp;finess=520000043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X19&amp;choix1=choix1_etab&amp;finess=210986089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C05&amp;choix1=choix1_etab&amp;finess=210987558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S05&amp;choix1=choix1_etab&amp;finess=210987558&amp;choix2=descact&amp;typedesc=comp&amp;_program=orfee.orfee_trt.sas" TargetMode="External"/><Relationship Id="rId83" Type="http://schemas.openxmlformats.org/officeDocument/2006/relationships/hyperlink" Target="https://www.scansante.fr/applications/flux-entre-etablissements-orfee/submit?an=20&amp;gp=S06&amp;choix1=choix1_etab&amp;finess=210987558&amp;choix2=descact&amp;typedesc=comp&amp;_program=orfee.orfee_trt.sas" TargetMode="External"/><Relationship Id="rId179" Type="http://schemas.openxmlformats.org/officeDocument/2006/relationships/hyperlink" Target="https://www.scansante.fr/applications/flux-entre-etablissements-orfee/submit?an=20&amp;gp=X22&amp;choix1=choix1_etab&amp;finess=210987665&amp;choix2=descact&amp;typedesc=comp&amp;_program=orfee.orfee_trt.sas" TargetMode="External"/><Relationship Id="rId365" Type="http://schemas.openxmlformats.org/officeDocument/2006/relationships/printerSettings" Target="../printerSettings/printerSettings2.bin"/><Relationship Id="rId190" Type="http://schemas.openxmlformats.org/officeDocument/2006/relationships/hyperlink" Target="https://www.scansante.fr/applications/flux-entre-etablissements-orfee/submit?an=20&amp;gp=X12&amp;choix1=choix1_etab&amp;finess=210987673&amp;choix2=descact&amp;typedesc=comp&amp;_program=orfee.orfee_trt.sas" TargetMode="External"/><Relationship Id="rId204" Type="http://schemas.openxmlformats.org/officeDocument/2006/relationships/hyperlink" Target="https://www.scansante.fr/applications/flux-entre-etablissements-orfee/submit?an=20&amp;gp=X03&amp;choix1=choix1_etab&amp;finess=210987681&amp;choix2=descact&amp;typedesc=comp&amp;_program=orfee.orfee_trt.sas" TargetMode="External"/><Relationship Id="rId225" Type="http://schemas.openxmlformats.org/officeDocument/2006/relationships/hyperlink" Target="https://www.scansante.fr/applications/flux-entre-etablissements-orfee/submit?an=20&amp;gp=X21&amp;choix1=choix1_etab&amp;finess=210987699&amp;choix2=descact&amp;typedesc=comp&amp;_program=orfee.orfee_trt.sas" TargetMode="External"/><Relationship Id="rId246" Type="http://schemas.openxmlformats.org/officeDocument/2006/relationships/hyperlink" Target="https://www.scansante.fr/applications/flux-entre-etablissements-orfee/submit?an=20&amp;gp=X20&amp;choix1=choix1_etab&amp;finess=210987699&amp;choix2=descact&amp;typedesc=comp&amp;_program=orfee.orfee_trt.sas" TargetMode="External"/><Relationship Id="rId267" Type="http://schemas.openxmlformats.org/officeDocument/2006/relationships/hyperlink" Target="https://www.scansante.fr/applications/flux-entre-etablissements-orfee/submit?an=20&amp;gp=C02&amp;choix1=choix1_etab&amp;finess=210987558&amp;choix2=descact&amp;typedesc=comp&amp;_program=orfee.orfee_trt.sas" TargetMode="External"/><Relationship Id="rId288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106" Type="http://schemas.openxmlformats.org/officeDocument/2006/relationships/hyperlink" Target="https://www.scansante.fr/applications/flux-entre-etablissements-orfee/submit?an=20&amp;gp=X05&amp;choix1=choix1_etab&amp;finess=520000027&amp;choix2=descact&amp;typedesc=comp&amp;_program=orfee.orfee_trt.sas" TargetMode="External"/><Relationship Id="rId127" Type="http://schemas.openxmlformats.org/officeDocument/2006/relationships/hyperlink" Target="https://www.scansante.fr/applications/flux-entre-etablissements-orfee/submit?an=20&amp;gp=X10&amp;choix1=choix1_etab&amp;finess=520000027&amp;choix2=descact&amp;typedesc=comp&amp;_program=orfee.orfee_trt.sas" TargetMode="External"/><Relationship Id="rId313" Type="http://schemas.openxmlformats.org/officeDocument/2006/relationships/hyperlink" Target="https://www.scansante.fr/applications/flux-entre-etablissements-orfee/submit?an=20&amp;gp=X06&amp;choix1=choix1_etab&amp;finess=210987558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X15&amp;choix1=choix1_etab&amp;finess=210986089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X06&amp;choix1=choix1_etab&amp;finess=210987558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X19&amp;choix1=choix1_etab&amp;finess=210987558&amp;choix2=descact&amp;typedesc=comp&amp;_program=orfee.orfee_trt.sas" TargetMode="External"/><Relationship Id="rId73" Type="http://schemas.openxmlformats.org/officeDocument/2006/relationships/hyperlink" Target="https://www.scansante.fr/applications/flux-entre-etablissements-orfee/submit?an=20&amp;gp=O02&amp;choix1=choix1_etab&amp;finess=210987558&amp;choix2=descact&amp;typedesc=comp&amp;_program=orfee.orfee_trt.sas" TargetMode="External"/><Relationship Id="rId94" Type="http://schemas.openxmlformats.org/officeDocument/2006/relationships/hyperlink" Target="https://www.scansante.fr/applications/flux-entre-etablissements-orfee/submit?an=20&amp;gp=K13&amp;choix1=choix1_etab&amp;finess=210987558&amp;choix2=descact&amp;typedesc=comp&amp;_program=orfee.orfee_trt.sas" TargetMode="External"/><Relationship Id="rId148" Type="http://schemas.openxmlformats.org/officeDocument/2006/relationships/hyperlink" Target="https://www.scansante.fr/applications/flux-entre-etablissements-orfee/submit?an=20&amp;gp=X14&amp;choix1=choix1_etab&amp;finess=520000043&amp;choix2=descact&amp;typedesc=comp&amp;_program=orfee.orfee_trt.sas" TargetMode="External"/><Relationship Id="rId169" Type="http://schemas.openxmlformats.org/officeDocument/2006/relationships/hyperlink" Target="https://www.scansante.fr/applications/flux-entre-etablissements-orfee/submit?an=20&amp;gp=X12&amp;choix1=choix1_etab&amp;finess=210987665&amp;choix2=descact&amp;typedesc=comp&amp;_program=orfee.orfee_trt.sas" TargetMode="External"/><Relationship Id="rId334" Type="http://schemas.openxmlformats.org/officeDocument/2006/relationships/hyperlink" Target="https://www.scansante.fr/applications/flux-entre-etablissements-orfee/submit?an=20&amp;gp=C12&amp;choix1=choix1_etab&amp;finess=210987558&amp;choix2=descact&amp;typedesc=comp&amp;_program=orfee.orfee_trt.sas" TargetMode="External"/><Relationship Id="rId355" Type="http://schemas.openxmlformats.org/officeDocument/2006/relationships/hyperlink" Target="https://www.scansante.fr/applications/flux-entre-etablissements-orfee/submit?an=20&amp;gp=C09&amp;choix1=choix1_etab&amp;finess=210987699&amp;choix2=descact&amp;typedesc=comp&amp;_program=orfee.orfee_trt.sas" TargetMode="External"/><Relationship Id="rId376" Type="http://schemas.openxmlformats.org/officeDocument/2006/relationships/table" Target="../tables/table24.xml"/><Relationship Id="rId4" Type="http://schemas.openxmlformats.org/officeDocument/2006/relationships/hyperlink" Target="https://www.scansante.fr/applications/flux-entre-etablissements-orfee/submit?an=20&amp;gp=X20&amp;choix1=choix1_etab&amp;finess=210986089&amp;choix2=descact&amp;typedesc=comp&amp;_program=orfee.orfee_trt.sas" TargetMode="External"/><Relationship Id="rId180" Type="http://schemas.openxmlformats.org/officeDocument/2006/relationships/hyperlink" Target="https://www.scansante.fr/applications/flux-entre-etablissements-orfee/submit?an=20&amp;gp=O03&amp;choix1=choix1_etab&amp;finess=210987665&amp;choix2=descact&amp;typedesc=comp&amp;_program=orfee.orfee_trt.sas" TargetMode="External"/><Relationship Id="rId215" Type="http://schemas.openxmlformats.org/officeDocument/2006/relationships/hyperlink" Target="https://www.scansante.fr/applications/flux-entre-etablissements-orfee/submit?an=20&amp;gp=X08&amp;choix1=choix1_etab&amp;finess=210987699&amp;choix2=descact&amp;typedesc=comp&amp;_program=orfee.orfee_trt.sas" TargetMode="External"/><Relationship Id="rId236" Type="http://schemas.openxmlformats.org/officeDocument/2006/relationships/hyperlink" Target="https://www.scansante.fr/applications/flux-entre-etablissements-orfee/submit?an=20&amp;gp=X15&amp;choix1=choix1_etab&amp;finess=210987699&amp;choix2=descact&amp;typedesc=comp&amp;_program=orfee.orfee_trt.sas" TargetMode="External"/><Relationship Id="rId257" Type="http://schemas.openxmlformats.org/officeDocument/2006/relationships/hyperlink" Target="https://www.scansante.fr/applications/flux-entre-etablissements-orfee/submit?an=20&amp;gp=K08&amp;choix1=choix1_etab&amp;finess=210987699&amp;choix2=descact&amp;typedesc=comp&amp;_program=orfee.orfee_trt.sas" TargetMode="External"/><Relationship Id="rId278" Type="http://schemas.openxmlformats.org/officeDocument/2006/relationships/hyperlink" Target="https://www.scansante.fr/applications/flux-entre-etablissements-orfee/submit?an=20&amp;gp=X02&amp;choix1=choix1_etab&amp;finess=210986089&amp;choix2=descact&amp;typedesc=comp&amp;_program=orfee.orfee_trt.sas" TargetMode="External"/><Relationship Id="rId303" Type="http://schemas.openxmlformats.org/officeDocument/2006/relationships/hyperlink" Target="https://www.scansante.fr/applications/flux-entre-etablissements-orfee/submit?an=20&amp;gp=C11&amp;choix1=choix1_etab&amp;finess=210987558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X16&amp;choix1=choix1_etab&amp;finess=210987558&amp;choix2=descact&amp;typedesc=comp&amp;_program=orfee.orfee_trt.sas" TargetMode="External"/><Relationship Id="rId84" Type="http://schemas.openxmlformats.org/officeDocument/2006/relationships/hyperlink" Target="https://www.scansante.fr/applications/flux-entre-etablissements-orfee/submit?an=20&amp;gp=C21&amp;choix1=choix1_etab&amp;finess=210987558&amp;choix2=descact&amp;typedesc=comp&amp;_program=orfee.orfee_trt.sas" TargetMode="External"/><Relationship Id="rId138" Type="http://schemas.openxmlformats.org/officeDocument/2006/relationships/hyperlink" Target="https://www.scansante.fr/applications/flux-entre-etablissements-orfee/submit?an=20&amp;gp=X07&amp;choix1=choix1_etab&amp;finess=520000043&amp;choix2=descact&amp;typedesc=comp&amp;_program=orfee.orfee_trt.sas" TargetMode="External"/><Relationship Id="rId345" Type="http://schemas.openxmlformats.org/officeDocument/2006/relationships/hyperlink" Target="https://www.scansante.fr/applications/flux-entre-etablissements-orfee/submit?an=20&amp;gp=X20&amp;choix1=choix1_etab&amp;finess=520000043&amp;choix2=descact&amp;typedesc=comp&amp;_program=orfee.orfee_trt.sas" TargetMode="External"/><Relationship Id="rId191" Type="http://schemas.openxmlformats.org/officeDocument/2006/relationships/hyperlink" Target="https://www.scansante.fr/applications/flux-entre-etablissements-orfee/submit?an=20&amp;gp=X14&amp;choix1=choix1_etab&amp;finess=210987673&amp;choix2=descact&amp;typedesc=comp&amp;_program=orfee.orfee_trt.sas" TargetMode="External"/><Relationship Id="rId205" Type="http://schemas.openxmlformats.org/officeDocument/2006/relationships/hyperlink" Target="https://www.scansante.fr/applications/flux-entre-etablissements-orfee/submit?an=20&amp;gp=X07&amp;choix1=choix1_etab&amp;finess=210987681&amp;choix2=descact&amp;typedesc=comp&amp;_program=orfee.orfee_trt.sas" TargetMode="External"/><Relationship Id="rId247" Type="http://schemas.openxmlformats.org/officeDocument/2006/relationships/hyperlink" Target="https://www.scansante.fr/applications/flux-entre-etablissements-orfee/submit?an=20&amp;gp=X13&amp;choix1=choix1_etab&amp;finess=210987699&amp;choix2=descact&amp;typedesc=comp&amp;_program=orfee.orfee_trt.sas" TargetMode="External"/><Relationship Id="rId107" Type="http://schemas.openxmlformats.org/officeDocument/2006/relationships/hyperlink" Target="https://www.scansante.fr/applications/flux-entre-etablissements-orfee/submit?an=20&amp;gp=X07&amp;choix1=choix1_etab&amp;finess=520000027&amp;choix2=descact&amp;typedesc=comp&amp;_program=orfee.orfee_trt.sas" TargetMode="External"/><Relationship Id="rId289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X16&amp;choix1=choix1_etab&amp;finess=210986089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C13&amp;choix1=choix1_etab&amp;finess=210987558&amp;choix2=descact&amp;typedesc=comp&amp;_program=orfee.orfee_trt.sas" TargetMode="External"/><Relationship Id="rId149" Type="http://schemas.openxmlformats.org/officeDocument/2006/relationships/hyperlink" Target="https://www.scansante.fr/applications/flux-entre-etablissements-orfee/submit?an=20&amp;gp=X06&amp;choix1=choix1_etab&amp;finess=520000043&amp;choix2=descact&amp;typedesc=comp&amp;_program=orfee.orfee_trt.sas" TargetMode="External"/><Relationship Id="rId314" Type="http://schemas.openxmlformats.org/officeDocument/2006/relationships/hyperlink" Target="https://www.scansante.fr/applications/flux-entre-etablissements-orfee/submit?an=20&amp;gp=X06&amp;choix1=choix1_etab&amp;finess=210987558&amp;choix2=descact&amp;typedesc=comp&amp;_program=orfee.orfee_trt.sas" TargetMode="External"/><Relationship Id="rId356" Type="http://schemas.openxmlformats.org/officeDocument/2006/relationships/hyperlink" Target="https://www.scansante.fr/applications/flux-entre-etablissements-orfee/submit?an=20&amp;gp=C09&amp;choix1=choix1_etab&amp;finess=210987699&amp;choix2=descact&amp;typedesc=comp&amp;_program=orfee.orfee_trt.sas" TargetMode="External"/><Relationship Id="rId95" Type="http://schemas.openxmlformats.org/officeDocument/2006/relationships/hyperlink" Target="https://www.scansante.fr/applications/flux-entre-etablissements-orfee/submit?an=20&amp;gp=N01&amp;choix1=choix1_etab&amp;finess=210987558&amp;choix2=descact&amp;typedesc=comp&amp;_program=orfee.orfee_trt.sas" TargetMode="External"/><Relationship Id="rId160" Type="http://schemas.openxmlformats.org/officeDocument/2006/relationships/hyperlink" Target="https://www.scansante.fr/applications/flux-entre-etablissements-orfee/submit?an=20&amp;gp=ALL&amp;choix1=choix1_etab&amp;finess=520000019&amp;choix2=descact&amp;typedesc=comp&amp;_program=orfee.orfee_trt.sas" TargetMode="External"/><Relationship Id="rId216" Type="http://schemas.openxmlformats.org/officeDocument/2006/relationships/hyperlink" Target="https://www.scansante.fr/applications/flux-entre-etablissements-orfee/submit?an=20&amp;gp=X07&amp;choix1=choix1_etab&amp;finess=210987699&amp;choix2=descact&amp;typedesc=comp&amp;_program=orfee.orfee_trt.sas" TargetMode="External"/><Relationship Id="rId258" Type="http://schemas.openxmlformats.org/officeDocument/2006/relationships/hyperlink" Target="https://www.scansante.fr/applications/flux-entre-etablissements-orfee/submit?an=20&amp;gp=X10&amp;choix1=choix1_etab&amp;finess=210987699&amp;choix2=descact&amp;typedesc=comp&amp;_program=orfee.orfee_trt.sas" TargetMode="External"/><Relationship Id="rId22" Type="http://schemas.openxmlformats.org/officeDocument/2006/relationships/hyperlink" Target="https://www.scansante.fr/applications/flux-entre-etablissements-orfee/submit?an=20&amp;gp=X21&amp;choix1=choix1_etab&amp;finess=210987632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K02&amp;choix1=choix1_etab&amp;finess=210987558&amp;choix2=descact&amp;typedesc=comp&amp;_program=orfee.orfee_trt.sas" TargetMode="External"/><Relationship Id="rId118" Type="http://schemas.openxmlformats.org/officeDocument/2006/relationships/hyperlink" Target="https://www.scansante.fr/applications/flux-entre-etablissements-orfee/submit?an=20&amp;gp=O03&amp;choix1=choix1_etab&amp;finess=520000027&amp;choix2=descact&amp;typedesc=comp&amp;_program=orfee.orfee_trt.sas" TargetMode="External"/><Relationship Id="rId325" Type="http://schemas.openxmlformats.org/officeDocument/2006/relationships/hyperlink" Target="https://www.scansante.fr/applications/flux-entre-etablissements-orfee/submit?an=20&amp;gp=X12&amp;choix1=choix1_etab&amp;finess=210987558&amp;choix2=descact&amp;typedesc=comp&amp;_program=orfee.orfee_trt.sas" TargetMode="External"/><Relationship Id="rId367" Type="http://schemas.openxmlformats.org/officeDocument/2006/relationships/table" Target="../tables/table15.xml"/><Relationship Id="rId171" Type="http://schemas.openxmlformats.org/officeDocument/2006/relationships/hyperlink" Target="https://www.scansante.fr/applications/flux-entre-etablissements-orfee/submit?an=20&amp;gp=X20&amp;choix1=choix1_etab&amp;finess=210987665&amp;choix2=descact&amp;typedesc=comp&amp;_program=orfee.orfee_trt.sas" TargetMode="External"/><Relationship Id="rId227" Type="http://schemas.openxmlformats.org/officeDocument/2006/relationships/hyperlink" Target="https://www.scansante.fr/applications/flux-entre-etablissements-orfee/submit?an=20&amp;gp=S02&amp;choix1=choix1_etab&amp;finess=210987699&amp;choix2=descact&amp;typedesc=comp&amp;_program=orfee.orfee_trt.sas" TargetMode="External"/><Relationship Id="rId269" Type="http://schemas.openxmlformats.org/officeDocument/2006/relationships/hyperlink" Target="https://www.scansante.fr/applications/flux-entre-etablissements-orfee/submit?an=20&amp;gp=X08&amp;choix1=choix1_etab&amp;finess=210986089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X02&amp;choix1=choix1_etab&amp;finess=210987558&amp;choix2=descact&amp;typedesc=comp&amp;_program=orfee.orfee_trt.sas" TargetMode="External"/><Relationship Id="rId129" Type="http://schemas.openxmlformats.org/officeDocument/2006/relationships/hyperlink" Target="https://www.scansante.fr/applications/flux-entre-etablissements-orfee/submit?an=20&amp;gp=X11&amp;choix1=choix1_etab&amp;finess=520000027&amp;choix2=descact&amp;typedesc=comp&amp;_program=orfee.orfee_trt.sas" TargetMode="External"/><Relationship Id="rId280" Type="http://schemas.openxmlformats.org/officeDocument/2006/relationships/hyperlink" Target="https://www.scansante.fr/applications/flux-entre-etablissements-orfee/submit?an=20&amp;gp=X14&amp;choix1=choix1_etab&amp;finess=210986089&amp;choix2=descact&amp;typedesc=comp&amp;_program=orfee.orfee_trt.sas" TargetMode="External"/><Relationship Id="rId336" Type="http://schemas.openxmlformats.org/officeDocument/2006/relationships/hyperlink" Target="https://www.scansante.fr/applications/flux-entre-etablissements-orfee/submit?an=20&amp;gp=X06&amp;choix1=choix1_etab&amp;finess=520000027&amp;choix2=descact&amp;typedesc=comp&amp;_program=orfee.orfee_trt.sas" TargetMode="External"/><Relationship Id="rId75" Type="http://schemas.openxmlformats.org/officeDocument/2006/relationships/hyperlink" Target="https://www.scansante.fr/applications/flux-entre-etablissements-orfee/submit?an=20&amp;gp=C20&amp;choix1=choix1_etab&amp;finess=210987558&amp;choix2=descact&amp;typedesc=comp&amp;_program=orfee.orfee_trt.sas" TargetMode="External"/><Relationship Id="rId140" Type="http://schemas.openxmlformats.org/officeDocument/2006/relationships/hyperlink" Target="https://www.scansante.fr/applications/flux-entre-etablissements-orfee/submit?an=20&amp;gp=X12&amp;choix1=choix1_etab&amp;finess=520000043&amp;choix2=descact&amp;typedesc=comp&amp;_program=orfee.orfee_trt.sas" TargetMode="External"/><Relationship Id="rId182" Type="http://schemas.openxmlformats.org/officeDocument/2006/relationships/hyperlink" Target="https://www.scansante.fr/applications/flux-entre-etablissements-orfee/submit?an=20&amp;gp=X13&amp;choix1=choix1_etab&amp;finess=210987665&amp;choix2=descact&amp;typedesc=comp&amp;_program=orfee.orfee_trt.sas" TargetMode="External"/><Relationship Id="rId6" Type="http://schemas.openxmlformats.org/officeDocument/2006/relationships/hyperlink" Target="https://www.scansante.fr/applications/flux-entre-etablissements-orfee/submit?an=20&amp;gp=X06&amp;choix1=choix1_etab&amp;finess=210986089&amp;choix2=descact&amp;typedesc=comp&amp;_program=orfee.orfee_trt.sas" TargetMode="External"/><Relationship Id="rId238" Type="http://schemas.openxmlformats.org/officeDocument/2006/relationships/hyperlink" Target="https://www.scansante.fr/applications/flux-entre-etablissements-orfee/submit?an=20&amp;gp=C10&amp;choix1=choix1_etab&amp;finess=210987699&amp;choix2=descact&amp;typedesc=comp&amp;_program=orfee.orfee_trt.sas" TargetMode="External"/><Relationship Id="rId291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305" Type="http://schemas.openxmlformats.org/officeDocument/2006/relationships/hyperlink" Target="https://www.scansante.fr/applications/flux-entre-etablissements-orfee/submit?an=20&amp;gp=C02&amp;choix1=choix1_etab&amp;finess=210987558&amp;choix2=descact&amp;typedesc=comp&amp;_program=orfee.orfee_trt.sas" TargetMode="External"/><Relationship Id="rId347" Type="http://schemas.openxmlformats.org/officeDocument/2006/relationships/hyperlink" Target="https://www.scansante.fr/applications/flux-entre-etablissements-orfee/submit?an=20&amp;gp=X07&amp;choix1=choix1_etab&amp;finess=210987665&amp;choix2=descact&amp;typedesc=comp&amp;_program=orfee.orfee_trt.sas" TargetMode="External"/><Relationship Id="rId44" Type="http://schemas.openxmlformats.org/officeDocument/2006/relationships/hyperlink" Target="https://www.scansante.fr/applications/flux-entre-etablissements-orfee/submit?an=20&amp;gp=C07&amp;choix1=choix1_etab&amp;finess=210987558&amp;choix2=descact&amp;typedesc=comp&amp;_program=orfee.orfee_trt.sas" TargetMode="External"/><Relationship Id="rId86" Type="http://schemas.openxmlformats.org/officeDocument/2006/relationships/hyperlink" Target="https://www.scansante.fr/applications/flux-entre-etablissements-orfee/submit?an=20&amp;gp=C10&amp;choix1=choix1_etab&amp;finess=210987558&amp;choix2=descact&amp;typedesc=comp&amp;_program=orfee.orfee_trt.sas" TargetMode="External"/><Relationship Id="rId151" Type="http://schemas.openxmlformats.org/officeDocument/2006/relationships/hyperlink" Target="https://www.scansante.fr/applications/flux-entre-etablissements-orfee/submit?an=20&amp;gp=X19&amp;choix1=choix1_etab&amp;finess=520000043&amp;choix2=descact&amp;typedesc=comp&amp;_program=orfee.orfee_trt.sas" TargetMode="External"/><Relationship Id="rId193" Type="http://schemas.openxmlformats.org/officeDocument/2006/relationships/hyperlink" Target="https://www.scansante.fr/applications/flux-entre-etablissements-orfee/submit?an=20&amp;gp=X15&amp;choix1=choix1_etab&amp;finess=210987673&amp;choix2=descact&amp;typedesc=comp&amp;_program=orfee.orfee_trt.sas" TargetMode="External"/><Relationship Id="rId207" Type="http://schemas.openxmlformats.org/officeDocument/2006/relationships/hyperlink" Target="https://www.scansante.fr/applications/flux-entre-etablissements-orfee/submit?an=20&amp;gp=X02&amp;choix1=choix1_etab&amp;finess=210987681&amp;choix2=descact&amp;typedesc=comp&amp;_program=orfee.orfee_trt.sas" TargetMode="External"/><Relationship Id="rId249" Type="http://schemas.openxmlformats.org/officeDocument/2006/relationships/hyperlink" Target="https://www.scansante.fr/applications/flux-entre-etablissements-orfee/submit?an=20&amp;gp=C19&amp;choix1=choix1_etab&amp;finess=210987699&amp;choix2=descact&amp;typedesc=comp&amp;_program=orfee.orfee_trt.sas" TargetMode="External"/><Relationship Id="rId13" Type="http://schemas.openxmlformats.org/officeDocument/2006/relationships/hyperlink" Target="https://www.scansante.fr/applications/flux-entre-etablissements-orfee/submit?an=20&amp;gp=S05&amp;choix1=choix1_etab&amp;finess=210986089&amp;choix2=descact&amp;typedesc=comp&amp;_program=orfee.orfee_trt.sas" TargetMode="External"/><Relationship Id="rId109" Type="http://schemas.openxmlformats.org/officeDocument/2006/relationships/hyperlink" Target="https://www.scansante.fr/applications/flux-entre-etablissements-orfee/submit?an=20&amp;gp=X20&amp;choix1=choix1_etab&amp;finess=520000027&amp;choix2=descact&amp;typedesc=comp&amp;_program=orfee.orfee_trt.sas" TargetMode="External"/><Relationship Id="rId260" Type="http://schemas.openxmlformats.org/officeDocument/2006/relationships/hyperlink" Target="https://www.scansante.fr/applications/flux-entre-etablissements-orfee/submit?an=20&amp;gp=K05&amp;choix1=choix1_etab&amp;finess=210987699&amp;choix2=descact&amp;typedesc=comp&amp;_program=orfee.orfee_trt.sas" TargetMode="External"/><Relationship Id="rId316" Type="http://schemas.openxmlformats.org/officeDocument/2006/relationships/hyperlink" Target="https://www.scansante.fr/applications/flux-entre-etablissements-orfee/submit?an=20&amp;gp=X07&amp;choix1=choix1_etab&amp;finess=210987558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C08&amp;choix1=choix1_etab&amp;finess=210987558&amp;choix2=descact&amp;typedesc=comp&amp;_program=orfee.orfee_trt.sas" TargetMode="External"/><Relationship Id="rId97" Type="http://schemas.openxmlformats.org/officeDocument/2006/relationships/hyperlink" Target="https://www.scansante.fr/applications/flux-entre-etablissements-orfee/submit?an=20&amp;gp=C01&amp;choix1=choix1_etab&amp;finess=210987558&amp;choix2=descact&amp;typedesc=comp&amp;_program=orfee.orfee_trt.sas" TargetMode="External"/><Relationship Id="rId120" Type="http://schemas.openxmlformats.org/officeDocument/2006/relationships/hyperlink" Target="https://www.scansante.fr/applications/flux-entre-etablissements-orfee/submit?an=20&amp;gp=X14&amp;choix1=choix1_etab&amp;finess=520000027&amp;choix2=descact&amp;typedesc=comp&amp;_program=orfee.orfee_trt.sas" TargetMode="External"/><Relationship Id="rId358" Type="http://schemas.openxmlformats.org/officeDocument/2006/relationships/hyperlink" Target="https://www.scansante.fr/applications/flux-entre-etablissements-orfee/submit?an=20&amp;gp=X08&amp;choix1=choix1_etab&amp;finess=210987699&amp;choix2=descact&amp;typedesc=comp&amp;_program=orfee.orfee_trt.sas" TargetMode="External"/><Relationship Id="rId162" Type="http://schemas.openxmlformats.org/officeDocument/2006/relationships/hyperlink" Target="https://www.scansante.fr/applications/flux-entre-etablissements-orfee/submit?an=20&amp;gp=ALL&amp;choix1=choix1_etab&amp;finess=210987665&amp;choix2=descact&amp;typedesc=comp&amp;_program=orfee.orfee_trt.sas" TargetMode="External"/><Relationship Id="rId218" Type="http://schemas.openxmlformats.org/officeDocument/2006/relationships/hyperlink" Target="https://www.scansante.fr/applications/flux-entre-etablissements-orfee/submit?an=20&amp;gp=C11&amp;choix1=choix1_etab&amp;finess=210987699&amp;choix2=descact&amp;typedesc=comp&amp;_program=orfee.orfee_trt.sas" TargetMode="External"/><Relationship Id="rId271" Type="http://schemas.openxmlformats.org/officeDocument/2006/relationships/hyperlink" Target="https://www.scansante.fr/applications/flux-entre-etablissements-orfee/submit?an=20&amp;gp=X07&amp;choix1=choix1_etab&amp;finess=210986089&amp;choix2=descact&amp;typedesc=comp&amp;_program=orfee.orfee_trt.sas" TargetMode="External"/><Relationship Id="rId24" Type="http://schemas.openxmlformats.org/officeDocument/2006/relationships/hyperlink" Target="https://www.scansante.fr/applications/flux-entre-etablissements-orfee/submit?an=20&amp;gp=K12&amp;choix1=choix1_etab&amp;finess=210987632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X18&amp;choix1=choix1_etab&amp;finess=210987558&amp;choix2=descact&amp;typedesc=comp&amp;_program=orfee.orfee_trt.sas" TargetMode="External"/><Relationship Id="rId131" Type="http://schemas.openxmlformats.org/officeDocument/2006/relationships/hyperlink" Target="https://www.scansante.fr/applications/flux-entre-etablissements-orfee/submit?an=20&amp;gp=S05&amp;choix1=choix1_etab&amp;finess=520000027&amp;choix2=descact&amp;typedesc=comp&amp;_program=orfee.orfee_trt.sas" TargetMode="External"/><Relationship Id="rId327" Type="http://schemas.openxmlformats.org/officeDocument/2006/relationships/hyperlink" Target="https://www.scansante.fr/applications/flux-entre-etablissements-orfee/submit?an=20&amp;gp=X12&amp;choix1=choix1_etab&amp;finess=210987558&amp;choix2=descact&amp;typedesc=comp&amp;_program=orfee.orfee_trt.sas" TargetMode="External"/><Relationship Id="rId369" Type="http://schemas.openxmlformats.org/officeDocument/2006/relationships/table" Target="../tables/table17.xml"/><Relationship Id="rId173" Type="http://schemas.openxmlformats.org/officeDocument/2006/relationships/hyperlink" Target="https://www.scansante.fr/applications/flux-entre-etablissements-orfee/submit?an=20&amp;gp=X14&amp;choix1=choix1_etab&amp;finess=210987665&amp;choix2=descact&amp;typedesc=comp&amp;_program=orfee.orfee_trt.sas" TargetMode="External"/><Relationship Id="rId229" Type="http://schemas.openxmlformats.org/officeDocument/2006/relationships/hyperlink" Target="https://www.scansante.fr/applications/flux-entre-etablissements-orfee/submit?an=20&amp;gp=S03&amp;choix1=choix1_etab&amp;finess=210987699&amp;choix2=descact&amp;typedesc=comp&amp;_program=orfee.orfee_trt.sas" TargetMode="External"/><Relationship Id="rId240" Type="http://schemas.openxmlformats.org/officeDocument/2006/relationships/hyperlink" Target="https://www.scansante.fr/applications/flux-entre-etablissements-orfee/submit?an=20&amp;gp=C08&amp;choix1=choix1_etab&amp;finess=210987699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X12&amp;choix1=choix1_etab&amp;finess=210987558&amp;choix2=descact&amp;typedesc=comp&amp;_program=orfee.orfee_trt.sas" TargetMode="External"/><Relationship Id="rId77" Type="http://schemas.openxmlformats.org/officeDocument/2006/relationships/hyperlink" Target="https://www.scansante.fr/applications/flux-entre-etablissements-orfee/submit?an=20&amp;gp=C22&amp;choix1=choix1_etab&amp;finess=210987558&amp;choix2=descact&amp;typedesc=comp&amp;_program=orfee.orfee_trt.sas" TargetMode="External"/><Relationship Id="rId100" Type="http://schemas.openxmlformats.org/officeDocument/2006/relationships/hyperlink" Target="https://www.scansante.fr/applications/flux-entre-etablissements-orfee/submit?an=20&amp;gp=X17&amp;choix1=choix1_etab&amp;finess=210987558&amp;choix2=descact&amp;typedesc=comp&amp;_program=orfee.orfee_trt.sas" TargetMode="External"/><Relationship Id="rId282" Type="http://schemas.openxmlformats.org/officeDocument/2006/relationships/hyperlink" Target="https://www.scansante.fr/applications/flux-entre-etablissements-orfee/submit?an=20&amp;gp=C09&amp;choix1=choix1_etab&amp;finess=210987558&amp;choix2=descact&amp;typedesc=comp&amp;_program=orfee.orfee_trt.sas" TargetMode="External"/><Relationship Id="rId338" Type="http://schemas.openxmlformats.org/officeDocument/2006/relationships/hyperlink" Target="https://www.scansante.fr/applications/flux-entre-etablissements-orfee/submit?an=20&amp;gp=X24&amp;choix1=choix1_etab&amp;finess=520000027&amp;choix2=descact&amp;typedesc=comp&amp;_program=orfee.orfee_trt.sas" TargetMode="External"/><Relationship Id="rId8" Type="http://schemas.openxmlformats.org/officeDocument/2006/relationships/hyperlink" Target="https://www.scansante.fr/applications/flux-entre-etablissements-orfee/submit?an=20&amp;gp=X12&amp;choix1=choix1_etab&amp;finess=210986089&amp;choix2=descact&amp;typedesc=comp&amp;_program=orfee.orfee_trt.sas" TargetMode="External"/><Relationship Id="rId142" Type="http://schemas.openxmlformats.org/officeDocument/2006/relationships/hyperlink" Target="https://www.scansante.fr/applications/flux-entre-etablissements-orfee/submit?an=20&amp;gp=X05&amp;choix1=choix1_etab&amp;finess=520000043&amp;choix2=descact&amp;typedesc=comp&amp;_program=orfee.orfee_trt.sas" TargetMode="External"/><Relationship Id="rId184" Type="http://schemas.openxmlformats.org/officeDocument/2006/relationships/hyperlink" Target="https://www.scansante.fr/applications/flux-entre-etablissements-orfee/submit?an=20&amp;gp=ALL&amp;choix1=choix1_etab&amp;finess=210987673&amp;choix2=descact&amp;typedesc=comp&amp;_program=orfee.orfee_trt.sas" TargetMode="External"/><Relationship Id="rId251" Type="http://schemas.openxmlformats.org/officeDocument/2006/relationships/hyperlink" Target="https://www.scansante.fr/applications/flux-entre-etablissements-orfee/submit?an=20&amp;gp=O02&amp;choix1=choix1_etab&amp;finess=210987699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C19&amp;choix1=choix1_etab&amp;finess=210987558&amp;choix2=descact&amp;typedesc=comp&amp;_program=orfee.orfee_trt.sas" TargetMode="External"/><Relationship Id="rId293" Type="http://schemas.openxmlformats.org/officeDocument/2006/relationships/hyperlink" Target="https://www.scansante.fr/applications/flux-entre-etablissements-orfee/submit?an=20&amp;gp=X08&amp;choix1=choix1_etab&amp;finess=210987558&amp;choix2=descact&amp;typedesc=comp&amp;_program=orfee.orfee_trt.sas" TargetMode="External"/><Relationship Id="rId307" Type="http://schemas.openxmlformats.org/officeDocument/2006/relationships/hyperlink" Target="https://www.scansante.fr/applications/flux-entre-etablissements-orfee/submit?an=20&amp;gp=C02&amp;choix1=choix1_etab&amp;finess=210987558&amp;choix2=descact&amp;typedesc=comp&amp;_program=orfee.orfee_trt.sas" TargetMode="External"/><Relationship Id="rId349" Type="http://schemas.openxmlformats.org/officeDocument/2006/relationships/hyperlink" Target="https://www.scansante.fr/applications/flux-entre-etablissements-orfee/submit?an=20&amp;gp=X08&amp;choix1=choix1_etab&amp;finess=210987673&amp;choix2=descact&amp;typedesc=comp&amp;_program=orfee.orfee_trt.sas" TargetMode="External"/><Relationship Id="rId88" Type="http://schemas.openxmlformats.org/officeDocument/2006/relationships/hyperlink" Target="https://www.scansante.fr/applications/flux-entre-etablissements-orfee/submit?an=20&amp;gp=N03&amp;choix1=choix1_etab&amp;finess=210987558&amp;choix2=descact&amp;typedesc=comp&amp;_program=orfee.orfee_trt.sas" TargetMode="External"/><Relationship Id="rId111" Type="http://schemas.openxmlformats.org/officeDocument/2006/relationships/hyperlink" Target="https://www.scansante.fr/applications/flux-entre-etablissements-orfee/submit?an=20&amp;gp=N02&amp;choix1=choix1_etab&amp;finess=520000027&amp;choix2=descact&amp;typedesc=comp&amp;_program=orfee.orfee_trt.sas" TargetMode="External"/><Relationship Id="rId153" Type="http://schemas.openxmlformats.org/officeDocument/2006/relationships/hyperlink" Target="https://www.scansante.fr/applications/flux-entre-etablissements-orfee/submit?an=20&amp;gp=X04&amp;choix1=choix1_etab&amp;finess=520000043&amp;choix2=descact&amp;typedesc=comp&amp;_program=orfee.orfee_trt.sas" TargetMode="External"/><Relationship Id="rId195" Type="http://schemas.openxmlformats.org/officeDocument/2006/relationships/hyperlink" Target="https://www.scansante.fr/applications/flux-entre-etablissements-orfee/submit?an=20&amp;gp=X22&amp;choix1=choix1_etab&amp;finess=210987673&amp;choix2=descact&amp;typedesc=comp&amp;_program=orfee.orfee_trt.sas" TargetMode="External"/><Relationship Id="rId209" Type="http://schemas.openxmlformats.org/officeDocument/2006/relationships/hyperlink" Target="https://www.scansante.fr/applications/flux-entre-etablissements-orfee/submit?an=20&amp;gp=X22&amp;choix1=choix1_etab&amp;finess=210987681&amp;choix2=descact&amp;typedesc=comp&amp;_program=orfee.orfee_trt.sas" TargetMode="External"/><Relationship Id="rId360" Type="http://schemas.openxmlformats.org/officeDocument/2006/relationships/hyperlink" Target="https://www.scansante.fr/applications/flux-entre-etablissements-orfee/submit?an=20&amp;gp=X07&amp;choix1=choix1_etab&amp;finess=210987699&amp;choix2=descact&amp;typedesc=comp&amp;_program=orfee.orfee_trt.sas" TargetMode="External"/><Relationship Id="rId220" Type="http://schemas.openxmlformats.org/officeDocument/2006/relationships/hyperlink" Target="https://www.scansante.fr/applications/flux-entre-etablissements-orfee/submit?an=20&amp;gp=X02&amp;choix1=choix1_etab&amp;finess=210987699&amp;choix2=descact&amp;typedesc=comp&amp;_program=orfee.orfee_trt.sas" TargetMode="External"/><Relationship Id="rId15" Type="http://schemas.openxmlformats.org/officeDocument/2006/relationships/hyperlink" Target="https://www.scansante.fr/applications/flux-entre-etablissements-orfee/submit?an=20&amp;gp=X09&amp;choix1=choix1_etab&amp;finess=210986089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S02&amp;choix1=choix1_etab&amp;finess=210987558&amp;choix2=descact&amp;typedesc=comp&amp;_program=orfee.orfee_trt.sas" TargetMode="External"/><Relationship Id="rId262" Type="http://schemas.openxmlformats.org/officeDocument/2006/relationships/hyperlink" Target="https://www.scansante.fr/applications/flux-entre-etablissements-orfee/submit?an=20&amp;gp=ALL&amp;choix1=choix1_etab&amp;finess=210987699&amp;choix2=descact&amp;typedesc=comp&amp;_program=orfee.orfee_trt.sas" TargetMode="External"/><Relationship Id="rId318" Type="http://schemas.openxmlformats.org/officeDocument/2006/relationships/hyperlink" Target="https://www.scansante.fr/applications/flux-entre-etablissements-orfee/submit?an=20&amp;gp=X07&amp;choix1=choix1_etab&amp;finess=210987558&amp;choix2=descact&amp;typedesc=comp&amp;_program=orfee.orfee_trt.sa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ansante.fr/applications/flux-entre-etablissements-orfee/submit?an=20&amp;gp=X14&amp;choix1=choix1_etab&amp;finess=210987657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X04&amp;choix1=choix1_etab&amp;finess=210987657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C13&amp;choix1=choix1_etab&amp;finess=210987657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X11&amp;choix1=choix1_etab&amp;finess=210987657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X06&amp;choix1=choix1_etab&amp;finess=210987657&amp;choix2=descact&amp;typedesc=comp&amp;_program=orfee.orfee_trt.sas" TargetMode="External"/><Relationship Id="rId68" Type="http://schemas.openxmlformats.org/officeDocument/2006/relationships/hyperlink" Target="https://www.google.com/maps/d/edit?hl=fr&amp;mid=1Z-IbKLx9ppFy6-kDudN2O7Rfqxa-ZW_d&amp;ll=47.23490100375085%2C3.4393811292233285&amp;z=7" TargetMode="External"/><Relationship Id="rId7" Type="http://schemas.openxmlformats.org/officeDocument/2006/relationships/hyperlink" Target="https://www.scansante.fr/applications/flux-entre-etablissements-orfee/submit?an=20&amp;gp=X06&amp;choix1=choix1_etab&amp;finess=210987657&amp;choix2=descact&amp;typedesc=comp&amp;_program=orfee.orfee_trt.sas" TargetMode="External"/><Relationship Id="rId2" Type="http://schemas.openxmlformats.org/officeDocument/2006/relationships/hyperlink" Target="https://www.scansante.fr/applications/flux-entre-etablissements-orfee/submit?an=20&amp;gp=C09&amp;choix1=choix1_etab&amp;finess=210987657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K02&amp;choix1=choix1_etab&amp;finess=210987657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C10&amp;choix1=choix1_etab&amp;finess=210987657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C11&amp;choix1=choix1_etab&amp;finess=210987657&amp;choix2=descact&amp;typedesc=comp&amp;_program=orfee.orfee_trt.sas" TargetMode="External"/><Relationship Id="rId24" Type="http://schemas.openxmlformats.org/officeDocument/2006/relationships/hyperlink" Target="https://www.scansante.fr/applications/flux-entre-etablissements-orfee/submit?an=20&amp;gp=X15&amp;choix1=choix1_etab&amp;finess=210987657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C16&amp;choix1=choix1_etab&amp;finess=210987657&amp;choix2=descact&amp;typedesc=comp&amp;_program=orfee.orfee_trt.sas" TargetMode="External"/><Relationship Id="rId37" Type="http://schemas.openxmlformats.org/officeDocument/2006/relationships/hyperlink" Target="https://www.scansante.fr/applications/flux-entre-etablissements-orfee/submit?an=20&amp;gp=C20&amp;choix1=choix1_etab&amp;finess=210987657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S05&amp;choix1=choix1_etab&amp;finess=210987657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K04&amp;choix1=choix1_etab&amp;finess=210987657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K15&amp;choix1=choix1_etab&amp;finess=210987657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C09&amp;choix1=choix1_etab&amp;finess=210987657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X18&amp;choix1=choix1_etab&amp;finess=210987657&amp;choix2=descact&amp;typedesc=comp&amp;_program=orfee.orfee_trt.sas" TargetMode="External"/><Relationship Id="rId5" Type="http://schemas.openxmlformats.org/officeDocument/2006/relationships/hyperlink" Target="https://www.scansante.fr/applications/flux-entre-etablissements-orfee/submit?an=20&amp;gp=X05&amp;choix1=choix1_etab&amp;finess=210987657&amp;choix2=descact&amp;typedesc=comp&amp;_program=orfee.orfee_trt.sas" TargetMode="External"/><Relationship Id="rId61" Type="http://schemas.openxmlformats.org/officeDocument/2006/relationships/hyperlink" Target="https://www.scansante.fr/applications/flux-entre-etablissements-orfee/submit?an=20&amp;gp=X05&amp;choix1=choix1_etab&amp;finess=210987657&amp;choix2=descact&amp;typedesc=comp&amp;_program=orfee.orfee_trt.sas" TargetMode="External"/><Relationship Id="rId19" Type="http://schemas.openxmlformats.org/officeDocument/2006/relationships/hyperlink" Target="https://www.scansante.fr/applications/flux-entre-etablissements-orfee/submit?an=20&amp;gp=X21&amp;choix1=choix1_etab&amp;finess=210987657&amp;choix2=descact&amp;typedesc=comp&amp;_program=orfee.orfee_trt.sas" TargetMode="External"/><Relationship Id="rId14" Type="http://schemas.openxmlformats.org/officeDocument/2006/relationships/hyperlink" Target="https://www.scansante.fr/applications/flux-entre-etablissements-orfee/submit?an=20&amp;gp=N02&amp;choix1=choix1_etab&amp;finess=210987657&amp;choix2=descact&amp;typedesc=comp&amp;_program=orfee.orfee_trt.sas" TargetMode="External"/><Relationship Id="rId22" Type="http://schemas.openxmlformats.org/officeDocument/2006/relationships/hyperlink" Target="https://www.scansante.fr/applications/flux-entre-etablissements-orfee/submit?an=20&amp;gp=X20&amp;choix1=choix1_etab&amp;finess=210987657&amp;choix2=descact&amp;typedesc=comp&amp;_program=orfee.orfee_trt.sas" TargetMode="External"/><Relationship Id="rId27" Type="http://schemas.openxmlformats.org/officeDocument/2006/relationships/hyperlink" Target="https://www.scansante.fr/applications/flux-entre-etablissements-orfee/submit?an=20&amp;gp=X19&amp;choix1=choix1_etab&amp;finess=210987657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C08&amp;choix1=choix1_etab&amp;finess=210987657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C25&amp;choix1=choix1_etab&amp;finess=210987657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C18&amp;choix1=choix1_etab&amp;finess=210987657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C22&amp;choix1=choix1_etab&amp;finess=210987657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N03&amp;choix1=choix1_etab&amp;finess=210987657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X02&amp;choix1=choix1_etab&amp;finess=210987657&amp;choix2=descact&amp;typedesc=comp&amp;_program=orfee.orfee_trt.sas" TargetMode="External"/><Relationship Id="rId69" Type="http://schemas.openxmlformats.org/officeDocument/2006/relationships/table" Target="../tables/table25.xml"/><Relationship Id="rId8" Type="http://schemas.openxmlformats.org/officeDocument/2006/relationships/hyperlink" Target="https://www.scansante.fr/applications/flux-entre-etablissements-orfee/submit?an=20&amp;gp=X02&amp;choix1=choix1_etab&amp;finess=210987657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K12&amp;choix1=choix1_etab&amp;finess=210987657&amp;choix2=descact&amp;typedesc=comp&amp;_program=orfee.orfee_trt.sas" TargetMode="External"/><Relationship Id="rId3" Type="http://schemas.openxmlformats.org/officeDocument/2006/relationships/hyperlink" Target="https://www.scansante.fr/applications/flux-entre-etablissements-orfee/submit?an=20&amp;gp=X03&amp;choix1=choix1_etab&amp;finess=210987657&amp;choix2=descact&amp;typedesc=comp&amp;_program=orfee.orfee_trt.sas" TargetMode="External"/><Relationship Id="rId12" Type="http://schemas.openxmlformats.org/officeDocument/2006/relationships/hyperlink" Target="https://www.scansante.fr/applications/flux-entre-etablissements-orfee/submit?an=20&amp;gp=X16&amp;choix1=choix1_etab&amp;finess=210987657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C07&amp;choix1=choix1_etab&amp;finess=210987657&amp;choix2=descact&amp;typedesc=comp&amp;_program=orfee.orfee_trt.sas" TargetMode="External"/><Relationship Id="rId25" Type="http://schemas.openxmlformats.org/officeDocument/2006/relationships/hyperlink" Target="https://www.scansante.fr/applications/flux-entre-etablissements-orfee/submit?an=20&amp;gp=X09&amp;choix1=choix1_etab&amp;finess=210987657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C06&amp;choix1=choix1_etab&amp;finess=210987657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O03&amp;choix1=choix1_etab&amp;finess=210987657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K07&amp;choix1=choix1_etab&amp;finess=210987657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X03&amp;choix1=choix1_etab&amp;finess=210987657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C11&amp;choix1=choix1_etab&amp;finess=210987657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C17&amp;choix1=choix1_etab&amp;finess=210987657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K06&amp;choix1=choix1_etab&amp;finess=210987657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X10&amp;choix1=choix1_etab&amp;finess=210987657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X08&amp;choix1=choix1_etab&amp;finess=210987657&amp;choix2=descact&amp;typedesc=comp&amp;_program=orfee.orfee_trt.sas" TargetMode="External"/><Relationship Id="rId1" Type="http://schemas.openxmlformats.org/officeDocument/2006/relationships/hyperlink" Target="https://www.scansante.fr/applications/flux-entre-etablissements-orfee/submit?an=20&amp;gp=ALL&amp;choix1=choix1_etab&amp;finess=210987657&amp;choix2=descact&amp;typedesc=comp&amp;_program=orfee.orfee_trt.sas" TargetMode="External"/><Relationship Id="rId6" Type="http://schemas.openxmlformats.org/officeDocument/2006/relationships/hyperlink" Target="https://www.scansante.fr/applications/flux-entre-etablissements-orfee/submit?an=20&amp;gp=X08&amp;choix1=choix1_etab&amp;finess=210987657&amp;choix2=descact&amp;typedesc=comp&amp;_program=orfee.orfee_trt.sas" TargetMode="External"/><Relationship Id="rId15" Type="http://schemas.openxmlformats.org/officeDocument/2006/relationships/hyperlink" Target="https://www.scansante.fr/applications/flux-entre-etablissements-orfee/submit?an=20&amp;gp=O01&amp;choix1=choix1_etab&amp;finess=210987657&amp;choix2=descact&amp;typedesc=comp&amp;_program=orfee.orfee_trt.sas" TargetMode="External"/><Relationship Id="rId23" Type="http://schemas.openxmlformats.org/officeDocument/2006/relationships/hyperlink" Target="https://www.scansante.fr/applications/flux-entre-etablissements-orfee/submit?an=20&amp;gp=S03&amp;choix1=choix1_etab&amp;finess=210987657&amp;choix2=descact&amp;typedesc=comp&amp;_program=orfee.orfee_trt.sas" TargetMode="External"/><Relationship Id="rId28" Type="http://schemas.openxmlformats.org/officeDocument/2006/relationships/hyperlink" Target="https://www.scansante.fr/applications/flux-entre-etablissements-orfee/submit?an=20&amp;gp=O04&amp;choix1=choix1_etab&amp;finess=210987657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O02&amp;choix1=choix1_etab&amp;finess=210987657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C15&amp;choix1=choix1_etab&amp;finess=210987657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C21&amp;choix1=choix1_etab&amp;finess=210987657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X18&amp;choix1=choix1_etab&amp;finess=210987657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C19&amp;choix1=choix1_etab&amp;finess=210987657&amp;choix2=descact&amp;typedesc=comp&amp;_program=orfee.orfee_trt.sas" TargetMode="External"/><Relationship Id="rId44" Type="http://schemas.openxmlformats.org/officeDocument/2006/relationships/hyperlink" Target="https://www.scansante.fr/applications/flux-entre-etablissements-orfee/submit?an=20&amp;gp=X13&amp;choix1=choix1_etab&amp;finess=210987657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C23&amp;choix1=choix1_etab&amp;finess=210987657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X07&amp;choix1=choix1_etab&amp;finess=210987657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X12&amp;choix1=choix1_etab&amp;finess=210987657&amp;choix2=descact&amp;typedesc=comp&amp;_program=orfee.orfee_trt.sas" TargetMode="External"/><Relationship Id="rId4" Type="http://schemas.openxmlformats.org/officeDocument/2006/relationships/hyperlink" Target="https://www.scansante.fr/applications/flux-entre-etablissements-orfee/submit?an=20&amp;gp=X07&amp;choix1=choix1_etab&amp;finess=210987657&amp;choix2=descact&amp;typedesc=comp&amp;_program=orfee.orfee_trt.sas" TargetMode="External"/><Relationship Id="rId9" Type="http://schemas.openxmlformats.org/officeDocument/2006/relationships/hyperlink" Target="https://www.scansante.fr/applications/flux-entre-etablissements-orfee/submit?an=20&amp;gp=X12&amp;choix1=choix1_etab&amp;finess=210987657&amp;choix2=descact&amp;typedesc=comp&amp;_program=orfee.orfee_trt.sas" TargetMode="External"/><Relationship Id="rId13" Type="http://schemas.openxmlformats.org/officeDocument/2006/relationships/hyperlink" Target="https://www.scansante.fr/applications/flux-entre-etablissements-orfee/submit?an=20&amp;gp=S02&amp;choix1=choix1_etab&amp;finess=210987657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X24&amp;choix1=choix1_etab&amp;finess=210987657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X22&amp;choix1=choix1_etab&amp;finess=210987657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K10&amp;choix1=choix1_etab&amp;finess=210987657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X23&amp;choix1=choix1_etab&amp;finess=210987657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K08&amp;choix1=choix1_etab&amp;finess=210987657&amp;choix2=descact&amp;typedesc=comp&amp;_program=orfee.orfee_trt.sa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ansante.fr/applications/flux-entre-etablissements-orfee/submit?an=20&amp;gp=C10&amp;choix1=choix1_etab&amp;finess=710010067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C07&amp;choix1=choix1_etab&amp;finess=710978289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C13&amp;choix1=choix1_etab&amp;finess=710978289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ALL&amp;choix1=choix1_etab&amp;finess=710978255&amp;choix2=descact&amp;typedesc=comp&amp;_program=orfee.orfee_trt.sas" TargetMode="External"/><Relationship Id="rId84" Type="http://schemas.openxmlformats.org/officeDocument/2006/relationships/hyperlink" Target="https://www.scansante.fr/applications/flux-entre-etablissements-orfee/submit?an=20&amp;gp=X05&amp;choix1=choix1_etab&amp;finess=710010067&amp;choix2=descact&amp;typedesc=comp&amp;_program=orfee.orfee_trt.sas" TargetMode="External"/><Relationship Id="rId138" Type="http://schemas.openxmlformats.org/officeDocument/2006/relationships/hyperlink" Target="https://www.scansante.fr/applications/flux-entre-etablissements-orfee/submit?an=20&amp;gp=X24&amp;choix1=choix1_etab&amp;finess=710978131&amp;choix2=descact&amp;typedesc=comp&amp;_program=orfee.orfee_trt.sas" TargetMode="External"/><Relationship Id="rId159" Type="http://schemas.openxmlformats.org/officeDocument/2006/relationships/hyperlink" Target="https://www.scansante.fr/applications/flux-entre-etablissements-orfee/submit?an=20&amp;gp=X06&amp;choix1=choix1_etab&amp;finess=710978123&amp;choix2=descact&amp;typedesc=comp&amp;_program=orfee.orfee_trt.sas" TargetMode="External"/><Relationship Id="rId170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191" Type="http://schemas.openxmlformats.org/officeDocument/2006/relationships/hyperlink" Target="https://www.scansante.fr/applications/flux-entre-etablissements-orfee/submit?an=20&amp;gp=X07&amp;choix1=choix1_etab&amp;finess=710978289&amp;choix2=descact&amp;typedesc=comp&amp;_program=orfee.orfee_trt.sas" TargetMode="External"/><Relationship Id="rId205" Type="http://schemas.openxmlformats.org/officeDocument/2006/relationships/hyperlink" Target="https://www.scansante.fr/applications/flux-entre-etablissements-orfee/submit?an=20&amp;gp=C09&amp;choix1=choix1_etab&amp;finess=710010067&amp;choix2=descact&amp;typedesc=comp&amp;_program=orfee.orfee_trt.sas" TargetMode="External"/><Relationship Id="rId226" Type="http://schemas.openxmlformats.org/officeDocument/2006/relationships/hyperlink" Target="https://www.scansante.fr/applications/flux-entre-etablissements-orfee/submit?an=20&amp;gp=X16&amp;choix1=choix1_etab&amp;finess=710010067&amp;choix2=descact&amp;typedesc=comp&amp;_program=orfee.orfee_trt.sas" TargetMode="External"/><Relationship Id="rId107" Type="http://schemas.openxmlformats.org/officeDocument/2006/relationships/hyperlink" Target="https://www.scansante.fr/applications/flux-entre-etablissements-orfee/submit?an=20&amp;gp=C16&amp;choix1=choix1_etab&amp;finess=710010067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X16&amp;choix1=choix1_etab&amp;finess=710978289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O04&amp;choix1=choix1_etab&amp;finess=710978289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K15&amp;choix1=choix1_etab&amp;finess=710978289&amp;choix2=descact&amp;typedesc=comp&amp;_program=orfee.orfee_trt.sas" TargetMode="External"/><Relationship Id="rId74" Type="http://schemas.openxmlformats.org/officeDocument/2006/relationships/hyperlink" Target="https://www.scansante.fr/applications/flux-entre-etablissements-orfee/submit?an=20&amp;gp=X14&amp;choix1=choix1_etab&amp;finess=710978255&amp;choix2=descact&amp;typedesc=comp&amp;_program=orfee.orfee_trt.sas" TargetMode="External"/><Relationship Id="rId128" Type="http://schemas.openxmlformats.org/officeDocument/2006/relationships/hyperlink" Target="https://www.scansante.fr/applications/flux-entre-etablissements-orfee/submit?an=20&amp;gp=X11&amp;choix1=choix1_etab&amp;finess=710010067&amp;choix2=descact&amp;typedesc=comp&amp;_program=orfee.orfee_trt.sas" TargetMode="External"/><Relationship Id="rId149" Type="http://schemas.openxmlformats.org/officeDocument/2006/relationships/hyperlink" Target="https://www.scansante.fr/applications/flux-entre-etablissements-orfee/submit?an=20&amp;gp=X12&amp;choix1=choix1_etab&amp;finess=710978180&amp;choix2=descact&amp;typedesc=comp&amp;_program=orfee.orfee_trt.sas" TargetMode="External"/><Relationship Id="rId5" Type="http://schemas.openxmlformats.org/officeDocument/2006/relationships/hyperlink" Target="https://www.scansante.fr/applications/flux-entre-etablissements-orfee/submit?an=20&amp;gp=X06&amp;choix1=choix1_etab&amp;finess=710978289&amp;choix2=descact&amp;typedesc=comp&amp;_program=orfee.orfee_trt.sas" TargetMode="External"/><Relationship Id="rId95" Type="http://schemas.openxmlformats.org/officeDocument/2006/relationships/hyperlink" Target="https://www.scansante.fr/applications/flux-entre-etablissements-orfee/submit?an=20&amp;gp=X22&amp;choix1=choix1_etab&amp;finess=710010067&amp;choix2=descact&amp;typedesc=comp&amp;_program=orfee.orfee_trt.sas" TargetMode="External"/><Relationship Id="rId160" Type="http://schemas.openxmlformats.org/officeDocument/2006/relationships/hyperlink" Target="https://www.scansante.fr/applications/flux-entre-etablissements-orfee/submit?an=20&amp;gp=X16&amp;choix1=choix1_etab&amp;finess=710978123&amp;choix2=descact&amp;typedesc=comp&amp;_program=orfee.orfee_trt.sas" TargetMode="External"/><Relationship Id="rId181" Type="http://schemas.openxmlformats.org/officeDocument/2006/relationships/hyperlink" Target="https://www.scansante.fr/applications/flux-entre-etablissements-orfee/submit?an=20&amp;gp=X03&amp;choix1=choix1_etab&amp;finess=710978289&amp;choix2=descact&amp;typedesc=comp&amp;_program=orfee.orfee_trt.sas" TargetMode="External"/><Relationship Id="rId216" Type="http://schemas.openxmlformats.org/officeDocument/2006/relationships/hyperlink" Target="https://www.scansante.fr/applications/flux-entre-etablissements-orfee/submit?an=20&amp;gp=X06&amp;choix1=choix1_etab&amp;finess=710010067&amp;choix2=descact&amp;typedesc=comp&amp;_program=orfee.orfee_trt.sas" TargetMode="External"/><Relationship Id="rId237" Type="http://schemas.openxmlformats.org/officeDocument/2006/relationships/table" Target="../tables/table28.xml"/><Relationship Id="rId22" Type="http://schemas.openxmlformats.org/officeDocument/2006/relationships/hyperlink" Target="https://www.scansante.fr/applications/flux-entre-etablissements-orfee/submit?an=20&amp;gp=X04&amp;choix1=choix1_etab&amp;finess=710978289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X13&amp;choix1=choix1_etab&amp;finess=710978289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X06&amp;choix1=choix1_etab&amp;finess=710978255&amp;choix2=descact&amp;typedesc=comp&amp;_program=orfee.orfee_trt.sas" TargetMode="External"/><Relationship Id="rId118" Type="http://schemas.openxmlformats.org/officeDocument/2006/relationships/hyperlink" Target="https://www.scansante.fr/applications/flux-entre-etablissements-orfee/submit?an=20&amp;gp=O02&amp;choix1=choix1_etab&amp;finess=710010067&amp;choix2=descact&amp;typedesc=comp&amp;_program=orfee.orfee_trt.sas" TargetMode="External"/><Relationship Id="rId139" Type="http://schemas.openxmlformats.org/officeDocument/2006/relationships/hyperlink" Target="https://www.scansante.fr/applications/flux-entre-etablissements-orfee/submit?an=20&amp;gp=X20&amp;choix1=choix1_etab&amp;finess=710978131&amp;choix2=descact&amp;typedesc=comp&amp;_program=orfee.orfee_trt.sas" TargetMode="External"/><Relationship Id="rId85" Type="http://schemas.openxmlformats.org/officeDocument/2006/relationships/hyperlink" Target="https://www.scansante.fr/applications/flux-entre-etablissements-orfee/submit?an=20&amp;gp=X02&amp;choix1=choix1_etab&amp;finess=710010067&amp;choix2=descact&amp;typedesc=comp&amp;_program=orfee.orfee_trt.sas" TargetMode="External"/><Relationship Id="rId150" Type="http://schemas.openxmlformats.org/officeDocument/2006/relationships/hyperlink" Target="https://www.scansante.fr/applications/flux-entre-etablissements-orfee/submit?an=20&amp;gp=X03&amp;choix1=choix1_etab&amp;finess=710978180&amp;choix2=descact&amp;typedesc=comp&amp;_program=orfee.orfee_trt.sas" TargetMode="External"/><Relationship Id="rId171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192" Type="http://schemas.openxmlformats.org/officeDocument/2006/relationships/hyperlink" Target="https://www.scansante.fr/applications/flux-entre-etablissements-orfee/submit?an=20&amp;gp=X05&amp;choix1=choix1_etab&amp;finess=710978289&amp;choix2=descact&amp;typedesc=comp&amp;_program=orfee.orfee_trt.sas" TargetMode="External"/><Relationship Id="rId206" Type="http://schemas.openxmlformats.org/officeDocument/2006/relationships/hyperlink" Target="https://www.scansante.fr/applications/flux-entre-etablissements-orfee/submit?an=20&amp;gp=C09&amp;choix1=choix1_etab&amp;finess=710010067&amp;choix2=descact&amp;typedesc=comp&amp;_program=orfee.orfee_trt.sas" TargetMode="External"/><Relationship Id="rId227" Type="http://schemas.openxmlformats.org/officeDocument/2006/relationships/hyperlink" Target="https://www.scansante.fr/applications/flux-entre-etablissements-orfee/submit?an=20&amp;gp=C06&amp;choix1=choix1_etab&amp;finess=710010067&amp;choix2=descact&amp;typedesc=comp&amp;_program=orfee.orfee_trt.sas" TargetMode="External"/><Relationship Id="rId12" Type="http://schemas.openxmlformats.org/officeDocument/2006/relationships/hyperlink" Target="https://www.scansante.fr/applications/flux-entre-etablissements-orfee/submit?an=20&amp;gp=K05&amp;choix1=choix1_etab&amp;finess=710978289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X22&amp;choix1=choix1_etab&amp;finess=710978289&amp;choix2=descact&amp;typedesc=comp&amp;_program=orfee.orfee_trt.sas" TargetMode="External"/><Relationship Id="rId108" Type="http://schemas.openxmlformats.org/officeDocument/2006/relationships/hyperlink" Target="https://www.scansante.fr/applications/flux-entre-etablissements-orfee/submit?an=20&amp;gp=K09&amp;choix1=choix1_etab&amp;finess=710010067&amp;choix2=descact&amp;typedesc=comp&amp;_program=orfee.orfee_trt.sas" TargetMode="External"/><Relationship Id="rId129" Type="http://schemas.openxmlformats.org/officeDocument/2006/relationships/hyperlink" Target="https://www.scansante.fr/applications/flux-entre-etablissements-orfee/submit?an=20&amp;gp=N03&amp;choix1=choix1_etab&amp;finess=710010067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K08&amp;choix1=choix1_etab&amp;finess=710978289&amp;choix2=descact&amp;typedesc=comp&amp;_program=orfee.orfee_trt.sas" TargetMode="External"/><Relationship Id="rId75" Type="http://schemas.openxmlformats.org/officeDocument/2006/relationships/hyperlink" Target="https://www.scansante.fr/applications/flux-entre-etablissements-orfee/submit?an=20&amp;gp=X19&amp;choix1=choix1_etab&amp;finess=710978255&amp;choix2=descact&amp;typedesc=comp&amp;_program=orfee.orfee_trt.sas" TargetMode="External"/><Relationship Id="rId96" Type="http://schemas.openxmlformats.org/officeDocument/2006/relationships/hyperlink" Target="https://www.scansante.fr/applications/flux-entre-etablissements-orfee/submit?an=20&amp;gp=X15&amp;choix1=choix1_etab&amp;finess=710010067&amp;choix2=descact&amp;typedesc=comp&amp;_program=orfee.orfee_trt.sas" TargetMode="External"/><Relationship Id="rId140" Type="http://schemas.openxmlformats.org/officeDocument/2006/relationships/hyperlink" Target="https://www.scansante.fr/applications/flux-entre-etablissements-orfee/submit?an=20&amp;gp=X03&amp;choix1=choix1_etab&amp;finess=710978131&amp;choix2=descact&amp;typedesc=comp&amp;_program=orfee.orfee_trt.sas" TargetMode="External"/><Relationship Id="rId161" Type="http://schemas.openxmlformats.org/officeDocument/2006/relationships/hyperlink" Target="https://www.scansante.fr/applications/flux-entre-etablissements-orfee/submit?an=20&amp;gp=X02&amp;choix1=choix1_etab&amp;finess=710978123&amp;choix2=descact&amp;typedesc=comp&amp;_program=orfee.orfee_trt.sas" TargetMode="External"/><Relationship Id="rId182" Type="http://schemas.openxmlformats.org/officeDocument/2006/relationships/hyperlink" Target="https://www.scansante.fr/applications/flux-entre-etablissements-orfee/submit?an=20&amp;gp=X03&amp;choix1=choix1_etab&amp;finess=710978289&amp;choix2=descact&amp;typedesc=comp&amp;_program=orfee.orfee_trt.sas" TargetMode="External"/><Relationship Id="rId217" Type="http://schemas.openxmlformats.org/officeDocument/2006/relationships/hyperlink" Target="https://www.scansante.fr/applications/flux-entre-etablissements-orfee/submit?an=20&amp;gp=X06&amp;choix1=choix1_etab&amp;finess=710010067&amp;choix2=descact&amp;typedesc=comp&amp;_program=orfee.orfee_trt.sas" TargetMode="External"/><Relationship Id="rId6" Type="http://schemas.openxmlformats.org/officeDocument/2006/relationships/hyperlink" Target="https://www.scansante.fr/applications/flux-entre-etablissements-orfee/submit?an=20&amp;gp=X07&amp;choix1=choix1_etab&amp;finess=710978289&amp;choix2=descact&amp;typedesc=comp&amp;_program=orfee.orfee_trt.sas" TargetMode="External"/><Relationship Id="rId238" Type="http://schemas.openxmlformats.org/officeDocument/2006/relationships/table" Target="../tables/table29.xml"/><Relationship Id="rId23" Type="http://schemas.openxmlformats.org/officeDocument/2006/relationships/hyperlink" Target="https://www.scansante.fr/applications/flux-entre-etablissements-orfee/submit?an=20&amp;gp=C08&amp;choix1=choix1_etab&amp;finess=710978289&amp;choix2=descact&amp;typedesc=comp&amp;_program=orfee.orfee_trt.sas" TargetMode="External"/><Relationship Id="rId119" Type="http://schemas.openxmlformats.org/officeDocument/2006/relationships/hyperlink" Target="https://www.scansante.fr/applications/flux-entre-etablissements-orfee/submit?an=20&amp;gp=X13&amp;choix1=choix1_etab&amp;finess=710010067&amp;choix2=descact&amp;typedesc=comp&amp;_program=orfee.orfee_trt.sas" TargetMode="External"/><Relationship Id="rId44" Type="http://schemas.openxmlformats.org/officeDocument/2006/relationships/hyperlink" Target="https://www.scansante.fr/applications/flux-entre-etablissements-orfee/submit?an=20&amp;gp=C15&amp;choix1=choix1_etab&amp;finess=710978289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X05&amp;choix1=choix1_etab&amp;finess=710978255&amp;choix2=descact&amp;typedesc=comp&amp;_program=orfee.orfee_trt.sas" TargetMode="External"/><Relationship Id="rId86" Type="http://schemas.openxmlformats.org/officeDocument/2006/relationships/hyperlink" Target="https://www.scansante.fr/applications/flux-entre-etablissements-orfee/submit?an=20&amp;gp=X20&amp;choix1=choix1_etab&amp;finess=710010067&amp;choix2=descact&amp;typedesc=comp&amp;_program=orfee.orfee_trt.sas" TargetMode="External"/><Relationship Id="rId130" Type="http://schemas.openxmlformats.org/officeDocument/2006/relationships/hyperlink" Target="https://www.scansante.fr/applications/flux-entre-etablissements-orfee/submit?an=20&amp;gp=K15&amp;choix1=choix1_etab&amp;finess=710010067&amp;choix2=descact&amp;typedesc=comp&amp;_program=orfee.orfee_trt.sas" TargetMode="External"/><Relationship Id="rId151" Type="http://schemas.openxmlformats.org/officeDocument/2006/relationships/hyperlink" Target="https://www.scansante.fr/applications/flux-entre-etablissements-orfee/submit?an=20&amp;gp=X02&amp;choix1=choix1_etab&amp;finess=710978180&amp;choix2=descact&amp;typedesc=comp&amp;_program=orfee.orfee_trt.sas" TargetMode="External"/><Relationship Id="rId172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193" Type="http://schemas.openxmlformats.org/officeDocument/2006/relationships/hyperlink" Target="https://www.scansante.fr/applications/flux-entre-etablissements-orfee/submit?an=20&amp;gp=X05&amp;choix1=choix1_etab&amp;finess=710978289&amp;choix2=descact&amp;typedesc=comp&amp;_program=orfee.orfee_trt.sas" TargetMode="External"/><Relationship Id="rId207" Type="http://schemas.openxmlformats.org/officeDocument/2006/relationships/hyperlink" Target="https://www.scansante.fr/applications/flux-entre-etablissements-orfee/submit?an=20&amp;gp=C09&amp;choix1=choix1_etab&amp;finess=710010067&amp;choix2=descact&amp;typedesc=comp&amp;_program=orfee.orfee_trt.sas" TargetMode="External"/><Relationship Id="rId228" Type="http://schemas.openxmlformats.org/officeDocument/2006/relationships/hyperlink" Target="https://www.scansante.fr/applications/flux-entre-etablissements-orfee/submit?an=20&amp;gp=C06&amp;choix1=choix1_etab&amp;finess=710010067&amp;choix2=descact&amp;typedesc=comp&amp;_program=orfee.orfee_trt.sas" TargetMode="External"/><Relationship Id="rId13" Type="http://schemas.openxmlformats.org/officeDocument/2006/relationships/hyperlink" Target="https://www.scansante.fr/applications/flux-entre-etablissements-orfee/submit?an=20&amp;gp=X24&amp;choix1=choix1_etab&amp;finess=710978289&amp;choix2=descact&amp;typedesc=comp&amp;_program=orfee.orfee_trt.sas" TargetMode="External"/><Relationship Id="rId109" Type="http://schemas.openxmlformats.org/officeDocument/2006/relationships/hyperlink" Target="https://www.scansante.fr/applications/flux-entre-etablissements-orfee/submit?an=20&amp;gp=C19&amp;choix1=choix1_etab&amp;finess=710010067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X09&amp;choix1=choix1_etab&amp;finess=710978289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K13&amp;choix1=choix1_etab&amp;finess=710978289&amp;choix2=descact&amp;typedesc=comp&amp;_program=orfee.orfee_trt.sas" TargetMode="External"/><Relationship Id="rId76" Type="http://schemas.openxmlformats.org/officeDocument/2006/relationships/hyperlink" Target="https://www.scansante.fr/applications/flux-entre-etablissements-orfee/submit?an=20&amp;gp=X24&amp;choix1=choix1_etab&amp;finess=710978255&amp;choix2=descact&amp;typedesc=comp&amp;_program=orfee.orfee_trt.sas" TargetMode="External"/><Relationship Id="rId97" Type="http://schemas.openxmlformats.org/officeDocument/2006/relationships/hyperlink" Target="https://www.scansante.fr/applications/flux-entre-etablissements-orfee/submit?an=20&amp;gp=X19&amp;choix1=choix1_etab&amp;finess=710010067&amp;choix2=descact&amp;typedesc=comp&amp;_program=orfee.orfee_trt.sas" TargetMode="External"/><Relationship Id="rId120" Type="http://schemas.openxmlformats.org/officeDocument/2006/relationships/hyperlink" Target="https://www.scansante.fr/applications/flux-entre-etablissements-orfee/submit?an=20&amp;gp=C15&amp;choix1=choix1_etab&amp;finess=710010067&amp;choix2=descact&amp;typedesc=comp&amp;_program=orfee.orfee_trt.sas" TargetMode="External"/><Relationship Id="rId141" Type="http://schemas.openxmlformats.org/officeDocument/2006/relationships/hyperlink" Target="https://www.scansante.fr/applications/flux-entre-etablissements-orfee/submit?an=20&amp;gp=ALL&amp;choix1=choix1_etab&amp;finess=710978180&amp;choix2=descact&amp;typedesc=comp&amp;_program=orfee.orfee_trt.sas" TargetMode="External"/><Relationship Id="rId7" Type="http://schemas.openxmlformats.org/officeDocument/2006/relationships/hyperlink" Target="https://www.scansante.fr/applications/flux-entre-etablissements-orfee/submit?an=20&amp;gp=X05&amp;choix1=choix1_etab&amp;finess=710978289&amp;choix2=descact&amp;typedesc=comp&amp;_program=orfee.orfee_trt.sas" TargetMode="External"/><Relationship Id="rId162" Type="http://schemas.openxmlformats.org/officeDocument/2006/relationships/hyperlink" Target="https://www.scansante.fr/applications/flux-entre-etablissements-orfee/submit?an=20&amp;gp=X14&amp;choix1=choix1_etab&amp;finess=710978123&amp;choix2=descact&amp;typedesc=comp&amp;_program=orfee.orfee_trt.sas" TargetMode="External"/><Relationship Id="rId183" Type="http://schemas.openxmlformats.org/officeDocument/2006/relationships/hyperlink" Target="https://www.scansante.fr/applications/flux-entre-etablissements-orfee/submit?an=20&amp;gp=X06&amp;choix1=choix1_etab&amp;finess=710978289&amp;choix2=descact&amp;typedesc=comp&amp;_program=orfee.orfee_trt.sas" TargetMode="External"/><Relationship Id="rId218" Type="http://schemas.openxmlformats.org/officeDocument/2006/relationships/hyperlink" Target="https://www.scansante.fr/applications/flux-entre-etablissements-orfee/submit?an=20&amp;gp=X05&amp;choix1=choix1_etab&amp;finess=710010067&amp;choix2=descact&amp;typedesc=comp&amp;_program=orfee.orfee_trt.sas" TargetMode="External"/><Relationship Id="rId239" Type="http://schemas.openxmlformats.org/officeDocument/2006/relationships/table" Target="../tables/table30.xml"/><Relationship Id="rId24" Type="http://schemas.openxmlformats.org/officeDocument/2006/relationships/hyperlink" Target="https://www.scansante.fr/applications/flux-entre-etablissements-orfee/submit?an=20&amp;gp=X18&amp;choix1=choix1_etab&amp;finess=710978289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X10&amp;choix1=choix1_etab&amp;finess=710978289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X03&amp;choix1=choix1_etab&amp;finess=710978255&amp;choix2=descact&amp;typedesc=comp&amp;_program=orfee.orfee_trt.sas" TargetMode="External"/><Relationship Id="rId87" Type="http://schemas.openxmlformats.org/officeDocument/2006/relationships/hyperlink" Target="https://www.scansante.fr/applications/flux-entre-etablissements-orfee/submit?an=20&amp;gp=X24&amp;choix1=choix1_etab&amp;finess=710010067&amp;choix2=descact&amp;typedesc=comp&amp;_program=orfee.orfee_trt.sas" TargetMode="External"/><Relationship Id="rId110" Type="http://schemas.openxmlformats.org/officeDocument/2006/relationships/hyperlink" Target="https://www.scansante.fr/applications/flux-entre-etablissements-orfee/submit?an=20&amp;gp=O04&amp;choix1=choix1_etab&amp;finess=710010067&amp;choix2=descact&amp;typedesc=comp&amp;_program=orfee.orfee_trt.sas" TargetMode="External"/><Relationship Id="rId131" Type="http://schemas.openxmlformats.org/officeDocument/2006/relationships/hyperlink" Target="https://www.scansante.fr/applications/flux-entre-etablissements-orfee/submit?an=20&amp;gp=K08&amp;choix1=choix1_etab&amp;finess=710010067&amp;choix2=descact&amp;typedesc=comp&amp;_program=orfee.orfee_trt.sas" TargetMode="External"/><Relationship Id="rId152" Type="http://schemas.openxmlformats.org/officeDocument/2006/relationships/hyperlink" Target="https://www.scansante.fr/applications/flux-entre-etablissements-orfee/submit?an=20&amp;gp=X15&amp;choix1=choix1_etab&amp;finess=710978180&amp;choix2=descact&amp;typedesc=comp&amp;_program=orfee.orfee_trt.sas" TargetMode="External"/><Relationship Id="rId173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194" Type="http://schemas.openxmlformats.org/officeDocument/2006/relationships/hyperlink" Target="https://www.scansante.fr/applications/flux-entre-etablissements-orfee/submit?an=20&amp;gp=X05&amp;choix1=choix1_etab&amp;finess=710978289&amp;choix2=descact&amp;typedesc=comp&amp;_program=orfee.orfee_trt.sas" TargetMode="External"/><Relationship Id="rId208" Type="http://schemas.openxmlformats.org/officeDocument/2006/relationships/hyperlink" Target="https://www.scansante.fr/applications/flux-entre-etablissements-orfee/submit?an=20&amp;gp=X08&amp;choix1=choix1_etab&amp;finess=710010067&amp;choix2=descact&amp;typedesc=comp&amp;_program=orfee.orfee_trt.sas" TargetMode="External"/><Relationship Id="rId229" Type="http://schemas.openxmlformats.org/officeDocument/2006/relationships/hyperlink" Target="https://www.scansante.fr/applications/flux-entre-etablissements-orfee/submit?an=20&amp;gp=C07&amp;choix1=choix1_etab&amp;finess=710010067&amp;choix2=descact&amp;typedesc=comp&amp;_program=orfee.orfee_trt.sas" TargetMode="External"/><Relationship Id="rId240" Type="http://schemas.openxmlformats.org/officeDocument/2006/relationships/table" Target="../tables/table31.xml"/><Relationship Id="rId14" Type="http://schemas.openxmlformats.org/officeDocument/2006/relationships/hyperlink" Target="https://www.scansante.fr/applications/flux-entre-etablissements-orfee/submit?an=20&amp;gp=X21&amp;choix1=choix1_etab&amp;finess=710978289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O03&amp;choix1=choix1_etab&amp;finess=710978289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C20&amp;choix1=choix1_etab&amp;finess=710978289&amp;choix2=descact&amp;typedesc=comp&amp;_program=orfee.orfee_trt.sas" TargetMode="External"/><Relationship Id="rId77" Type="http://schemas.openxmlformats.org/officeDocument/2006/relationships/hyperlink" Target="https://www.scansante.fr/applications/flux-entre-etablissements-orfee/submit?an=20&amp;gp=X02&amp;choix1=choix1_etab&amp;finess=710978255&amp;choix2=descact&amp;typedesc=comp&amp;_program=orfee.orfee_trt.sas" TargetMode="External"/><Relationship Id="rId100" Type="http://schemas.openxmlformats.org/officeDocument/2006/relationships/hyperlink" Target="https://www.scansante.fr/applications/flux-entre-etablissements-orfee/submit?an=20&amp;gp=X21&amp;choix1=choix1_etab&amp;finess=710010067&amp;choix2=descact&amp;typedesc=comp&amp;_program=orfee.orfee_trt.sas" TargetMode="External"/><Relationship Id="rId8" Type="http://schemas.openxmlformats.org/officeDocument/2006/relationships/hyperlink" Target="https://www.scansante.fr/applications/flux-entre-etablissements-orfee/submit?an=20&amp;gp=X02&amp;choix1=choix1_etab&amp;finess=710978289&amp;choix2=descact&amp;typedesc=comp&amp;_program=orfee.orfee_trt.sas" TargetMode="External"/><Relationship Id="rId98" Type="http://schemas.openxmlformats.org/officeDocument/2006/relationships/hyperlink" Target="https://www.scansante.fr/applications/flux-entre-etablissements-orfee/submit?an=20&amp;gp=X09&amp;choix1=choix1_etab&amp;finess=710010067&amp;choix2=descact&amp;typedesc=comp&amp;_program=orfee.orfee_trt.sas" TargetMode="External"/><Relationship Id="rId121" Type="http://schemas.openxmlformats.org/officeDocument/2006/relationships/hyperlink" Target="https://www.scansante.fr/applications/flux-entre-etablissements-orfee/submit?an=20&amp;gp=K06&amp;choix1=choix1_etab&amp;finess=710010067&amp;choix2=descact&amp;typedesc=comp&amp;_program=orfee.orfee_trt.sas" TargetMode="External"/><Relationship Id="rId142" Type="http://schemas.openxmlformats.org/officeDocument/2006/relationships/hyperlink" Target="https://www.scansante.fr/applications/flux-entre-etablissements-orfee/submit?an=20&amp;gp=X20&amp;choix1=choix1_etab&amp;finess=710978180&amp;choix2=descact&amp;typedesc=comp&amp;_program=orfee.orfee_trt.sas" TargetMode="External"/><Relationship Id="rId163" Type="http://schemas.openxmlformats.org/officeDocument/2006/relationships/hyperlink" Target="https://www.scansante.fr/applications/flux-entre-etablissements-orfee/submit?an=20&amp;gp=X05&amp;choix1=choix1_etab&amp;finess=710978123&amp;choix2=descact&amp;typedesc=comp&amp;_program=orfee.orfee_trt.sas" TargetMode="External"/><Relationship Id="rId184" Type="http://schemas.openxmlformats.org/officeDocument/2006/relationships/hyperlink" Target="https://www.scansante.fr/applications/flux-entre-etablissements-orfee/submit?an=20&amp;gp=X06&amp;choix1=choix1_etab&amp;finess=710978289&amp;choix2=descact&amp;typedesc=comp&amp;_program=orfee.orfee_trt.sas" TargetMode="External"/><Relationship Id="rId219" Type="http://schemas.openxmlformats.org/officeDocument/2006/relationships/hyperlink" Target="https://www.scansante.fr/applications/flux-entre-etablissements-orfee/submit?an=20&amp;gp=X05&amp;choix1=choix1_etab&amp;finess=710010067&amp;choix2=descact&amp;typedesc=comp&amp;_program=orfee.orfee_trt.sas" TargetMode="External"/><Relationship Id="rId230" Type="http://schemas.openxmlformats.org/officeDocument/2006/relationships/hyperlink" Target="https://www.scansante.fr/applications/flux-entre-etablissements-orfee/submit?an=20&amp;gp=X14&amp;choix1=choix1_etab&amp;finess=710010067&amp;choix2=descact&amp;typedesc=comp&amp;_program=orfee.orfee_trt.sas" TargetMode="External"/><Relationship Id="rId25" Type="http://schemas.openxmlformats.org/officeDocument/2006/relationships/hyperlink" Target="https://www.scansante.fr/applications/flux-entre-etablissements-orfee/submit?an=20&amp;gp=S01&amp;choix1=choix1_etab&amp;finess=710978289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X11&amp;choix1=choix1_etab&amp;finess=710978289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X08&amp;choix1=choix1_etab&amp;finess=710978255&amp;choix2=descact&amp;typedesc=comp&amp;_program=orfee.orfee_trt.sas" TargetMode="External"/><Relationship Id="rId88" Type="http://schemas.openxmlformats.org/officeDocument/2006/relationships/hyperlink" Target="https://www.scansante.fr/applications/flux-entre-etablissements-orfee/submit?an=20&amp;gp=C11&amp;choix1=choix1_etab&amp;finess=710010067&amp;choix2=descact&amp;typedesc=comp&amp;_program=orfee.orfee_trt.sas" TargetMode="External"/><Relationship Id="rId111" Type="http://schemas.openxmlformats.org/officeDocument/2006/relationships/hyperlink" Target="https://www.scansante.fr/applications/flux-entre-etablissements-orfee/submit?an=20&amp;gp=S05&amp;choix1=choix1_etab&amp;finess=710010067&amp;choix2=descact&amp;typedesc=comp&amp;_program=orfee.orfee_trt.sas" TargetMode="External"/><Relationship Id="rId132" Type="http://schemas.openxmlformats.org/officeDocument/2006/relationships/hyperlink" Target="https://www.scansante.fr/applications/flux-entre-etablissements-orfee/submit?an=20&amp;gp=C13&amp;choix1=choix1_etab&amp;finess=710010067&amp;choix2=descact&amp;typedesc=comp&amp;_program=orfee.orfee_trt.sas" TargetMode="External"/><Relationship Id="rId153" Type="http://schemas.openxmlformats.org/officeDocument/2006/relationships/hyperlink" Target="https://www.scansante.fr/applications/flux-entre-etablissements-orfee/submit?an=20&amp;gp=X14&amp;choix1=choix1_etab&amp;finess=710978180&amp;choix2=descact&amp;typedesc=comp&amp;_program=orfee.orfee_trt.sas" TargetMode="External"/><Relationship Id="rId174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195" Type="http://schemas.openxmlformats.org/officeDocument/2006/relationships/hyperlink" Target="https://www.scansante.fr/applications/flux-entre-etablissements-orfee/submit?an=20&amp;gp=X05&amp;choix1=choix1_etab&amp;finess=710978289&amp;choix2=descact&amp;typedesc=comp&amp;_program=orfee.orfee_trt.sas" TargetMode="External"/><Relationship Id="rId209" Type="http://schemas.openxmlformats.org/officeDocument/2006/relationships/hyperlink" Target="https://www.scansante.fr/applications/flux-entre-etablissements-orfee/submit?an=20&amp;gp=X08&amp;choix1=choix1_etab&amp;finess=710010067&amp;choix2=descact&amp;typedesc=comp&amp;_program=orfee.orfee_trt.sas" TargetMode="External"/><Relationship Id="rId220" Type="http://schemas.openxmlformats.org/officeDocument/2006/relationships/hyperlink" Target="https://www.scansante.fr/applications/flux-entre-etablissements-orfee/submit?an=20&amp;gp=X02&amp;choix1=choix1_etab&amp;finess=710010067&amp;choix2=descact&amp;typedesc=comp&amp;_program=orfee.orfee_trt.sas" TargetMode="External"/><Relationship Id="rId241" Type="http://schemas.openxmlformats.org/officeDocument/2006/relationships/table" Target="../tables/table32.xml"/><Relationship Id="rId15" Type="http://schemas.openxmlformats.org/officeDocument/2006/relationships/hyperlink" Target="https://www.scansante.fr/applications/flux-entre-etablissements-orfee/submit?an=20&amp;gp=X14&amp;choix1=choix1_etab&amp;finess=710978289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K03&amp;choix1=choix1_etab&amp;finess=710978289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C18&amp;choix1=choix1_etab&amp;finess=710978289&amp;choix2=descact&amp;typedesc=comp&amp;_program=orfee.orfee_trt.sas" TargetMode="External"/><Relationship Id="rId106" Type="http://schemas.openxmlformats.org/officeDocument/2006/relationships/hyperlink" Target="https://www.scansante.fr/applications/flux-entre-etablissements-orfee/submit?an=20&amp;gp=O01&amp;choix1=choix1_etab&amp;finess=710010067&amp;choix2=descact&amp;typedesc=comp&amp;_program=orfee.orfee_trt.sas" TargetMode="External"/><Relationship Id="rId127" Type="http://schemas.openxmlformats.org/officeDocument/2006/relationships/hyperlink" Target="https://www.scansante.fr/applications/flux-entre-etablissements-orfee/submit?an=20&amp;gp=C23&amp;choix1=choix1_etab&amp;finess=710010067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X12&amp;choix1=choix1_etab&amp;finess=710978289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S05&amp;choix1=choix1_etab&amp;finess=710978289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K10&amp;choix1=choix1_etab&amp;finess=710978289&amp;choix2=descact&amp;typedesc=comp&amp;_program=orfee.orfee_trt.sas" TargetMode="External"/><Relationship Id="rId73" Type="http://schemas.openxmlformats.org/officeDocument/2006/relationships/hyperlink" Target="https://www.scansante.fr/applications/flux-entre-etablissements-orfee/submit?an=20&amp;gp=X15&amp;choix1=choix1_etab&amp;finess=710978255&amp;choix2=descact&amp;typedesc=comp&amp;_program=orfee.orfee_trt.sas" TargetMode="External"/><Relationship Id="rId78" Type="http://schemas.openxmlformats.org/officeDocument/2006/relationships/hyperlink" Target="https://www.scansante.fr/applications/flux-entre-etablissements-orfee/submit?an=20&amp;gp=X18&amp;choix1=choix1_etab&amp;finess=710978255&amp;choix2=descact&amp;typedesc=comp&amp;_program=orfee.orfee_trt.sas" TargetMode="External"/><Relationship Id="rId94" Type="http://schemas.openxmlformats.org/officeDocument/2006/relationships/hyperlink" Target="https://www.scansante.fr/applications/flux-entre-etablissements-orfee/submit?an=20&amp;gp=X04&amp;choix1=choix1_etab&amp;finess=710010067&amp;choix2=descact&amp;typedesc=comp&amp;_program=orfee.orfee_trt.sas" TargetMode="External"/><Relationship Id="rId99" Type="http://schemas.openxmlformats.org/officeDocument/2006/relationships/hyperlink" Target="https://www.scansante.fr/applications/flux-entre-etablissements-orfee/submit?an=20&amp;gp=C08&amp;choix1=choix1_etab&amp;finess=710010067&amp;choix2=descact&amp;typedesc=comp&amp;_program=orfee.orfee_trt.sas" TargetMode="External"/><Relationship Id="rId101" Type="http://schemas.openxmlformats.org/officeDocument/2006/relationships/hyperlink" Target="https://www.scansante.fr/applications/flux-entre-etablissements-orfee/submit?an=20&amp;gp=C25&amp;choix1=choix1_etab&amp;finess=710010067&amp;choix2=descact&amp;typedesc=comp&amp;_program=orfee.orfee_trt.sas" TargetMode="External"/><Relationship Id="rId122" Type="http://schemas.openxmlformats.org/officeDocument/2006/relationships/hyperlink" Target="https://www.scansante.fr/applications/flux-entre-etablissements-orfee/submit?an=20&amp;gp=K12&amp;choix1=choix1_etab&amp;finess=710010067&amp;choix2=descact&amp;typedesc=comp&amp;_program=orfee.orfee_trt.sas" TargetMode="External"/><Relationship Id="rId143" Type="http://schemas.openxmlformats.org/officeDocument/2006/relationships/hyperlink" Target="https://www.scansante.fr/applications/flux-entre-etablissements-orfee/submit?an=20&amp;gp=X08&amp;choix1=choix1_etab&amp;finess=710978180&amp;choix2=descact&amp;typedesc=comp&amp;_program=orfee.orfee_trt.sas" TargetMode="External"/><Relationship Id="rId148" Type="http://schemas.openxmlformats.org/officeDocument/2006/relationships/hyperlink" Target="https://www.scansante.fr/applications/flux-entre-etablissements-orfee/submit?an=20&amp;gp=X06&amp;choix1=choix1_etab&amp;finess=710978180&amp;choix2=descact&amp;typedesc=comp&amp;_program=orfee.orfee_trt.sas" TargetMode="External"/><Relationship Id="rId164" Type="http://schemas.openxmlformats.org/officeDocument/2006/relationships/hyperlink" Target="https://www.scansante.fr/applications/flux-entre-etablissements-orfee/submit?an=20&amp;gp=X12&amp;choix1=choix1_etab&amp;finess=710978123&amp;choix2=descact&amp;typedesc=comp&amp;_program=orfee.orfee_trt.sas" TargetMode="External"/><Relationship Id="rId169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185" Type="http://schemas.openxmlformats.org/officeDocument/2006/relationships/hyperlink" Target="https://www.scansante.fr/applications/flux-entre-etablissements-orfee/submit?an=20&amp;gp=X06&amp;choix1=choix1_etab&amp;finess=710978289&amp;choix2=descact&amp;typedesc=comp&amp;_program=orfee.orfee_trt.sas" TargetMode="External"/><Relationship Id="rId4" Type="http://schemas.openxmlformats.org/officeDocument/2006/relationships/hyperlink" Target="https://www.scansante.fr/applications/flux-entre-etablissements-orfee/submit?an=20&amp;gp=X03&amp;choix1=choix1_etab&amp;finess=710978289&amp;choix2=descact&amp;typedesc=comp&amp;_program=orfee.orfee_trt.sas" TargetMode="External"/><Relationship Id="rId9" Type="http://schemas.openxmlformats.org/officeDocument/2006/relationships/hyperlink" Target="https://www.scansante.fr/applications/flux-entre-etablissements-orfee/submit?an=20&amp;gp=C11&amp;choix1=choix1_etab&amp;finess=710978289&amp;choix2=descact&amp;typedesc=comp&amp;_program=orfee.orfee_trt.sas" TargetMode="External"/><Relationship Id="rId180" Type="http://schemas.openxmlformats.org/officeDocument/2006/relationships/hyperlink" Target="https://www.scansante.fr/applications/flux-entre-etablissements-orfee/submit?an=20&amp;gp=X03&amp;choix1=choix1_etab&amp;finess=710978289&amp;choix2=descact&amp;typedesc=comp&amp;_program=orfee.orfee_trt.sas" TargetMode="External"/><Relationship Id="rId210" Type="http://schemas.openxmlformats.org/officeDocument/2006/relationships/hyperlink" Target="https://www.scansante.fr/applications/flux-entre-etablissements-orfee/submit?an=20&amp;gp=X08&amp;choix1=choix1_etab&amp;finess=710010067&amp;choix2=descact&amp;typedesc=comp&amp;_program=orfee.orfee_trt.sas" TargetMode="External"/><Relationship Id="rId215" Type="http://schemas.openxmlformats.org/officeDocument/2006/relationships/hyperlink" Target="https://www.scansante.fr/applications/flux-entre-etablissements-orfee/submit?an=20&amp;gp=X03&amp;choix1=choix1_etab&amp;finess=710010067&amp;choix2=descact&amp;typedesc=comp&amp;_program=orfee.orfee_trt.sas" TargetMode="External"/><Relationship Id="rId236" Type="http://schemas.openxmlformats.org/officeDocument/2006/relationships/table" Target="../tables/table27.xml"/><Relationship Id="rId26" Type="http://schemas.openxmlformats.org/officeDocument/2006/relationships/hyperlink" Target="https://www.scansante.fr/applications/flux-entre-etablissements-orfee/submit?an=20&amp;gp=S02&amp;choix1=choix1_etab&amp;finess=710978289&amp;choix2=descact&amp;typedesc=comp&amp;_program=orfee.orfee_trt.sas" TargetMode="External"/><Relationship Id="rId231" Type="http://schemas.openxmlformats.org/officeDocument/2006/relationships/hyperlink" Target="https://www.scansante.fr/applications/flux-entre-etablissements-orfee/submit?an=20&amp;gp=X04&amp;choix1=choix1_etab&amp;finess=710010067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K12&amp;choix1=choix1_etab&amp;finess=710978289&amp;choix2=descact&amp;typedesc=comp&amp;_program=orfee.orfee_trt.sas" TargetMode="External"/><Relationship Id="rId68" Type="http://schemas.openxmlformats.org/officeDocument/2006/relationships/hyperlink" Target="https://www.scansante.fr/applications/flux-entre-etablissements-orfee/submit?an=20&amp;gp=X22&amp;choix1=choix1_etab&amp;finess=710978255&amp;choix2=descact&amp;typedesc=comp&amp;_program=orfee.orfee_trt.sas" TargetMode="External"/><Relationship Id="rId89" Type="http://schemas.openxmlformats.org/officeDocument/2006/relationships/hyperlink" Target="https://www.scansante.fr/applications/flux-entre-etablissements-orfee/submit?an=20&amp;gp=X12&amp;choix1=choix1_etab&amp;finess=710010067&amp;choix2=descact&amp;typedesc=comp&amp;_program=orfee.orfee_trt.sas" TargetMode="External"/><Relationship Id="rId112" Type="http://schemas.openxmlformats.org/officeDocument/2006/relationships/hyperlink" Target="https://www.scansante.fr/applications/flux-entre-etablissements-orfee/submit?an=20&amp;gp=C20&amp;choix1=choix1_etab&amp;finess=710010067&amp;choix2=descact&amp;typedesc=comp&amp;_program=orfee.orfee_trt.sas" TargetMode="External"/><Relationship Id="rId133" Type="http://schemas.openxmlformats.org/officeDocument/2006/relationships/hyperlink" Target="https://www.scansante.fr/applications/flux-entre-etablissements-orfee/submit?an=20&amp;gp=C21&amp;choix1=choix1_etab&amp;finess=710010067&amp;choix2=descact&amp;typedesc=comp&amp;_program=orfee.orfee_trt.sas" TargetMode="External"/><Relationship Id="rId154" Type="http://schemas.openxmlformats.org/officeDocument/2006/relationships/hyperlink" Target="https://www.scansante.fr/applications/flux-entre-etablissements-orfee/submit?an=20&amp;gp=ALL&amp;choix1=choix1_etab&amp;finess=710978123&amp;choix2=descact&amp;typedesc=comp&amp;_program=orfee.orfee_trt.sas" TargetMode="External"/><Relationship Id="rId175" Type="http://schemas.openxmlformats.org/officeDocument/2006/relationships/hyperlink" Target="https://www.scansante.fr/applications/flux-entre-etablissements-orfee/submit?an=20&amp;gp=X08&amp;choix1=choix1_etab&amp;finess=710978289&amp;choix2=descact&amp;typedesc=comp&amp;_program=orfee.orfee_trt.sas" TargetMode="External"/><Relationship Id="rId196" Type="http://schemas.openxmlformats.org/officeDocument/2006/relationships/hyperlink" Target="https://www.scansante.fr/applications/flux-entre-etablissements-orfee/submit?an=20&amp;gp=X02&amp;choix1=choix1_etab&amp;finess=710978289&amp;choix2=descact&amp;typedesc=comp&amp;_program=orfee.orfee_trt.sas" TargetMode="External"/><Relationship Id="rId200" Type="http://schemas.openxmlformats.org/officeDocument/2006/relationships/hyperlink" Target="https://www.scansante.fr/applications/flux-entre-etablissements-orfee/submit?an=20&amp;gp=C11&amp;choix1=choix1_etab&amp;finess=710978289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X20&amp;choix1=choix1_etab&amp;finess=710978289&amp;choix2=descact&amp;typedesc=comp&amp;_program=orfee.orfee_trt.sas" TargetMode="External"/><Relationship Id="rId221" Type="http://schemas.openxmlformats.org/officeDocument/2006/relationships/hyperlink" Target="https://www.scansante.fr/applications/flux-entre-etablissements-orfee/submit?an=20&amp;gp=X02&amp;choix1=choix1_etab&amp;finess=710010067&amp;choix2=descact&amp;typedesc=comp&amp;_program=orfee.orfee_trt.sas" TargetMode="External"/><Relationship Id="rId242" Type="http://schemas.openxmlformats.org/officeDocument/2006/relationships/table" Target="../tables/table33.xml"/><Relationship Id="rId37" Type="http://schemas.openxmlformats.org/officeDocument/2006/relationships/hyperlink" Target="https://www.scansante.fr/applications/flux-entre-etablissements-orfee/submit?an=20&amp;gp=O02&amp;choix1=choix1_etab&amp;finess=710978289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C21&amp;choix1=choix1_etab&amp;finess=710978289&amp;choix2=descact&amp;typedesc=comp&amp;_program=orfee.orfee_trt.sas" TargetMode="External"/><Relationship Id="rId79" Type="http://schemas.openxmlformats.org/officeDocument/2006/relationships/hyperlink" Target="https://www.scansante.fr/applications/flux-entre-etablissements-orfee/submit?an=20&amp;gp=ALL&amp;choix1=choix1_etab&amp;finess=710010067&amp;choix2=descact&amp;typedesc=comp&amp;_program=orfee.orfee_trt.sas" TargetMode="External"/><Relationship Id="rId102" Type="http://schemas.openxmlformats.org/officeDocument/2006/relationships/hyperlink" Target="https://www.scansante.fr/applications/flux-entre-etablissements-orfee/submit?an=20&amp;gp=K02&amp;choix1=choix1_etab&amp;finess=710010067&amp;choix2=descact&amp;typedesc=comp&amp;_program=orfee.orfee_trt.sas" TargetMode="External"/><Relationship Id="rId123" Type="http://schemas.openxmlformats.org/officeDocument/2006/relationships/hyperlink" Target="https://www.scansante.fr/applications/flux-entre-etablissements-orfee/submit?an=20&amp;gp=X23&amp;choix1=choix1_etab&amp;finess=710010067&amp;choix2=descact&amp;typedesc=comp&amp;_program=orfee.orfee_trt.sas" TargetMode="External"/><Relationship Id="rId144" Type="http://schemas.openxmlformats.org/officeDocument/2006/relationships/hyperlink" Target="https://www.scansante.fr/applications/flux-entre-etablissements-orfee/submit?an=20&amp;gp=X24&amp;choix1=choix1_etab&amp;finess=710978180&amp;choix2=descact&amp;typedesc=comp&amp;_program=orfee.orfee_trt.sas" TargetMode="External"/><Relationship Id="rId90" Type="http://schemas.openxmlformats.org/officeDocument/2006/relationships/hyperlink" Target="https://www.scansante.fr/applications/flux-entre-etablissements-orfee/submit?an=20&amp;gp=X16&amp;choix1=choix1_etab&amp;finess=710010067&amp;choix2=descact&amp;typedesc=comp&amp;_program=orfee.orfee_trt.sas" TargetMode="External"/><Relationship Id="rId165" Type="http://schemas.openxmlformats.org/officeDocument/2006/relationships/hyperlink" Target="https://www.scansante.fr/applications/flux-entre-etablissements-orfee/submit?an=20&amp;gp=X03&amp;choix1=choix1_etab&amp;finess=710978123&amp;choix2=descact&amp;typedesc=comp&amp;_program=orfee.orfee_trt.sas" TargetMode="External"/><Relationship Id="rId186" Type="http://schemas.openxmlformats.org/officeDocument/2006/relationships/hyperlink" Target="https://www.scansante.fr/applications/flux-entre-etablissements-orfee/submit?an=20&amp;gp=X06&amp;choix1=choix1_etab&amp;finess=710978289&amp;choix2=descact&amp;typedesc=comp&amp;_program=orfee.orfee_trt.sas" TargetMode="External"/><Relationship Id="rId211" Type="http://schemas.openxmlformats.org/officeDocument/2006/relationships/hyperlink" Target="https://www.scansante.fr/applications/flux-entre-etablissements-orfee/submit?an=20&amp;gp=X07&amp;choix1=choix1_etab&amp;finess=710010067&amp;choix2=descact&amp;typedesc=comp&amp;_program=orfee.orfee_trt.sas" TargetMode="External"/><Relationship Id="rId232" Type="http://schemas.openxmlformats.org/officeDocument/2006/relationships/hyperlink" Target="https://www.scansante.fr/applications/flux-entre-etablissements-orfee/submit?an=20&amp;gp=X22&amp;choix1=choix1_etab&amp;finess=710010067&amp;choix2=descact&amp;typedesc=comp&amp;_program=orfee.orfee_trt.sas" TargetMode="External"/><Relationship Id="rId27" Type="http://schemas.openxmlformats.org/officeDocument/2006/relationships/hyperlink" Target="https://www.scansante.fr/applications/flux-entre-etablissements-orfee/submit?an=20&amp;gp=N02&amp;choix1=choix1_etab&amp;finess=710978289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K04&amp;choix1=choix1_etab&amp;finess=710978289&amp;choix2=descact&amp;typedesc=comp&amp;_program=orfee.orfee_trt.sas" TargetMode="External"/><Relationship Id="rId69" Type="http://schemas.openxmlformats.org/officeDocument/2006/relationships/hyperlink" Target="https://www.scansante.fr/applications/flux-entre-etablissements-orfee/submit?an=20&amp;gp=X07&amp;choix1=choix1_etab&amp;finess=710978255&amp;choix2=descact&amp;typedesc=comp&amp;_program=orfee.orfee_trt.sas" TargetMode="External"/><Relationship Id="rId113" Type="http://schemas.openxmlformats.org/officeDocument/2006/relationships/hyperlink" Target="https://www.scansante.fr/applications/flux-entre-etablissements-orfee/submit?an=20&amp;gp=C17&amp;choix1=choix1_etab&amp;finess=710010067&amp;choix2=descact&amp;typedesc=comp&amp;_program=orfee.orfee_trt.sas" TargetMode="External"/><Relationship Id="rId134" Type="http://schemas.openxmlformats.org/officeDocument/2006/relationships/hyperlink" Target="https://www.scansante.fr/applications/flux-entre-etablissements-orfee/submit?an=20&amp;gp=K07&amp;choix1=choix1_etab&amp;finess=710010067&amp;choix2=descact&amp;typedesc=comp&amp;_program=orfee.orfee_trt.sas" TargetMode="External"/><Relationship Id="rId80" Type="http://schemas.openxmlformats.org/officeDocument/2006/relationships/hyperlink" Target="https://www.scansante.fr/applications/flux-entre-etablissements-orfee/submit?an=20&amp;gp=C09&amp;choix1=choix1_etab&amp;finess=710010067&amp;choix2=descact&amp;typedesc=comp&amp;_program=orfee.orfee_trt.sas" TargetMode="External"/><Relationship Id="rId155" Type="http://schemas.openxmlformats.org/officeDocument/2006/relationships/hyperlink" Target="https://www.scansante.fr/applications/flux-entre-etablissements-orfee/submit?an=20&amp;gp=X08&amp;choix1=choix1_etab&amp;finess=710978123&amp;choix2=descact&amp;typedesc=comp&amp;_program=orfee.orfee_trt.sas" TargetMode="External"/><Relationship Id="rId176" Type="http://schemas.openxmlformats.org/officeDocument/2006/relationships/hyperlink" Target="https://www.scansante.fr/applications/flux-entre-etablissements-orfee/submit?an=20&amp;gp=X08&amp;choix1=choix1_etab&amp;finess=710978289&amp;choix2=descact&amp;typedesc=comp&amp;_program=orfee.orfee_trt.sas" TargetMode="External"/><Relationship Id="rId197" Type="http://schemas.openxmlformats.org/officeDocument/2006/relationships/hyperlink" Target="https://www.scansante.fr/applications/flux-entre-etablissements-orfee/submit?an=20&amp;gp=X02&amp;choix1=choix1_etab&amp;finess=710978289&amp;choix2=descact&amp;typedesc=comp&amp;_program=orfee.orfee_trt.sas" TargetMode="External"/><Relationship Id="rId201" Type="http://schemas.openxmlformats.org/officeDocument/2006/relationships/hyperlink" Target="https://www.scansante.fr/applications/flux-entre-etablissements-orfee/submit?an=20&amp;gp=C11&amp;choix1=choix1_etab&amp;finess=710978289&amp;choix2=descact&amp;typedesc=comp&amp;_program=orfee.orfee_trt.sas" TargetMode="External"/><Relationship Id="rId222" Type="http://schemas.openxmlformats.org/officeDocument/2006/relationships/hyperlink" Target="https://www.scansante.fr/applications/flux-entre-etablissements-orfee/submit?an=20&amp;gp=X20&amp;choix1=choix1_etab&amp;finess=710010067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C14&amp;choix1=choix1_etab&amp;finess=710978289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C17&amp;choix1=choix1_etab&amp;finess=710978289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N03&amp;choix1=choix1_etab&amp;finess=710978289&amp;choix2=descact&amp;typedesc=comp&amp;_program=orfee.orfee_trt.sas" TargetMode="External"/><Relationship Id="rId103" Type="http://schemas.openxmlformats.org/officeDocument/2006/relationships/hyperlink" Target="https://www.scansante.fr/applications/flux-entre-etablissements-orfee/submit?an=20&amp;gp=S02&amp;choix1=choix1_etab&amp;finess=710010067&amp;choix2=descact&amp;typedesc=comp&amp;_program=orfee.orfee_trt.sas" TargetMode="External"/><Relationship Id="rId124" Type="http://schemas.openxmlformats.org/officeDocument/2006/relationships/hyperlink" Target="https://www.scansante.fr/applications/flux-entre-etablissements-orfee/submit?an=20&amp;gp=C14&amp;choix1=choix1_etab&amp;finess=710010067&amp;choix2=descact&amp;typedesc=comp&amp;_program=orfee.orfee_trt.sas" TargetMode="External"/><Relationship Id="rId70" Type="http://schemas.openxmlformats.org/officeDocument/2006/relationships/hyperlink" Target="https://www.scansante.fr/applications/flux-entre-etablissements-orfee/submit?an=20&amp;gp=X20&amp;choix1=choix1_etab&amp;finess=710978255&amp;choix2=descact&amp;typedesc=comp&amp;_program=orfee.orfee_trt.sas" TargetMode="External"/><Relationship Id="rId91" Type="http://schemas.openxmlformats.org/officeDocument/2006/relationships/hyperlink" Target="https://www.scansante.fr/applications/flux-entre-etablissements-orfee/submit?an=20&amp;gp=C02&amp;choix1=choix1_etab&amp;finess=710010067&amp;choix2=descact&amp;typedesc=comp&amp;_program=orfee.orfee_trt.sas" TargetMode="External"/><Relationship Id="rId145" Type="http://schemas.openxmlformats.org/officeDocument/2006/relationships/hyperlink" Target="https://www.scansante.fr/applications/flux-entre-etablissements-orfee/submit?an=20&amp;gp=X22&amp;choix1=choix1_etab&amp;finess=710978180&amp;choix2=descact&amp;typedesc=comp&amp;_program=orfee.orfee_trt.sas" TargetMode="External"/><Relationship Id="rId166" Type="http://schemas.openxmlformats.org/officeDocument/2006/relationships/hyperlink" Target="https://www.scansante.fr/applications/flux-entre-etablissements-orfee/submit?an=20&amp;gp=X15&amp;choix1=choix1_etab&amp;finess=710978123&amp;choix2=descact&amp;typedesc=comp&amp;_program=orfee.orfee_trt.sas" TargetMode="External"/><Relationship Id="rId187" Type="http://schemas.openxmlformats.org/officeDocument/2006/relationships/hyperlink" Target="https://www.scansante.fr/applications/flux-entre-etablissements-orfee/submit?an=20&amp;gp=X07&amp;choix1=choix1_etab&amp;finess=710978289&amp;choix2=descact&amp;typedesc=comp&amp;_program=orfee.orfee_trt.sas" TargetMode="External"/><Relationship Id="rId1" Type="http://schemas.openxmlformats.org/officeDocument/2006/relationships/hyperlink" Target="https://www.scansante.fr/applications/flux-entre-etablissements-orfee/submit?an=20&amp;gp=ALL&amp;choix1=choix1_etab&amp;finess=710978289&amp;choix2=descact&amp;typedesc=comp&amp;_program=orfee.orfee_trt.sas" TargetMode="External"/><Relationship Id="rId212" Type="http://schemas.openxmlformats.org/officeDocument/2006/relationships/hyperlink" Target="https://www.scansante.fr/applications/flux-entre-etablissements-orfee/submit?an=20&amp;gp=X07&amp;choix1=choix1_etab&amp;finess=710010067&amp;choix2=descact&amp;typedesc=comp&amp;_program=orfee.orfee_trt.sas" TargetMode="External"/><Relationship Id="rId233" Type="http://schemas.openxmlformats.org/officeDocument/2006/relationships/hyperlink" Target="https://www.scansante.fr/applications/flux-entre-etablissements-orfee/submit?an=20&amp;gp=X09&amp;choix1=choix1_etab&amp;finess=710010067&amp;choix2=descact&amp;typedesc=comp&amp;_program=orfee.orfee_trt.sas" TargetMode="External"/><Relationship Id="rId28" Type="http://schemas.openxmlformats.org/officeDocument/2006/relationships/hyperlink" Target="https://www.scansante.fr/applications/flux-entre-etablissements-orfee/submit?an=20&amp;gp=O01&amp;choix1=choix1_etab&amp;finess=710978289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K06&amp;choix1=choix1_etab&amp;finess=710978289&amp;choix2=descact&amp;typedesc=comp&amp;_program=orfee.orfee_trt.sas" TargetMode="External"/><Relationship Id="rId114" Type="http://schemas.openxmlformats.org/officeDocument/2006/relationships/hyperlink" Target="https://www.scansante.fr/applications/flux-entre-etablissements-orfee/submit?an=20&amp;gp=K10&amp;choix1=choix1_etab&amp;finess=710010067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K07&amp;choix1=choix1_etab&amp;finess=710978289&amp;choix2=descact&amp;typedesc=comp&amp;_program=orfee.orfee_trt.sas" TargetMode="External"/><Relationship Id="rId81" Type="http://schemas.openxmlformats.org/officeDocument/2006/relationships/hyperlink" Target="https://www.scansante.fr/applications/flux-entre-etablissements-orfee/submit?an=20&amp;gp=X07&amp;choix1=choix1_etab&amp;finess=710010067&amp;choix2=descact&amp;typedesc=comp&amp;_program=orfee.orfee_trt.sas" TargetMode="External"/><Relationship Id="rId135" Type="http://schemas.openxmlformats.org/officeDocument/2006/relationships/hyperlink" Target="https://www.scansante.fr/applications/flux-entre-etablissements-orfee/submit?an=20&amp;gp=ALL&amp;choix1=choix1_etab&amp;finess=710978131&amp;choix2=descact&amp;typedesc=comp&amp;_program=orfee.orfee_trt.sas" TargetMode="External"/><Relationship Id="rId156" Type="http://schemas.openxmlformats.org/officeDocument/2006/relationships/hyperlink" Target="https://www.scansante.fr/applications/flux-entre-etablissements-orfee/submit?an=20&amp;gp=X20&amp;choix1=choix1_etab&amp;finess=710978123&amp;choix2=descact&amp;typedesc=comp&amp;_program=orfee.orfee_trt.sas" TargetMode="External"/><Relationship Id="rId177" Type="http://schemas.openxmlformats.org/officeDocument/2006/relationships/hyperlink" Target="https://www.scansante.fr/applications/flux-entre-etablissements-orfee/submit?an=20&amp;gp=X08&amp;choix1=choix1_etab&amp;finess=710978289&amp;choix2=descact&amp;typedesc=comp&amp;_program=orfee.orfee_trt.sas" TargetMode="External"/><Relationship Id="rId198" Type="http://schemas.openxmlformats.org/officeDocument/2006/relationships/hyperlink" Target="https://www.scansante.fr/applications/flux-entre-etablissements-orfee/submit?an=20&amp;gp=X02&amp;choix1=choix1_etab&amp;finess=710978289&amp;choix2=descact&amp;typedesc=comp&amp;_program=orfee.orfee_trt.sas" TargetMode="External"/><Relationship Id="rId202" Type="http://schemas.openxmlformats.org/officeDocument/2006/relationships/hyperlink" Target="https://www.scansante.fr/applications/flux-entre-etablissements-orfee/submit?an=20&amp;gp=X16&amp;choix1=choix1_etab&amp;finess=710978289&amp;choix2=descact&amp;typedesc=comp&amp;_program=orfee.orfee_trt.sas" TargetMode="External"/><Relationship Id="rId223" Type="http://schemas.openxmlformats.org/officeDocument/2006/relationships/hyperlink" Target="https://www.scansante.fr/applications/flux-entre-etablissements-orfee/submit?an=20&amp;gp=X24&amp;choix1=choix1_etab&amp;finess=710010067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C25&amp;choix1=choix1_etab&amp;finess=710978289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C10&amp;choix1=choix1_etab&amp;finess=710978289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C22&amp;choix1=choix1_etab&amp;finess=710978289&amp;choix2=descact&amp;typedesc=comp&amp;_program=orfee.orfee_trt.sas" TargetMode="External"/><Relationship Id="rId104" Type="http://schemas.openxmlformats.org/officeDocument/2006/relationships/hyperlink" Target="https://www.scansante.fr/applications/flux-entre-etablissements-orfee/submit?an=20&amp;gp=S03&amp;choix1=choix1_etab&amp;finess=710010067&amp;choix2=descact&amp;typedesc=comp&amp;_program=orfee.orfee_trt.sas" TargetMode="External"/><Relationship Id="rId125" Type="http://schemas.openxmlformats.org/officeDocument/2006/relationships/hyperlink" Target="https://www.scansante.fr/applications/flux-entre-etablissements-orfee/submit?an=20&amp;gp=X10&amp;choix1=choix1_etab&amp;finess=710010067&amp;choix2=descact&amp;typedesc=comp&amp;_program=orfee.orfee_trt.sas" TargetMode="External"/><Relationship Id="rId146" Type="http://schemas.openxmlformats.org/officeDocument/2006/relationships/hyperlink" Target="https://www.scansante.fr/applications/flux-entre-etablissements-orfee/submit?an=20&amp;gp=X07&amp;choix1=choix1_etab&amp;finess=710978180&amp;choix2=descact&amp;typedesc=comp&amp;_program=orfee.orfee_trt.sas" TargetMode="External"/><Relationship Id="rId167" Type="http://schemas.openxmlformats.org/officeDocument/2006/relationships/hyperlink" Target="https://www.scansante.fr/applications/flux-entre-etablissements-orfee/submit?an=20&amp;gp=C06&amp;choix1=choix1_etab&amp;finess=710978289&amp;choix2=descact&amp;typedesc=comp&amp;_program=orfee.orfee_trt.sas" TargetMode="External"/><Relationship Id="rId188" Type="http://schemas.openxmlformats.org/officeDocument/2006/relationships/hyperlink" Target="https://www.scansante.fr/applications/flux-entre-etablissements-orfee/submit?an=20&amp;gp=X07&amp;choix1=choix1_etab&amp;finess=710978289&amp;choix2=descact&amp;typedesc=comp&amp;_program=orfee.orfee_trt.sas" TargetMode="External"/><Relationship Id="rId71" Type="http://schemas.openxmlformats.org/officeDocument/2006/relationships/hyperlink" Target="https://www.scansante.fr/applications/flux-entre-etablissements-orfee/submit?an=20&amp;gp=X16&amp;choix1=choix1_etab&amp;finess=710978255&amp;choix2=descact&amp;typedesc=comp&amp;_program=orfee.orfee_trt.sas" TargetMode="External"/><Relationship Id="rId92" Type="http://schemas.openxmlformats.org/officeDocument/2006/relationships/hyperlink" Target="https://www.scansante.fr/applications/flux-entre-etablissements-orfee/submit?an=20&amp;gp=C07&amp;choix1=choix1_etab&amp;finess=710010067&amp;choix2=descact&amp;typedesc=comp&amp;_program=orfee.orfee_trt.sas" TargetMode="External"/><Relationship Id="rId213" Type="http://schemas.openxmlformats.org/officeDocument/2006/relationships/hyperlink" Target="https://www.scansante.fr/applications/flux-entre-etablissements-orfee/submit?an=20&amp;gp=X03&amp;choix1=choix1_etab&amp;finess=710010067&amp;choix2=descact&amp;typedesc=comp&amp;_program=orfee.orfee_trt.sas" TargetMode="External"/><Relationship Id="rId234" Type="http://schemas.openxmlformats.org/officeDocument/2006/relationships/hyperlink" Target="https://www.google.com/maps/d/edit?hl=fr&amp;mid=12L40Jv0QjuB7R_SC78UFefn-7ePZET38&amp;ll=46.69176120152165%2C3.665646713218127&amp;z=9" TargetMode="External"/><Relationship Id="rId2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S03&amp;choix1=choix1_etab&amp;finess=710978289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C16&amp;choix1=choix1_etab&amp;finess=710978289&amp;choix2=descact&amp;typedesc=comp&amp;_program=orfee.orfee_trt.sas" TargetMode="External"/><Relationship Id="rId115" Type="http://schemas.openxmlformats.org/officeDocument/2006/relationships/hyperlink" Target="https://www.scansante.fr/applications/flux-entre-etablissements-orfee/submit?an=20&amp;gp=K05&amp;choix1=choix1_etab&amp;finess=710010067&amp;choix2=descact&amp;typedesc=comp&amp;_program=orfee.orfee_trt.sas" TargetMode="External"/><Relationship Id="rId136" Type="http://schemas.openxmlformats.org/officeDocument/2006/relationships/hyperlink" Target="https://www.scansante.fr/applications/flux-entre-etablissements-orfee/submit?an=20&amp;gp=X08&amp;choix1=choix1_etab&amp;finess=710978131&amp;choix2=descact&amp;typedesc=comp&amp;_program=orfee.orfee_trt.sas" TargetMode="External"/><Relationship Id="rId157" Type="http://schemas.openxmlformats.org/officeDocument/2006/relationships/hyperlink" Target="https://www.scansante.fr/applications/flux-entre-etablissements-orfee/submit?an=20&amp;gp=X24&amp;choix1=choix1_etab&amp;finess=710978123&amp;choix2=descact&amp;typedesc=comp&amp;_program=orfee.orfee_trt.sas" TargetMode="External"/><Relationship Id="rId178" Type="http://schemas.openxmlformats.org/officeDocument/2006/relationships/hyperlink" Target="https://www.scansante.fr/applications/flux-entre-etablissements-orfee/submit?an=20&amp;gp=X08&amp;choix1=choix1_etab&amp;finess=710978289&amp;choix2=descact&amp;typedesc=comp&amp;_program=orfee.orfee_trt.sas" TargetMode="External"/><Relationship Id="rId61" Type="http://schemas.openxmlformats.org/officeDocument/2006/relationships/hyperlink" Target="https://www.scansante.fr/applications/flux-entre-etablissements-orfee/submit?an=20&amp;gp=K09&amp;choix1=choix1_etab&amp;finess=710978289&amp;choix2=descact&amp;typedesc=comp&amp;_program=orfee.orfee_trt.sas" TargetMode="External"/><Relationship Id="rId82" Type="http://schemas.openxmlformats.org/officeDocument/2006/relationships/hyperlink" Target="https://www.scansante.fr/applications/flux-entre-etablissements-orfee/submit?an=20&amp;gp=X03&amp;choix1=choix1_etab&amp;finess=710010067&amp;choix2=descact&amp;typedesc=comp&amp;_program=orfee.orfee_trt.sas" TargetMode="External"/><Relationship Id="rId199" Type="http://schemas.openxmlformats.org/officeDocument/2006/relationships/hyperlink" Target="https://www.scansante.fr/applications/flux-entre-etablissements-orfee/submit?an=20&amp;gp=C11&amp;choix1=choix1_etab&amp;finess=710978289&amp;choix2=descact&amp;typedesc=comp&amp;_program=orfee.orfee_trt.sas" TargetMode="External"/><Relationship Id="rId203" Type="http://schemas.openxmlformats.org/officeDocument/2006/relationships/hyperlink" Target="https://www.scansante.fr/applications/flux-entre-etablissements-orfee/submit?an=20&amp;gp=X06&amp;choix1=choix1_etab&amp;finess=710978255&amp;choix2=descact&amp;typedesc=comp&amp;_program=orfee.orfee_trt.sas" TargetMode="External"/><Relationship Id="rId19" Type="http://schemas.openxmlformats.org/officeDocument/2006/relationships/hyperlink" Target="https://www.scansante.fr/applications/flux-entre-etablissements-orfee/submit?an=20&amp;gp=X15&amp;choix1=choix1_etab&amp;finess=710978289&amp;choix2=descact&amp;typedesc=comp&amp;_program=orfee.orfee_trt.sas" TargetMode="External"/><Relationship Id="rId224" Type="http://schemas.openxmlformats.org/officeDocument/2006/relationships/hyperlink" Target="https://www.scansante.fr/applications/flux-entre-etablissements-orfee/submit?an=20&amp;gp=C11&amp;choix1=choix1_etab&amp;finess=710010067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K02&amp;choix1=choix1_etab&amp;finess=710978289&amp;choix2=descact&amp;typedesc=comp&amp;_program=orfee.orfee_trt.sas" TargetMode="External"/><Relationship Id="rId105" Type="http://schemas.openxmlformats.org/officeDocument/2006/relationships/hyperlink" Target="https://www.scansante.fr/applications/flux-entre-etablissements-orfee/submit?an=20&amp;gp=N02&amp;choix1=choix1_etab&amp;finess=710010067&amp;choix2=descact&amp;typedesc=comp&amp;_program=orfee.orfee_trt.sas" TargetMode="External"/><Relationship Id="rId126" Type="http://schemas.openxmlformats.org/officeDocument/2006/relationships/hyperlink" Target="https://www.scansante.fr/applications/flux-entre-etablissements-orfee/submit?an=20&amp;gp=X18&amp;choix1=choix1_etab&amp;finess=710010067&amp;choix2=descact&amp;typedesc=comp&amp;_program=orfee.orfee_trt.sas" TargetMode="External"/><Relationship Id="rId147" Type="http://schemas.openxmlformats.org/officeDocument/2006/relationships/hyperlink" Target="https://www.scansante.fr/applications/flux-entre-etablissements-orfee/submit?an=20&amp;gp=X16&amp;choix1=choix1_etab&amp;finess=710978180&amp;choix2=descact&amp;typedesc=comp&amp;_program=orfee.orfee_trt.sas" TargetMode="External"/><Relationship Id="rId168" Type="http://schemas.openxmlformats.org/officeDocument/2006/relationships/hyperlink" Target="https://www.scansante.fr/applications/flux-entre-etablissements-orfee/submit?an=20&amp;gp=C09&amp;choix1=choix1_etab&amp;finess=710978289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C23&amp;choix1=choix1_etab&amp;finess=710978289&amp;choix2=descact&amp;typedesc=comp&amp;_program=orfee.orfee_trt.sas" TargetMode="External"/><Relationship Id="rId72" Type="http://schemas.openxmlformats.org/officeDocument/2006/relationships/hyperlink" Target="https://www.scansante.fr/applications/flux-entre-etablissements-orfee/submit?an=20&amp;gp=X12&amp;choix1=choix1_etab&amp;finess=710978255&amp;choix2=descact&amp;typedesc=comp&amp;_program=orfee.orfee_trt.sas" TargetMode="External"/><Relationship Id="rId93" Type="http://schemas.openxmlformats.org/officeDocument/2006/relationships/hyperlink" Target="https://www.scansante.fr/applications/flux-entre-etablissements-orfee/submit?an=20&amp;gp=X14&amp;choix1=choix1_etab&amp;finess=710010067&amp;choix2=descact&amp;typedesc=comp&amp;_program=orfee.orfee_trt.sas" TargetMode="External"/><Relationship Id="rId189" Type="http://schemas.openxmlformats.org/officeDocument/2006/relationships/hyperlink" Target="https://www.scansante.fr/applications/flux-entre-etablissements-orfee/submit?an=20&amp;gp=X07&amp;choix1=choix1_etab&amp;finess=710978289&amp;choix2=descact&amp;typedesc=comp&amp;_program=orfee.orfee_trt.sas" TargetMode="External"/><Relationship Id="rId3" Type="http://schemas.openxmlformats.org/officeDocument/2006/relationships/hyperlink" Target="https://www.scansante.fr/applications/flux-entre-etablissements-orfee/submit?an=20&amp;gp=X08&amp;choix1=choix1_etab&amp;finess=710978289&amp;choix2=descact&amp;typedesc=comp&amp;_program=orfee.orfee_trt.sas" TargetMode="External"/><Relationship Id="rId214" Type="http://schemas.openxmlformats.org/officeDocument/2006/relationships/hyperlink" Target="https://www.scansante.fr/applications/flux-entre-etablissements-orfee/submit?an=20&amp;gp=X03&amp;choix1=choix1_etab&amp;finess=710010067&amp;choix2=descact&amp;typedesc=comp&amp;_program=orfee.orfee_trt.sas" TargetMode="External"/><Relationship Id="rId235" Type="http://schemas.openxmlformats.org/officeDocument/2006/relationships/table" Target="../tables/table26.xml"/><Relationship Id="rId116" Type="http://schemas.openxmlformats.org/officeDocument/2006/relationships/hyperlink" Target="https://www.scansante.fr/applications/flux-entre-etablissements-orfee/submit?an=20&amp;gp=O03&amp;choix1=choix1_etab&amp;finess=710010067&amp;choix2=descact&amp;typedesc=comp&amp;_program=orfee.orfee_trt.sas" TargetMode="External"/><Relationship Id="rId137" Type="http://schemas.openxmlformats.org/officeDocument/2006/relationships/hyperlink" Target="https://www.scansante.fr/applications/flux-entre-etablissements-orfee/submit?an=20&amp;gp=X22&amp;choix1=choix1_etab&amp;finess=710978131&amp;choix2=descact&amp;typedesc=comp&amp;_program=orfee.orfee_trt.sas" TargetMode="External"/><Relationship Id="rId158" Type="http://schemas.openxmlformats.org/officeDocument/2006/relationships/hyperlink" Target="https://www.scansante.fr/applications/flux-entre-etablissements-orfee/submit?an=20&amp;gp=X07&amp;choix1=choix1_etab&amp;finess=710978123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X19&amp;choix1=choix1_etab&amp;finess=710978289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X23&amp;choix1=choix1_etab&amp;finess=710978289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C19&amp;choix1=choix1_etab&amp;finess=710978289&amp;choix2=descact&amp;typedesc=comp&amp;_program=orfee.orfee_trt.sas" TargetMode="External"/><Relationship Id="rId83" Type="http://schemas.openxmlformats.org/officeDocument/2006/relationships/hyperlink" Target="https://www.scansante.fr/applications/flux-entre-etablissements-orfee/submit?an=20&amp;gp=X06&amp;choix1=choix1_etab&amp;finess=710010067&amp;choix2=descact&amp;typedesc=comp&amp;_program=orfee.orfee_trt.sas" TargetMode="External"/><Relationship Id="rId179" Type="http://schemas.openxmlformats.org/officeDocument/2006/relationships/hyperlink" Target="https://www.scansante.fr/applications/flux-entre-etablissements-orfee/submit?an=20&amp;gp=X08&amp;choix1=choix1_etab&amp;finess=710978289&amp;choix2=descact&amp;typedesc=comp&amp;_program=orfee.orfee_trt.sas" TargetMode="External"/><Relationship Id="rId190" Type="http://schemas.openxmlformats.org/officeDocument/2006/relationships/hyperlink" Target="https://www.scansante.fr/applications/flux-entre-etablissements-orfee/submit?an=20&amp;gp=X07&amp;choix1=choix1_etab&amp;finess=710978289&amp;choix2=descact&amp;typedesc=comp&amp;_program=orfee.orfee_trt.sas" TargetMode="External"/><Relationship Id="rId204" Type="http://schemas.openxmlformats.org/officeDocument/2006/relationships/hyperlink" Target="https://www.scansante.fr/applications/flux-entre-etablissements-orfee/submit?an=20&amp;gp=X05&amp;choix1=choix1_etab&amp;finess=710978255&amp;choix2=descact&amp;typedesc=comp&amp;_program=orfee.orfee_trt.sas" TargetMode="External"/><Relationship Id="rId225" Type="http://schemas.openxmlformats.org/officeDocument/2006/relationships/hyperlink" Target="https://www.scansante.fr/applications/flux-entre-etablissements-orfee/submit?an=20&amp;gp=X12&amp;choix1=choix1_etab&amp;finess=710010067&amp;choix2=descact&amp;typedesc=comp&amp;_program=orfee.orfee_trt.sa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ansante.fr/applications/flux-entre-etablissements-orfee/submit?an=20&amp;gp=K06&amp;choix1=choix1_etab&amp;finess=580972693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X22&amp;choix1=choix1_etab&amp;finess=580972677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C15&amp;choix1=choix1_etab&amp;finess=580972685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X08&amp;choix1=choix1_etab&amp;finess=580972644&amp;choix2=descact&amp;typedesc=comp&amp;_program=orfee.orfee_trt.sas" TargetMode="External"/><Relationship Id="rId84" Type="http://schemas.openxmlformats.org/officeDocument/2006/relationships/hyperlink" Target="https://www.scansante.fr/applications/flux-entre-etablissements-orfee/submit?an=20&amp;gp=X15&amp;choix1=choix1_etab&amp;finess=580972693&amp;choix2=descact&amp;typedesc=comp&amp;_program=orfee.orfee_trt.sas" TargetMode="External"/><Relationship Id="rId138" Type="http://schemas.openxmlformats.org/officeDocument/2006/relationships/hyperlink" Target="https://www.scansante.fr/applications/flux-entre-etablissements-orfee/submit?an=20&amp;gp=X06&amp;choix1=choix1_etab&amp;finess=580004836&amp;choix2=descact&amp;typedesc=comp&amp;_program=orfee.orfee_trt.sas" TargetMode="External"/><Relationship Id="rId159" Type="http://schemas.openxmlformats.org/officeDocument/2006/relationships/hyperlink" Target="https://www.scansante.fr/applications/flux-entre-etablissements-orfee/submit?an=20&amp;gp=X18&amp;choix1=choix1_etab&amp;finess=580972651&amp;choix2=descact&amp;typedesc=comp&amp;_program=orfee.orfee_trt.sas" TargetMode="External"/><Relationship Id="rId170" Type="http://schemas.openxmlformats.org/officeDocument/2006/relationships/hyperlink" Target="https://www.scansante.fr/applications/flux-entre-etablissements-orfee/submit?an=20&amp;gp=X15&amp;choix1=choix1_etab&amp;finess=580972685&amp;choix2=descact&amp;typedesc=comp&amp;_program=orfee.orfee_trt.sas" TargetMode="External"/><Relationship Id="rId191" Type="http://schemas.openxmlformats.org/officeDocument/2006/relationships/hyperlink" Target="https://www.scansante.fr/applications/flux-entre-etablissements-orfee/submit?an=20&amp;gp=C11&amp;choix1=choix1_etab&amp;finess=580972693&amp;choix2=descact&amp;typedesc=comp&amp;_program=orfee.orfee_trt.sas" TargetMode="External"/><Relationship Id="rId205" Type="http://schemas.openxmlformats.org/officeDocument/2006/relationships/table" Target="../tables/table34.xml"/><Relationship Id="rId107" Type="http://schemas.openxmlformats.org/officeDocument/2006/relationships/hyperlink" Target="https://www.scansante.fr/applications/flux-entre-etablissements-orfee/submit?an=20&amp;gp=C17&amp;choix1=choix1_etab&amp;finess=580972693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X15&amp;choix1=choix1_etab&amp;finess=580972677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C16&amp;choix1=choix1_etab&amp;finess=580972685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X13&amp;choix1=choix1_etab&amp;finess=580972685&amp;choix2=descact&amp;typedesc=comp&amp;_program=orfee.orfee_trt.sas" TargetMode="External"/><Relationship Id="rId74" Type="http://schemas.openxmlformats.org/officeDocument/2006/relationships/hyperlink" Target="https://www.scansante.fr/applications/flux-entre-etablissements-orfee/submit?an=20&amp;gp=X16&amp;choix1=choix1_etab&amp;finess=580972644&amp;choix2=descact&amp;typedesc=comp&amp;_program=orfee.orfee_trt.sas" TargetMode="External"/><Relationship Id="rId128" Type="http://schemas.openxmlformats.org/officeDocument/2006/relationships/hyperlink" Target="https://www.scansante.fr/applications/flux-entre-etablissements-orfee/submit?an=20&amp;gp=K04&amp;choix1=choix1_etab&amp;finess=580972693&amp;choix2=descact&amp;typedesc=comp&amp;_program=orfee.orfee_trt.sas" TargetMode="External"/><Relationship Id="rId149" Type="http://schemas.openxmlformats.org/officeDocument/2006/relationships/hyperlink" Target="https://www.scansante.fr/applications/flux-entre-etablissements-orfee/submit?an=20&amp;gp=ALL&amp;choix1=choix1_etab&amp;finess=580972651&amp;choix2=descact&amp;typedesc=comp&amp;_program=orfee.orfee_trt.sas" TargetMode="External"/><Relationship Id="rId5" Type="http://schemas.openxmlformats.org/officeDocument/2006/relationships/hyperlink" Target="https://www.scansante.fr/applications/flux-entre-etablissements-orfee/submit?an=20&amp;gp=X05&amp;choix1=choix1_etab&amp;finess=580972677&amp;choix2=descact&amp;typedesc=comp&amp;_program=orfee.orfee_trt.sas" TargetMode="External"/><Relationship Id="rId95" Type="http://schemas.openxmlformats.org/officeDocument/2006/relationships/hyperlink" Target="https://www.scansante.fr/applications/flux-entre-etablissements-orfee/submit?an=20&amp;gp=S02&amp;choix1=choix1_etab&amp;finess=580972693&amp;choix2=descact&amp;typedesc=comp&amp;_program=orfee.orfee_trt.sas" TargetMode="External"/><Relationship Id="rId160" Type="http://schemas.openxmlformats.org/officeDocument/2006/relationships/hyperlink" Target="https://www.scansante.fr/applications/flux-entre-etablissements-orfee/submit?an=20&amp;gp=X02&amp;choix1=choix1_etab&amp;finess=580972651&amp;choix2=descact&amp;typedesc=comp&amp;_program=orfee.orfee_trt.sas" TargetMode="External"/><Relationship Id="rId181" Type="http://schemas.openxmlformats.org/officeDocument/2006/relationships/hyperlink" Target="https://www.scansante.fr/applications/flux-entre-etablissements-orfee/submit?an=20&amp;gp=X03&amp;choix1=choix1_etab&amp;finess=580972693&amp;choix2=descact&amp;typedesc=comp&amp;_program=orfee.orfee_trt.sas" TargetMode="External"/><Relationship Id="rId22" Type="http://schemas.openxmlformats.org/officeDocument/2006/relationships/hyperlink" Target="https://www.scansante.fr/applications/flux-entre-etablissements-orfee/submit?an=20&amp;gp=ALL&amp;choix1=choix1_etab&amp;finess=580972685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X22&amp;choix1=choix1_etab&amp;finess=580972685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X20&amp;choix1=choix1_etab&amp;finess=580972644&amp;choix2=descact&amp;typedesc=comp&amp;_program=orfee.orfee_trt.sas" TargetMode="External"/><Relationship Id="rId118" Type="http://schemas.openxmlformats.org/officeDocument/2006/relationships/hyperlink" Target="https://www.scansante.fr/applications/flux-entre-etablissements-orfee/submit?an=20&amp;gp=C05&amp;choix1=choix1_etab&amp;finess=580972693&amp;choix2=descact&amp;typedesc=comp&amp;_program=orfee.orfee_trt.sas" TargetMode="External"/><Relationship Id="rId139" Type="http://schemas.openxmlformats.org/officeDocument/2006/relationships/hyperlink" Target="https://www.scansante.fr/applications/flux-entre-etablissements-orfee/submit?an=20&amp;gp=X08&amp;choix1=choix1_etab&amp;finess=580004836&amp;choix2=descact&amp;typedesc=comp&amp;_program=orfee.orfee_trt.sas" TargetMode="External"/><Relationship Id="rId85" Type="http://schemas.openxmlformats.org/officeDocument/2006/relationships/hyperlink" Target="https://www.scansante.fr/applications/flux-entre-etablissements-orfee/submit?an=20&amp;gp=X21&amp;choix1=choix1_etab&amp;finess=580972693&amp;choix2=descact&amp;typedesc=comp&amp;_program=orfee.orfee_trt.sas" TargetMode="External"/><Relationship Id="rId150" Type="http://schemas.openxmlformats.org/officeDocument/2006/relationships/hyperlink" Target="https://www.scansante.fr/applications/flux-entre-etablissements-orfee/submit?an=20&amp;gp=X05&amp;choix1=choix1_etab&amp;finess=580972651&amp;choix2=descact&amp;typedesc=comp&amp;_program=orfee.orfee_trt.sas" TargetMode="External"/><Relationship Id="rId171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192" Type="http://schemas.openxmlformats.org/officeDocument/2006/relationships/hyperlink" Target="https://www.scansante.fr/applications/flux-entre-etablissements-orfee/submit?an=20&amp;gp=C11&amp;choix1=choix1_etab&amp;finess=580972693&amp;choix2=descact&amp;typedesc=comp&amp;_program=orfee.orfee_trt.sas" TargetMode="External"/><Relationship Id="rId206" Type="http://schemas.openxmlformats.org/officeDocument/2006/relationships/table" Target="../tables/table35.xml"/><Relationship Id="rId12" Type="http://schemas.openxmlformats.org/officeDocument/2006/relationships/hyperlink" Target="https://www.scansante.fr/applications/flux-entre-etablissements-orfee/submit?an=20&amp;gp=X24&amp;choix1=choix1_etab&amp;finess=580972677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C23&amp;choix1=choix1_etab&amp;finess=580972685&amp;choix2=descact&amp;typedesc=comp&amp;_program=orfee.orfee_trt.sas" TargetMode="External"/><Relationship Id="rId108" Type="http://schemas.openxmlformats.org/officeDocument/2006/relationships/hyperlink" Target="https://www.scansante.fr/applications/flux-entre-etablissements-orfee/submit?an=20&amp;gp=K12&amp;choix1=choix1_etab&amp;finess=580972693&amp;choix2=descact&amp;typedesc=comp&amp;_program=orfee.orfee_trt.sas" TargetMode="External"/><Relationship Id="rId129" Type="http://schemas.openxmlformats.org/officeDocument/2006/relationships/hyperlink" Target="https://www.scansante.fr/applications/flux-entre-etablissements-orfee/submit?an=20&amp;gp=C16&amp;choix1=choix1_etab&amp;finess=580972693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C17&amp;choix1=choix1_etab&amp;finess=580972685&amp;choix2=descact&amp;typedesc=comp&amp;_program=orfee.orfee_trt.sas" TargetMode="External"/><Relationship Id="rId75" Type="http://schemas.openxmlformats.org/officeDocument/2006/relationships/hyperlink" Target="https://www.scansante.fr/applications/flux-entre-etablissements-orfee/submit?an=20&amp;gp=ALL&amp;choix1=choix1_etab&amp;finess=580972693&amp;choix2=descact&amp;typedesc=comp&amp;_program=orfee.orfee_trt.sas" TargetMode="External"/><Relationship Id="rId96" Type="http://schemas.openxmlformats.org/officeDocument/2006/relationships/hyperlink" Target="https://www.scansante.fr/applications/flux-entre-etablissements-orfee/submit?an=20&amp;gp=S03&amp;choix1=choix1_etab&amp;finess=580972693&amp;choix2=descact&amp;typedesc=comp&amp;_program=orfee.orfee_trt.sas" TargetMode="External"/><Relationship Id="rId140" Type="http://schemas.openxmlformats.org/officeDocument/2006/relationships/hyperlink" Target="https://www.scansante.fr/applications/flux-entre-etablissements-orfee/submit?an=20&amp;gp=X05&amp;choix1=choix1_etab&amp;finess=580004836&amp;choix2=descact&amp;typedesc=comp&amp;_program=orfee.orfee_trt.sas" TargetMode="External"/><Relationship Id="rId161" Type="http://schemas.openxmlformats.org/officeDocument/2006/relationships/hyperlink" Target="https://www.scansante.fr/applications/flux-entre-etablissements-orfee/submit?an=20&amp;gp=C11&amp;choix1=choix1_etab&amp;finess=580972693&amp;choix2=descact&amp;typedesc=comp&amp;_program=orfee.orfee_trt.sas" TargetMode="External"/><Relationship Id="rId182" Type="http://schemas.openxmlformats.org/officeDocument/2006/relationships/hyperlink" Target="https://www.scansante.fr/applications/flux-entre-etablissements-orfee/submit?an=20&amp;gp=X08&amp;choix1=choix1_etab&amp;finess=580972693&amp;choix2=descact&amp;typedesc=comp&amp;_program=orfee.orfee_trt.sas" TargetMode="External"/><Relationship Id="rId6" Type="http://schemas.openxmlformats.org/officeDocument/2006/relationships/hyperlink" Target="https://www.scansante.fr/applications/flux-entre-etablissements-orfee/submit?an=20&amp;gp=X02&amp;choix1=choix1_etab&amp;finess=580972677&amp;choix2=descact&amp;typedesc=comp&amp;_program=orfee.orfee_trt.sas" TargetMode="External"/><Relationship Id="rId23" Type="http://schemas.openxmlformats.org/officeDocument/2006/relationships/hyperlink" Target="https://www.scansante.fr/applications/flux-entre-etablissements-orfee/submit?an=20&amp;gp=X20&amp;choix1=choix1_etab&amp;finess=580972685&amp;choix2=descact&amp;typedesc=comp&amp;_program=orfee.orfee_trt.sas" TargetMode="External"/><Relationship Id="rId119" Type="http://schemas.openxmlformats.org/officeDocument/2006/relationships/hyperlink" Target="https://www.scansante.fr/applications/flux-entre-etablissements-orfee/submit?an=20&amp;gp=X13&amp;choix1=choix1_etab&amp;finess=580972693&amp;choix2=descact&amp;typedesc=comp&amp;_program=orfee.orfee_trt.sas" TargetMode="External"/><Relationship Id="rId44" Type="http://schemas.openxmlformats.org/officeDocument/2006/relationships/hyperlink" Target="https://www.scansante.fr/applications/flux-entre-etablissements-orfee/submit?an=20&amp;gp=X05&amp;choix1=choix1_etab&amp;finess=580972685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X07&amp;choix1=choix1_etab&amp;finess=580972644&amp;choix2=descact&amp;typedesc=comp&amp;_program=orfee.orfee_trt.sas" TargetMode="External"/><Relationship Id="rId86" Type="http://schemas.openxmlformats.org/officeDocument/2006/relationships/hyperlink" Target="https://www.scansante.fr/applications/flux-entre-etablissements-orfee/submit?an=20&amp;gp=X14&amp;choix1=choix1_etab&amp;finess=580972693&amp;choix2=descact&amp;typedesc=comp&amp;_program=orfee.orfee_trt.sas" TargetMode="External"/><Relationship Id="rId130" Type="http://schemas.openxmlformats.org/officeDocument/2006/relationships/hyperlink" Target="https://www.scansante.fr/applications/flux-entre-etablissements-orfee/submit?an=20&amp;gp=C22&amp;choix1=choix1_etab&amp;finess=580972693&amp;choix2=descact&amp;typedesc=comp&amp;_program=orfee.orfee_trt.sas" TargetMode="External"/><Relationship Id="rId151" Type="http://schemas.openxmlformats.org/officeDocument/2006/relationships/hyperlink" Target="https://www.scansante.fr/applications/flux-entre-etablissements-orfee/submit?an=20&amp;gp=X03&amp;choix1=choix1_etab&amp;finess=580972651&amp;choix2=descact&amp;typedesc=comp&amp;_program=orfee.orfee_trt.sas" TargetMode="External"/><Relationship Id="rId172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193" Type="http://schemas.openxmlformats.org/officeDocument/2006/relationships/hyperlink" Target="https://www.scansante.fr/applications/flux-entre-etablissements-orfee/submit?an=20&amp;gp=C11&amp;choix1=choix1_etab&amp;finess=580972693&amp;choix2=descact&amp;typedesc=comp&amp;_program=orfee.orfee_trt.sas" TargetMode="External"/><Relationship Id="rId207" Type="http://schemas.openxmlformats.org/officeDocument/2006/relationships/table" Target="../tables/table36.xml"/><Relationship Id="rId13" Type="http://schemas.openxmlformats.org/officeDocument/2006/relationships/hyperlink" Target="https://www.scansante.fr/applications/flux-entre-etablissements-orfee/submit?an=20&amp;gp=X14&amp;choix1=choix1_etab&amp;finess=580972677&amp;choix2=descact&amp;typedesc=comp&amp;_program=orfee.orfee_trt.sas" TargetMode="External"/><Relationship Id="rId109" Type="http://schemas.openxmlformats.org/officeDocument/2006/relationships/hyperlink" Target="https://www.scansante.fr/applications/flux-entre-etablissements-orfee/submit?an=20&amp;gp=C15&amp;choix1=choix1_etab&amp;finess=580972693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K09&amp;choix1=choix1_etab&amp;finess=580972685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K12&amp;choix1=choix1_etab&amp;finess=580972685&amp;choix2=descact&amp;typedesc=comp&amp;_program=orfee.orfee_trt.sas" TargetMode="External"/><Relationship Id="rId76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97" Type="http://schemas.openxmlformats.org/officeDocument/2006/relationships/hyperlink" Target="https://www.scansante.fr/applications/flux-entre-etablissements-orfee/submit?an=20&amp;gp=N02&amp;choix1=choix1_etab&amp;finess=580972693&amp;choix2=descact&amp;typedesc=comp&amp;_program=orfee.orfee_trt.sas" TargetMode="External"/><Relationship Id="rId120" Type="http://schemas.openxmlformats.org/officeDocument/2006/relationships/hyperlink" Target="https://www.scansante.fr/applications/flux-entre-etablissements-orfee/submit?an=20&amp;gp=X11&amp;choix1=choix1_etab&amp;finess=580972693&amp;choix2=descact&amp;typedesc=comp&amp;_program=orfee.orfee_trt.sas" TargetMode="External"/><Relationship Id="rId141" Type="http://schemas.openxmlformats.org/officeDocument/2006/relationships/hyperlink" Target="https://www.scansante.fr/applications/flux-entre-etablissements-orfee/submit?an=20&amp;gp=X07&amp;choix1=choix1_etab&amp;finess=580004836&amp;choix2=descact&amp;typedesc=comp&amp;_program=orfee.orfee_trt.sas" TargetMode="External"/><Relationship Id="rId7" Type="http://schemas.openxmlformats.org/officeDocument/2006/relationships/hyperlink" Target="https://www.scansante.fr/applications/flux-entre-etablissements-orfee/submit?an=20&amp;gp=S05&amp;choix1=choix1_etab&amp;finess=580972677&amp;choix2=descact&amp;typedesc=comp&amp;_program=orfee.orfee_trt.sas" TargetMode="External"/><Relationship Id="rId162" Type="http://schemas.openxmlformats.org/officeDocument/2006/relationships/hyperlink" Target="https://www.scansante.fr/applications/flux-entre-etablissements-orfee/submit?an=20&amp;gp=X08&amp;choix1=choix1_etab&amp;finess=580972677&amp;choix2=descact&amp;typedesc=comp&amp;_program=orfee.orfee_trt.sas" TargetMode="External"/><Relationship Id="rId183" Type="http://schemas.openxmlformats.org/officeDocument/2006/relationships/hyperlink" Target="https://www.scansante.fr/applications/flux-entre-etablissements-orfee/submit?an=20&amp;gp=X08&amp;choix1=choix1_etab&amp;finess=580972693&amp;choix2=descact&amp;typedesc=comp&amp;_program=orfee.orfee_trt.sas" TargetMode="External"/><Relationship Id="rId24" Type="http://schemas.openxmlformats.org/officeDocument/2006/relationships/hyperlink" Target="https://www.scansante.fr/applications/flux-entre-etablissements-orfee/submit?an=20&amp;gp=X07&amp;choix1=choix1_etab&amp;finess=580972685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X19&amp;choix1=choix1_etab&amp;finess=580972685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X15&amp;choix1=choix1_etab&amp;finess=580972644&amp;choix2=descact&amp;typedesc=comp&amp;_program=orfee.orfee_trt.sas" TargetMode="External"/><Relationship Id="rId87" Type="http://schemas.openxmlformats.org/officeDocument/2006/relationships/hyperlink" Target="https://www.scansante.fr/applications/flux-entre-etablissements-orfee/submit?an=20&amp;gp=X16&amp;choix1=choix1_etab&amp;finess=580972693&amp;choix2=descact&amp;typedesc=comp&amp;_program=orfee.orfee_trt.sas" TargetMode="External"/><Relationship Id="rId110" Type="http://schemas.openxmlformats.org/officeDocument/2006/relationships/hyperlink" Target="https://www.scansante.fr/applications/flux-entre-etablissements-orfee/submit?an=20&amp;gp=X23&amp;choix1=choix1_etab&amp;finess=580972693&amp;choix2=descact&amp;typedesc=comp&amp;_program=orfee.orfee_trt.sas" TargetMode="External"/><Relationship Id="rId131" Type="http://schemas.openxmlformats.org/officeDocument/2006/relationships/hyperlink" Target="https://www.scansante.fr/applications/flux-entre-etablissements-orfee/submit?an=20&amp;gp=K09&amp;choix1=choix1_etab&amp;finess=580972693&amp;choix2=descact&amp;typedesc=comp&amp;_program=orfee.orfee_trt.sas" TargetMode="External"/><Relationship Id="rId152" Type="http://schemas.openxmlformats.org/officeDocument/2006/relationships/hyperlink" Target="https://www.scansante.fr/applications/flux-entre-etablissements-orfee/submit?an=20&amp;gp=X08&amp;choix1=choix1_etab&amp;finess=580972651&amp;choix2=descact&amp;typedesc=comp&amp;_program=orfee.orfee_trt.sas" TargetMode="External"/><Relationship Id="rId173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194" Type="http://schemas.openxmlformats.org/officeDocument/2006/relationships/hyperlink" Target="https://www.scansante.fr/applications/flux-entre-etablissements-orfee/submit?an=20&amp;gp=X18&amp;choix1=choix1_etab&amp;finess=580972693&amp;choix2=descact&amp;typedesc=comp&amp;_program=orfee.orfee_trt.sas" TargetMode="External"/><Relationship Id="rId208" Type="http://schemas.openxmlformats.org/officeDocument/2006/relationships/table" Target="../tables/table37.xml"/><Relationship Id="rId19" Type="http://schemas.openxmlformats.org/officeDocument/2006/relationships/hyperlink" Target="https://www.scansante.fr/applications/flux-entre-etablissements-orfee/submit?an=20&amp;gp=X13&amp;choix1=choix1_etab&amp;finess=580972677&amp;choix2=descact&amp;typedesc=comp&amp;_program=orfee.orfee_trt.sas" TargetMode="External"/><Relationship Id="rId14" Type="http://schemas.openxmlformats.org/officeDocument/2006/relationships/hyperlink" Target="https://www.scansante.fr/applications/flux-entre-etablissements-orfee/submit?an=20&amp;gp=X16&amp;choix1=choix1_etab&amp;finess=580972677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X14&amp;choix1=choix1_etab&amp;finess=580972685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K02&amp;choix1=choix1_etab&amp;finess=580972685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X10&amp;choix1=choix1_etab&amp;finess=580972685&amp;choix2=descact&amp;typedesc=comp&amp;_program=orfee.orfee_trt.sas" TargetMode="External"/><Relationship Id="rId77" Type="http://schemas.openxmlformats.org/officeDocument/2006/relationships/hyperlink" Target="https://www.scansante.fr/applications/flux-entre-etablissements-orfee/submit?an=20&amp;gp=X03&amp;choix1=choix1_etab&amp;finess=580972693&amp;choix2=descact&amp;typedesc=comp&amp;_program=orfee.orfee_trt.sas" TargetMode="External"/><Relationship Id="rId100" Type="http://schemas.openxmlformats.org/officeDocument/2006/relationships/hyperlink" Target="https://www.scansante.fr/applications/flux-entre-etablissements-orfee/submit?an=20&amp;gp=X24&amp;choix1=choix1_etab&amp;finess=580972693&amp;choix2=descact&amp;typedesc=comp&amp;_program=orfee.orfee_trt.sas" TargetMode="External"/><Relationship Id="rId105" Type="http://schemas.openxmlformats.org/officeDocument/2006/relationships/hyperlink" Target="https://www.scansante.fr/applications/flux-entre-etablissements-orfee/submit?an=20&amp;gp=O02&amp;choix1=choix1_etab&amp;finess=580972693&amp;choix2=descact&amp;typedesc=comp&amp;_program=orfee.orfee_trt.sas" TargetMode="External"/><Relationship Id="rId126" Type="http://schemas.openxmlformats.org/officeDocument/2006/relationships/hyperlink" Target="https://www.scansante.fr/applications/flux-entre-etablissements-orfee/submit?an=20&amp;gp=C20&amp;choix1=choix1_etab&amp;finess=580972693&amp;choix2=descact&amp;typedesc=comp&amp;_program=orfee.orfee_trt.sas" TargetMode="External"/><Relationship Id="rId147" Type="http://schemas.openxmlformats.org/officeDocument/2006/relationships/hyperlink" Target="https://www.scansante.fr/applications/flux-entre-etablissements-orfee/submit?an=20&amp;gp=X16&amp;choix1=choix1_etab&amp;finess=580004836&amp;choix2=descact&amp;typedesc=comp&amp;_program=orfee.orfee_trt.sas" TargetMode="External"/><Relationship Id="rId168" Type="http://schemas.openxmlformats.org/officeDocument/2006/relationships/hyperlink" Target="https://www.scansante.fr/applications/flux-entre-etablissements-orfee/submit?an=20&amp;gp=X03&amp;choix1=choix1_etab&amp;finess=580972685&amp;choix2=descact&amp;typedesc=comp&amp;_program=orfee.orfee_trt.sas" TargetMode="External"/><Relationship Id="rId8" Type="http://schemas.openxmlformats.org/officeDocument/2006/relationships/hyperlink" Target="https://www.scansante.fr/applications/flux-entre-etablissements-orfee/submit?an=20&amp;gp=X21&amp;choix1=choix1_etab&amp;finess=580972677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S05&amp;choix1=choix1_etab&amp;finess=580972685&amp;choix2=descact&amp;typedesc=comp&amp;_program=orfee.orfee_trt.sas" TargetMode="External"/><Relationship Id="rId72" Type="http://schemas.openxmlformats.org/officeDocument/2006/relationships/hyperlink" Target="https://www.scansante.fr/applications/flux-entre-etablissements-orfee/submit?an=20&amp;gp=X12&amp;choix1=choix1_etab&amp;finess=580972644&amp;choix2=descact&amp;typedesc=comp&amp;_program=orfee.orfee_trt.sas" TargetMode="External"/><Relationship Id="rId93" Type="http://schemas.openxmlformats.org/officeDocument/2006/relationships/hyperlink" Target="https://www.scansante.fr/applications/flux-entre-etablissements-orfee/submit?an=20&amp;gp=X19&amp;choix1=choix1_etab&amp;finess=580972693&amp;choix2=descact&amp;typedesc=comp&amp;_program=orfee.orfee_trt.sas" TargetMode="External"/><Relationship Id="rId98" Type="http://schemas.openxmlformats.org/officeDocument/2006/relationships/hyperlink" Target="https://www.scansante.fr/applications/flux-entre-etablissements-orfee/submit?an=20&amp;gp=O01&amp;choix1=choix1_etab&amp;finess=580972693&amp;choix2=descact&amp;typedesc=comp&amp;_program=orfee.orfee_trt.sas" TargetMode="External"/><Relationship Id="rId121" Type="http://schemas.openxmlformats.org/officeDocument/2006/relationships/hyperlink" Target="https://www.scansante.fr/applications/flux-entre-etablissements-orfee/submit?an=20&amp;gp=C08&amp;choix1=choix1_etab&amp;finess=580972693&amp;choix2=descact&amp;typedesc=comp&amp;_program=orfee.orfee_trt.sas" TargetMode="External"/><Relationship Id="rId142" Type="http://schemas.openxmlformats.org/officeDocument/2006/relationships/hyperlink" Target="https://www.scansante.fr/applications/flux-entre-etablissements-orfee/submit?an=20&amp;gp=X03&amp;choix1=choix1_etab&amp;finess=580004836&amp;choix2=descact&amp;typedesc=comp&amp;_program=orfee.orfee_trt.sas" TargetMode="External"/><Relationship Id="rId163" Type="http://schemas.openxmlformats.org/officeDocument/2006/relationships/hyperlink" Target="https://www.scansante.fr/applications/flux-entre-etablissements-orfee/submit?an=20&amp;gp=X03&amp;choix1=choix1_etab&amp;finess=580972677&amp;choix2=descact&amp;typedesc=comp&amp;_program=orfee.orfee_trt.sas" TargetMode="External"/><Relationship Id="rId184" Type="http://schemas.openxmlformats.org/officeDocument/2006/relationships/hyperlink" Target="https://www.scansante.fr/applications/flux-entre-etablissements-orfee/submit?an=20&amp;gp=X08&amp;choix1=choix1_etab&amp;finess=580972693&amp;choix2=descact&amp;typedesc=comp&amp;_program=orfee.orfee_trt.sas" TargetMode="External"/><Relationship Id="rId189" Type="http://schemas.openxmlformats.org/officeDocument/2006/relationships/hyperlink" Target="https://www.scansante.fr/applications/flux-entre-etablissements-orfee/submit?an=20&amp;gp=X02&amp;choix1=choix1_etab&amp;finess=580972693&amp;choix2=descact&amp;typedesc=comp&amp;_program=orfee.orfee_trt.sas" TargetMode="External"/><Relationship Id="rId3" Type="http://schemas.openxmlformats.org/officeDocument/2006/relationships/hyperlink" Target="https://www.scansante.fr/applications/flux-entre-etablissements-orfee/submit?an=20&amp;gp=X03&amp;choix1=choix1_etab&amp;finess=580972677&amp;choix2=descact&amp;typedesc=comp&amp;_program=orfee.orfee_trt.sas" TargetMode="External"/><Relationship Id="rId25" Type="http://schemas.openxmlformats.org/officeDocument/2006/relationships/hyperlink" Target="https://www.scansante.fr/applications/flux-entre-etablissements-orfee/submit?an=20&amp;gp=X06&amp;choix1=choix1_etab&amp;finess=580972685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X24&amp;choix1=choix1_etab&amp;finess=580972685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X24&amp;choix1=choix1_etab&amp;finess=580972644&amp;choix2=descact&amp;typedesc=comp&amp;_program=orfee.orfee_trt.sas" TargetMode="External"/><Relationship Id="rId116" Type="http://schemas.openxmlformats.org/officeDocument/2006/relationships/hyperlink" Target="https://www.scansante.fr/applications/flux-entre-etablissements-orfee/submit?an=20&amp;gp=K10&amp;choix1=choix1_etab&amp;finess=580972693&amp;choix2=descact&amp;typedesc=comp&amp;_program=orfee.orfee_trt.sas" TargetMode="External"/><Relationship Id="rId137" Type="http://schemas.openxmlformats.org/officeDocument/2006/relationships/hyperlink" Target="https://www.scansante.fr/applications/flux-entre-etablissements-orfee/submit?an=20&amp;gp=X20&amp;choix1=choix1_etab&amp;finess=580004836&amp;choix2=descact&amp;typedesc=comp&amp;_program=orfee.orfee_trt.sas" TargetMode="External"/><Relationship Id="rId158" Type="http://schemas.openxmlformats.org/officeDocument/2006/relationships/hyperlink" Target="https://www.scansante.fr/applications/flux-entre-etablissements-orfee/submit?an=20&amp;gp=X15&amp;choix1=choix1_etab&amp;finess=580972651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X09&amp;choix1=choix1_etab&amp;finess=580972677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O03&amp;choix1=choix1_etab&amp;finess=580972685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ALL&amp;choix1=choix1_etab&amp;finess=580972644&amp;choix2=descact&amp;typedesc=comp&amp;_program=orfee.orfee_trt.sas" TargetMode="External"/><Relationship Id="rId83" Type="http://schemas.openxmlformats.org/officeDocument/2006/relationships/hyperlink" Target="https://www.scansante.fr/applications/flux-entre-etablissements-orfee/submit?an=20&amp;gp=X05&amp;choix1=choix1_etab&amp;finess=580972693&amp;choix2=descact&amp;typedesc=comp&amp;_program=orfee.orfee_trt.sas" TargetMode="External"/><Relationship Id="rId88" Type="http://schemas.openxmlformats.org/officeDocument/2006/relationships/hyperlink" Target="https://www.scansante.fr/applications/flux-entre-etablissements-orfee/submit?an=20&amp;gp=K05&amp;choix1=choix1_etab&amp;finess=580972693&amp;choix2=descact&amp;typedesc=comp&amp;_program=orfee.orfee_trt.sas" TargetMode="External"/><Relationship Id="rId111" Type="http://schemas.openxmlformats.org/officeDocument/2006/relationships/hyperlink" Target="https://www.scansante.fr/applications/flux-entre-etablissements-orfee/submit?an=20&amp;gp=X04&amp;choix1=choix1_etab&amp;finess=580972693&amp;choix2=descact&amp;typedesc=comp&amp;_program=orfee.orfee_trt.sas" TargetMode="External"/><Relationship Id="rId132" Type="http://schemas.openxmlformats.org/officeDocument/2006/relationships/hyperlink" Target="https://www.scansante.fr/applications/flux-entre-etablissements-orfee/submit?an=20&amp;gp=K15&amp;choix1=choix1_etab&amp;finess=580972693&amp;choix2=descact&amp;typedesc=comp&amp;_program=orfee.orfee_trt.sas" TargetMode="External"/><Relationship Id="rId153" Type="http://schemas.openxmlformats.org/officeDocument/2006/relationships/hyperlink" Target="https://www.scansante.fr/applications/flux-entre-etablissements-orfee/submit?an=20&amp;gp=X22&amp;choix1=choix1_etab&amp;finess=580972651&amp;choix2=descact&amp;typedesc=comp&amp;_program=orfee.orfee_trt.sas" TargetMode="External"/><Relationship Id="rId174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179" Type="http://schemas.openxmlformats.org/officeDocument/2006/relationships/hyperlink" Target="https://www.scansante.fr/applications/flux-entre-etablissements-orfee/submit?an=20&amp;gp=X03&amp;choix1=choix1_etab&amp;finess=580972693&amp;choix2=descact&amp;typedesc=comp&amp;_program=orfee.orfee_trt.sas" TargetMode="External"/><Relationship Id="rId195" Type="http://schemas.openxmlformats.org/officeDocument/2006/relationships/hyperlink" Target="https://www.scansante.fr/applications/flux-entre-etablissements-orfee/submit?an=20&amp;gp=X06&amp;choix1=choix1_etab&amp;finess=580972693&amp;choix2=descact&amp;typedesc=comp&amp;_program=orfee.orfee_trt.sas" TargetMode="External"/><Relationship Id="rId209" Type="http://schemas.openxmlformats.org/officeDocument/2006/relationships/table" Target="../tables/table38.xml"/><Relationship Id="rId190" Type="http://schemas.openxmlformats.org/officeDocument/2006/relationships/hyperlink" Target="https://www.scansante.fr/applications/flux-entre-etablissements-orfee/submit?an=20&amp;gp=X02&amp;choix1=choix1_etab&amp;finess=580972693&amp;choix2=descact&amp;typedesc=comp&amp;_program=orfee.orfee_trt.sas" TargetMode="External"/><Relationship Id="rId204" Type="http://schemas.openxmlformats.org/officeDocument/2006/relationships/hyperlink" Target="https://www.google.com/maps/d/edit?hl=fr&amp;mid=1K-GFhtdkmBhApLCcYsW4U4ffgxonAN-i&amp;ll=47.24004605043136%2C2.854090478056799&amp;z=9" TargetMode="External"/><Relationship Id="rId15" Type="http://schemas.openxmlformats.org/officeDocument/2006/relationships/hyperlink" Target="https://www.scansante.fr/applications/flux-entre-etablissements-orfee/submit?an=20&amp;gp=X06&amp;choix1=choix1_etab&amp;finess=580972677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X16&amp;choix1=choix1_etab&amp;finess=580972685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ALL&amp;choix1=choix1_etab&amp;finess=580972610&amp;choix2=descact&amp;typedesc=comp&amp;_program=orfee.orfee_trt.sas" TargetMode="External"/><Relationship Id="rId106" Type="http://schemas.openxmlformats.org/officeDocument/2006/relationships/hyperlink" Target="https://www.scansante.fr/applications/flux-entre-etablissements-orfee/submit?an=20&amp;gp=X22&amp;choix1=choix1_etab&amp;finess=580972693&amp;choix2=descact&amp;typedesc=comp&amp;_program=orfee.orfee_trt.sas" TargetMode="External"/><Relationship Id="rId127" Type="http://schemas.openxmlformats.org/officeDocument/2006/relationships/hyperlink" Target="https://www.scansante.fr/applications/flux-entre-etablissements-orfee/submit?an=20&amp;gp=C21&amp;choix1=choix1_etab&amp;finess=580972693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X12&amp;choix1=choix1_etab&amp;finess=580972677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X02&amp;choix1=choix1_etab&amp;finess=580972685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C20&amp;choix1=choix1_etab&amp;finess=580972685&amp;choix2=descact&amp;typedesc=comp&amp;_program=orfee.orfee_trt.sas" TargetMode="External"/><Relationship Id="rId73" Type="http://schemas.openxmlformats.org/officeDocument/2006/relationships/hyperlink" Target="https://www.scansante.fr/applications/flux-entre-etablissements-orfee/submit?an=20&amp;gp=X14&amp;choix1=choix1_etab&amp;finess=580972644&amp;choix2=descact&amp;typedesc=comp&amp;_program=orfee.orfee_trt.sas" TargetMode="External"/><Relationship Id="rId78" Type="http://schemas.openxmlformats.org/officeDocument/2006/relationships/hyperlink" Target="https://www.scansante.fr/applications/flux-entre-etablissements-orfee/submit?an=20&amp;gp=X08&amp;choix1=choix1_etab&amp;finess=580972693&amp;choix2=descact&amp;typedesc=comp&amp;_program=orfee.orfee_trt.sas" TargetMode="External"/><Relationship Id="rId94" Type="http://schemas.openxmlformats.org/officeDocument/2006/relationships/hyperlink" Target="https://www.scansante.fr/applications/flux-entre-etablissements-orfee/submit?an=20&amp;gp=S01&amp;choix1=choix1_etab&amp;finess=580972693&amp;choix2=descact&amp;typedesc=comp&amp;_program=orfee.orfee_trt.sas" TargetMode="External"/><Relationship Id="rId99" Type="http://schemas.openxmlformats.org/officeDocument/2006/relationships/hyperlink" Target="https://www.scansante.fr/applications/flux-entre-etablissements-orfee/submit?an=20&amp;gp=S05&amp;choix1=choix1_etab&amp;finess=580972693&amp;choix2=descact&amp;typedesc=comp&amp;_program=orfee.orfee_trt.sas" TargetMode="External"/><Relationship Id="rId101" Type="http://schemas.openxmlformats.org/officeDocument/2006/relationships/hyperlink" Target="https://www.scansante.fr/applications/flux-entre-etablissements-orfee/submit?an=20&amp;gp=K02&amp;choix1=choix1_etab&amp;finess=580972693&amp;choix2=descact&amp;typedesc=comp&amp;_program=orfee.orfee_trt.sas" TargetMode="External"/><Relationship Id="rId122" Type="http://schemas.openxmlformats.org/officeDocument/2006/relationships/hyperlink" Target="https://www.scansante.fr/applications/flux-entre-etablissements-orfee/submit?an=20&amp;gp=K13&amp;choix1=choix1_etab&amp;finess=580972693&amp;choix2=descact&amp;typedesc=comp&amp;_program=orfee.orfee_trt.sas" TargetMode="External"/><Relationship Id="rId143" Type="http://schemas.openxmlformats.org/officeDocument/2006/relationships/hyperlink" Target="https://www.scansante.fr/applications/flux-entre-etablissements-orfee/submit?an=20&amp;gp=X12&amp;choix1=choix1_etab&amp;finess=580004836&amp;choix2=descact&amp;typedesc=comp&amp;_program=orfee.orfee_trt.sas" TargetMode="External"/><Relationship Id="rId148" Type="http://schemas.openxmlformats.org/officeDocument/2006/relationships/hyperlink" Target="https://www.scansante.fr/applications/flux-entre-etablissements-orfee/submit?an=20&amp;gp=X14&amp;choix1=choix1_etab&amp;finess=580004836&amp;choix2=descact&amp;typedesc=comp&amp;_program=orfee.orfee_trt.sas" TargetMode="External"/><Relationship Id="rId164" Type="http://schemas.openxmlformats.org/officeDocument/2006/relationships/hyperlink" Target="https://www.scansante.fr/applications/flux-entre-etablissements-orfee/submit?an=20&amp;gp=X20&amp;choix1=choix1_etab&amp;finess=580972685&amp;choix2=descact&amp;typedesc=comp&amp;_program=orfee.orfee_trt.sas" TargetMode="External"/><Relationship Id="rId169" Type="http://schemas.openxmlformats.org/officeDocument/2006/relationships/hyperlink" Target="https://www.scansante.fr/applications/flux-entre-etablissements-orfee/submit?an=20&amp;gp=X08&amp;choix1=choix1_etab&amp;finess=580972685&amp;choix2=descact&amp;typedesc=comp&amp;_program=orfee.orfee_trt.sas" TargetMode="External"/><Relationship Id="rId185" Type="http://schemas.openxmlformats.org/officeDocument/2006/relationships/hyperlink" Target="https://www.scansante.fr/applications/flux-entre-etablissements-orfee/submit?an=20&amp;gp=X07&amp;choix1=choix1_etab&amp;finess=580972693&amp;choix2=descact&amp;typedesc=comp&amp;_program=orfee.orfee_trt.sas" TargetMode="External"/><Relationship Id="rId4" Type="http://schemas.openxmlformats.org/officeDocument/2006/relationships/hyperlink" Target="https://www.scansante.fr/applications/flux-entre-etablissements-orfee/submit?an=20&amp;gp=X07&amp;choix1=choix1_etab&amp;finess=580972677&amp;choix2=descact&amp;typedesc=comp&amp;_program=orfee.orfee_trt.sas" TargetMode="External"/><Relationship Id="rId9" Type="http://schemas.openxmlformats.org/officeDocument/2006/relationships/hyperlink" Target="https://www.scansante.fr/applications/flux-entre-etablissements-orfee/submit?an=20&amp;gp=S03&amp;choix1=choix1_etab&amp;finess=580972677&amp;choix2=descact&amp;typedesc=comp&amp;_program=orfee.orfee_trt.sas" TargetMode="External"/><Relationship Id="rId180" Type="http://schemas.openxmlformats.org/officeDocument/2006/relationships/hyperlink" Target="https://www.scansante.fr/applications/flux-entre-etablissements-orfee/submit?an=20&amp;gp=X03&amp;choix1=choix1_etab&amp;finess=580972693&amp;choix2=descact&amp;typedesc=comp&amp;_program=orfee.orfee_trt.sas" TargetMode="External"/><Relationship Id="rId210" Type="http://schemas.openxmlformats.org/officeDocument/2006/relationships/table" Target="../tables/table39.xml"/><Relationship Id="rId26" Type="http://schemas.openxmlformats.org/officeDocument/2006/relationships/hyperlink" Target="https://www.scansante.fr/applications/flux-entre-etablissements-orfee/submit?an=20&amp;gp=X21&amp;choix1=choix1_etab&amp;finess=580972685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C11&amp;choix1=choix1_etab&amp;finess=580972685&amp;choix2=descact&amp;typedesc=comp&amp;_program=orfee.orfee_trt.sas" TargetMode="External"/><Relationship Id="rId68" Type="http://schemas.openxmlformats.org/officeDocument/2006/relationships/hyperlink" Target="https://www.scansante.fr/applications/flux-entre-etablissements-orfee/submit?an=20&amp;gp=S05&amp;choix1=choix1_etab&amp;finess=580972644&amp;choix2=descact&amp;typedesc=comp&amp;_program=orfee.orfee_trt.sas" TargetMode="External"/><Relationship Id="rId89" Type="http://schemas.openxmlformats.org/officeDocument/2006/relationships/hyperlink" Target="https://www.scansante.fr/applications/flux-entre-etablissements-orfee/submit?an=20&amp;gp=C14&amp;choix1=choix1_etab&amp;finess=580972693&amp;choix2=descact&amp;typedesc=comp&amp;_program=orfee.orfee_trt.sas" TargetMode="External"/><Relationship Id="rId112" Type="http://schemas.openxmlformats.org/officeDocument/2006/relationships/hyperlink" Target="https://www.scansante.fr/applications/flux-entre-etablissements-orfee/submit?an=20&amp;gp=C13&amp;choix1=choix1_etab&amp;finess=580972693&amp;choix2=descact&amp;typedesc=comp&amp;_program=orfee.orfee_trt.sas" TargetMode="External"/><Relationship Id="rId133" Type="http://schemas.openxmlformats.org/officeDocument/2006/relationships/hyperlink" Target="https://www.scansante.fr/applications/flux-entre-etablissements-orfee/submit?an=20&amp;gp=S06&amp;choix1=choix1_etab&amp;finess=580972693&amp;choix2=descact&amp;typedesc=comp&amp;_program=orfee.orfee_trt.sas" TargetMode="External"/><Relationship Id="rId154" Type="http://schemas.openxmlformats.org/officeDocument/2006/relationships/hyperlink" Target="https://www.scansante.fr/applications/flux-entre-etablissements-orfee/submit?an=20&amp;gp=X20&amp;choix1=choix1_etab&amp;finess=580972651&amp;choix2=descact&amp;typedesc=comp&amp;_program=orfee.orfee_trt.sas" TargetMode="External"/><Relationship Id="rId175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196" Type="http://schemas.openxmlformats.org/officeDocument/2006/relationships/hyperlink" Target="https://www.scansante.fr/applications/flux-entre-etablissements-orfee/submit?an=20&amp;gp=X05&amp;choix1=choix1_etab&amp;finess=580972693&amp;choix2=descact&amp;typedesc=comp&amp;_program=orfee.orfee_trt.sas" TargetMode="External"/><Relationship Id="rId200" Type="http://schemas.openxmlformats.org/officeDocument/2006/relationships/hyperlink" Target="https://www.scansante.fr/applications/flux-entre-etablissements-orfee/submit?an=20&amp;gp=K05&amp;choix1=choix1_etab&amp;finess=580972693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X04&amp;choix1=choix1_etab&amp;finess=580972677&amp;choix2=descact&amp;typedesc=comp&amp;_program=orfee.orfee_trt.sas" TargetMode="External"/><Relationship Id="rId37" Type="http://schemas.openxmlformats.org/officeDocument/2006/relationships/hyperlink" Target="https://www.scansante.fr/applications/flux-entre-etablissements-orfee/submit?an=20&amp;gp=C25&amp;choix1=choix1_etab&amp;finess=580972685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X08&amp;choix1=choix1_etab&amp;finess=580972610&amp;choix2=descact&amp;typedesc=comp&amp;_program=orfee.orfee_trt.sas" TargetMode="External"/><Relationship Id="rId79" Type="http://schemas.openxmlformats.org/officeDocument/2006/relationships/hyperlink" Target="https://www.scansante.fr/applications/flux-entre-etablissements-orfee/submit?an=20&amp;gp=X07&amp;choix1=choix1_etab&amp;finess=580972693&amp;choix2=descact&amp;typedesc=comp&amp;_program=orfee.orfee_trt.sas" TargetMode="External"/><Relationship Id="rId102" Type="http://schemas.openxmlformats.org/officeDocument/2006/relationships/hyperlink" Target="https://www.scansante.fr/applications/flux-entre-etablissements-orfee/submit?an=20&amp;gp=O04&amp;choix1=choix1_etab&amp;finess=580972693&amp;choix2=descact&amp;typedesc=comp&amp;_program=orfee.orfee_trt.sas" TargetMode="External"/><Relationship Id="rId123" Type="http://schemas.openxmlformats.org/officeDocument/2006/relationships/hyperlink" Target="https://www.scansante.fr/applications/flux-entre-etablissements-orfee/submit?an=20&amp;gp=X10&amp;choix1=choix1_etab&amp;finess=580972693&amp;choix2=descact&amp;typedesc=comp&amp;_program=orfee.orfee_trt.sas" TargetMode="External"/><Relationship Id="rId144" Type="http://schemas.openxmlformats.org/officeDocument/2006/relationships/hyperlink" Target="https://www.scansante.fr/applications/flux-entre-etablissements-orfee/submit?an=20&amp;gp=X24&amp;choix1=choix1_etab&amp;finess=580004836&amp;choix2=descact&amp;typedesc=comp&amp;_program=orfee.orfee_trt.sas" TargetMode="External"/><Relationship Id="rId90" Type="http://schemas.openxmlformats.org/officeDocument/2006/relationships/hyperlink" Target="https://www.scansante.fr/applications/flux-entre-etablissements-orfee/submit?an=20&amp;gp=X20&amp;choix1=choix1_etab&amp;finess=580972693&amp;choix2=descact&amp;typedesc=comp&amp;_program=orfee.orfee_trt.sas" TargetMode="External"/><Relationship Id="rId165" Type="http://schemas.openxmlformats.org/officeDocument/2006/relationships/hyperlink" Target="https://www.scansante.fr/applications/flux-entre-etablissements-orfee/submit?an=20&amp;gp=X07&amp;choix1=choix1_etab&amp;finess=580972685&amp;choix2=descact&amp;typedesc=comp&amp;_program=orfee.orfee_trt.sas" TargetMode="External"/><Relationship Id="rId186" Type="http://schemas.openxmlformats.org/officeDocument/2006/relationships/hyperlink" Target="https://www.scansante.fr/applications/flux-entre-etablissements-orfee/submit?an=20&amp;gp=X07&amp;choix1=choix1_etab&amp;finess=580972693&amp;choix2=descact&amp;typedesc=comp&amp;_program=orfee.orfee_trt.sas" TargetMode="External"/><Relationship Id="rId211" Type="http://schemas.openxmlformats.org/officeDocument/2006/relationships/table" Target="../tables/table40.xml"/><Relationship Id="rId27" Type="http://schemas.openxmlformats.org/officeDocument/2006/relationships/hyperlink" Target="https://www.scansante.fr/applications/flux-entre-etablissements-orfee/submit?an=20&amp;gp=X03&amp;choix1=choix1_etab&amp;finess=580972685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X04&amp;choix1=choix1_etab&amp;finess=580972685&amp;choix2=descact&amp;typedesc=comp&amp;_program=orfee.orfee_trt.sas" TargetMode="External"/><Relationship Id="rId69" Type="http://schemas.openxmlformats.org/officeDocument/2006/relationships/hyperlink" Target="https://www.scansante.fr/applications/flux-entre-etablissements-orfee/submit?an=20&amp;gp=X06&amp;choix1=choix1_etab&amp;finess=580972644&amp;choix2=descact&amp;typedesc=comp&amp;_program=orfee.orfee_trt.sas" TargetMode="External"/><Relationship Id="rId113" Type="http://schemas.openxmlformats.org/officeDocument/2006/relationships/hyperlink" Target="https://www.scansante.fr/applications/flux-entre-etablissements-orfee/submit?an=20&amp;gp=O03&amp;choix1=choix1_etab&amp;finess=580972693&amp;choix2=descact&amp;typedesc=comp&amp;_program=orfee.orfee_trt.sas" TargetMode="External"/><Relationship Id="rId134" Type="http://schemas.openxmlformats.org/officeDocument/2006/relationships/hyperlink" Target="https://www.scansante.fr/applications/flux-entre-etablissements-orfee/submit?an=20&amp;gp=X17&amp;choix1=choix1_etab&amp;finess=580972693&amp;choix2=descact&amp;typedesc=comp&amp;_program=orfee.orfee_trt.sas" TargetMode="External"/><Relationship Id="rId80" Type="http://schemas.openxmlformats.org/officeDocument/2006/relationships/hyperlink" Target="https://www.scansante.fr/applications/flux-entre-etablissements-orfee/submit?an=20&amp;gp=X02&amp;choix1=choix1_etab&amp;finess=580972693&amp;choix2=descact&amp;typedesc=comp&amp;_program=orfee.orfee_trt.sas" TargetMode="External"/><Relationship Id="rId155" Type="http://schemas.openxmlformats.org/officeDocument/2006/relationships/hyperlink" Target="https://www.scansante.fr/applications/flux-entre-etablissements-orfee/submit?an=20&amp;gp=X24&amp;choix1=choix1_etab&amp;finess=580972651&amp;choix2=descact&amp;typedesc=comp&amp;_program=orfee.orfee_trt.sas" TargetMode="External"/><Relationship Id="rId176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197" Type="http://schemas.openxmlformats.org/officeDocument/2006/relationships/hyperlink" Target="https://www.scansante.fr/applications/flux-entre-etablissements-orfee/submit?an=20&amp;gp=X05&amp;choix1=choix1_etab&amp;finess=580972693&amp;choix2=descact&amp;typedesc=comp&amp;_program=orfee.orfee_trt.sas" TargetMode="External"/><Relationship Id="rId201" Type="http://schemas.openxmlformats.org/officeDocument/2006/relationships/hyperlink" Target="https://www.scansante.fr/applications/flux-entre-etablissements-orfee/submit?an=20&amp;gp=X20&amp;choix1=choix1_etab&amp;finess=580004836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X20&amp;choix1=choix1_etab&amp;finess=580972677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S02&amp;choix1=choix1_etab&amp;finess=580972685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X15&amp;choix1=choix1_etab&amp;finess=580972610&amp;choix2=descact&amp;typedesc=comp&amp;_program=orfee.orfee_trt.sas" TargetMode="External"/><Relationship Id="rId103" Type="http://schemas.openxmlformats.org/officeDocument/2006/relationships/hyperlink" Target="https://www.scansante.fr/applications/flux-entre-etablissements-orfee/submit?an=20&amp;gp=X09&amp;choix1=choix1_etab&amp;finess=580972693&amp;choix2=descact&amp;typedesc=comp&amp;_program=orfee.orfee_trt.sas" TargetMode="External"/><Relationship Id="rId124" Type="http://schemas.openxmlformats.org/officeDocument/2006/relationships/hyperlink" Target="https://www.scansante.fr/applications/flux-entre-etablissements-orfee/submit?an=20&amp;gp=C10&amp;choix1=choix1_etab&amp;finess=580972693&amp;choix2=descact&amp;typedesc=comp&amp;_program=orfee.orfee_trt.sas" TargetMode="External"/><Relationship Id="rId70" Type="http://schemas.openxmlformats.org/officeDocument/2006/relationships/hyperlink" Target="https://www.scansante.fr/applications/flux-entre-etablissements-orfee/submit?an=20&amp;gp=X03&amp;choix1=choix1_etab&amp;finess=580972644&amp;choix2=descact&amp;typedesc=comp&amp;_program=orfee.orfee_trt.sas" TargetMode="External"/><Relationship Id="rId91" Type="http://schemas.openxmlformats.org/officeDocument/2006/relationships/hyperlink" Target="https://www.scansante.fr/applications/flux-entre-etablissements-orfee/submit?an=20&amp;gp=C06&amp;choix1=choix1_etab&amp;finess=580972693&amp;choix2=descact&amp;typedesc=comp&amp;_program=orfee.orfee_trt.sas" TargetMode="External"/><Relationship Id="rId145" Type="http://schemas.openxmlformats.org/officeDocument/2006/relationships/hyperlink" Target="https://www.scansante.fr/applications/flux-entre-etablissements-orfee/submit?an=20&amp;gp=X02&amp;choix1=choix1_etab&amp;finess=580004836&amp;choix2=descact&amp;typedesc=comp&amp;_program=orfee.orfee_trt.sas" TargetMode="External"/><Relationship Id="rId166" Type="http://schemas.openxmlformats.org/officeDocument/2006/relationships/hyperlink" Target="https://www.scansante.fr/applications/flux-entre-etablissements-orfee/submit?an=20&amp;gp=X06&amp;choix1=choix1_etab&amp;finess=580972685&amp;choix2=descact&amp;typedesc=comp&amp;_program=orfee.orfee_trt.sas" TargetMode="External"/><Relationship Id="rId187" Type="http://schemas.openxmlformats.org/officeDocument/2006/relationships/hyperlink" Target="https://www.scansante.fr/applications/flux-entre-etablissements-orfee/submit?an=20&amp;gp=X07&amp;choix1=choix1_etab&amp;finess=580972693&amp;choix2=descact&amp;typedesc=comp&amp;_program=orfee.orfee_trt.sas" TargetMode="External"/><Relationship Id="rId1" Type="http://schemas.openxmlformats.org/officeDocument/2006/relationships/hyperlink" Target="https://www.scansante.fr/applications/flux-entre-etablissements-orfee/submit?an=20&amp;gp=ALL&amp;choix1=choix1_etab&amp;finess=580972677&amp;choix2=descact&amp;typedesc=comp&amp;_program=orfee.orfee_trt.sas" TargetMode="External"/><Relationship Id="rId212" Type="http://schemas.openxmlformats.org/officeDocument/2006/relationships/table" Target="../tables/table41.xml"/><Relationship Id="rId28" Type="http://schemas.openxmlformats.org/officeDocument/2006/relationships/hyperlink" Target="https://www.scansante.fr/applications/flux-entre-etablissements-orfee/submit?an=20&amp;gp=X08&amp;choix1=choix1_etab&amp;finess=580972685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S03&amp;choix1=choix1_etab&amp;finess=580972685&amp;choix2=descact&amp;typedesc=comp&amp;_program=orfee.orfee_trt.sas" TargetMode="External"/><Relationship Id="rId114" Type="http://schemas.openxmlformats.org/officeDocument/2006/relationships/hyperlink" Target="https://www.scansante.fr/applications/flux-entre-etablissements-orfee/submit?an=20&amp;gp=C25&amp;choix1=choix1_etab&amp;finess=580972693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X03&amp;choix1=choix1_etab&amp;finess=580972610&amp;choix2=descact&amp;typedesc=comp&amp;_program=orfee.orfee_trt.sas" TargetMode="External"/><Relationship Id="rId81" Type="http://schemas.openxmlformats.org/officeDocument/2006/relationships/hyperlink" Target="https://www.scansante.fr/applications/flux-entre-etablissements-orfee/submit?an=20&amp;gp=X18&amp;choix1=choix1_etab&amp;finess=580972693&amp;choix2=descact&amp;typedesc=comp&amp;_program=orfee.orfee_trt.sas" TargetMode="External"/><Relationship Id="rId135" Type="http://schemas.openxmlformats.org/officeDocument/2006/relationships/hyperlink" Target="https://www.scansante.fr/applications/flux-entre-etablissements-orfee/submit?an=20&amp;gp=N03&amp;choix1=choix1_etab&amp;finess=580972693&amp;choix2=descact&amp;typedesc=comp&amp;_program=orfee.orfee_trt.sas" TargetMode="External"/><Relationship Id="rId156" Type="http://schemas.openxmlformats.org/officeDocument/2006/relationships/hyperlink" Target="https://www.scansante.fr/applications/flux-entre-etablissements-orfee/submit?an=20&amp;gp=X07&amp;choix1=choix1_etab&amp;finess=580972651&amp;choix2=descact&amp;typedesc=comp&amp;_program=orfee.orfee_trt.sas" TargetMode="External"/><Relationship Id="rId177" Type="http://schemas.openxmlformats.org/officeDocument/2006/relationships/hyperlink" Target="https://www.scansante.fr/applications/flux-entre-etablissements-orfee/submit?an=20&amp;gp=C09&amp;choix1=choix1_etab&amp;finess=580972693&amp;choix2=descact&amp;typedesc=comp&amp;_program=orfee.orfee_trt.sas" TargetMode="External"/><Relationship Id="rId198" Type="http://schemas.openxmlformats.org/officeDocument/2006/relationships/hyperlink" Target="https://www.scansante.fr/applications/flux-entre-etablissements-orfee/submit?an=20&amp;gp=X21&amp;choix1=choix1_etab&amp;finess=580972693&amp;choix2=descact&amp;typedesc=comp&amp;_program=orfee.orfee_trt.sas" TargetMode="External"/><Relationship Id="rId202" Type="http://schemas.openxmlformats.org/officeDocument/2006/relationships/hyperlink" Target="https://www.scansante.fr/applications/flux-entre-etablissements-orfee/submit?an=20&amp;gp=X06&amp;choix1=choix1_etab&amp;finess=580004836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X19&amp;choix1=choix1_etab&amp;finess=580972677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X12&amp;choix1=choix1_etab&amp;finess=580972685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O04&amp;choix1=choix1_etab&amp;finess=580972685&amp;choix2=descact&amp;typedesc=comp&amp;_program=orfee.orfee_trt.sas" TargetMode="External"/><Relationship Id="rId104" Type="http://schemas.openxmlformats.org/officeDocument/2006/relationships/hyperlink" Target="https://www.scansante.fr/applications/flux-entre-etablissements-orfee/submit?an=20&amp;gp=C07&amp;choix1=choix1_etab&amp;finess=580972693&amp;choix2=descact&amp;typedesc=comp&amp;_program=orfee.orfee_trt.sas" TargetMode="External"/><Relationship Id="rId125" Type="http://schemas.openxmlformats.org/officeDocument/2006/relationships/hyperlink" Target="https://www.scansante.fr/applications/flux-entre-etablissements-orfee/submit?an=20&amp;gp=C23&amp;choix1=choix1_etab&amp;finess=580972693&amp;choix2=descact&amp;typedesc=comp&amp;_program=orfee.orfee_trt.sas" TargetMode="External"/><Relationship Id="rId146" Type="http://schemas.openxmlformats.org/officeDocument/2006/relationships/hyperlink" Target="https://www.scansante.fr/applications/flux-entre-etablissements-orfee/submit?an=20&amp;gp=X15&amp;choix1=choix1_etab&amp;finess=580004836&amp;choix2=descact&amp;typedesc=comp&amp;_program=orfee.orfee_trt.sas" TargetMode="External"/><Relationship Id="rId167" Type="http://schemas.openxmlformats.org/officeDocument/2006/relationships/hyperlink" Target="https://www.scansante.fr/applications/flux-entre-etablissements-orfee/submit?an=20&amp;gp=X21&amp;choix1=choix1_etab&amp;finess=580972685&amp;choix2=descact&amp;typedesc=comp&amp;_program=orfee.orfee_trt.sas" TargetMode="External"/><Relationship Id="rId188" Type="http://schemas.openxmlformats.org/officeDocument/2006/relationships/hyperlink" Target="https://www.scansante.fr/applications/flux-entre-etablissements-orfee/submit?an=20&amp;gp=X02&amp;choix1=choix1_etab&amp;finess=580972693&amp;choix2=descact&amp;typedesc=comp&amp;_program=orfee.orfee_trt.sas" TargetMode="External"/><Relationship Id="rId71" Type="http://schemas.openxmlformats.org/officeDocument/2006/relationships/hyperlink" Target="https://www.scansante.fr/applications/flux-entre-etablissements-orfee/submit?an=20&amp;gp=X02&amp;choix1=choix1_etab&amp;finess=580972644&amp;choix2=descact&amp;typedesc=comp&amp;_program=orfee.orfee_trt.sas" TargetMode="External"/><Relationship Id="rId92" Type="http://schemas.openxmlformats.org/officeDocument/2006/relationships/hyperlink" Target="https://www.scansante.fr/applications/flux-entre-etablissements-orfee/submit?an=20&amp;gp=X12&amp;choix1=choix1_etab&amp;finess=580972693&amp;choix2=descact&amp;typedesc=comp&amp;_program=orfee.orfee_trt.sas" TargetMode="External"/><Relationship Id="rId213" Type="http://schemas.openxmlformats.org/officeDocument/2006/relationships/table" Target="../tables/table42.xml"/><Relationship Id="rId2" Type="http://schemas.openxmlformats.org/officeDocument/2006/relationships/hyperlink" Target="https://www.scansante.fr/applications/flux-entre-etablissements-orfee/submit?an=20&amp;gp=X08&amp;choix1=choix1_etab&amp;finess=580972677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X15&amp;choix1=choix1_etab&amp;finess=580972685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X09&amp;choix1=choix1_etab&amp;finess=580972685&amp;choix2=descact&amp;typedesc=comp&amp;_program=orfee.orfee_trt.sas" TargetMode="External"/><Relationship Id="rId115" Type="http://schemas.openxmlformats.org/officeDocument/2006/relationships/hyperlink" Target="https://www.scansante.fr/applications/flux-entre-etablissements-orfee/submit?an=20&amp;gp=C19&amp;choix1=choix1_etab&amp;finess=580972693&amp;choix2=descact&amp;typedesc=comp&amp;_program=orfee.orfee_trt.sas" TargetMode="External"/><Relationship Id="rId136" Type="http://schemas.openxmlformats.org/officeDocument/2006/relationships/hyperlink" Target="https://www.scansante.fr/applications/flux-entre-etablissements-orfee/submit?an=20&amp;gp=ALL&amp;choix1=choix1_etab&amp;finess=580004836&amp;choix2=descact&amp;typedesc=comp&amp;_program=orfee.orfee_trt.sas" TargetMode="External"/><Relationship Id="rId157" Type="http://schemas.openxmlformats.org/officeDocument/2006/relationships/hyperlink" Target="https://www.scansante.fr/applications/flux-entre-etablissements-orfee/submit?an=20&amp;gp=X06&amp;choix1=choix1_etab&amp;finess=580972651&amp;choix2=descact&amp;typedesc=comp&amp;_program=orfee.orfee_trt.sas" TargetMode="External"/><Relationship Id="rId178" Type="http://schemas.openxmlformats.org/officeDocument/2006/relationships/hyperlink" Target="https://www.scansante.fr/applications/flux-entre-etablissements-orfee/submit?an=20&amp;gp=X03&amp;choix1=choix1_etab&amp;finess=580972693&amp;choix2=descact&amp;typedesc=comp&amp;_program=orfee.orfee_trt.sas" TargetMode="External"/><Relationship Id="rId61" Type="http://schemas.openxmlformats.org/officeDocument/2006/relationships/hyperlink" Target="https://www.scansante.fr/applications/flux-entre-etablissements-orfee/submit?an=20&amp;gp=X12&amp;choix1=choix1_etab&amp;finess=580972610&amp;choix2=descact&amp;typedesc=comp&amp;_program=orfee.orfee_trt.sas" TargetMode="External"/><Relationship Id="rId82" Type="http://schemas.openxmlformats.org/officeDocument/2006/relationships/hyperlink" Target="https://www.scansante.fr/applications/flux-entre-etablissements-orfee/submit?an=20&amp;gp=X06&amp;choix1=choix1_etab&amp;finess=580972693&amp;choix2=descact&amp;typedesc=comp&amp;_program=orfee.orfee_trt.sas" TargetMode="External"/><Relationship Id="rId199" Type="http://schemas.openxmlformats.org/officeDocument/2006/relationships/hyperlink" Target="https://www.scansante.fr/applications/flux-entre-etablissements-orfee/submit?an=20&amp;gp=X16&amp;choix1=choix1_etab&amp;finess=580972693&amp;choix2=descact&amp;typedesc=comp&amp;_program=orfee.orfee_trt.sas" TargetMode="External"/><Relationship Id="rId203" Type="http://schemas.openxmlformats.org/officeDocument/2006/relationships/hyperlink" Target="https://www.scansante.fr/applications/flux-entre-etablissements-orfee/submit?an=20&amp;gp=X05&amp;choix1=choix1_etab&amp;finess=580972651&amp;choix2=descact&amp;typedesc=comp&amp;_program=orfee.orfee_trt.sas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ansante.fr/applications/flux-entre-etablissements-orfee/submit?an=20&amp;gp=O04&amp;choix1=choix1_etab&amp;finess=890975550&amp;choix2=descact&amp;typedesc=comp&amp;_program=orfee.orfee_trt.sas" TargetMode="External"/><Relationship Id="rId117" Type="http://schemas.openxmlformats.org/officeDocument/2006/relationships/hyperlink" Target="https://www.scansante.fr/applications/flux-entre-etablissements-orfee/submit?an=20&amp;gp=X03&amp;choix1=choix1_etab&amp;finess=890975543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O01&amp;choix1=choix1_etab&amp;finess=890975550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C25&amp;choix1=choix1_etab&amp;finess=890975550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K09&amp;choix1=choix1_etab&amp;finess=890975550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X15&amp;choix1=choix1_etab&amp;finess=890975543&amp;choix2=descact&amp;typedesc=comp&amp;_program=orfee.orfee_trt.sas" TargetMode="External"/><Relationship Id="rId68" Type="http://schemas.openxmlformats.org/officeDocument/2006/relationships/hyperlink" Target="https://www.scansante.fr/applications/flux-entre-etablissements-orfee/submit?an=20&amp;gp=X20&amp;choix1=choix1_etab&amp;finess=890975543&amp;choix2=descact&amp;typedesc=comp&amp;_program=orfee.orfee_trt.sas" TargetMode="External"/><Relationship Id="rId84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89" Type="http://schemas.openxmlformats.org/officeDocument/2006/relationships/hyperlink" Target="https://www.scansante.fr/applications/flux-entre-etablissements-orfee/submit?an=20&amp;gp=X03&amp;choix1=choix1_etab&amp;finess=890975550&amp;choix2=descact&amp;typedesc=comp&amp;_program=orfee.orfee_trt.sas" TargetMode="External"/><Relationship Id="rId112" Type="http://schemas.openxmlformats.org/officeDocument/2006/relationships/hyperlink" Target="https://www.scansante.fr/applications/flux-entre-etablissements-orfee/submit?an=20&amp;gp=X08&amp;choix1=choix1_etab&amp;finess=890975543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C06&amp;choix1=choix1_etab&amp;finess=890975550&amp;choix2=descact&amp;typedesc=comp&amp;_program=orfee.orfee_trt.sas" TargetMode="External"/><Relationship Id="rId107" Type="http://schemas.openxmlformats.org/officeDocument/2006/relationships/hyperlink" Target="https://www.scansante.fr/applications/flux-entre-etablissements-orfee/submit?an=20&amp;gp=X05&amp;choix1=choix1_etab&amp;finess=890975550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X16&amp;choix1=choix1_etab&amp;finess=890975550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O02&amp;choix1=choix1_etab&amp;finess=890975550&amp;choix2=descact&amp;typedesc=comp&amp;_program=orfee.orfee_trt.sas" TargetMode="External"/><Relationship Id="rId37" Type="http://schemas.openxmlformats.org/officeDocument/2006/relationships/hyperlink" Target="https://www.scansante.fr/applications/flux-entre-etablissements-orfee/submit?an=20&amp;gp=C10&amp;choix1=choix1_etab&amp;finess=890975550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C18&amp;choix1=choix1_etab&amp;finess=890975550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X07&amp;choix1=choix1_etab&amp;finess=890975543&amp;choix2=descact&amp;typedesc=comp&amp;_program=orfee.orfee_trt.sas" TargetMode="External"/><Relationship Id="rId74" Type="http://schemas.openxmlformats.org/officeDocument/2006/relationships/hyperlink" Target="https://www.scansante.fr/applications/flux-entre-etablissements-orfee/submit?an=20&amp;gp=X13&amp;choix1=choix1_etab&amp;finess=890975543&amp;choix2=descact&amp;typedesc=comp&amp;_program=orfee.orfee_trt.sas" TargetMode="External"/><Relationship Id="rId79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102" Type="http://schemas.openxmlformats.org/officeDocument/2006/relationships/hyperlink" Target="https://www.scansante.fr/applications/flux-entre-etablissements-orfee/submit?an=20&amp;gp=X02&amp;choix1=choix1_etab&amp;finess=890975550&amp;choix2=descact&amp;typedesc=comp&amp;_program=orfee.orfee_trt.sas" TargetMode="External"/><Relationship Id="rId5" Type="http://schemas.openxmlformats.org/officeDocument/2006/relationships/hyperlink" Target="https://www.scansante.fr/applications/flux-entre-etablissements-orfee/submit?an=20&amp;gp=X06&amp;choix1=choix1_etab&amp;finess=890975550&amp;choix2=descact&amp;typedesc=comp&amp;_program=orfee.orfee_trt.sas" TargetMode="External"/><Relationship Id="rId90" Type="http://schemas.openxmlformats.org/officeDocument/2006/relationships/hyperlink" Target="https://www.scansante.fr/applications/flux-entre-etablissements-orfee/submit?an=20&amp;gp=X03&amp;choix1=choix1_etab&amp;finess=890975550&amp;choix2=descact&amp;typedesc=comp&amp;_program=orfee.orfee_trt.sas" TargetMode="External"/><Relationship Id="rId95" Type="http://schemas.openxmlformats.org/officeDocument/2006/relationships/hyperlink" Target="https://www.scansante.fr/applications/flux-entre-etablissements-orfee/submit?an=20&amp;gp=X07&amp;choix1=choix1_etab&amp;finess=890975550&amp;choix2=descact&amp;typedesc=comp&amp;_program=orfee.orfee_trt.sas" TargetMode="External"/><Relationship Id="rId22" Type="http://schemas.openxmlformats.org/officeDocument/2006/relationships/hyperlink" Target="https://www.scansante.fr/applications/flux-entre-etablissements-orfee/submit?an=20&amp;gp=S03&amp;choix1=choix1_etab&amp;finess=890975550&amp;choix2=descact&amp;typedesc=comp&amp;_program=orfee.orfee_trt.sas" TargetMode="External"/><Relationship Id="rId27" Type="http://schemas.openxmlformats.org/officeDocument/2006/relationships/hyperlink" Target="https://www.scansante.fr/applications/flux-entre-etablissements-orfee/submit?an=20&amp;gp=X21&amp;choix1=choix1_etab&amp;finess=890975550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X13&amp;choix1=choix1_etab&amp;finess=890975550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C22&amp;choix1=choix1_etab&amp;finess=890975550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X05&amp;choix1=choix1_etab&amp;finess=890975543&amp;choix2=descact&amp;typedesc=comp&amp;_program=orfee.orfee_trt.sas" TargetMode="External"/><Relationship Id="rId69" Type="http://schemas.openxmlformats.org/officeDocument/2006/relationships/hyperlink" Target="https://www.scansante.fr/applications/flux-entre-etablissements-orfee/submit?an=20&amp;gp=X14&amp;choix1=choix1_etab&amp;finess=890975543&amp;choix2=descact&amp;typedesc=comp&amp;_program=orfee.orfee_trt.sas" TargetMode="External"/><Relationship Id="rId113" Type="http://schemas.openxmlformats.org/officeDocument/2006/relationships/hyperlink" Target="https://www.scansante.fr/applications/flux-entre-etablissements-orfee/submit?an=20&amp;gp=X08&amp;choix1=choix1_etab&amp;finess=890975543&amp;choix2=descact&amp;typedesc=comp&amp;_program=orfee.orfee_trt.sas" TargetMode="External"/><Relationship Id="rId118" Type="http://schemas.openxmlformats.org/officeDocument/2006/relationships/hyperlink" Target="https://www.google.com/maps/d/edit?hl=fr&amp;mid=19fYT-5IujTfC7uJzdbXz38-SRfG6WgAj&amp;ll=47.90173804052828%2C3.9014084245582303&amp;z=7" TargetMode="External"/><Relationship Id="rId80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85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12" Type="http://schemas.openxmlformats.org/officeDocument/2006/relationships/hyperlink" Target="https://www.scansante.fr/applications/flux-entre-etablissements-orfee/submit?an=20&amp;gp=X15&amp;choix1=choix1_etab&amp;finess=890975550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X19&amp;choix1=choix1_etab&amp;finess=890975550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X23&amp;choix1=choix1_etab&amp;finess=890975550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X09&amp;choix1=choix1_etab&amp;finess=890975550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X06&amp;choix1=choix1_etab&amp;finess=890975543&amp;choix2=descact&amp;typedesc=comp&amp;_program=orfee.orfee_trt.sas" TargetMode="External"/><Relationship Id="rId103" Type="http://schemas.openxmlformats.org/officeDocument/2006/relationships/hyperlink" Target="https://www.scansante.fr/applications/flux-entre-etablissements-orfee/submit?an=20&amp;gp=X02&amp;choix1=choix1_etab&amp;finess=890975550&amp;choix2=descact&amp;typedesc=comp&amp;_program=orfee.orfee_trt.sas" TargetMode="External"/><Relationship Id="rId108" Type="http://schemas.openxmlformats.org/officeDocument/2006/relationships/hyperlink" Target="https://www.scansante.fr/applications/flux-entre-etablissements-orfee/submit?an=20&amp;gp=X05&amp;choix1=choix1_etab&amp;finess=890975550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K08&amp;choix1=choix1_etab&amp;finess=890975550&amp;choix2=descact&amp;typedesc=comp&amp;_program=orfee.orfee_trt.sas" TargetMode="External"/><Relationship Id="rId70" Type="http://schemas.openxmlformats.org/officeDocument/2006/relationships/hyperlink" Target="https://www.scansante.fr/applications/flux-entre-etablissements-orfee/submit?an=20&amp;gp=O03&amp;choix1=choix1_etab&amp;finess=890975543&amp;choix2=descact&amp;typedesc=comp&amp;_program=orfee.orfee_trt.sas" TargetMode="External"/><Relationship Id="rId75" Type="http://schemas.openxmlformats.org/officeDocument/2006/relationships/hyperlink" Target="https://www.scansante.fr/applications/flux-entre-etablissements-orfee/submit?an=20&amp;gp=X22&amp;choix1=choix1_etab&amp;finess=890975543&amp;choix2=descact&amp;typedesc=comp&amp;_program=orfee.orfee_trt.sas" TargetMode="External"/><Relationship Id="rId91" Type="http://schemas.openxmlformats.org/officeDocument/2006/relationships/hyperlink" Target="https://www.scansante.fr/applications/flux-entre-etablissements-orfee/submit?an=20&amp;gp=X03&amp;choix1=choix1_etab&amp;finess=890975550&amp;choix2=descact&amp;typedesc=comp&amp;_program=orfee.orfee_trt.sas" TargetMode="External"/><Relationship Id="rId96" Type="http://schemas.openxmlformats.org/officeDocument/2006/relationships/hyperlink" Target="https://www.scansante.fr/applications/flux-entre-etablissements-orfee/submit?an=20&amp;gp=X07&amp;choix1=choix1_etab&amp;finess=890975550&amp;choix2=descact&amp;typedesc=comp&amp;_program=orfee.orfee_trt.sas" TargetMode="External"/><Relationship Id="rId1" Type="http://schemas.openxmlformats.org/officeDocument/2006/relationships/hyperlink" Target="https://www.scansante.fr/applications/flux-entre-etablissements-orfee/submit?an=20&amp;gp=ALL&amp;choix1=choix1_etab&amp;finess=890975550&amp;choix2=descact&amp;typedesc=comp&amp;_program=orfee.orfee_trt.sas" TargetMode="External"/><Relationship Id="rId6" Type="http://schemas.openxmlformats.org/officeDocument/2006/relationships/hyperlink" Target="https://www.scansante.fr/applications/flux-entre-etablissements-orfee/submit?an=20&amp;gp=X20&amp;choix1=choix1_etab&amp;finess=890975550&amp;choix2=descact&amp;typedesc=comp&amp;_program=orfee.orfee_trt.sas" TargetMode="External"/><Relationship Id="rId23" Type="http://schemas.openxmlformats.org/officeDocument/2006/relationships/hyperlink" Target="https://www.scansante.fr/applications/flux-entre-etablissements-orfee/submit?an=20&amp;gp=X22&amp;choix1=choix1_etab&amp;finess=890975550&amp;choix2=descact&amp;typedesc=comp&amp;_program=orfee.orfee_trt.sas" TargetMode="External"/><Relationship Id="rId28" Type="http://schemas.openxmlformats.org/officeDocument/2006/relationships/hyperlink" Target="https://www.scansante.fr/applications/flux-entre-etablissements-orfee/submit?an=20&amp;gp=S05&amp;choix1=choix1_etab&amp;finess=890975550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C23&amp;choix1=choix1_etab&amp;finess=890975550&amp;choix2=descact&amp;typedesc=comp&amp;_program=orfee.orfee_trt.sas" TargetMode="External"/><Relationship Id="rId114" Type="http://schemas.openxmlformats.org/officeDocument/2006/relationships/hyperlink" Target="https://www.scansante.fr/applications/flux-entre-etablissements-orfee/submit?an=20&amp;gp=X07&amp;choix1=choix1_etab&amp;finess=890975543&amp;choix2=descact&amp;typedesc=comp&amp;_program=orfee.orfee_trt.sas" TargetMode="External"/><Relationship Id="rId119" Type="http://schemas.openxmlformats.org/officeDocument/2006/relationships/table" Target="../tables/table43.xml"/><Relationship Id="rId44" Type="http://schemas.openxmlformats.org/officeDocument/2006/relationships/hyperlink" Target="https://www.scansante.fr/applications/flux-entre-etablissements-orfee/submit?an=20&amp;gp=X11&amp;choix1=choix1_etab&amp;finess=890975550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X03&amp;choix1=choix1_etab&amp;finess=890975543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X02&amp;choix1=choix1_etab&amp;finess=890975543&amp;choix2=descact&amp;typedesc=comp&amp;_program=orfee.orfee_trt.sas" TargetMode="External"/><Relationship Id="rId81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86" Type="http://schemas.openxmlformats.org/officeDocument/2006/relationships/hyperlink" Target="https://www.scansante.fr/applications/flux-entre-etablissements-orfee/submit?an=20&amp;gp=X08&amp;choix1=choix1_etab&amp;finess=890975550&amp;choix2=descact&amp;typedesc=comp&amp;_program=orfee.orfee_trt.sas" TargetMode="External"/><Relationship Id="rId4" Type="http://schemas.openxmlformats.org/officeDocument/2006/relationships/hyperlink" Target="https://www.scansante.fr/applications/flux-entre-etablissements-orfee/submit?an=20&amp;gp=X07&amp;choix1=choix1_etab&amp;finess=890975550&amp;choix2=descact&amp;typedesc=comp&amp;_program=orfee.orfee_trt.sas" TargetMode="External"/><Relationship Id="rId9" Type="http://schemas.openxmlformats.org/officeDocument/2006/relationships/hyperlink" Target="https://www.scansante.fr/applications/flux-entre-etablissements-orfee/submit?an=20&amp;gp=X05&amp;choix1=choix1_etab&amp;finess=890975550&amp;choix2=descact&amp;typedesc=comp&amp;_program=orfee.orfee_trt.sas" TargetMode="External"/><Relationship Id="rId13" Type="http://schemas.openxmlformats.org/officeDocument/2006/relationships/hyperlink" Target="https://www.scansante.fr/applications/flux-entre-etablissements-orfee/submit?an=20&amp;gp=X14&amp;choix1=choix1_etab&amp;finess=890975550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S01&amp;choix1=choix1_etab&amp;finess=890975550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O03&amp;choix1=choix1_etab&amp;finess=890975550&amp;choix2=descact&amp;typedesc=comp&amp;_program=orfee.orfee_trt.sas" TargetMode="External"/><Relationship Id="rId109" Type="http://schemas.openxmlformats.org/officeDocument/2006/relationships/hyperlink" Target="https://www.scansante.fr/applications/flux-entre-etablissements-orfee/submit?an=20&amp;gp=X12&amp;choix1=choix1_etab&amp;finess=890975550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X18&amp;choix1=choix1_etab&amp;finess=890975550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X10&amp;choix1=choix1_etab&amp;finess=890975550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K13&amp;choix1=choix1_etab&amp;finess=890975550&amp;choix2=descact&amp;typedesc=comp&amp;_program=orfee.orfee_trt.sas" TargetMode="External"/><Relationship Id="rId76" Type="http://schemas.openxmlformats.org/officeDocument/2006/relationships/hyperlink" Target="https://www.scansante.fr/applications/flux-entre-etablissements-orfee/submit?an=20&amp;gp=X04&amp;choix1=choix1_etab&amp;finess=890975543&amp;choix2=descact&amp;typedesc=comp&amp;_program=orfee.orfee_trt.sas" TargetMode="External"/><Relationship Id="rId97" Type="http://schemas.openxmlformats.org/officeDocument/2006/relationships/hyperlink" Target="https://www.scansante.fr/applications/flux-entre-etablissements-orfee/submit?an=20&amp;gp=X06&amp;choix1=choix1_etab&amp;finess=890975550&amp;choix2=descact&amp;typedesc=comp&amp;_program=orfee.orfee_trt.sas" TargetMode="External"/><Relationship Id="rId104" Type="http://schemas.openxmlformats.org/officeDocument/2006/relationships/hyperlink" Target="https://www.scansante.fr/applications/flux-entre-etablissements-orfee/submit?an=20&amp;gp=X02&amp;choix1=choix1_etab&amp;finess=890975550&amp;choix2=descact&amp;typedesc=comp&amp;_program=orfee.orfee_trt.sas" TargetMode="External"/><Relationship Id="rId120" Type="http://schemas.openxmlformats.org/officeDocument/2006/relationships/table" Target="../tables/table44.xml"/><Relationship Id="rId7" Type="http://schemas.openxmlformats.org/officeDocument/2006/relationships/hyperlink" Target="https://www.scansante.fr/applications/flux-entre-etablissements-orfee/submit?an=20&amp;gp=X02&amp;choix1=choix1_etab&amp;finess=890975550&amp;choix2=descact&amp;typedesc=comp&amp;_program=orfee.orfee_trt.sas" TargetMode="External"/><Relationship Id="rId71" Type="http://schemas.openxmlformats.org/officeDocument/2006/relationships/hyperlink" Target="https://www.scansante.fr/applications/flux-entre-etablissements-orfee/submit?an=20&amp;gp=S05&amp;choix1=choix1_etab&amp;finess=890975543&amp;choix2=descact&amp;typedesc=comp&amp;_program=orfee.orfee_trt.sas" TargetMode="External"/><Relationship Id="rId92" Type="http://schemas.openxmlformats.org/officeDocument/2006/relationships/hyperlink" Target="https://www.scansante.fr/applications/flux-entre-etablissements-orfee/submit?an=20&amp;gp=X03&amp;choix1=choix1_etab&amp;finess=890975550&amp;choix2=descact&amp;typedesc=comp&amp;_program=orfee.orfee_trt.sas" TargetMode="External"/><Relationship Id="rId2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C17&amp;choix1=choix1_etab&amp;finess=890975550&amp;choix2=descact&amp;typedesc=comp&amp;_program=orfee.orfee_trt.sas" TargetMode="External"/><Relationship Id="rId24" Type="http://schemas.openxmlformats.org/officeDocument/2006/relationships/hyperlink" Target="https://www.scansante.fr/applications/flux-entre-etablissements-orfee/submit?an=20&amp;gp=C19&amp;choix1=choix1_etab&amp;finess=890975550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K10&amp;choix1=choix1_etab&amp;finess=890975550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X04&amp;choix1=choix1_etab&amp;finess=890975550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X21&amp;choix1=choix1_etab&amp;finess=890975543&amp;choix2=descact&amp;typedesc=comp&amp;_program=orfee.orfee_trt.sas" TargetMode="External"/><Relationship Id="rId87" Type="http://schemas.openxmlformats.org/officeDocument/2006/relationships/hyperlink" Target="https://www.scansante.fr/applications/flux-entre-etablissements-orfee/submit?an=20&amp;gp=X08&amp;choix1=choix1_etab&amp;finess=890975550&amp;choix2=descact&amp;typedesc=comp&amp;_program=orfee.orfee_trt.sas" TargetMode="External"/><Relationship Id="rId110" Type="http://schemas.openxmlformats.org/officeDocument/2006/relationships/hyperlink" Target="https://www.scansante.fr/applications/flux-entre-etablissements-orfee/submit?an=20&amp;gp=X12&amp;choix1=choix1_etab&amp;finess=890975550&amp;choix2=descact&amp;typedesc=comp&amp;_program=orfee.orfee_trt.sas" TargetMode="External"/><Relationship Id="rId115" Type="http://schemas.openxmlformats.org/officeDocument/2006/relationships/hyperlink" Target="https://www.scansante.fr/applications/flux-entre-etablissements-orfee/submit?an=20&amp;gp=X06&amp;choix1=choix1_etab&amp;finess=890975543&amp;choix2=descact&amp;typedesc=comp&amp;_program=orfee.orfee_trt.sas" TargetMode="External"/><Relationship Id="rId61" Type="http://schemas.openxmlformats.org/officeDocument/2006/relationships/hyperlink" Target="https://www.scansante.fr/applications/flux-entre-etablissements-orfee/submit?an=20&amp;gp=X12&amp;choix1=choix1_etab&amp;finess=890975543&amp;choix2=descact&amp;typedesc=comp&amp;_program=orfee.orfee_trt.sas" TargetMode="External"/><Relationship Id="rId82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19" Type="http://schemas.openxmlformats.org/officeDocument/2006/relationships/hyperlink" Target="https://www.scansante.fr/applications/flux-entre-etablissements-orfee/submit?an=20&amp;gp=S02&amp;choix1=choix1_etab&amp;finess=890975550&amp;choix2=descact&amp;typedesc=comp&amp;_program=orfee.orfee_trt.sas" TargetMode="External"/><Relationship Id="rId14" Type="http://schemas.openxmlformats.org/officeDocument/2006/relationships/hyperlink" Target="https://www.scansante.fr/applications/flux-entre-etablissements-orfee/submit?an=20&amp;gp=X24&amp;choix1=choix1_etab&amp;finess=890975550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K02&amp;choix1=choix1_etab&amp;finess=890975550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C08&amp;choix1=choix1_etab&amp;finess=890975550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ALL&amp;choix1=choix1_etab&amp;finess=890975543&amp;choix2=descact&amp;typedesc=comp&amp;_program=orfee.orfee_trt.sas" TargetMode="External"/><Relationship Id="rId77" Type="http://schemas.openxmlformats.org/officeDocument/2006/relationships/hyperlink" Target="https://www.scansante.fr/applications/flux-entre-etablissements-orfee/submit?an=20&amp;gp=X18&amp;choix1=choix1_etab&amp;finess=890975543&amp;choix2=descact&amp;typedesc=comp&amp;_program=orfee.orfee_trt.sas" TargetMode="External"/><Relationship Id="rId100" Type="http://schemas.openxmlformats.org/officeDocument/2006/relationships/hyperlink" Target="https://www.scansante.fr/applications/flux-entre-etablissements-orfee/submit?an=20&amp;gp=X20&amp;choix1=choix1_etab&amp;finess=890975550&amp;choix2=descact&amp;typedesc=comp&amp;_program=orfee.orfee_trt.sas" TargetMode="External"/><Relationship Id="rId105" Type="http://schemas.openxmlformats.org/officeDocument/2006/relationships/hyperlink" Target="https://www.scansante.fr/applications/flux-entre-etablissements-orfee/submit?an=20&amp;gp=C11&amp;choix1=choix1_etab&amp;finess=890975550&amp;choix2=descact&amp;typedesc=comp&amp;_program=orfee.orfee_trt.sas" TargetMode="External"/><Relationship Id="rId8" Type="http://schemas.openxmlformats.org/officeDocument/2006/relationships/hyperlink" Target="https://www.scansante.fr/applications/flux-entre-etablissements-orfee/submit?an=20&amp;gp=C11&amp;choix1=choix1_etab&amp;finess=890975550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K15&amp;choix1=choix1_etab&amp;finess=890975550&amp;choix2=descact&amp;typedesc=comp&amp;_program=orfee.orfee_trt.sas" TargetMode="External"/><Relationship Id="rId72" Type="http://schemas.openxmlformats.org/officeDocument/2006/relationships/hyperlink" Target="https://www.scansante.fr/applications/flux-entre-etablissements-orfee/submit?an=20&amp;gp=X09&amp;choix1=choix1_etab&amp;finess=890975543&amp;choix2=descact&amp;typedesc=comp&amp;_program=orfee.orfee_trt.sas" TargetMode="External"/><Relationship Id="rId93" Type="http://schemas.openxmlformats.org/officeDocument/2006/relationships/hyperlink" Target="https://www.scansante.fr/applications/flux-entre-etablissements-orfee/submit?an=20&amp;gp=X03&amp;choix1=choix1_etab&amp;finess=890975550&amp;choix2=descact&amp;typedesc=comp&amp;_program=orfee.orfee_trt.sas" TargetMode="External"/><Relationship Id="rId98" Type="http://schemas.openxmlformats.org/officeDocument/2006/relationships/hyperlink" Target="https://www.scansante.fr/applications/flux-entre-etablissements-orfee/submit?an=20&amp;gp=X06&amp;choix1=choix1_etab&amp;finess=890975550&amp;choix2=descact&amp;typedesc=comp&amp;_program=orfee.orfee_trt.sas" TargetMode="External"/><Relationship Id="rId121" Type="http://schemas.openxmlformats.org/officeDocument/2006/relationships/table" Target="../tables/table45.xml"/><Relationship Id="rId3" Type="http://schemas.openxmlformats.org/officeDocument/2006/relationships/hyperlink" Target="https://www.scansante.fr/applications/flux-entre-etablissements-orfee/submit?an=20&amp;gp=X08&amp;choix1=choix1_etab&amp;finess=890975550&amp;choix2=descact&amp;typedesc=comp&amp;_program=orfee.orfee_trt.sas" TargetMode="External"/><Relationship Id="rId25" Type="http://schemas.openxmlformats.org/officeDocument/2006/relationships/hyperlink" Target="https://www.scansante.fr/applications/flux-entre-etablissements-orfee/submit?an=20&amp;gp=C07&amp;choix1=choix1_etab&amp;finess=890975550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C14&amp;choix1=choix1_etab&amp;finess=890975550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X16&amp;choix1=choix1_etab&amp;finess=890975543&amp;choix2=descact&amp;typedesc=comp&amp;_program=orfee.orfee_trt.sas" TargetMode="External"/><Relationship Id="rId116" Type="http://schemas.openxmlformats.org/officeDocument/2006/relationships/hyperlink" Target="https://www.scansante.fr/applications/flux-entre-etablissements-orfee/submit?an=20&amp;gp=X06&amp;choix1=choix1_etab&amp;finess=890975543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N02&amp;choix1=choix1_etab&amp;finess=890975550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K06&amp;choix1=choix1_etab&amp;finess=890975550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X24&amp;choix1=choix1_etab&amp;finess=890975543&amp;choix2=descact&amp;typedesc=comp&amp;_program=orfee.orfee_trt.sas" TargetMode="External"/><Relationship Id="rId83" Type="http://schemas.openxmlformats.org/officeDocument/2006/relationships/hyperlink" Target="https://www.scansante.fr/applications/flux-entre-etablissements-orfee/submit?an=20&amp;gp=C09&amp;choix1=choix1_etab&amp;finess=890975550&amp;choix2=descact&amp;typedesc=comp&amp;_program=orfee.orfee_trt.sas" TargetMode="External"/><Relationship Id="rId88" Type="http://schemas.openxmlformats.org/officeDocument/2006/relationships/hyperlink" Target="https://www.scansante.fr/applications/flux-entre-etablissements-orfee/submit?an=20&amp;gp=X08&amp;choix1=choix1_etab&amp;finess=890975550&amp;choix2=descact&amp;typedesc=comp&amp;_program=orfee.orfee_trt.sas" TargetMode="External"/><Relationship Id="rId111" Type="http://schemas.openxmlformats.org/officeDocument/2006/relationships/hyperlink" Target="https://www.scansante.fr/applications/flux-entre-etablissements-orfee/submit?an=20&amp;gp=X16&amp;choix1=choix1_etab&amp;finess=890975550&amp;choix2=descact&amp;typedesc=comp&amp;_program=orfee.orfee_trt.sas" TargetMode="External"/><Relationship Id="rId15" Type="http://schemas.openxmlformats.org/officeDocument/2006/relationships/hyperlink" Target="https://www.scansante.fr/applications/flux-entre-etablissements-orfee/submit?an=20&amp;gp=C02&amp;choix1=choix1_etab&amp;finess=890975550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K05&amp;choix1=choix1_etab&amp;finess=890975550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X08&amp;choix1=choix1_etab&amp;finess=890975543&amp;choix2=descact&amp;typedesc=comp&amp;_program=orfee.orfee_trt.sas" TargetMode="External"/><Relationship Id="rId106" Type="http://schemas.openxmlformats.org/officeDocument/2006/relationships/hyperlink" Target="https://www.scansante.fr/applications/flux-entre-etablissements-orfee/submit?an=20&amp;gp=C11&amp;choix1=choix1_etab&amp;finess=890975550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X12&amp;choix1=choix1_etab&amp;finess=890975550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C20&amp;choix1=choix1_etab&amp;finess=890975550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N03&amp;choix1=choix1_etab&amp;finess=890975550&amp;choix2=descact&amp;typedesc=comp&amp;_program=orfee.orfee_trt.sas" TargetMode="External"/><Relationship Id="rId73" Type="http://schemas.openxmlformats.org/officeDocument/2006/relationships/hyperlink" Target="https://www.scansante.fr/applications/flux-entre-etablissements-orfee/submit?an=20&amp;gp=X19&amp;choix1=choix1_etab&amp;finess=890975543&amp;choix2=descact&amp;typedesc=comp&amp;_program=orfee.orfee_trt.sas" TargetMode="External"/><Relationship Id="rId78" Type="http://schemas.openxmlformats.org/officeDocument/2006/relationships/hyperlink" Target="https://www.scansante.fr/applications/flux-entre-etablissements-orfee/submit?an=20&amp;gp=X10&amp;choix1=choix1_etab&amp;finess=890975543&amp;choix2=descact&amp;typedesc=comp&amp;_program=orfee.orfee_trt.sas" TargetMode="External"/><Relationship Id="rId94" Type="http://schemas.openxmlformats.org/officeDocument/2006/relationships/hyperlink" Target="https://www.scansante.fr/applications/flux-entre-etablissements-orfee/submit?an=20&amp;gp=X07&amp;choix1=choix1_etab&amp;finess=890975550&amp;choix2=descact&amp;typedesc=comp&amp;_program=orfee.orfee_trt.sas" TargetMode="External"/><Relationship Id="rId99" Type="http://schemas.openxmlformats.org/officeDocument/2006/relationships/hyperlink" Target="https://www.scansante.fr/applications/flux-entre-etablissements-orfee/submit?an=20&amp;gp=X06&amp;choix1=choix1_etab&amp;finess=890975550&amp;choix2=descact&amp;typedesc=comp&amp;_program=orfee.orfee_trt.sas" TargetMode="External"/><Relationship Id="rId101" Type="http://schemas.openxmlformats.org/officeDocument/2006/relationships/hyperlink" Target="https://www.scansante.fr/applications/flux-entre-etablissements-orfee/submit?an=20&amp;gp=X20&amp;choix1=choix1_etab&amp;finess=890975550&amp;choix2=descact&amp;typedesc=comp&amp;_program=orfee.orfee_trt.sas" TargetMode="External"/><Relationship Id="rId122" Type="http://schemas.openxmlformats.org/officeDocument/2006/relationships/table" Target="../tables/table46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ansante.fr/applications/flux-entre-etablissements-orfee/submit?an=20&amp;gp=X21&amp;choix1=choix1_etab&amp;finess=710780917&amp;choix2=descact&amp;typedesc=comp&amp;_program=orfee.orfee_trt.sas" TargetMode="External"/><Relationship Id="rId21" Type="http://schemas.openxmlformats.org/officeDocument/2006/relationships/hyperlink" Target="https://www.scansante.fr/applications/flux-entre-etablissements-orfee/submit?an=20&amp;gp=S02&amp;choix1=choix1_etab&amp;finess=890002389&amp;choix2=descact&amp;typedesc=comp&amp;_program=orfee.orfee_trt.sas" TargetMode="External"/><Relationship Id="rId324" Type="http://schemas.openxmlformats.org/officeDocument/2006/relationships/hyperlink" Target="https://www.scansante.fr/applications/flux-entre-etablissements-orfee/submit?an=20&amp;gp=K09&amp;choix1=choix1_etab&amp;finess=710781410&amp;choix2=descact&amp;typedesc=comp&amp;_program=orfee.orfee_trt.sas" TargetMode="External"/><Relationship Id="rId531" Type="http://schemas.openxmlformats.org/officeDocument/2006/relationships/hyperlink" Target="https://www.scansante.fr/applications/flux-entre-etablissements-orfee/submit?an=20&amp;gp=S03&amp;choix1=choix1_etab&amp;finess=710978347&amp;choix2=descact&amp;typedesc=comp&amp;_program=orfee.orfee_trt.sas" TargetMode="External"/><Relationship Id="rId170" Type="http://schemas.openxmlformats.org/officeDocument/2006/relationships/hyperlink" Target="https://www.scansante.fr/applications/flux-entre-etablissements-orfee/submit?an=20&amp;gp=X15&amp;choix1=choix1_etab&amp;finess=710006859&amp;choix2=descact&amp;typedesc=comp&amp;_program=orfee.orfee_trt.sas" TargetMode="External"/><Relationship Id="rId268" Type="http://schemas.openxmlformats.org/officeDocument/2006/relationships/hyperlink" Target="https://www.scansante.fr/applications/flux-entre-etablissements-orfee/submit?an=20&amp;gp=C09&amp;choix1=choix1_etab&amp;finess=210780789&amp;choix2=descact&amp;typedesc=comp&amp;_program=orfee.orfee_trt.sas" TargetMode="External"/><Relationship Id="rId475" Type="http://schemas.openxmlformats.org/officeDocument/2006/relationships/hyperlink" Target="https://www.scansante.fr/applications/flux-entre-etablissements-orfee/submit?an=20&amp;gp=C18&amp;choix1=choix1_etab&amp;finess=210987731&amp;choix2=descact&amp;typedesc=comp&amp;_program=orfee.orfee_trt.sas" TargetMode="External"/><Relationship Id="rId32" Type="http://schemas.openxmlformats.org/officeDocument/2006/relationships/hyperlink" Target="https://www.scansante.fr/applications/flux-entre-etablissements-orfee/submit?an=20&amp;gp=C08&amp;choix1=choix1_etab&amp;finess=890002389&amp;choix2=descact&amp;typedesc=comp&amp;_program=orfee.orfee_trt.sas" TargetMode="External"/><Relationship Id="rId128" Type="http://schemas.openxmlformats.org/officeDocument/2006/relationships/hyperlink" Target="https://www.scansante.fr/applications/flux-entre-etablissements-orfee/submit?an=20&amp;gp=C06&amp;choix1=choix1_etab&amp;finess=710006859&amp;choix2=descact&amp;typedesc=comp&amp;_program=orfee.orfee_trt.sas" TargetMode="External"/><Relationship Id="rId335" Type="http://schemas.openxmlformats.org/officeDocument/2006/relationships/hyperlink" Target="https://www.scansante.fr/applications/flux-entre-etablissements-orfee/submit?an=20&amp;gp=K10&amp;choix1=choix1_etab&amp;finess=710781410&amp;choix2=descact&amp;typedesc=comp&amp;_program=orfee.orfee_trt.sas" TargetMode="External"/><Relationship Id="rId542" Type="http://schemas.openxmlformats.org/officeDocument/2006/relationships/hyperlink" Target="https://www.scansante.fr/applications/flux-entre-etablissements-orfee/submit?an=20&amp;gp=X10&amp;choix1=choix1_etab&amp;finess=710978347&amp;choix2=descact&amp;typedesc=comp&amp;_program=orfee.orfee_trt.sas" TargetMode="External"/><Relationship Id="rId181" Type="http://schemas.openxmlformats.org/officeDocument/2006/relationships/hyperlink" Target="https://www.scansante.fr/applications/flux-entre-etablissements-orfee/submit?an=20&amp;gp=C16&amp;choix1=choix1_etab&amp;finess=580780138&amp;choix2=descact&amp;typedesc=comp&amp;_program=orfee.orfee_trt.sas" TargetMode="External"/><Relationship Id="rId402" Type="http://schemas.openxmlformats.org/officeDocument/2006/relationships/hyperlink" Target="https://www.scansante.fr/applications/flux-entre-etablissements-orfee/submit?an=20&amp;gp=C07&amp;choix1=choix1_etab&amp;finess=210012670&amp;choix2=descact&amp;typedesc=comp&amp;_program=orfee.orfee_trt.sas" TargetMode="External"/><Relationship Id="rId279" Type="http://schemas.openxmlformats.org/officeDocument/2006/relationships/hyperlink" Target="https://www.scansante.fr/applications/flux-entre-etablissements-orfee/submit?an=20&amp;gp=C23&amp;choix1=choix1_etab&amp;finess=210011847&amp;choix2=descact&amp;typedesc=comp&amp;_program=orfee.orfee_trt.sas" TargetMode="External"/><Relationship Id="rId486" Type="http://schemas.openxmlformats.org/officeDocument/2006/relationships/hyperlink" Target="https://www.scansante.fr/applications/flux-entre-etablissements-orfee/submit?an=20&amp;gp=X07&amp;choix1=choix1_etab&amp;finess=210987731&amp;choix2=descact&amp;typedesc=comp&amp;_program=orfee.orfee_trt.sas" TargetMode="External"/><Relationship Id="rId43" Type="http://schemas.openxmlformats.org/officeDocument/2006/relationships/hyperlink" Target="https://www.scansante.fr/applications/flux-entre-etablissements-orfee/submit?an=20&amp;gp=C17&amp;choix1=choix1_etab&amp;finess=890002389&amp;choix2=descact&amp;typedesc=comp&amp;_program=orfee.orfee_trt.sas" TargetMode="External"/><Relationship Id="rId139" Type="http://schemas.openxmlformats.org/officeDocument/2006/relationships/hyperlink" Target="https://www.scansante.fr/applications/flux-entre-etablissements-orfee/submit?an=20&amp;gp=C17&amp;choix1=choix1_etab&amp;finess=710006859&amp;choix2=descact&amp;typedesc=comp&amp;_program=orfee.orfee_trt.sas" TargetMode="External"/><Relationship Id="rId346" Type="http://schemas.openxmlformats.org/officeDocument/2006/relationships/hyperlink" Target="https://www.scansante.fr/applications/flux-entre-etablissements-orfee/submit?an=20&amp;gp=C09&amp;choix1=choix1_etab&amp;finess=710781410&amp;choix2=descact&amp;typedesc=comp&amp;_program=orfee.orfee_trt.sas" TargetMode="External"/><Relationship Id="rId553" Type="http://schemas.openxmlformats.org/officeDocument/2006/relationships/hyperlink" Target="https://www.scansante.fr/applications/flux-entre-etablissements-orfee/submit?an=20&amp;gp=C22&amp;choix1=choix1_etab&amp;finess=710978347&amp;choix2=descact&amp;typedesc=comp&amp;_program=orfee.orfee_trt.sas" TargetMode="External"/><Relationship Id="rId192" Type="http://schemas.openxmlformats.org/officeDocument/2006/relationships/hyperlink" Target="https://www.scansante.fr/applications/flux-entre-etablissements-orfee/submit?an=20&amp;gp=X12&amp;choix1=choix1_etab&amp;finess=580780138&amp;choix2=descact&amp;typedesc=comp&amp;_program=orfee.orfee_trt.sas" TargetMode="External"/><Relationship Id="rId206" Type="http://schemas.openxmlformats.org/officeDocument/2006/relationships/hyperlink" Target="https://www.scansante.fr/applications/flux-entre-etablissements-orfee/submit?an=20&amp;gp=C06&amp;choix1=choix1_etab&amp;finess=580780138&amp;choix2=descact&amp;typedesc=comp&amp;_program=orfee.orfee_trt.sas" TargetMode="External"/><Relationship Id="rId413" Type="http://schemas.openxmlformats.org/officeDocument/2006/relationships/hyperlink" Target="https://www.scansante.fr/applications/flux-entre-etablissements-orfee/submit?an=20&amp;gp=C25&amp;choix1=choix1_etab&amp;finess=210012670&amp;choix2=descact&amp;typedesc=comp&amp;_program=orfee.orfee_trt.sas" TargetMode="External"/><Relationship Id="rId497" Type="http://schemas.openxmlformats.org/officeDocument/2006/relationships/hyperlink" Target="https://www.scansante.fr/applications/flux-entre-etablissements-orfee/submit?an=20&amp;gp=K10&amp;choix1=choix1_etab&amp;finess=210987731&amp;choix2=descact&amp;typedesc=comp&amp;_program=orfee.orfee_trt.sas" TargetMode="External"/><Relationship Id="rId357" Type="http://schemas.openxmlformats.org/officeDocument/2006/relationships/hyperlink" Target="https://www.scansante.fr/applications/flux-entre-etablissements-orfee/submit?an=20&amp;gp=C10&amp;choix1=choix1_etab&amp;finess=890000169&amp;choix2=descact&amp;typedesc=comp&amp;_program=orfee.orfee_trt.sas" TargetMode="External"/><Relationship Id="rId54" Type="http://schemas.openxmlformats.org/officeDocument/2006/relationships/hyperlink" Target="https://www.scansante.fr/applications/flux-entre-etablissements-orfee/submit?an=20&amp;gp=C18&amp;choix1=choix1_etab&amp;finess=890002389&amp;choix2=descact&amp;typedesc=comp&amp;_program=orfee.orfee_trt.sas" TargetMode="External"/><Relationship Id="rId217" Type="http://schemas.openxmlformats.org/officeDocument/2006/relationships/hyperlink" Target="https://www.scansante.fr/applications/flux-entre-etablissements-orfee/submit?an=20&amp;gp=X08&amp;choix1=choix1_etab&amp;finess=210780789&amp;choix2=descact&amp;typedesc=comp&amp;_program=orfee.orfee_trt.sas" TargetMode="External"/><Relationship Id="rId564" Type="http://schemas.openxmlformats.org/officeDocument/2006/relationships/hyperlink" Target="https://www.scansante.fr/applications/flux-entre-etablissements-orfee/submit?an=20&amp;gp=X17&amp;choix1=choix1_etab&amp;finess=710978347&amp;choix2=descact&amp;typedesc=comp&amp;_program=orfee.orfee_trt.sas" TargetMode="External"/><Relationship Id="rId424" Type="http://schemas.openxmlformats.org/officeDocument/2006/relationships/hyperlink" Target="https://www.scansante.fr/applications/flux-entre-etablissements-orfee/submit?an=20&amp;gp=C19&amp;choix1=choix1_etab&amp;finess=210012670&amp;choix2=descact&amp;typedesc=comp&amp;_program=orfee.orfee_trt.sas" TargetMode="External"/><Relationship Id="rId270" Type="http://schemas.openxmlformats.org/officeDocument/2006/relationships/hyperlink" Target="https://www.scansante.fr/applications/flux-entre-etablissements-orfee/submit?an=20&amp;gp=C07&amp;choix1=choix1_etab&amp;finess=210780789&amp;choix2=descact&amp;typedesc=comp&amp;_program=orfee.orfee_trt.sas" TargetMode="External"/><Relationship Id="rId65" Type="http://schemas.openxmlformats.org/officeDocument/2006/relationships/hyperlink" Target="https://www.scansante.fr/applications/flux-entre-etablissements-orfee/submit?an=20&amp;gp=C09&amp;choix1=choix1_etab&amp;finess=890002389&amp;choix2=descact&amp;typedesc=comp&amp;_program=orfee.orfee_trt.sas" TargetMode="External"/><Relationship Id="rId130" Type="http://schemas.openxmlformats.org/officeDocument/2006/relationships/hyperlink" Target="https://www.scansante.fr/applications/flux-entre-etablissements-orfee/submit?an=20&amp;gp=S02&amp;choix1=choix1_etab&amp;finess=710006859&amp;choix2=descact&amp;typedesc=comp&amp;_program=orfee.orfee_trt.sas" TargetMode="External"/><Relationship Id="rId368" Type="http://schemas.openxmlformats.org/officeDocument/2006/relationships/hyperlink" Target="https://www.scansante.fr/applications/flux-entre-etablissements-orfee/submit?an=20&amp;gp=C02&amp;choix1=choix1_etab&amp;finess=890000169&amp;choix2=descact&amp;typedesc=comp&amp;_program=orfee.orfee_trt.sas" TargetMode="External"/><Relationship Id="rId575" Type="http://schemas.openxmlformats.org/officeDocument/2006/relationships/hyperlink" Target="https://www.scansante.fr/applications/flux-entre-etablissements-orfee/submit?an=20&amp;gp=X07&amp;choix1=choix1_etab&amp;finess=710978347&amp;choix2=descact&amp;typedesc=comp&amp;_program=orfee.orfee_trt.sas" TargetMode="External"/><Relationship Id="rId228" Type="http://schemas.openxmlformats.org/officeDocument/2006/relationships/hyperlink" Target="https://www.scansante.fr/applications/flux-entre-etablissements-orfee/submit?an=20&amp;gp=K02&amp;choix1=choix1_etab&amp;finess=210780789&amp;choix2=descact&amp;typedesc=comp&amp;_program=orfee.orfee_trt.sas" TargetMode="External"/><Relationship Id="rId435" Type="http://schemas.openxmlformats.org/officeDocument/2006/relationships/hyperlink" Target="https://www.scansante.fr/applications/flux-entre-etablissements-orfee/submit?an=20&amp;gp=X15&amp;choix1=choix1_etab&amp;finess=210012670&amp;choix2=descact&amp;typedesc=comp&amp;_program=orfee.orfee_trt.sas" TargetMode="External"/><Relationship Id="rId281" Type="http://schemas.openxmlformats.org/officeDocument/2006/relationships/hyperlink" Target="https://www.scansante.fr/applications/flux-entre-etablissements-orfee/submit?an=20&amp;gp=X26&amp;choix1=choix1_etab&amp;finess=210011847&amp;choix2=descact&amp;typedesc=comp&amp;_program=orfee.orfee_trt.sas" TargetMode="External"/><Relationship Id="rId502" Type="http://schemas.openxmlformats.org/officeDocument/2006/relationships/hyperlink" Target="https://www.scansante.fr/applications/flux-entre-etablissements-orfee/submit?an=20&amp;gp=K07&amp;choix1=choix1_etab&amp;finess=210987731&amp;choix2=descact&amp;typedesc=comp&amp;_program=orfee.orfee_trt.sas" TargetMode="External"/><Relationship Id="rId76" Type="http://schemas.openxmlformats.org/officeDocument/2006/relationships/hyperlink" Target="https://www.scansante.fr/applications/flux-entre-etablissements-orfee/submit?an=20&amp;gp=X07&amp;choix1=choix1_etab&amp;finess=710780917&amp;choix2=descact&amp;typedesc=comp&amp;_program=orfee.orfee_trt.sas" TargetMode="External"/><Relationship Id="rId141" Type="http://schemas.openxmlformats.org/officeDocument/2006/relationships/hyperlink" Target="https://www.scansante.fr/applications/flux-entre-etablissements-orfee/submit?an=20&amp;gp=C18&amp;choix1=choix1_etab&amp;finess=710006859&amp;choix2=descact&amp;typedesc=comp&amp;_program=orfee.orfee_trt.sas" TargetMode="External"/><Relationship Id="rId379" Type="http://schemas.openxmlformats.org/officeDocument/2006/relationships/hyperlink" Target="https://www.scansante.fr/applications/flux-entre-etablissements-orfee/submit?an=20&amp;gp=X12&amp;choix1=choix1_etab&amp;finess=890000169&amp;choix2=descact&amp;typedesc=comp&amp;_program=orfee.orfee_trt.sas" TargetMode="External"/><Relationship Id="rId586" Type="http://schemas.openxmlformats.org/officeDocument/2006/relationships/table" Target="../tables/table55.xml"/><Relationship Id="rId7" Type="http://schemas.openxmlformats.org/officeDocument/2006/relationships/hyperlink" Target="https://www.scansante.fr/applications/flux-entre-etablissements-orfee/submit?an=20&amp;gp=C23&amp;choix1=choix1_etab&amp;finess=710781824&amp;choix2=descact&amp;typedesc=comp&amp;_program=orfee.orfee_trt.sas" TargetMode="External"/><Relationship Id="rId239" Type="http://schemas.openxmlformats.org/officeDocument/2006/relationships/hyperlink" Target="https://www.scansante.fr/applications/flux-entre-etablissements-orfee/submit?an=20&amp;gp=C08&amp;choix1=choix1_etab&amp;finess=210780789&amp;choix2=descact&amp;typedesc=comp&amp;_program=orfee.orfee_trt.sas" TargetMode="External"/><Relationship Id="rId446" Type="http://schemas.openxmlformats.org/officeDocument/2006/relationships/hyperlink" Target="https://www.scansante.fr/applications/flux-entre-etablissements-orfee/submit?an=20&amp;gp=C22&amp;choix1=choix1_etab&amp;finess=210012670&amp;choix2=descact&amp;typedesc=comp&amp;_program=orfee.orfee_trt.sas" TargetMode="External"/><Relationship Id="rId292" Type="http://schemas.openxmlformats.org/officeDocument/2006/relationships/hyperlink" Target="https://www.scansante.fr/applications/flux-entre-etablissements-orfee/submit?an=20&amp;gp=S03&amp;choix1=choix1_etab&amp;finess=210011847&amp;choix2=descact&amp;typedesc=comp&amp;_program=orfee.orfee_trt.sas" TargetMode="External"/><Relationship Id="rId306" Type="http://schemas.openxmlformats.org/officeDocument/2006/relationships/hyperlink" Target="https://www.scansante.fr/applications/flux-entre-etablissements-orfee/submit?an=20&amp;gp=X09&amp;choix1=choix1_etab&amp;finess=210011847&amp;choix2=descact&amp;typedesc=comp&amp;_program=orfee.orfee_trt.sas" TargetMode="External"/><Relationship Id="rId45" Type="http://schemas.openxmlformats.org/officeDocument/2006/relationships/hyperlink" Target="https://www.scansante.fr/applications/flux-entre-etablissements-orfee/submit?an=20&amp;gp=K12&amp;choix1=choix1_etab&amp;finess=890002389&amp;choix2=descact&amp;typedesc=comp&amp;_program=orfee.orfee_trt.sas" TargetMode="External"/><Relationship Id="rId87" Type="http://schemas.openxmlformats.org/officeDocument/2006/relationships/hyperlink" Target="https://www.scansante.fr/applications/flux-entre-etablissements-orfee/submit?an=20&amp;gp=C11&amp;choix1=choix1_etab&amp;finess=710780917&amp;choix2=descact&amp;typedesc=comp&amp;_program=orfee.orfee_trt.sas" TargetMode="External"/><Relationship Id="rId110" Type="http://schemas.openxmlformats.org/officeDocument/2006/relationships/hyperlink" Target="https://www.scansante.fr/applications/flux-entre-etablissements-orfee/submit?an=20&amp;gp=X16&amp;choix1=choix1_etab&amp;finess=710780917&amp;choix2=descact&amp;typedesc=comp&amp;_program=orfee.orfee_trt.sas" TargetMode="External"/><Relationship Id="rId348" Type="http://schemas.openxmlformats.org/officeDocument/2006/relationships/hyperlink" Target="https://www.scansante.fr/applications/flux-entre-etablissements-orfee/submit?an=20&amp;gp=ALL&amp;choix1=choix1_etab&amp;finess=890000169&amp;choix2=descact&amp;typedesc=comp&amp;_program=orfee.orfee_trt.sas" TargetMode="External"/><Relationship Id="rId513" Type="http://schemas.openxmlformats.org/officeDocument/2006/relationships/hyperlink" Target="https://www.scansante.fr/applications/flux-entre-etablissements-orfee/submit?an=20&amp;gp=X23&amp;choix1=choix1_etab&amp;finess=210987731&amp;choix2=descact&amp;typedesc=comp&amp;_program=orfee.orfee_trt.sas" TargetMode="External"/><Relationship Id="rId555" Type="http://schemas.openxmlformats.org/officeDocument/2006/relationships/hyperlink" Target="https://www.scansante.fr/applications/flux-entre-etablissements-orfee/submit?an=20&amp;gp=K06&amp;choix1=choix1_etab&amp;finess=710978347&amp;choix2=descact&amp;typedesc=comp&amp;_program=orfee.orfee_trt.sas" TargetMode="External"/><Relationship Id="rId152" Type="http://schemas.openxmlformats.org/officeDocument/2006/relationships/hyperlink" Target="https://www.scansante.fr/applications/flux-entre-etablissements-orfee/submit?an=20&amp;gp=X22&amp;choix1=choix1_etab&amp;finess=710006859&amp;choix2=descact&amp;typedesc=comp&amp;_program=orfee.orfee_trt.sas" TargetMode="External"/><Relationship Id="rId194" Type="http://schemas.openxmlformats.org/officeDocument/2006/relationships/hyperlink" Target="https://www.scansante.fr/applications/flux-entre-etablissements-orfee/submit?an=20&amp;gp=C08&amp;choix1=choix1_etab&amp;finess=580780138&amp;choix2=descact&amp;typedesc=comp&amp;_program=orfee.orfee_trt.sas" TargetMode="External"/><Relationship Id="rId208" Type="http://schemas.openxmlformats.org/officeDocument/2006/relationships/hyperlink" Target="https://www.scansante.fr/applications/flux-entre-etablissements-orfee/submit?an=20&amp;gp=X06&amp;choix1=choix1_etab&amp;finess=580780138&amp;choix2=descact&amp;typedesc=comp&amp;_program=orfee.orfee_trt.sas" TargetMode="External"/><Relationship Id="rId415" Type="http://schemas.openxmlformats.org/officeDocument/2006/relationships/hyperlink" Target="https://www.scansante.fr/applications/flux-entre-etablissements-orfee/submit?an=20&amp;gp=X24&amp;choix1=choix1_etab&amp;finess=210012670&amp;choix2=descact&amp;typedesc=comp&amp;_program=orfee.orfee_trt.sas" TargetMode="External"/><Relationship Id="rId457" Type="http://schemas.openxmlformats.org/officeDocument/2006/relationships/hyperlink" Target="https://www.scansante.fr/applications/flux-entre-etablissements-orfee/submit?an=20&amp;gp=C09&amp;choix1=choix1_etab&amp;finess=210012670&amp;choix2=descact&amp;typedesc=comp&amp;_program=orfee.orfee_trt.sas" TargetMode="External"/><Relationship Id="rId261" Type="http://schemas.openxmlformats.org/officeDocument/2006/relationships/hyperlink" Target="https://www.scansante.fr/applications/flux-entre-etablissements-orfee/submit?an=20&amp;gp=C21&amp;choix1=choix1_etab&amp;finess=210780789&amp;choix2=descact&amp;typedesc=comp&amp;_program=orfee.orfee_trt.sas" TargetMode="External"/><Relationship Id="rId499" Type="http://schemas.openxmlformats.org/officeDocument/2006/relationships/hyperlink" Target="https://www.scansante.fr/applications/flux-entre-etablissements-orfee/submit?an=20&amp;gp=X18&amp;choix1=choix1_etab&amp;finess=210987731&amp;choix2=descact&amp;typedesc=comp&amp;_program=orfee.orfee_trt.sas" TargetMode="External"/><Relationship Id="rId14" Type="http://schemas.openxmlformats.org/officeDocument/2006/relationships/hyperlink" Target="https://www.scansante.fr/applications/flux-entre-etablissements-orfee/submit?an=20&amp;gp=C11&amp;choix1=choix1_etab&amp;finess=710781824&amp;choix2=descact&amp;typedesc=comp&amp;_program=orfee.orfee_trt.sas" TargetMode="External"/><Relationship Id="rId56" Type="http://schemas.openxmlformats.org/officeDocument/2006/relationships/hyperlink" Target="https://www.scansante.fr/applications/flux-entre-etablissements-orfee/submit?an=20&amp;gp=C22&amp;choix1=choix1_etab&amp;finess=890002389&amp;choix2=descact&amp;typedesc=comp&amp;_program=orfee.orfee_trt.sas" TargetMode="External"/><Relationship Id="rId317" Type="http://schemas.openxmlformats.org/officeDocument/2006/relationships/hyperlink" Target="https://www.scansante.fr/applications/flux-entre-etablissements-orfee/submit?an=20&amp;gp=C09&amp;choix1=choix1_etab&amp;finess=210011847&amp;choix2=descact&amp;typedesc=comp&amp;_program=orfee.orfee_trt.sas" TargetMode="External"/><Relationship Id="rId359" Type="http://schemas.openxmlformats.org/officeDocument/2006/relationships/hyperlink" Target="https://www.scansante.fr/applications/flux-entre-etablissements-orfee/submit?an=20&amp;gp=X02&amp;choix1=choix1_etab&amp;finess=890000169&amp;choix2=descact&amp;typedesc=comp&amp;_program=orfee.orfee_trt.sas" TargetMode="External"/><Relationship Id="rId524" Type="http://schemas.openxmlformats.org/officeDocument/2006/relationships/hyperlink" Target="https://www.scansante.fr/applications/flux-entre-etablissements-orfee/submit?an=20&amp;gp=X15&amp;choix1=choix1_etab&amp;finess=710978347&amp;choix2=descact&amp;typedesc=comp&amp;_program=orfee.orfee_trt.sas" TargetMode="External"/><Relationship Id="rId566" Type="http://schemas.openxmlformats.org/officeDocument/2006/relationships/hyperlink" Target="https://www.scansante.fr/applications/flux-entre-etablissements-orfee/submit?an=20&amp;gp=N03&amp;choix1=choix1_etab&amp;finess=710978347&amp;choix2=descact&amp;typedesc=comp&amp;_program=orfee.orfee_trt.sas" TargetMode="External"/><Relationship Id="rId98" Type="http://schemas.openxmlformats.org/officeDocument/2006/relationships/hyperlink" Target="https://www.scansante.fr/applications/flux-entre-etablissements-orfee/submit?an=20&amp;gp=C25&amp;choix1=choix1_etab&amp;finess=710780917&amp;choix2=descact&amp;typedesc=comp&amp;_program=orfee.orfee_trt.sas" TargetMode="External"/><Relationship Id="rId121" Type="http://schemas.openxmlformats.org/officeDocument/2006/relationships/hyperlink" Target="https://www.scansante.fr/applications/flux-entre-etablissements-orfee/submit?an=20&amp;gp=X22&amp;choix1=choix1_etab&amp;finess=710780917&amp;choix2=descact&amp;typedesc=comp&amp;_program=orfee.orfee_trt.sas" TargetMode="External"/><Relationship Id="rId163" Type="http://schemas.openxmlformats.org/officeDocument/2006/relationships/hyperlink" Target="https://www.scansante.fr/applications/flux-entre-etablissements-orfee/submit?an=20&amp;gp=X11&amp;choix1=choix1_etab&amp;finess=710006859&amp;choix2=descact&amp;typedesc=comp&amp;_program=orfee.orfee_trt.sas" TargetMode="External"/><Relationship Id="rId219" Type="http://schemas.openxmlformats.org/officeDocument/2006/relationships/hyperlink" Target="https://www.scansante.fr/applications/flux-entre-etablissements-orfee/submit?an=20&amp;gp=C19&amp;choix1=choix1_etab&amp;finess=210780789&amp;choix2=descact&amp;typedesc=comp&amp;_program=orfee.orfee_trt.sas" TargetMode="External"/><Relationship Id="rId370" Type="http://schemas.openxmlformats.org/officeDocument/2006/relationships/hyperlink" Target="https://www.scansante.fr/applications/flux-entre-etablissements-orfee/submit?an=20&amp;gp=C17&amp;choix1=choix1_etab&amp;finess=890000169&amp;choix2=descact&amp;typedesc=comp&amp;_program=orfee.orfee_trt.sas" TargetMode="External"/><Relationship Id="rId426" Type="http://schemas.openxmlformats.org/officeDocument/2006/relationships/hyperlink" Target="https://www.scansante.fr/applications/flux-entre-etablissements-orfee/submit?an=20&amp;gp=C13&amp;choix1=choix1_etab&amp;finess=210012670&amp;choix2=descact&amp;typedesc=comp&amp;_program=orfee.orfee_trt.sas" TargetMode="External"/><Relationship Id="rId230" Type="http://schemas.openxmlformats.org/officeDocument/2006/relationships/hyperlink" Target="https://www.scansante.fr/applications/flux-entre-etablissements-orfee/submit?an=20&amp;gp=C15&amp;choix1=choix1_etab&amp;finess=210780789&amp;choix2=descact&amp;typedesc=comp&amp;_program=orfee.orfee_trt.sas" TargetMode="External"/><Relationship Id="rId468" Type="http://schemas.openxmlformats.org/officeDocument/2006/relationships/hyperlink" Target="https://www.scansante.fr/applications/flux-entre-etablissements-orfee/submit?an=20&amp;gp=X22&amp;choix1=choix1_etab&amp;finess=210987731&amp;choix2=descact&amp;typedesc=comp&amp;_program=orfee.orfee_trt.sas" TargetMode="External"/><Relationship Id="rId25" Type="http://schemas.openxmlformats.org/officeDocument/2006/relationships/hyperlink" Target="https://www.scansante.fr/applications/flux-entre-etablissements-orfee/submit?an=20&amp;gp=C23&amp;choix1=choix1_etab&amp;finess=890002389&amp;choix2=descact&amp;typedesc=comp&amp;_program=orfee.orfee_trt.sas" TargetMode="External"/><Relationship Id="rId67" Type="http://schemas.openxmlformats.org/officeDocument/2006/relationships/hyperlink" Target="https://www.scansante.fr/applications/flux-entre-etablissements-orfee/submit?an=20&amp;gp=C09&amp;choix1=choix1_etab&amp;finess=890002389&amp;choix2=descact&amp;typedesc=comp&amp;_program=orfee.orfee_trt.sas" TargetMode="External"/><Relationship Id="rId272" Type="http://schemas.openxmlformats.org/officeDocument/2006/relationships/hyperlink" Target="https://www.scansante.fr/applications/flux-entre-etablissements-orfee/submit?an=20&amp;gp=X03&amp;choix1=choix1_etab&amp;finess=210780789&amp;choix2=descact&amp;typedesc=comp&amp;_program=orfee.orfee_trt.sas" TargetMode="External"/><Relationship Id="rId328" Type="http://schemas.openxmlformats.org/officeDocument/2006/relationships/hyperlink" Target="https://www.scansante.fr/applications/flux-entre-etablissements-orfee/submit?an=20&amp;gp=C14&amp;choix1=choix1_etab&amp;finess=710781410&amp;choix2=descact&amp;typedesc=comp&amp;_program=orfee.orfee_trt.sas" TargetMode="External"/><Relationship Id="rId535" Type="http://schemas.openxmlformats.org/officeDocument/2006/relationships/hyperlink" Target="https://www.scansante.fr/applications/flux-entre-etablissements-orfee/submit?an=20&amp;gp=C20&amp;choix1=choix1_etab&amp;finess=710978347&amp;choix2=descact&amp;typedesc=comp&amp;_program=orfee.orfee_trt.sas" TargetMode="External"/><Relationship Id="rId577" Type="http://schemas.openxmlformats.org/officeDocument/2006/relationships/printerSettings" Target="../printerSettings/printerSettings3.bin"/><Relationship Id="rId132" Type="http://schemas.openxmlformats.org/officeDocument/2006/relationships/hyperlink" Target="https://www.scansante.fr/applications/flux-entre-etablissements-orfee/submit?an=20&amp;gp=K02&amp;choix1=choix1_etab&amp;finess=710006859&amp;choix2=descact&amp;typedesc=comp&amp;_program=orfee.orfee_trt.sas" TargetMode="External"/><Relationship Id="rId174" Type="http://schemas.openxmlformats.org/officeDocument/2006/relationships/hyperlink" Target="https://www.scansante.fr/applications/flux-entre-etablissements-orfee/submit?an=20&amp;gp=C02&amp;choix1=choix1_etab&amp;finess=710006859&amp;choix2=descact&amp;typedesc=comp&amp;_program=orfee.orfee_trt.sas" TargetMode="External"/><Relationship Id="rId381" Type="http://schemas.openxmlformats.org/officeDocument/2006/relationships/hyperlink" Target="https://www.scansante.fr/applications/flux-entre-etablissements-orfee/submit?an=20&amp;gp=X26&amp;choix1=choix1_etab&amp;finess=890000169&amp;choix2=descact&amp;typedesc=comp&amp;_program=orfee.orfee_trt.sas" TargetMode="External"/><Relationship Id="rId241" Type="http://schemas.openxmlformats.org/officeDocument/2006/relationships/hyperlink" Target="https://www.scansante.fr/applications/flux-entre-etablissements-orfee/submit?an=20&amp;gp=C14&amp;choix1=choix1_etab&amp;finess=210780789&amp;choix2=descact&amp;typedesc=comp&amp;_program=orfee.orfee_trt.sas" TargetMode="External"/><Relationship Id="rId437" Type="http://schemas.openxmlformats.org/officeDocument/2006/relationships/hyperlink" Target="https://www.scansante.fr/applications/flux-entre-etablissements-orfee/submit?an=20&amp;gp=C18&amp;choix1=choix1_etab&amp;finess=210012670&amp;choix2=descact&amp;typedesc=comp&amp;_program=orfee.orfee_trt.sas" TargetMode="External"/><Relationship Id="rId479" Type="http://schemas.openxmlformats.org/officeDocument/2006/relationships/hyperlink" Target="https://www.scansante.fr/applications/flux-entre-etablissements-orfee/submit?an=20&amp;gp=X12&amp;choix1=choix1_etab&amp;finess=210987731&amp;choix2=descact&amp;typedesc=comp&amp;_program=orfee.orfee_trt.sas" TargetMode="External"/><Relationship Id="rId36" Type="http://schemas.openxmlformats.org/officeDocument/2006/relationships/hyperlink" Target="https://www.scansante.fr/applications/flux-entre-etablissements-orfee/submit?an=20&amp;gp=C15&amp;choix1=choix1_etab&amp;finess=890002389&amp;choix2=descact&amp;typedesc=comp&amp;_program=orfee.orfee_trt.sas" TargetMode="External"/><Relationship Id="rId283" Type="http://schemas.openxmlformats.org/officeDocument/2006/relationships/hyperlink" Target="https://www.scansante.fr/applications/flux-entre-etablissements-orfee/submit?an=20&amp;gp=C19&amp;choix1=choix1_etab&amp;finess=210011847&amp;choix2=descact&amp;typedesc=comp&amp;_program=orfee.orfee_trt.sas" TargetMode="External"/><Relationship Id="rId339" Type="http://schemas.openxmlformats.org/officeDocument/2006/relationships/hyperlink" Target="https://www.scansante.fr/applications/flux-entre-etablissements-orfee/submit?an=20&amp;gp=C13&amp;choix1=choix1_etab&amp;finess=710781410&amp;choix2=descact&amp;typedesc=comp&amp;_program=orfee.orfee_trt.sas" TargetMode="External"/><Relationship Id="rId490" Type="http://schemas.openxmlformats.org/officeDocument/2006/relationships/hyperlink" Target="https://www.scansante.fr/applications/flux-entre-etablissements-orfee/submit?an=20&amp;gp=X06&amp;choix1=choix1_etab&amp;finess=210987731&amp;choix2=descact&amp;typedesc=comp&amp;_program=orfee.orfee_trt.sas" TargetMode="External"/><Relationship Id="rId504" Type="http://schemas.openxmlformats.org/officeDocument/2006/relationships/hyperlink" Target="https://www.scansante.fr/applications/flux-entre-etablissements-orfee/submit?an=20&amp;gp=C20&amp;choix1=choix1_etab&amp;finess=210987731&amp;choix2=descact&amp;typedesc=comp&amp;_program=orfee.orfee_trt.sas" TargetMode="External"/><Relationship Id="rId546" Type="http://schemas.openxmlformats.org/officeDocument/2006/relationships/hyperlink" Target="https://www.scansante.fr/applications/flux-entre-etablissements-orfee/submit?an=20&amp;gp=O02&amp;choix1=choix1_etab&amp;finess=710978347&amp;choix2=descact&amp;typedesc=comp&amp;_program=orfee.orfee_trt.sas" TargetMode="External"/><Relationship Id="rId78" Type="http://schemas.openxmlformats.org/officeDocument/2006/relationships/hyperlink" Target="https://www.scansante.fr/applications/flux-entre-etablissements-orfee/submit?an=20&amp;gp=X02&amp;choix1=choix1_etab&amp;finess=710780917&amp;choix2=descact&amp;typedesc=comp&amp;_program=orfee.orfee_trt.sas" TargetMode="External"/><Relationship Id="rId101" Type="http://schemas.openxmlformats.org/officeDocument/2006/relationships/hyperlink" Target="https://www.scansante.fr/applications/flux-entre-etablissements-orfee/submit?an=20&amp;gp=C22&amp;choix1=choix1_etab&amp;finess=710780917&amp;choix2=descact&amp;typedesc=comp&amp;_program=orfee.orfee_trt.sas" TargetMode="External"/><Relationship Id="rId143" Type="http://schemas.openxmlformats.org/officeDocument/2006/relationships/hyperlink" Target="https://www.scansante.fr/applications/flux-entre-etablissements-orfee/submit?an=20&amp;gp=X02&amp;choix1=choix1_etab&amp;finess=710006859&amp;choix2=descact&amp;typedesc=comp&amp;_program=orfee.orfee_trt.sas" TargetMode="External"/><Relationship Id="rId185" Type="http://schemas.openxmlformats.org/officeDocument/2006/relationships/hyperlink" Target="https://www.scansante.fr/applications/flux-entre-etablissements-orfee/submit?an=20&amp;gp=C07&amp;choix1=choix1_etab&amp;finess=580780138&amp;choix2=descact&amp;typedesc=comp&amp;_program=orfee.orfee_trt.sas" TargetMode="External"/><Relationship Id="rId350" Type="http://schemas.openxmlformats.org/officeDocument/2006/relationships/hyperlink" Target="https://www.scansante.fr/applications/flux-entre-etablissements-orfee/submit?an=20&amp;gp=C11&amp;choix1=choix1_etab&amp;finess=890000169&amp;choix2=descact&amp;typedesc=comp&amp;_program=orfee.orfee_trt.sas" TargetMode="External"/><Relationship Id="rId406" Type="http://schemas.openxmlformats.org/officeDocument/2006/relationships/hyperlink" Target="https://www.scansante.fr/applications/flux-entre-etablissements-orfee/submit?an=20&amp;gp=K02&amp;choix1=choix1_etab&amp;finess=210012670&amp;choix2=descact&amp;typedesc=comp&amp;_program=orfee.orfee_trt.sas" TargetMode="External"/><Relationship Id="rId588" Type="http://schemas.openxmlformats.org/officeDocument/2006/relationships/table" Target="../tables/table57.xml"/><Relationship Id="rId9" Type="http://schemas.openxmlformats.org/officeDocument/2006/relationships/hyperlink" Target="https://www.scansante.fr/applications/flux-entre-etablissements-orfee/submit?an=20&amp;gp=C25&amp;choix1=choix1_etab&amp;finess=710781824&amp;choix2=descact&amp;typedesc=comp&amp;_program=orfee.orfee_trt.sas" TargetMode="External"/><Relationship Id="rId210" Type="http://schemas.openxmlformats.org/officeDocument/2006/relationships/hyperlink" Target="https://www.scansante.fr/applications/flux-entre-etablissements-orfee/submit?an=20&amp;gp=X07&amp;choix1=choix1_etab&amp;finess=580780138&amp;choix2=descact&amp;typedesc=comp&amp;_program=orfee.orfee_trt.sas" TargetMode="External"/><Relationship Id="rId392" Type="http://schemas.openxmlformats.org/officeDocument/2006/relationships/hyperlink" Target="https://www.scansante.fr/applications/flux-entre-etablissements-orfee/submit?an=20&amp;gp=C21&amp;choix1=choix1_etab&amp;finess=890000169&amp;choix2=descact&amp;typedesc=comp&amp;_program=orfee.orfee_trt.sas" TargetMode="External"/><Relationship Id="rId448" Type="http://schemas.openxmlformats.org/officeDocument/2006/relationships/hyperlink" Target="https://www.scansante.fr/applications/flux-entre-etablissements-orfee/submit?an=20&amp;gp=X18&amp;choix1=choix1_etab&amp;finess=210012670&amp;choix2=descact&amp;typedesc=comp&amp;_program=orfee.orfee_trt.sas" TargetMode="External"/><Relationship Id="rId252" Type="http://schemas.openxmlformats.org/officeDocument/2006/relationships/hyperlink" Target="https://www.scansante.fr/applications/flux-entre-etablissements-orfee/submit?an=20&amp;gp=C05&amp;choix1=choix1_etab&amp;finess=210780789&amp;choix2=descact&amp;typedesc=comp&amp;_program=orfee.orfee_trt.sas" TargetMode="External"/><Relationship Id="rId294" Type="http://schemas.openxmlformats.org/officeDocument/2006/relationships/hyperlink" Target="https://www.scansante.fr/applications/flux-entre-etablissements-orfee/submit?an=20&amp;gp=X12&amp;choix1=choix1_etab&amp;finess=210011847&amp;choix2=descact&amp;typedesc=comp&amp;_program=orfee.orfee_trt.sas" TargetMode="External"/><Relationship Id="rId308" Type="http://schemas.openxmlformats.org/officeDocument/2006/relationships/hyperlink" Target="https://www.scansante.fr/applications/flux-entre-etablissements-orfee/submit?an=20&amp;gp=K06&amp;choix1=choix1_etab&amp;finess=210011847&amp;choix2=descact&amp;typedesc=comp&amp;_program=orfee.orfee_trt.sas" TargetMode="External"/><Relationship Id="rId515" Type="http://schemas.openxmlformats.org/officeDocument/2006/relationships/hyperlink" Target="https://www.scansante.fr/applications/flux-entre-etablissements-orfee/submit?an=20&amp;gp=C09&amp;choix1=choix1_etab&amp;finess=710978347&amp;choix2=descact&amp;typedesc=comp&amp;_program=orfee.orfee_trt.sas" TargetMode="External"/><Relationship Id="rId47" Type="http://schemas.openxmlformats.org/officeDocument/2006/relationships/hyperlink" Target="https://www.scansante.fr/applications/flux-entre-etablissements-orfee/submit?an=20&amp;gp=C02&amp;choix1=choix1_etab&amp;finess=890002389&amp;choix2=descact&amp;typedesc=comp&amp;_program=orfee.orfee_trt.sas" TargetMode="External"/><Relationship Id="rId89" Type="http://schemas.openxmlformats.org/officeDocument/2006/relationships/hyperlink" Target="https://www.scansante.fr/applications/flux-entre-etablissements-orfee/submit?an=20&amp;gp=X12&amp;choix1=choix1_etab&amp;finess=710780917&amp;choix2=descact&amp;typedesc=comp&amp;_program=orfee.orfee_trt.sas" TargetMode="External"/><Relationship Id="rId112" Type="http://schemas.openxmlformats.org/officeDocument/2006/relationships/hyperlink" Target="https://www.scansante.fr/applications/flux-entre-etablissements-orfee/submit?an=20&amp;gp=X19&amp;choix1=choix1_etab&amp;finess=710780917&amp;choix2=descact&amp;typedesc=comp&amp;_program=orfee.orfee_trt.sas" TargetMode="External"/><Relationship Id="rId154" Type="http://schemas.openxmlformats.org/officeDocument/2006/relationships/hyperlink" Target="https://www.scansante.fr/applications/flux-entre-etablissements-orfee/submit?an=20&amp;gp=C22&amp;choix1=choix1_etab&amp;finess=710006859&amp;choix2=descact&amp;typedesc=comp&amp;_program=orfee.orfee_trt.sas" TargetMode="External"/><Relationship Id="rId361" Type="http://schemas.openxmlformats.org/officeDocument/2006/relationships/hyperlink" Target="https://www.scansante.fr/applications/flux-entre-etablissements-orfee/submit?an=20&amp;gp=C19&amp;choix1=choix1_etab&amp;finess=890000169&amp;choix2=descact&amp;typedesc=comp&amp;_program=orfee.orfee_trt.sas" TargetMode="External"/><Relationship Id="rId557" Type="http://schemas.openxmlformats.org/officeDocument/2006/relationships/hyperlink" Target="https://www.scansante.fr/applications/flux-entre-etablissements-orfee/submit?an=20&amp;gp=K15&amp;choix1=choix1_etab&amp;finess=710978347&amp;choix2=descact&amp;typedesc=comp&amp;_program=orfee.orfee_trt.sas" TargetMode="External"/><Relationship Id="rId196" Type="http://schemas.openxmlformats.org/officeDocument/2006/relationships/hyperlink" Target="https://www.scansante.fr/applications/flux-entre-etablissements-orfee/submit?an=20&amp;gp=S05&amp;choix1=choix1_etab&amp;finess=580780138&amp;choix2=descact&amp;typedesc=comp&amp;_program=orfee.orfee_trt.sas" TargetMode="External"/><Relationship Id="rId417" Type="http://schemas.openxmlformats.org/officeDocument/2006/relationships/hyperlink" Target="https://www.scansante.fr/applications/flux-entre-etablissements-orfee/submit?an=20&amp;gp=X12&amp;choix1=choix1_etab&amp;finess=210012670&amp;choix2=descact&amp;typedesc=comp&amp;_program=orfee.orfee_trt.sas" TargetMode="External"/><Relationship Id="rId459" Type="http://schemas.openxmlformats.org/officeDocument/2006/relationships/hyperlink" Target="https://www.scansante.fr/applications/flux-entre-etablissements-orfee/submit?an=20&amp;gp=C02&amp;choix1=choix1_etab&amp;finess=210012670&amp;choix2=descact&amp;typedesc=comp&amp;_program=orfee.orfee_trt.sas" TargetMode="External"/><Relationship Id="rId16" Type="http://schemas.openxmlformats.org/officeDocument/2006/relationships/hyperlink" Target="https://www.scansante.fr/applications/flux-entre-etablissements-orfee/submit?an=20&amp;gp=C09&amp;choix1=choix1_etab&amp;finess=890002389&amp;choix2=descact&amp;typedesc=comp&amp;_program=orfee.orfee_trt.sas" TargetMode="External"/><Relationship Id="rId221" Type="http://schemas.openxmlformats.org/officeDocument/2006/relationships/hyperlink" Target="https://www.scansante.fr/applications/flux-entre-etablissements-orfee/submit?an=20&amp;gp=X02&amp;choix1=choix1_etab&amp;finess=210780789&amp;choix2=descact&amp;typedesc=comp&amp;_program=orfee.orfee_trt.sas" TargetMode="External"/><Relationship Id="rId263" Type="http://schemas.openxmlformats.org/officeDocument/2006/relationships/hyperlink" Target="https://www.scansante.fr/applications/flux-entre-etablissements-orfee/submit?an=20&amp;gp=X21&amp;choix1=choix1_etab&amp;finess=210780789&amp;choix2=descact&amp;typedesc=comp&amp;_program=orfee.orfee_trt.sas" TargetMode="External"/><Relationship Id="rId319" Type="http://schemas.openxmlformats.org/officeDocument/2006/relationships/hyperlink" Target="https://www.scansante.fr/applications/flux-entre-etablissements-orfee/submit?an=20&amp;gp=C09&amp;choix1=choix1_etab&amp;finess=710781410&amp;choix2=descact&amp;typedesc=comp&amp;_program=orfee.orfee_trt.sas" TargetMode="External"/><Relationship Id="rId470" Type="http://schemas.openxmlformats.org/officeDocument/2006/relationships/hyperlink" Target="https://www.scansante.fr/applications/flux-entre-etablissements-orfee/submit?an=20&amp;gp=X08&amp;choix1=choix1_etab&amp;finess=210987731&amp;choix2=descact&amp;typedesc=comp&amp;_program=orfee.orfee_trt.sas" TargetMode="External"/><Relationship Id="rId526" Type="http://schemas.openxmlformats.org/officeDocument/2006/relationships/hyperlink" Target="https://www.scansante.fr/applications/flux-entre-etablissements-orfee/submit?an=20&amp;gp=X24&amp;choix1=choix1_etab&amp;finess=710978347&amp;choix2=descact&amp;typedesc=comp&amp;_program=orfee.orfee_trt.sas" TargetMode="External"/><Relationship Id="rId58" Type="http://schemas.openxmlformats.org/officeDocument/2006/relationships/hyperlink" Target="https://www.scansante.fr/applications/flux-entre-etablissements-orfee/submit?an=20&amp;gp=X03&amp;choix1=choix1_etab&amp;finess=890002389&amp;choix2=descact&amp;typedesc=comp&amp;_program=orfee.orfee_trt.sas" TargetMode="External"/><Relationship Id="rId123" Type="http://schemas.openxmlformats.org/officeDocument/2006/relationships/hyperlink" Target="https://www.scansante.fr/applications/flux-entre-etablissements-orfee/submit?an=20&amp;gp=X24&amp;choix1=choix1_etab&amp;finess=710780917&amp;choix2=descact&amp;typedesc=comp&amp;_program=orfee.orfee_trt.sas" TargetMode="External"/><Relationship Id="rId330" Type="http://schemas.openxmlformats.org/officeDocument/2006/relationships/hyperlink" Target="https://www.scansante.fr/applications/flux-entre-etablissements-orfee/submit?an=20&amp;gp=X02&amp;choix1=choix1_etab&amp;finess=710781410&amp;choix2=descact&amp;typedesc=comp&amp;_program=orfee.orfee_trt.sas" TargetMode="External"/><Relationship Id="rId568" Type="http://schemas.openxmlformats.org/officeDocument/2006/relationships/hyperlink" Target="https://www.scansante.fr/applications/flux-entre-etablissements-orfee/submit?an=20&amp;gp=K01&amp;choix1=choix1_etab&amp;finess=710978347&amp;choix2=descact&amp;typedesc=comp&amp;_program=orfee.orfee_trt.sas" TargetMode="External"/><Relationship Id="rId165" Type="http://schemas.openxmlformats.org/officeDocument/2006/relationships/hyperlink" Target="https://www.scansante.fr/applications/flux-entre-etablissements-orfee/submit?an=20&amp;gp=X13&amp;choix1=choix1_etab&amp;finess=710006859&amp;choix2=descact&amp;typedesc=comp&amp;_program=orfee.orfee_trt.sas" TargetMode="External"/><Relationship Id="rId372" Type="http://schemas.openxmlformats.org/officeDocument/2006/relationships/hyperlink" Target="https://www.scansante.fr/applications/flux-entre-etablissements-orfee/submit?an=20&amp;gp=K06&amp;choix1=choix1_etab&amp;finess=890000169&amp;choix2=descact&amp;typedesc=comp&amp;_program=orfee.orfee_trt.sas" TargetMode="External"/><Relationship Id="rId428" Type="http://schemas.openxmlformats.org/officeDocument/2006/relationships/hyperlink" Target="https://www.scansante.fr/applications/flux-entre-etablissements-orfee/submit?an=20&amp;gp=C15&amp;choix1=choix1_etab&amp;finess=210012670&amp;choix2=descact&amp;typedesc=comp&amp;_program=orfee.orfee_trt.sas" TargetMode="External"/><Relationship Id="rId232" Type="http://schemas.openxmlformats.org/officeDocument/2006/relationships/hyperlink" Target="https://www.scansante.fr/applications/flux-entre-etablissements-orfee/submit?an=20&amp;gp=K12&amp;choix1=choix1_etab&amp;finess=210780789&amp;choix2=descact&amp;typedesc=comp&amp;_program=orfee.orfee_trt.sas" TargetMode="External"/><Relationship Id="rId274" Type="http://schemas.openxmlformats.org/officeDocument/2006/relationships/hyperlink" Target="https://www.scansante.fr/applications/flux-entre-etablissements-orfee/submit?an=20&amp;gp=C09&amp;choix1=choix1_etab&amp;finess=210011847&amp;choix2=descact&amp;typedesc=comp&amp;_program=orfee.orfee_trt.sas" TargetMode="External"/><Relationship Id="rId481" Type="http://schemas.openxmlformats.org/officeDocument/2006/relationships/hyperlink" Target="https://www.scansante.fr/applications/flux-entre-etablissements-orfee/submit?an=20&amp;gp=C19&amp;choix1=choix1_etab&amp;finess=210987731&amp;choix2=descact&amp;typedesc=comp&amp;_program=orfee.orfee_trt.sas" TargetMode="External"/><Relationship Id="rId27" Type="http://schemas.openxmlformats.org/officeDocument/2006/relationships/hyperlink" Target="https://www.scansante.fr/applications/flux-entre-etablissements-orfee/submit?an=20&amp;gp=C10&amp;choix1=choix1_etab&amp;finess=890002389&amp;choix2=descact&amp;typedesc=comp&amp;_program=orfee.orfee_trt.sas" TargetMode="External"/><Relationship Id="rId69" Type="http://schemas.openxmlformats.org/officeDocument/2006/relationships/hyperlink" Target="https://www.scansante.fr/applications/flux-entre-etablissements-orfee/submit?an=20&amp;gp=ALL&amp;choix1=choix1_etab&amp;finess=710780917&amp;choix2=descact&amp;typedesc=comp&amp;_program=orfee.orfee_trt.sas" TargetMode="External"/><Relationship Id="rId134" Type="http://schemas.openxmlformats.org/officeDocument/2006/relationships/hyperlink" Target="https://www.scansante.fr/applications/flux-entre-etablissements-orfee/submit?an=20&amp;gp=C19&amp;choix1=choix1_etab&amp;finess=710006859&amp;choix2=descact&amp;typedesc=comp&amp;_program=orfee.orfee_trt.sas" TargetMode="External"/><Relationship Id="rId537" Type="http://schemas.openxmlformats.org/officeDocument/2006/relationships/hyperlink" Target="https://www.scansante.fr/applications/flux-entre-etablissements-orfee/submit?an=20&amp;gp=O04&amp;choix1=choix1_etab&amp;finess=710978347&amp;choix2=descact&amp;typedesc=comp&amp;_program=orfee.orfee_trt.sas" TargetMode="External"/><Relationship Id="rId579" Type="http://schemas.openxmlformats.org/officeDocument/2006/relationships/table" Target="../tables/table48.xml"/><Relationship Id="rId80" Type="http://schemas.openxmlformats.org/officeDocument/2006/relationships/hyperlink" Target="https://www.scansante.fr/applications/flux-entre-etablissements-orfee/submit?an=20&amp;gp=S02&amp;choix1=choix1_etab&amp;finess=710780917&amp;choix2=descact&amp;typedesc=comp&amp;_program=orfee.orfee_trt.sas" TargetMode="External"/><Relationship Id="rId176" Type="http://schemas.openxmlformats.org/officeDocument/2006/relationships/hyperlink" Target="https://www.scansante.fr/applications/flux-entre-etablissements-orfee/submit?an=20&amp;gp=C07&amp;choix1=choix1_etab&amp;finess=710006859&amp;choix2=descact&amp;typedesc=comp&amp;_program=orfee.orfee_trt.sas" TargetMode="External"/><Relationship Id="rId341" Type="http://schemas.openxmlformats.org/officeDocument/2006/relationships/hyperlink" Target="https://www.scansante.fr/applications/flux-entre-etablissements-orfee/submit?an=20&amp;gp=C06&amp;choix1=choix1_etab&amp;finess=710781410&amp;choix2=descact&amp;typedesc=comp&amp;_program=orfee.orfee_trt.sas" TargetMode="External"/><Relationship Id="rId383" Type="http://schemas.openxmlformats.org/officeDocument/2006/relationships/hyperlink" Target="https://www.scansante.fr/applications/flux-entre-etablissements-orfee/submit?an=20&amp;gp=K05&amp;choix1=choix1_etab&amp;finess=890000169&amp;choix2=descact&amp;typedesc=comp&amp;_program=orfee.orfee_trt.sas" TargetMode="External"/><Relationship Id="rId439" Type="http://schemas.openxmlformats.org/officeDocument/2006/relationships/hyperlink" Target="https://www.scansante.fr/applications/flux-entre-etablissements-orfee/submit?an=20&amp;gp=X21&amp;choix1=choix1_etab&amp;finess=210012670&amp;choix2=descact&amp;typedesc=comp&amp;_program=orfee.orfee_trt.sas" TargetMode="External"/><Relationship Id="rId590" Type="http://schemas.openxmlformats.org/officeDocument/2006/relationships/table" Target="../tables/table59.xml"/><Relationship Id="rId201" Type="http://schemas.openxmlformats.org/officeDocument/2006/relationships/hyperlink" Target="https://www.scansante.fr/applications/flux-entre-etablissements-orfee/submit?an=20&amp;gp=X23&amp;choix1=choix1_etab&amp;finess=580780138&amp;choix2=descact&amp;typedesc=comp&amp;_program=orfee.orfee_trt.sas" TargetMode="External"/><Relationship Id="rId243" Type="http://schemas.openxmlformats.org/officeDocument/2006/relationships/hyperlink" Target="https://www.scansante.fr/applications/flux-entre-etablissements-orfee/submit?an=20&amp;gp=C25&amp;choix1=choix1_etab&amp;finess=210780789&amp;choix2=descact&amp;typedesc=comp&amp;_program=orfee.orfee_trt.sas" TargetMode="External"/><Relationship Id="rId285" Type="http://schemas.openxmlformats.org/officeDocument/2006/relationships/hyperlink" Target="https://www.scansante.fr/applications/flux-entre-etablissements-orfee/submit?an=20&amp;gp=X02&amp;choix1=choix1_etab&amp;finess=210011847&amp;choix2=descact&amp;typedesc=comp&amp;_program=orfee.orfee_trt.sas" TargetMode="External"/><Relationship Id="rId450" Type="http://schemas.openxmlformats.org/officeDocument/2006/relationships/hyperlink" Target="https://www.scansante.fr/applications/flux-entre-etablissements-orfee/submit?an=20&amp;gp=K01&amp;choix1=choix1_etab&amp;finess=210012670&amp;choix2=descact&amp;typedesc=comp&amp;_program=orfee.orfee_trt.sas" TargetMode="External"/><Relationship Id="rId506" Type="http://schemas.openxmlformats.org/officeDocument/2006/relationships/hyperlink" Target="https://www.scansante.fr/applications/flux-entre-etablissements-orfee/submit?an=20&amp;gp=X13&amp;choix1=choix1_etab&amp;finess=210987731&amp;choix2=descact&amp;typedesc=comp&amp;_program=orfee.orfee_trt.sas" TargetMode="External"/><Relationship Id="rId38" Type="http://schemas.openxmlformats.org/officeDocument/2006/relationships/hyperlink" Target="https://www.scansante.fr/applications/flux-entre-etablissements-orfee/submit?an=20&amp;gp=K04&amp;choix1=choix1_etab&amp;finess=890002389&amp;choix2=descact&amp;typedesc=comp&amp;_program=orfee.orfee_trt.sas" TargetMode="External"/><Relationship Id="rId103" Type="http://schemas.openxmlformats.org/officeDocument/2006/relationships/hyperlink" Target="https://www.scansante.fr/applications/flux-entre-etablissements-orfee/submit?an=20&amp;gp=C13&amp;choix1=choix1_etab&amp;finess=710780917&amp;choix2=descact&amp;typedesc=comp&amp;_program=orfee.orfee_trt.sas" TargetMode="External"/><Relationship Id="rId310" Type="http://schemas.openxmlformats.org/officeDocument/2006/relationships/hyperlink" Target="https://www.scansante.fr/applications/flux-entre-etablissements-orfee/submit?an=20&amp;gp=X19&amp;choix1=choix1_etab&amp;finess=210011847&amp;choix2=descact&amp;typedesc=comp&amp;_program=orfee.orfee_trt.sas" TargetMode="External"/><Relationship Id="rId492" Type="http://schemas.openxmlformats.org/officeDocument/2006/relationships/hyperlink" Target="https://www.scansante.fr/applications/flux-entre-etablissements-orfee/submit?an=20&amp;gp=C25&amp;choix1=choix1_etab&amp;finess=210987731&amp;choix2=descact&amp;typedesc=comp&amp;_program=orfee.orfee_trt.sas" TargetMode="External"/><Relationship Id="rId548" Type="http://schemas.openxmlformats.org/officeDocument/2006/relationships/hyperlink" Target="https://www.scansante.fr/applications/flux-entre-etablissements-orfee/submit?an=20&amp;gp=X19&amp;choix1=choix1_etab&amp;finess=710978347&amp;choix2=descact&amp;typedesc=comp&amp;_program=orfee.orfee_trt.sas" TargetMode="External"/><Relationship Id="rId91" Type="http://schemas.openxmlformats.org/officeDocument/2006/relationships/hyperlink" Target="https://www.scansante.fr/applications/flux-entre-etablissements-orfee/submit?an=20&amp;gp=C18&amp;choix1=choix1_etab&amp;finess=710780917&amp;choix2=descact&amp;typedesc=comp&amp;_program=orfee.orfee_trt.sas" TargetMode="External"/><Relationship Id="rId145" Type="http://schemas.openxmlformats.org/officeDocument/2006/relationships/hyperlink" Target="https://www.scansante.fr/applications/flux-entre-etablissements-orfee/submit?an=20&amp;gp=X23&amp;choix1=choix1_etab&amp;finess=710006859&amp;choix2=descact&amp;typedesc=comp&amp;_program=orfee.orfee_trt.sas" TargetMode="External"/><Relationship Id="rId187" Type="http://schemas.openxmlformats.org/officeDocument/2006/relationships/hyperlink" Target="https://www.scansante.fr/applications/flux-entre-etablissements-orfee/submit?an=20&amp;gp=X24&amp;choix1=choix1_etab&amp;finess=580780138&amp;choix2=descact&amp;typedesc=comp&amp;_program=orfee.orfee_trt.sas" TargetMode="External"/><Relationship Id="rId352" Type="http://schemas.openxmlformats.org/officeDocument/2006/relationships/hyperlink" Target="https://www.scansante.fr/applications/flux-entre-etablissements-orfee/submit?an=20&amp;gp=C16&amp;choix1=choix1_etab&amp;finess=890000169&amp;choix2=descact&amp;typedesc=comp&amp;_program=orfee.orfee_trt.sas" TargetMode="External"/><Relationship Id="rId394" Type="http://schemas.openxmlformats.org/officeDocument/2006/relationships/hyperlink" Target="https://www.scansante.fr/applications/flux-entre-etablissements-orfee/submit?an=20&amp;gp=C09&amp;choix1=choix1_etab&amp;finess=890000169&amp;choix2=descact&amp;typedesc=comp&amp;_program=orfee.orfee_trt.sas" TargetMode="External"/><Relationship Id="rId408" Type="http://schemas.openxmlformats.org/officeDocument/2006/relationships/hyperlink" Target="https://www.scansante.fr/applications/flux-entre-etablissements-orfee/submit?an=20&amp;gp=X02&amp;choix1=choix1_etab&amp;finess=210012670&amp;choix2=descact&amp;typedesc=comp&amp;_program=orfee.orfee_trt.sas" TargetMode="External"/><Relationship Id="rId212" Type="http://schemas.openxmlformats.org/officeDocument/2006/relationships/hyperlink" Target="https://www.scansante.fr/applications/flux-entre-etablissements-orfee/submit?an=20&amp;gp=X16&amp;choix1=choix1_etab&amp;finess=580780138&amp;choix2=descact&amp;typedesc=comp&amp;_program=orfee.orfee_trt.sas" TargetMode="External"/><Relationship Id="rId254" Type="http://schemas.openxmlformats.org/officeDocument/2006/relationships/hyperlink" Target="https://www.scansante.fr/applications/flux-entre-etablissements-orfee/submit?an=20&amp;gp=X22&amp;choix1=choix1_etab&amp;finess=210780789&amp;choix2=descact&amp;typedesc=comp&amp;_program=orfee.orfee_trt.sas" TargetMode="External"/><Relationship Id="rId49" Type="http://schemas.openxmlformats.org/officeDocument/2006/relationships/hyperlink" Target="https://www.scansante.fr/applications/flux-entre-etablissements-orfee/submit?an=20&amp;gp=X15&amp;choix1=choix1_etab&amp;finess=890002389&amp;choix2=descact&amp;typedesc=comp&amp;_program=orfee.orfee_trt.sas" TargetMode="External"/><Relationship Id="rId114" Type="http://schemas.openxmlformats.org/officeDocument/2006/relationships/hyperlink" Target="https://www.scansante.fr/applications/flux-entre-etablissements-orfee/submit?an=20&amp;gp=X11&amp;choix1=choix1_etab&amp;finess=710780917&amp;choix2=descact&amp;typedesc=comp&amp;_program=orfee.orfee_trt.sas" TargetMode="External"/><Relationship Id="rId296" Type="http://schemas.openxmlformats.org/officeDocument/2006/relationships/hyperlink" Target="https://www.scansante.fr/applications/flux-entre-etablissements-orfee/submit?an=20&amp;gp=S05&amp;choix1=choix1_etab&amp;finess=210011847&amp;choix2=descact&amp;typedesc=comp&amp;_program=orfee.orfee_trt.sas" TargetMode="External"/><Relationship Id="rId461" Type="http://schemas.openxmlformats.org/officeDocument/2006/relationships/hyperlink" Target="https://www.scansante.fr/applications/flux-entre-etablissements-orfee/submit?an=20&amp;gp=C02&amp;choix1=choix1_etab&amp;finess=210012670&amp;choix2=descact&amp;typedesc=comp&amp;_program=orfee.orfee_trt.sas" TargetMode="External"/><Relationship Id="rId517" Type="http://schemas.openxmlformats.org/officeDocument/2006/relationships/hyperlink" Target="https://www.scansante.fr/applications/flux-entre-etablissements-orfee/submit?an=20&amp;gp=X05&amp;choix1=choix1_etab&amp;finess=710978347&amp;choix2=descact&amp;typedesc=comp&amp;_program=orfee.orfee_trt.sas" TargetMode="External"/><Relationship Id="rId559" Type="http://schemas.openxmlformats.org/officeDocument/2006/relationships/hyperlink" Target="https://www.scansante.fr/applications/flux-entre-etablissements-orfee/submit?an=20&amp;gp=X22&amp;choix1=choix1_etab&amp;finess=710978347&amp;choix2=descact&amp;typedesc=comp&amp;_program=orfee.orfee_trt.sas" TargetMode="External"/><Relationship Id="rId60" Type="http://schemas.openxmlformats.org/officeDocument/2006/relationships/hyperlink" Target="https://www.scansante.fr/applications/flux-entre-etablissements-orfee/submit?an=20&amp;gp=K10&amp;choix1=choix1_etab&amp;finess=890002389&amp;choix2=descact&amp;typedesc=comp&amp;_program=orfee.orfee_trt.sas" TargetMode="External"/><Relationship Id="rId156" Type="http://schemas.openxmlformats.org/officeDocument/2006/relationships/hyperlink" Target="https://www.scansante.fr/applications/flux-entre-etablissements-orfee/submit?an=20&amp;gp=X24&amp;choix1=choix1_etab&amp;finess=710006859&amp;choix2=descact&amp;typedesc=comp&amp;_program=orfee.orfee_trt.sas" TargetMode="External"/><Relationship Id="rId198" Type="http://schemas.openxmlformats.org/officeDocument/2006/relationships/hyperlink" Target="https://www.scansante.fr/applications/flux-entre-etablissements-orfee/submit?an=20&amp;gp=K10&amp;choix1=choix1_etab&amp;finess=580780138&amp;choix2=descact&amp;typedesc=comp&amp;_program=orfee.orfee_trt.sas" TargetMode="External"/><Relationship Id="rId321" Type="http://schemas.openxmlformats.org/officeDocument/2006/relationships/hyperlink" Target="https://www.scansante.fr/applications/flux-entre-etablissements-orfee/submit?an=20&amp;gp=K02&amp;choix1=choix1_etab&amp;finess=710781410&amp;choix2=descact&amp;typedesc=comp&amp;_program=orfee.orfee_trt.sas" TargetMode="External"/><Relationship Id="rId363" Type="http://schemas.openxmlformats.org/officeDocument/2006/relationships/hyperlink" Target="https://www.scansante.fr/applications/flux-entre-etablissements-orfee/submit?an=20&amp;gp=C25&amp;choix1=choix1_etab&amp;finess=890000169&amp;choix2=descact&amp;typedesc=comp&amp;_program=orfee.orfee_trt.sas" TargetMode="External"/><Relationship Id="rId419" Type="http://schemas.openxmlformats.org/officeDocument/2006/relationships/hyperlink" Target="https://www.scansante.fr/applications/flux-entre-etablissements-orfee/submit?an=20&amp;gp=C08&amp;choix1=choix1_etab&amp;finess=210012670&amp;choix2=descact&amp;typedesc=comp&amp;_program=orfee.orfee_trt.sas" TargetMode="External"/><Relationship Id="rId570" Type="http://schemas.openxmlformats.org/officeDocument/2006/relationships/hyperlink" Target="https://www.scansante.fr/applications/flux-entre-etablissements-orfee/submit?an=20&amp;gp=C09&amp;choix1=choix1_etab&amp;finess=710978347&amp;choix2=descact&amp;typedesc=comp&amp;_program=orfee.orfee_trt.sas" TargetMode="External"/><Relationship Id="rId223" Type="http://schemas.openxmlformats.org/officeDocument/2006/relationships/hyperlink" Target="https://www.scansante.fr/applications/flux-entre-etablissements-orfee/submit?an=20&amp;gp=X07&amp;choix1=choix1_etab&amp;finess=210780789&amp;choix2=descact&amp;typedesc=comp&amp;_program=orfee.orfee_trt.sas" TargetMode="External"/><Relationship Id="rId430" Type="http://schemas.openxmlformats.org/officeDocument/2006/relationships/hyperlink" Target="https://www.scansante.fr/applications/flux-entre-etablissements-orfee/submit?an=20&amp;gp=K10&amp;choix1=choix1_etab&amp;finess=210012670&amp;choix2=descact&amp;typedesc=comp&amp;_program=orfee.orfee_trt.sas" TargetMode="External"/><Relationship Id="rId18" Type="http://schemas.openxmlformats.org/officeDocument/2006/relationships/hyperlink" Target="https://www.scansante.fr/applications/flux-entre-etablissements-orfee/submit?an=20&amp;gp=C06&amp;choix1=choix1_etab&amp;finess=890002389&amp;choix2=descact&amp;typedesc=comp&amp;_program=orfee.orfee_trt.sas" TargetMode="External"/><Relationship Id="rId265" Type="http://schemas.openxmlformats.org/officeDocument/2006/relationships/hyperlink" Target="https://www.scansante.fr/applications/flux-entre-etablissements-orfee/submit?an=20&amp;gp=X20&amp;choix1=choix1_etab&amp;finess=210780789&amp;choix2=descact&amp;typedesc=comp&amp;_program=orfee.orfee_trt.sas" TargetMode="External"/><Relationship Id="rId472" Type="http://schemas.openxmlformats.org/officeDocument/2006/relationships/hyperlink" Target="https://www.scansante.fr/applications/flux-entre-etablissements-orfee/submit?an=20&amp;gp=K14&amp;choix1=choix1_etab&amp;finess=210987731&amp;choix2=descact&amp;typedesc=comp&amp;_program=orfee.orfee_trt.sas" TargetMode="External"/><Relationship Id="rId528" Type="http://schemas.openxmlformats.org/officeDocument/2006/relationships/hyperlink" Target="https://www.scansante.fr/applications/flux-entre-etablissements-orfee/submit?an=20&amp;gp=X02&amp;choix1=choix1_etab&amp;finess=710978347&amp;choix2=descact&amp;typedesc=comp&amp;_program=orfee.orfee_trt.sas" TargetMode="External"/><Relationship Id="rId125" Type="http://schemas.openxmlformats.org/officeDocument/2006/relationships/hyperlink" Target="https://www.scansante.fr/applications/flux-entre-etablissements-orfee/submit?an=20&amp;gp=ALL&amp;choix1=choix1_etab&amp;finess=710006859&amp;choix2=descact&amp;typedesc=comp&amp;_program=orfee.orfee_trt.sas" TargetMode="External"/><Relationship Id="rId167" Type="http://schemas.openxmlformats.org/officeDocument/2006/relationships/hyperlink" Target="https://www.scansante.fr/applications/flux-entre-etablissements-orfee/submit?an=20&amp;gp=K04&amp;choix1=choix1_etab&amp;finess=710006859&amp;choix2=descact&amp;typedesc=comp&amp;_program=orfee.orfee_trt.sas" TargetMode="External"/><Relationship Id="rId332" Type="http://schemas.openxmlformats.org/officeDocument/2006/relationships/hyperlink" Target="https://www.scansante.fr/applications/flux-entre-etablissements-orfee/submit?an=20&amp;gp=C25&amp;choix1=choix1_etab&amp;finess=710781410&amp;choix2=descact&amp;typedesc=comp&amp;_program=orfee.orfee_trt.sas" TargetMode="External"/><Relationship Id="rId374" Type="http://schemas.openxmlformats.org/officeDocument/2006/relationships/hyperlink" Target="https://www.scansante.fr/applications/flux-entre-etablissements-orfee/submit?an=20&amp;gp=K01&amp;choix1=choix1_etab&amp;finess=890000169&amp;choix2=descact&amp;typedesc=comp&amp;_program=orfee.orfee_trt.sas" TargetMode="External"/><Relationship Id="rId581" Type="http://schemas.openxmlformats.org/officeDocument/2006/relationships/table" Target="../tables/table50.xml"/><Relationship Id="rId71" Type="http://schemas.openxmlformats.org/officeDocument/2006/relationships/hyperlink" Target="https://www.scansante.fr/applications/flux-entre-etablissements-orfee/submit?an=20&amp;gp=C10&amp;choix1=choix1_etab&amp;finess=710780917&amp;choix2=descact&amp;typedesc=comp&amp;_program=orfee.orfee_trt.sas" TargetMode="External"/><Relationship Id="rId234" Type="http://schemas.openxmlformats.org/officeDocument/2006/relationships/hyperlink" Target="https://www.scansante.fr/applications/flux-entre-etablissements-orfee/submit?an=20&amp;gp=X12&amp;choix1=choix1_etab&amp;finess=210780789&amp;choix2=descact&amp;typedesc=comp&amp;_program=orfee.orfee_trt.sas" TargetMode="External"/><Relationship Id="rId2" Type="http://schemas.openxmlformats.org/officeDocument/2006/relationships/hyperlink" Target="https://www.scansante.fr/applications/flux-entre-etablissements-orfee/submit?an=20&amp;gp=C09&amp;choix1=choix1_etab&amp;finess=710781824&amp;choix2=descact&amp;typedesc=comp&amp;_program=orfee.orfee_trt.sas" TargetMode="External"/><Relationship Id="rId29" Type="http://schemas.openxmlformats.org/officeDocument/2006/relationships/hyperlink" Target="https://www.scansante.fr/applications/flux-entre-etablissements-orfee/submit?an=20&amp;gp=X02&amp;choix1=choix1_etab&amp;finess=890002389&amp;choix2=descact&amp;typedesc=comp&amp;_program=orfee.orfee_trt.sas" TargetMode="External"/><Relationship Id="rId276" Type="http://schemas.openxmlformats.org/officeDocument/2006/relationships/hyperlink" Target="https://www.scansante.fr/applications/flux-entre-etablissements-orfee/submit?an=20&amp;gp=C16&amp;choix1=choix1_etab&amp;finess=210011847&amp;choix2=descact&amp;typedesc=comp&amp;_program=orfee.orfee_trt.sas" TargetMode="External"/><Relationship Id="rId441" Type="http://schemas.openxmlformats.org/officeDocument/2006/relationships/hyperlink" Target="https://www.scansante.fr/applications/flux-entre-etablissements-orfee/submit?an=20&amp;gp=K04&amp;choix1=choix1_etab&amp;finess=210012670&amp;choix2=descact&amp;typedesc=comp&amp;_program=orfee.orfee_trt.sas" TargetMode="External"/><Relationship Id="rId483" Type="http://schemas.openxmlformats.org/officeDocument/2006/relationships/hyperlink" Target="https://www.scansante.fr/applications/flux-entre-etablissements-orfee/submit?an=20&amp;gp=S05&amp;choix1=choix1_etab&amp;finess=210987731&amp;choix2=descact&amp;typedesc=comp&amp;_program=orfee.orfee_trt.sas" TargetMode="External"/><Relationship Id="rId539" Type="http://schemas.openxmlformats.org/officeDocument/2006/relationships/hyperlink" Target="https://www.scansante.fr/applications/flux-entre-etablissements-orfee/submit?an=20&amp;gp=X09&amp;choix1=choix1_etab&amp;finess=710978347&amp;choix2=descact&amp;typedesc=comp&amp;_program=orfee.orfee_trt.sas" TargetMode="External"/><Relationship Id="rId40" Type="http://schemas.openxmlformats.org/officeDocument/2006/relationships/hyperlink" Target="https://www.scansante.fr/applications/flux-entre-etablissements-orfee/submit?an=20&amp;gp=K06&amp;choix1=choix1_etab&amp;finess=890002389&amp;choix2=descact&amp;typedesc=comp&amp;_program=orfee.orfee_trt.sas" TargetMode="External"/><Relationship Id="rId136" Type="http://schemas.openxmlformats.org/officeDocument/2006/relationships/hyperlink" Target="https://www.scansante.fr/applications/flux-entre-etablissements-orfee/submit?an=20&amp;gp=K09&amp;choix1=choix1_etab&amp;finess=710006859&amp;choix2=descact&amp;typedesc=comp&amp;_program=orfee.orfee_trt.sas" TargetMode="External"/><Relationship Id="rId178" Type="http://schemas.openxmlformats.org/officeDocument/2006/relationships/hyperlink" Target="https://www.scansante.fr/applications/flux-entre-etablissements-orfee/submit?an=20&amp;gp=C09&amp;choix1=choix1_etab&amp;finess=580780138&amp;choix2=descact&amp;typedesc=comp&amp;_program=orfee.orfee_trt.sas" TargetMode="External"/><Relationship Id="rId301" Type="http://schemas.openxmlformats.org/officeDocument/2006/relationships/hyperlink" Target="https://www.scansante.fr/applications/flux-entre-etablissements-orfee/submit?an=20&amp;gp=X14&amp;choix1=choix1_etab&amp;finess=210011847&amp;choix2=descact&amp;typedesc=comp&amp;_program=orfee.orfee_trt.sas" TargetMode="External"/><Relationship Id="rId343" Type="http://schemas.openxmlformats.org/officeDocument/2006/relationships/hyperlink" Target="https://www.scansante.fr/applications/flux-entre-etablissements-orfee/submit?an=20&amp;gp=K06&amp;choix1=choix1_etab&amp;finess=710781410&amp;choix2=descact&amp;typedesc=comp&amp;_program=orfee.orfee_trt.sas" TargetMode="External"/><Relationship Id="rId550" Type="http://schemas.openxmlformats.org/officeDocument/2006/relationships/hyperlink" Target="https://www.scansante.fr/applications/flux-entre-etablissements-orfee/submit?an=20&amp;gp=C06&amp;choix1=choix1_etab&amp;finess=710978347&amp;choix2=descact&amp;typedesc=comp&amp;_program=orfee.orfee_trt.sas" TargetMode="External"/><Relationship Id="rId82" Type="http://schemas.openxmlformats.org/officeDocument/2006/relationships/hyperlink" Target="https://www.scansante.fr/applications/flux-entre-etablissements-orfee/submit?an=20&amp;gp=C16&amp;choix1=choix1_etab&amp;finess=710780917&amp;choix2=descact&amp;typedesc=comp&amp;_program=orfee.orfee_trt.sas" TargetMode="External"/><Relationship Id="rId203" Type="http://schemas.openxmlformats.org/officeDocument/2006/relationships/hyperlink" Target="https://www.scansante.fr/applications/flux-entre-etablissements-orfee/submit?an=20&amp;gp=C22&amp;choix1=choix1_etab&amp;finess=580780138&amp;choix2=descact&amp;typedesc=comp&amp;_program=orfee.orfee_trt.sas" TargetMode="External"/><Relationship Id="rId385" Type="http://schemas.openxmlformats.org/officeDocument/2006/relationships/hyperlink" Target="https://www.scansante.fr/applications/flux-entre-etablissements-orfee/submit?an=20&amp;gp=X06&amp;choix1=choix1_etab&amp;finess=890000169&amp;choix2=descact&amp;typedesc=comp&amp;_program=orfee.orfee_trt.sas" TargetMode="External"/><Relationship Id="rId245" Type="http://schemas.openxmlformats.org/officeDocument/2006/relationships/hyperlink" Target="https://www.scansante.fr/applications/flux-entre-etablissements-orfee/submit?an=20&amp;gp=X14&amp;choix1=choix1_etab&amp;finess=210780789&amp;choix2=descact&amp;typedesc=comp&amp;_program=orfee.orfee_trt.sas" TargetMode="External"/><Relationship Id="rId287" Type="http://schemas.openxmlformats.org/officeDocument/2006/relationships/hyperlink" Target="https://www.scansante.fr/applications/flux-entre-etablissements-orfee/submit?an=20&amp;gp=C11&amp;choix1=choix1_etab&amp;finess=210011847&amp;choix2=descact&amp;typedesc=comp&amp;_program=orfee.orfee_trt.sas" TargetMode="External"/><Relationship Id="rId410" Type="http://schemas.openxmlformats.org/officeDocument/2006/relationships/hyperlink" Target="https://www.scansante.fr/applications/flux-entre-etablissements-orfee/submit?an=20&amp;gp=O01&amp;choix1=choix1_etab&amp;finess=210012670&amp;choix2=descact&amp;typedesc=comp&amp;_program=orfee.orfee_trt.sas" TargetMode="External"/><Relationship Id="rId452" Type="http://schemas.openxmlformats.org/officeDocument/2006/relationships/hyperlink" Target="https://www.scansante.fr/applications/flux-entre-etablissements-orfee/submit?an=20&amp;gp=N03&amp;choix1=choix1_etab&amp;finess=210012670&amp;choix2=descact&amp;typedesc=comp&amp;_program=orfee.orfee_trt.sas" TargetMode="External"/><Relationship Id="rId494" Type="http://schemas.openxmlformats.org/officeDocument/2006/relationships/hyperlink" Target="https://www.scansante.fr/applications/flux-entre-etablissements-orfee/submit?an=20&amp;gp=X19&amp;choix1=choix1_etab&amp;finess=210987731&amp;choix2=descact&amp;typedesc=comp&amp;_program=orfee.orfee_trt.sas" TargetMode="External"/><Relationship Id="rId508" Type="http://schemas.openxmlformats.org/officeDocument/2006/relationships/hyperlink" Target="https://www.scansante.fr/applications/flux-entre-etablissements-orfee/submit?an=20&amp;gp=K01&amp;choix1=choix1_etab&amp;finess=210987731&amp;choix2=descact&amp;typedesc=comp&amp;_program=orfee.orfee_trt.sas" TargetMode="External"/><Relationship Id="rId105" Type="http://schemas.openxmlformats.org/officeDocument/2006/relationships/hyperlink" Target="https://www.scansante.fr/applications/flux-entre-etablissements-orfee/submit?an=20&amp;gp=K04&amp;choix1=choix1_etab&amp;finess=710780917&amp;choix2=descact&amp;typedesc=comp&amp;_program=orfee.orfee_trt.sas" TargetMode="External"/><Relationship Id="rId147" Type="http://schemas.openxmlformats.org/officeDocument/2006/relationships/hyperlink" Target="https://www.scansante.fr/applications/flux-entre-etablissements-orfee/submit?an=20&amp;gp=K06&amp;choix1=choix1_etab&amp;finess=710006859&amp;choix2=descact&amp;typedesc=comp&amp;_program=orfee.orfee_trt.sas" TargetMode="External"/><Relationship Id="rId312" Type="http://schemas.openxmlformats.org/officeDocument/2006/relationships/hyperlink" Target="https://www.scansante.fr/applications/flux-entre-etablissements-orfee/submit?an=20&amp;gp=K08&amp;choix1=choix1_etab&amp;finess=210011847&amp;choix2=descact&amp;typedesc=comp&amp;_program=orfee.orfee_trt.sas" TargetMode="External"/><Relationship Id="rId354" Type="http://schemas.openxmlformats.org/officeDocument/2006/relationships/hyperlink" Target="https://www.scansante.fr/applications/flux-entre-etablissements-orfee/submit?an=20&amp;gp=C07&amp;choix1=choix1_etab&amp;finess=890000169&amp;choix2=descact&amp;typedesc=comp&amp;_program=orfee.orfee_trt.sas" TargetMode="External"/><Relationship Id="rId51" Type="http://schemas.openxmlformats.org/officeDocument/2006/relationships/hyperlink" Target="https://www.scansante.fr/applications/flux-entre-etablissements-orfee/submit?an=20&amp;gp=X26&amp;choix1=choix1_etab&amp;finess=890002389&amp;choix2=descact&amp;typedesc=comp&amp;_program=orfee.orfee_trt.sas" TargetMode="External"/><Relationship Id="rId93" Type="http://schemas.openxmlformats.org/officeDocument/2006/relationships/hyperlink" Target="https://www.scansante.fr/applications/flux-entre-etablissements-orfee/submit?an=20&amp;gp=X18&amp;choix1=choix1_etab&amp;finess=710780917&amp;choix2=descact&amp;typedesc=comp&amp;_program=orfee.orfee_trt.sas" TargetMode="External"/><Relationship Id="rId189" Type="http://schemas.openxmlformats.org/officeDocument/2006/relationships/hyperlink" Target="https://www.scansante.fr/applications/flux-entre-etablissements-orfee/submit?an=20&amp;gp=C15&amp;choix1=choix1_etab&amp;finess=580780138&amp;choix2=descact&amp;typedesc=comp&amp;_program=orfee.orfee_trt.sas" TargetMode="External"/><Relationship Id="rId396" Type="http://schemas.openxmlformats.org/officeDocument/2006/relationships/hyperlink" Target="https://www.scansante.fr/applications/flux-entre-etablissements-orfee/submit?an=20&amp;gp=C09&amp;choix1=choix1_etab&amp;finess=890000169&amp;choix2=descact&amp;typedesc=comp&amp;_program=orfee.orfee_trt.sas" TargetMode="External"/><Relationship Id="rId561" Type="http://schemas.openxmlformats.org/officeDocument/2006/relationships/hyperlink" Target="https://www.scansante.fr/applications/flux-entre-etablissements-orfee/submit?an=20&amp;gp=K12&amp;choix1=choix1_etab&amp;finess=710978347&amp;choix2=descact&amp;typedesc=comp&amp;_program=orfee.orfee_trt.sas" TargetMode="External"/><Relationship Id="rId214" Type="http://schemas.openxmlformats.org/officeDocument/2006/relationships/hyperlink" Target="https://www.scansante.fr/applications/flux-entre-etablissements-orfee/submit?an=20&amp;gp=C09&amp;choix1=choix1_etab&amp;finess=580780138&amp;choix2=descact&amp;typedesc=comp&amp;_program=orfee.orfee_trt.sas" TargetMode="External"/><Relationship Id="rId256" Type="http://schemas.openxmlformats.org/officeDocument/2006/relationships/hyperlink" Target="https://www.scansante.fr/applications/flux-entre-etablissements-orfee/submit?an=20&amp;gp=X16&amp;choix1=choix1_etab&amp;finess=210780789&amp;choix2=descact&amp;typedesc=comp&amp;_program=orfee.orfee_trt.sas" TargetMode="External"/><Relationship Id="rId298" Type="http://schemas.openxmlformats.org/officeDocument/2006/relationships/hyperlink" Target="https://www.scansante.fr/applications/flux-entre-etablissements-orfee/submit?an=20&amp;gp=X08&amp;choix1=choix1_etab&amp;finess=210011847&amp;choix2=descact&amp;typedesc=comp&amp;_program=orfee.orfee_trt.sas" TargetMode="External"/><Relationship Id="rId421" Type="http://schemas.openxmlformats.org/officeDocument/2006/relationships/hyperlink" Target="https://www.scansante.fr/applications/flux-entre-etablissements-orfee/submit?an=20&amp;gp=C23&amp;choix1=choix1_etab&amp;finess=210012670&amp;choix2=descact&amp;typedesc=comp&amp;_program=orfee.orfee_trt.sas" TargetMode="External"/><Relationship Id="rId463" Type="http://schemas.openxmlformats.org/officeDocument/2006/relationships/hyperlink" Target="https://www.scansante.fr/applications/flux-entre-etablissements-orfee/submit?an=20&amp;gp=C11&amp;choix1=choix1_etab&amp;finess=210012670&amp;choix2=descact&amp;typedesc=comp&amp;_program=orfee.orfee_trt.sas" TargetMode="External"/><Relationship Id="rId519" Type="http://schemas.openxmlformats.org/officeDocument/2006/relationships/hyperlink" Target="https://www.scansante.fr/applications/flux-entre-etablissements-orfee/submit?an=20&amp;gp=X07&amp;choix1=choix1_etab&amp;finess=710978347&amp;choix2=descact&amp;typedesc=comp&amp;_program=orfee.orfee_trt.sas" TargetMode="External"/><Relationship Id="rId116" Type="http://schemas.openxmlformats.org/officeDocument/2006/relationships/hyperlink" Target="https://www.scansante.fr/applications/flux-entre-etablissements-orfee/submit?an=20&amp;gp=X06&amp;choix1=choix1_etab&amp;finess=710780917&amp;choix2=descact&amp;typedesc=comp&amp;_program=orfee.orfee_trt.sas" TargetMode="External"/><Relationship Id="rId158" Type="http://schemas.openxmlformats.org/officeDocument/2006/relationships/hyperlink" Target="https://www.scansante.fr/applications/flux-entre-etablissements-orfee/submit?an=20&amp;gp=S05&amp;choix1=choix1_etab&amp;finess=710006859&amp;choix2=descact&amp;typedesc=comp&amp;_program=orfee.orfee_trt.sas" TargetMode="External"/><Relationship Id="rId323" Type="http://schemas.openxmlformats.org/officeDocument/2006/relationships/hyperlink" Target="https://www.scansante.fr/applications/flux-entre-etablissements-orfee/submit?an=20&amp;gp=C10&amp;choix1=choix1_etab&amp;finess=710781410&amp;choix2=descact&amp;typedesc=comp&amp;_program=orfee.orfee_trt.sas" TargetMode="External"/><Relationship Id="rId530" Type="http://schemas.openxmlformats.org/officeDocument/2006/relationships/hyperlink" Target="https://www.scansante.fr/applications/flux-entre-etablissements-orfee/submit?an=20&amp;gp=N02&amp;choix1=choix1_etab&amp;finess=710978347&amp;choix2=descact&amp;typedesc=comp&amp;_program=orfee.orfee_trt.sas" TargetMode="External"/><Relationship Id="rId20" Type="http://schemas.openxmlformats.org/officeDocument/2006/relationships/hyperlink" Target="https://www.scansante.fr/applications/flux-entre-etablissements-orfee/submit?an=20&amp;gp=C16&amp;choix1=choix1_etab&amp;finess=890002389&amp;choix2=descact&amp;typedesc=comp&amp;_program=orfee.orfee_trt.sas" TargetMode="External"/><Relationship Id="rId62" Type="http://schemas.openxmlformats.org/officeDocument/2006/relationships/hyperlink" Target="https://www.scansante.fr/applications/flux-entre-etablissements-orfee/submit?an=20&amp;gp=X18&amp;choix1=choix1_etab&amp;finess=890002389&amp;choix2=descact&amp;typedesc=comp&amp;_program=orfee.orfee_trt.sas" TargetMode="External"/><Relationship Id="rId365" Type="http://schemas.openxmlformats.org/officeDocument/2006/relationships/hyperlink" Target="https://www.scansante.fr/applications/flux-entre-etablissements-orfee/submit?an=20&amp;gp=S03&amp;choix1=choix1_etab&amp;finess=890000169&amp;choix2=descact&amp;typedesc=comp&amp;_program=orfee.orfee_trt.sas" TargetMode="External"/><Relationship Id="rId572" Type="http://schemas.openxmlformats.org/officeDocument/2006/relationships/hyperlink" Target="https://www.scansante.fr/applications/flux-entre-etablissements-orfee/submit?an=20&amp;gp=X08&amp;choix1=choix1_etab&amp;finess=710978347&amp;choix2=descact&amp;typedesc=comp&amp;_program=orfee.orfee_trt.sas" TargetMode="External"/><Relationship Id="rId225" Type="http://schemas.openxmlformats.org/officeDocument/2006/relationships/hyperlink" Target="https://www.scansante.fr/applications/flux-entre-etablissements-orfee/submit?an=20&amp;gp=C06&amp;choix1=choix1_etab&amp;finess=210780789&amp;choix2=descact&amp;typedesc=comp&amp;_program=orfee.orfee_trt.sas" TargetMode="External"/><Relationship Id="rId267" Type="http://schemas.openxmlformats.org/officeDocument/2006/relationships/hyperlink" Target="https://www.scansante.fr/applications/flux-entre-etablissements-orfee/submit?an=20&amp;gp=X08&amp;choix1=choix1_etab&amp;finess=210780789&amp;choix2=descact&amp;typedesc=comp&amp;_program=orfee.orfee_trt.sas" TargetMode="External"/><Relationship Id="rId432" Type="http://schemas.openxmlformats.org/officeDocument/2006/relationships/hyperlink" Target="https://www.scansante.fr/applications/flux-entre-etablissements-orfee/submit?an=20&amp;gp=X04&amp;choix1=choix1_etab&amp;finess=210012670&amp;choix2=descact&amp;typedesc=comp&amp;_program=orfee.orfee_trt.sas" TargetMode="External"/><Relationship Id="rId474" Type="http://schemas.openxmlformats.org/officeDocument/2006/relationships/hyperlink" Target="https://www.scansante.fr/applications/flux-entre-etablissements-orfee/submit?an=20&amp;gp=S02&amp;choix1=choix1_etab&amp;finess=210987731&amp;choix2=descact&amp;typedesc=comp&amp;_program=orfee.orfee_trt.sas" TargetMode="External"/><Relationship Id="rId127" Type="http://schemas.openxmlformats.org/officeDocument/2006/relationships/hyperlink" Target="https://www.scansante.fr/applications/flux-entre-etablissements-orfee/submit?an=20&amp;gp=C02&amp;choix1=choix1_etab&amp;finess=710006859&amp;choix2=descact&amp;typedesc=comp&amp;_program=orfee.orfee_trt.sas" TargetMode="External"/><Relationship Id="rId31" Type="http://schemas.openxmlformats.org/officeDocument/2006/relationships/hyperlink" Target="https://www.scansante.fr/applications/flux-entre-etablissements-orfee/submit?an=20&amp;gp=X13&amp;choix1=choix1_etab&amp;finess=890002389&amp;choix2=descact&amp;typedesc=comp&amp;_program=orfee.orfee_trt.sas" TargetMode="External"/><Relationship Id="rId73" Type="http://schemas.openxmlformats.org/officeDocument/2006/relationships/hyperlink" Target="https://www.scansante.fr/applications/flux-entre-etablissements-orfee/submit?an=20&amp;gp=X22&amp;choix1=choix1_etab&amp;finess=710780917&amp;choix2=descact&amp;typedesc=comp&amp;_program=orfee.orfee_trt.sas" TargetMode="External"/><Relationship Id="rId169" Type="http://schemas.openxmlformats.org/officeDocument/2006/relationships/hyperlink" Target="https://www.scansante.fr/applications/flux-entre-etablissements-orfee/submit?an=20&amp;gp=X14&amp;choix1=choix1_etab&amp;finess=710006859&amp;choix2=descact&amp;typedesc=comp&amp;_program=orfee.orfee_trt.sas" TargetMode="External"/><Relationship Id="rId334" Type="http://schemas.openxmlformats.org/officeDocument/2006/relationships/hyperlink" Target="https://www.scansante.fr/applications/flux-entre-etablissements-orfee/submit?an=20&amp;gp=K08&amp;choix1=choix1_etab&amp;finess=710781410&amp;choix2=descact&amp;typedesc=comp&amp;_program=orfee.orfee_trt.sas" TargetMode="External"/><Relationship Id="rId376" Type="http://schemas.openxmlformats.org/officeDocument/2006/relationships/hyperlink" Target="https://www.scansante.fr/applications/flux-entre-etablissements-orfee/submit?an=20&amp;gp=C22&amp;choix1=choix1_etab&amp;finess=890000169&amp;choix2=descact&amp;typedesc=comp&amp;_program=orfee.orfee_trt.sas" TargetMode="External"/><Relationship Id="rId541" Type="http://schemas.openxmlformats.org/officeDocument/2006/relationships/hyperlink" Target="https://www.scansante.fr/applications/flux-entre-etablissements-orfee/submit?an=20&amp;gp=X14&amp;choix1=choix1_etab&amp;finess=710978347&amp;choix2=descact&amp;typedesc=comp&amp;_program=orfee.orfee_trt.sas" TargetMode="External"/><Relationship Id="rId583" Type="http://schemas.openxmlformats.org/officeDocument/2006/relationships/table" Target="../tables/table52.xml"/><Relationship Id="rId4" Type="http://schemas.openxmlformats.org/officeDocument/2006/relationships/hyperlink" Target="https://www.scansante.fr/applications/flux-entre-etablissements-orfee/submit?an=20&amp;gp=C11&amp;choix1=choix1_etab&amp;finess=710781824&amp;choix2=descact&amp;typedesc=comp&amp;_program=orfee.orfee_trt.sas" TargetMode="External"/><Relationship Id="rId180" Type="http://schemas.openxmlformats.org/officeDocument/2006/relationships/hyperlink" Target="https://www.scansante.fr/applications/flux-entre-etablissements-orfee/submit?an=20&amp;gp=S02&amp;choix1=choix1_etab&amp;finess=580780138&amp;choix2=descact&amp;typedesc=comp&amp;_program=orfee.orfee_trt.sas" TargetMode="External"/><Relationship Id="rId236" Type="http://schemas.openxmlformats.org/officeDocument/2006/relationships/hyperlink" Target="https://www.scansante.fr/applications/flux-entre-etablissements-orfee/submit?an=20&amp;gp=C23&amp;choix1=choix1_etab&amp;finess=210780789&amp;choix2=descact&amp;typedesc=comp&amp;_program=orfee.orfee_trt.sas" TargetMode="External"/><Relationship Id="rId278" Type="http://schemas.openxmlformats.org/officeDocument/2006/relationships/hyperlink" Target="https://www.scansante.fr/applications/flux-entre-etablissements-orfee/submit?an=20&amp;gp=K09&amp;choix1=choix1_etab&amp;finess=210011847&amp;choix2=descact&amp;typedesc=comp&amp;_program=orfee.orfee_trt.sas" TargetMode="External"/><Relationship Id="rId401" Type="http://schemas.openxmlformats.org/officeDocument/2006/relationships/hyperlink" Target="https://www.scansante.fr/applications/flux-entre-etablissements-orfee/submit?an=20&amp;gp=C10&amp;choix1=choix1_etab&amp;finess=210012670&amp;choix2=descact&amp;typedesc=comp&amp;_program=orfee.orfee_trt.sas" TargetMode="External"/><Relationship Id="rId443" Type="http://schemas.openxmlformats.org/officeDocument/2006/relationships/hyperlink" Target="https://www.scansante.fr/applications/flux-entre-etablissements-orfee/submit?an=20&amp;gp=X11&amp;choix1=choix1_etab&amp;finess=210012670&amp;choix2=descact&amp;typedesc=comp&amp;_program=orfee.orfee_trt.sas" TargetMode="External"/><Relationship Id="rId303" Type="http://schemas.openxmlformats.org/officeDocument/2006/relationships/hyperlink" Target="https://www.scansante.fr/applications/flux-entre-etablissements-orfee/submit?an=20&amp;gp=X18&amp;choix1=choix1_etab&amp;finess=210011847&amp;choix2=descact&amp;typedesc=comp&amp;_program=orfee.orfee_trt.sas" TargetMode="External"/><Relationship Id="rId485" Type="http://schemas.openxmlformats.org/officeDocument/2006/relationships/hyperlink" Target="https://www.scansante.fr/applications/flux-entre-etablissements-orfee/submit?an=20&amp;gp=X24&amp;choix1=choix1_etab&amp;finess=210987731&amp;choix2=descact&amp;typedesc=comp&amp;_program=orfee.orfee_trt.sas" TargetMode="External"/><Relationship Id="rId42" Type="http://schemas.openxmlformats.org/officeDocument/2006/relationships/hyperlink" Target="https://www.scansante.fr/applications/flux-entre-etablissements-orfee/submit?an=20&amp;gp=X24&amp;choix1=choix1_etab&amp;finess=890002389&amp;choix2=descact&amp;typedesc=comp&amp;_program=orfee.orfee_trt.sas" TargetMode="External"/><Relationship Id="rId84" Type="http://schemas.openxmlformats.org/officeDocument/2006/relationships/hyperlink" Target="https://www.scansante.fr/applications/flux-entre-etablissements-orfee/submit?an=20&amp;gp=C19&amp;choix1=choix1_etab&amp;finess=710780917&amp;choix2=descact&amp;typedesc=comp&amp;_program=orfee.orfee_trt.sas" TargetMode="External"/><Relationship Id="rId138" Type="http://schemas.openxmlformats.org/officeDocument/2006/relationships/hyperlink" Target="https://www.scansante.fr/applications/flux-entre-etablissements-orfee/submit?an=20&amp;gp=C20&amp;choix1=choix1_etab&amp;finess=710006859&amp;choix2=descact&amp;typedesc=comp&amp;_program=orfee.orfee_trt.sas" TargetMode="External"/><Relationship Id="rId345" Type="http://schemas.openxmlformats.org/officeDocument/2006/relationships/hyperlink" Target="https://www.scansante.fr/applications/flux-entre-etablissements-orfee/submit?an=20&amp;gp=C09&amp;choix1=choix1_etab&amp;finess=710781410&amp;choix2=descact&amp;typedesc=comp&amp;_program=orfee.orfee_trt.sas" TargetMode="External"/><Relationship Id="rId387" Type="http://schemas.openxmlformats.org/officeDocument/2006/relationships/hyperlink" Target="https://www.scansante.fr/applications/flux-entre-etablissements-orfee/submit?an=20&amp;gp=X08&amp;choix1=choix1_etab&amp;finess=890000169&amp;choix2=descact&amp;typedesc=comp&amp;_program=orfee.orfee_trt.sas" TargetMode="External"/><Relationship Id="rId510" Type="http://schemas.openxmlformats.org/officeDocument/2006/relationships/hyperlink" Target="https://www.scansante.fr/applications/flux-entre-etablissements-orfee/submit?an=20&amp;gp=C22&amp;choix1=choix1_etab&amp;finess=210987731&amp;choix2=descact&amp;typedesc=comp&amp;_program=orfee.orfee_trt.sas" TargetMode="External"/><Relationship Id="rId552" Type="http://schemas.openxmlformats.org/officeDocument/2006/relationships/hyperlink" Target="https://www.scansante.fr/applications/flux-entre-etablissements-orfee/submit?an=20&amp;gp=C15&amp;choix1=choix1_etab&amp;finess=710978347&amp;choix2=descact&amp;typedesc=comp&amp;_program=orfee.orfee_trt.sas" TargetMode="External"/><Relationship Id="rId191" Type="http://schemas.openxmlformats.org/officeDocument/2006/relationships/hyperlink" Target="https://www.scansante.fr/applications/flux-entre-etablissements-orfee/submit?an=20&amp;gp=C19&amp;choix1=choix1_etab&amp;finess=580780138&amp;choix2=descact&amp;typedesc=comp&amp;_program=orfee.orfee_trt.sas" TargetMode="External"/><Relationship Id="rId205" Type="http://schemas.openxmlformats.org/officeDocument/2006/relationships/hyperlink" Target="https://www.scansante.fr/applications/flux-entre-etablissements-orfee/submit?an=20&amp;gp=X14&amp;choix1=choix1_etab&amp;finess=580780138&amp;choix2=descact&amp;typedesc=comp&amp;_program=orfee.orfee_trt.sas" TargetMode="External"/><Relationship Id="rId247" Type="http://schemas.openxmlformats.org/officeDocument/2006/relationships/hyperlink" Target="https://www.scansante.fr/applications/flux-entre-etablissements-orfee/submit?an=20&amp;gp=X15&amp;choix1=choix1_etab&amp;finess=210780789&amp;choix2=descact&amp;typedesc=comp&amp;_program=orfee.orfee_trt.sas" TargetMode="External"/><Relationship Id="rId412" Type="http://schemas.openxmlformats.org/officeDocument/2006/relationships/hyperlink" Target="https://www.scansante.fr/applications/flux-entre-etablissements-orfee/submit?an=20&amp;gp=K15&amp;choix1=choix1_etab&amp;finess=210012670&amp;choix2=descact&amp;typedesc=comp&amp;_program=orfee.orfee_trt.sas" TargetMode="External"/><Relationship Id="rId107" Type="http://schemas.openxmlformats.org/officeDocument/2006/relationships/hyperlink" Target="https://www.scansante.fr/applications/flux-entre-etablissements-orfee/submit?an=20&amp;gp=X09&amp;choix1=choix1_etab&amp;finess=710780917&amp;choix2=descact&amp;typedesc=comp&amp;_program=orfee.orfee_trt.sas" TargetMode="External"/><Relationship Id="rId289" Type="http://schemas.openxmlformats.org/officeDocument/2006/relationships/hyperlink" Target="https://www.scansante.fr/applications/flux-entre-etablissements-orfee/submit?an=20&amp;gp=C22&amp;choix1=choix1_etab&amp;finess=210011847&amp;choix2=descact&amp;typedesc=comp&amp;_program=orfee.orfee_trt.sas" TargetMode="External"/><Relationship Id="rId454" Type="http://schemas.openxmlformats.org/officeDocument/2006/relationships/hyperlink" Target="https://www.scansante.fr/applications/flux-entre-etablissements-orfee/submit?an=20&amp;gp=C09&amp;choix1=choix1_etab&amp;finess=210012670&amp;choix2=descact&amp;typedesc=comp&amp;_program=orfee.orfee_trt.sas" TargetMode="External"/><Relationship Id="rId496" Type="http://schemas.openxmlformats.org/officeDocument/2006/relationships/hyperlink" Target="https://www.scansante.fr/applications/flux-entre-etablissements-orfee/submit?an=20&amp;gp=X16&amp;choix1=choix1_etab&amp;finess=210987731&amp;choix2=descact&amp;typedesc=comp&amp;_program=orfee.orfee_trt.sas" TargetMode="External"/><Relationship Id="rId11" Type="http://schemas.openxmlformats.org/officeDocument/2006/relationships/hyperlink" Target="https://www.scansante.fr/applications/flux-entre-etablissements-orfee/submit?an=20&amp;gp=K08&amp;choix1=choix1_etab&amp;finess=710781824&amp;choix2=descact&amp;typedesc=comp&amp;_program=orfee.orfee_trt.sas" TargetMode="External"/><Relationship Id="rId53" Type="http://schemas.openxmlformats.org/officeDocument/2006/relationships/hyperlink" Target="https://www.scansante.fr/applications/flux-entre-etablissements-orfee/submit?an=20&amp;gp=X09&amp;choix1=choix1_etab&amp;finess=890002389&amp;choix2=descact&amp;typedesc=comp&amp;_program=orfee.orfee_trt.sas" TargetMode="External"/><Relationship Id="rId149" Type="http://schemas.openxmlformats.org/officeDocument/2006/relationships/hyperlink" Target="https://www.scansante.fr/applications/flux-entre-etablissements-orfee/submit?an=20&amp;gp=C14&amp;choix1=choix1_etab&amp;finess=710006859&amp;choix2=descact&amp;typedesc=comp&amp;_program=orfee.orfee_trt.sas" TargetMode="External"/><Relationship Id="rId314" Type="http://schemas.openxmlformats.org/officeDocument/2006/relationships/hyperlink" Target="https://www.scansante.fr/applications/flux-entre-etablissements-orfee/submit?an=20&amp;gp=X16&amp;choix1=choix1_etab&amp;finess=210011847&amp;choix2=descact&amp;typedesc=comp&amp;_program=orfee.orfee_trt.sas" TargetMode="External"/><Relationship Id="rId356" Type="http://schemas.openxmlformats.org/officeDocument/2006/relationships/hyperlink" Target="https://www.scansante.fr/applications/flux-entre-etablissements-orfee/submit?an=20&amp;gp=K09&amp;choix1=choix1_etab&amp;finess=890000169&amp;choix2=descact&amp;typedesc=comp&amp;_program=orfee.orfee_trt.sas" TargetMode="External"/><Relationship Id="rId398" Type="http://schemas.openxmlformats.org/officeDocument/2006/relationships/hyperlink" Target="https://www.scansante.fr/applications/flux-entre-etablissements-orfee/submit?an=20&amp;gp=C09&amp;choix1=choix1_etab&amp;finess=210012670&amp;choix2=descact&amp;typedesc=comp&amp;_program=orfee.orfee_trt.sas" TargetMode="External"/><Relationship Id="rId521" Type="http://schemas.openxmlformats.org/officeDocument/2006/relationships/hyperlink" Target="https://www.scansante.fr/applications/flux-entre-etablissements-orfee/submit?an=20&amp;gp=C11&amp;choix1=choix1_etab&amp;finess=710978347&amp;choix2=descact&amp;typedesc=comp&amp;_program=orfee.orfee_trt.sas" TargetMode="External"/><Relationship Id="rId563" Type="http://schemas.openxmlformats.org/officeDocument/2006/relationships/hyperlink" Target="https://www.scansante.fr/applications/flux-entre-etablissements-orfee/submit?an=20&amp;gp=K09&amp;choix1=choix1_etab&amp;finess=710978347&amp;choix2=descact&amp;typedesc=comp&amp;_program=orfee.orfee_trt.sas" TargetMode="External"/><Relationship Id="rId95" Type="http://schemas.openxmlformats.org/officeDocument/2006/relationships/hyperlink" Target="https://www.scansante.fr/applications/flux-entre-etablissements-orfee/submit?an=20&amp;gp=K06&amp;choix1=choix1_etab&amp;finess=710780917&amp;choix2=descact&amp;typedesc=comp&amp;_program=orfee.orfee_trt.sas" TargetMode="External"/><Relationship Id="rId160" Type="http://schemas.openxmlformats.org/officeDocument/2006/relationships/hyperlink" Target="https://www.scansante.fr/applications/flux-entre-etablissements-orfee/submit?an=20&amp;gp=C21&amp;choix1=choix1_etab&amp;finess=710006859&amp;choix2=descact&amp;typedesc=comp&amp;_program=orfee.orfee_trt.sas" TargetMode="External"/><Relationship Id="rId216" Type="http://schemas.openxmlformats.org/officeDocument/2006/relationships/hyperlink" Target="https://www.scansante.fr/applications/flux-entre-etablissements-orfee/submit?an=20&amp;gp=ALL&amp;choix1=choix1_etab&amp;finess=210780789&amp;choix2=descact&amp;typedesc=comp&amp;_program=orfee.orfee_trt.sas" TargetMode="External"/><Relationship Id="rId423" Type="http://schemas.openxmlformats.org/officeDocument/2006/relationships/hyperlink" Target="https://www.scansante.fr/applications/flux-entre-etablissements-orfee/submit?an=20&amp;gp=C20&amp;choix1=choix1_etab&amp;finess=210012670&amp;choix2=descact&amp;typedesc=comp&amp;_program=orfee.orfee_trt.sas" TargetMode="External"/><Relationship Id="rId258" Type="http://schemas.openxmlformats.org/officeDocument/2006/relationships/hyperlink" Target="https://www.scansante.fr/applications/flux-entre-etablissements-orfee/submit?an=20&amp;gp=X06&amp;choix1=choix1_etab&amp;finess=210780789&amp;choix2=descact&amp;typedesc=comp&amp;_program=orfee.orfee_trt.sas" TargetMode="External"/><Relationship Id="rId465" Type="http://schemas.openxmlformats.org/officeDocument/2006/relationships/hyperlink" Target="https://www.scansante.fr/applications/flux-entre-etablissements-orfee/submit?an=20&amp;gp=C07&amp;choix1=choix1_etab&amp;finess=210012670&amp;choix2=descact&amp;typedesc=comp&amp;_program=orfee.orfee_trt.sas" TargetMode="External"/><Relationship Id="rId22" Type="http://schemas.openxmlformats.org/officeDocument/2006/relationships/hyperlink" Target="https://www.scansante.fr/applications/flux-entre-etablissements-orfee/submit?an=20&amp;gp=K09&amp;choix1=choix1_etab&amp;finess=890002389&amp;choix2=descact&amp;typedesc=comp&amp;_program=orfee.orfee_trt.sas" TargetMode="External"/><Relationship Id="rId64" Type="http://schemas.openxmlformats.org/officeDocument/2006/relationships/hyperlink" Target="https://www.scansante.fr/applications/flux-entre-etablissements-orfee/submit?an=20&amp;gp=X07&amp;choix1=choix1_etab&amp;finess=890002389&amp;choix2=descact&amp;typedesc=comp&amp;_program=orfee.orfee_trt.sas" TargetMode="External"/><Relationship Id="rId118" Type="http://schemas.openxmlformats.org/officeDocument/2006/relationships/hyperlink" Target="https://www.scansante.fr/applications/flux-entre-etablissements-orfee/submit?an=20&amp;gp=K07&amp;choix1=choix1_etab&amp;finess=710780917&amp;choix2=descact&amp;typedesc=comp&amp;_program=orfee.orfee_trt.sas" TargetMode="External"/><Relationship Id="rId325" Type="http://schemas.openxmlformats.org/officeDocument/2006/relationships/hyperlink" Target="https://www.scansante.fr/applications/flux-entre-etablissements-orfee/submit?an=20&amp;gp=C20&amp;choix1=choix1_etab&amp;finess=710781410&amp;choix2=descact&amp;typedesc=comp&amp;_program=orfee.orfee_trt.sas" TargetMode="External"/><Relationship Id="rId367" Type="http://schemas.openxmlformats.org/officeDocument/2006/relationships/hyperlink" Target="https://www.scansante.fr/applications/flux-entre-etablissements-orfee/submit?an=20&amp;gp=C14&amp;choix1=choix1_etab&amp;finess=890000169&amp;choix2=descact&amp;typedesc=comp&amp;_program=orfee.orfee_trt.sas" TargetMode="External"/><Relationship Id="rId532" Type="http://schemas.openxmlformats.org/officeDocument/2006/relationships/hyperlink" Target="https://www.scansante.fr/applications/flux-entre-etablissements-orfee/submit?an=20&amp;gp=O01&amp;choix1=choix1_etab&amp;finess=710978347&amp;choix2=descact&amp;typedesc=comp&amp;_program=orfee.orfee_trt.sas" TargetMode="External"/><Relationship Id="rId574" Type="http://schemas.openxmlformats.org/officeDocument/2006/relationships/hyperlink" Target="https://www.scansante.fr/applications/flux-entre-etablissements-orfee/submit?an=20&amp;gp=X06&amp;choix1=choix1_etab&amp;finess=710978347&amp;choix2=descact&amp;typedesc=comp&amp;_program=orfee.orfee_trt.sas" TargetMode="External"/><Relationship Id="rId171" Type="http://schemas.openxmlformats.org/officeDocument/2006/relationships/hyperlink" Target="https://www.scansante.fr/applications/flux-entre-etablissements-orfee/submit?an=20&amp;gp=X21&amp;choix1=choix1_etab&amp;finess=710006859&amp;choix2=descact&amp;typedesc=comp&amp;_program=orfee.orfee_trt.sas" TargetMode="External"/><Relationship Id="rId227" Type="http://schemas.openxmlformats.org/officeDocument/2006/relationships/hyperlink" Target="https://www.scansante.fr/applications/flux-entre-etablissements-orfee/submit?an=20&amp;gp=S02&amp;choix1=choix1_etab&amp;finess=210780789&amp;choix2=descact&amp;typedesc=comp&amp;_program=orfee.orfee_trt.sas" TargetMode="External"/><Relationship Id="rId269" Type="http://schemas.openxmlformats.org/officeDocument/2006/relationships/hyperlink" Target="https://www.scansante.fr/applications/flux-entre-etablissements-orfee/submit?an=20&amp;gp=C19&amp;choix1=choix1_etab&amp;finess=210780789&amp;choix2=descact&amp;typedesc=comp&amp;_program=orfee.orfee_trt.sas" TargetMode="External"/><Relationship Id="rId434" Type="http://schemas.openxmlformats.org/officeDocument/2006/relationships/hyperlink" Target="https://www.scansante.fr/applications/flux-entre-etablissements-orfee/submit?an=20&amp;gp=X06&amp;choix1=choix1_etab&amp;finess=210012670&amp;choix2=descact&amp;typedesc=comp&amp;_program=orfee.orfee_trt.sas" TargetMode="External"/><Relationship Id="rId476" Type="http://schemas.openxmlformats.org/officeDocument/2006/relationships/hyperlink" Target="https://www.scansante.fr/applications/flux-entre-etablissements-orfee/submit?an=20&amp;gp=K06&amp;choix1=choix1_etab&amp;finess=210987731&amp;choix2=descact&amp;typedesc=comp&amp;_program=orfee.orfee_trt.sas" TargetMode="External"/><Relationship Id="rId33" Type="http://schemas.openxmlformats.org/officeDocument/2006/relationships/hyperlink" Target="https://www.scansante.fr/applications/flux-entre-etablissements-orfee/submit?an=20&amp;gp=C14&amp;choix1=choix1_etab&amp;finess=890002389&amp;choix2=descact&amp;typedesc=comp&amp;_program=orfee.orfee_trt.sas" TargetMode="External"/><Relationship Id="rId129" Type="http://schemas.openxmlformats.org/officeDocument/2006/relationships/hyperlink" Target="https://www.scansante.fr/applications/flux-entre-etablissements-orfee/submit?an=20&amp;gp=C07&amp;choix1=choix1_etab&amp;finess=710006859&amp;choix2=descact&amp;typedesc=comp&amp;_program=orfee.orfee_trt.sas" TargetMode="External"/><Relationship Id="rId280" Type="http://schemas.openxmlformats.org/officeDocument/2006/relationships/hyperlink" Target="https://www.scansante.fr/applications/flux-entre-etablissements-orfee/submit?an=20&amp;gp=C15&amp;choix1=choix1_etab&amp;finess=210011847&amp;choix2=descact&amp;typedesc=comp&amp;_program=orfee.orfee_trt.sas" TargetMode="External"/><Relationship Id="rId336" Type="http://schemas.openxmlformats.org/officeDocument/2006/relationships/hyperlink" Target="https://www.scansante.fr/applications/flux-entre-etablissements-orfee/submit?an=20&amp;gp=C19&amp;choix1=choix1_etab&amp;finess=710781410&amp;choix2=descact&amp;typedesc=comp&amp;_program=orfee.orfee_trt.sas" TargetMode="External"/><Relationship Id="rId501" Type="http://schemas.openxmlformats.org/officeDocument/2006/relationships/hyperlink" Target="https://www.scansante.fr/applications/flux-entre-etablissements-orfee/submit?an=20&amp;gp=C15&amp;choix1=choix1_etab&amp;finess=210987731&amp;choix2=descact&amp;typedesc=comp&amp;_program=orfee.orfee_trt.sas" TargetMode="External"/><Relationship Id="rId543" Type="http://schemas.openxmlformats.org/officeDocument/2006/relationships/hyperlink" Target="https://www.scansante.fr/applications/flux-entre-etablissements-orfee/submit?an=20&amp;gp=C25&amp;choix1=choix1_etab&amp;finess=710978347&amp;choix2=descact&amp;typedesc=comp&amp;_program=orfee.orfee_trt.sas" TargetMode="External"/><Relationship Id="rId75" Type="http://schemas.openxmlformats.org/officeDocument/2006/relationships/hyperlink" Target="https://www.scansante.fr/applications/flux-entre-etablissements-orfee/submit?an=20&amp;gp=X24&amp;choix1=choix1_etab&amp;finess=710780917&amp;choix2=descact&amp;typedesc=comp&amp;_program=orfee.orfee_trt.sas" TargetMode="External"/><Relationship Id="rId140" Type="http://schemas.openxmlformats.org/officeDocument/2006/relationships/hyperlink" Target="https://www.scansante.fr/applications/flux-entre-etablissements-orfee/submit?an=20&amp;gp=X12&amp;choix1=choix1_etab&amp;finess=710006859&amp;choix2=descact&amp;typedesc=comp&amp;_program=orfee.orfee_trt.sas" TargetMode="External"/><Relationship Id="rId182" Type="http://schemas.openxmlformats.org/officeDocument/2006/relationships/hyperlink" Target="https://www.scansante.fr/applications/flux-entre-etablissements-orfee/submit?an=20&amp;gp=K02&amp;choix1=choix1_etab&amp;finess=580780138&amp;choix2=descact&amp;typedesc=comp&amp;_program=orfee.orfee_trt.sas" TargetMode="External"/><Relationship Id="rId378" Type="http://schemas.openxmlformats.org/officeDocument/2006/relationships/hyperlink" Target="https://www.scansante.fr/applications/flux-entre-etablissements-orfee/submit?an=20&amp;gp=X15&amp;choix1=choix1_etab&amp;finess=890000169&amp;choix2=descact&amp;typedesc=comp&amp;_program=orfee.orfee_trt.sas" TargetMode="External"/><Relationship Id="rId403" Type="http://schemas.openxmlformats.org/officeDocument/2006/relationships/hyperlink" Target="https://www.scansante.fr/applications/flux-entre-etablissements-orfee/submit?an=20&amp;gp=X05&amp;choix1=choix1_etab&amp;finess=210012670&amp;choix2=descact&amp;typedesc=comp&amp;_program=orfee.orfee_trt.sas" TargetMode="External"/><Relationship Id="rId585" Type="http://schemas.openxmlformats.org/officeDocument/2006/relationships/table" Target="../tables/table54.xml"/><Relationship Id="rId6" Type="http://schemas.openxmlformats.org/officeDocument/2006/relationships/hyperlink" Target="https://www.scansante.fr/applications/flux-entre-etablissements-orfee/submit?an=20&amp;gp=C02&amp;choix1=choix1_etab&amp;finess=710781824&amp;choix2=descact&amp;typedesc=comp&amp;_program=orfee.orfee_trt.sas" TargetMode="External"/><Relationship Id="rId238" Type="http://schemas.openxmlformats.org/officeDocument/2006/relationships/hyperlink" Target="https://www.scansante.fr/applications/flux-entre-etablissements-orfee/submit?an=20&amp;gp=K06&amp;choix1=choix1_etab&amp;finess=210780789&amp;choix2=descact&amp;typedesc=comp&amp;_program=orfee.orfee_trt.sas" TargetMode="External"/><Relationship Id="rId445" Type="http://schemas.openxmlformats.org/officeDocument/2006/relationships/hyperlink" Target="https://www.scansante.fr/applications/flux-entre-etablissements-orfee/submit?an=20&amp;gp=X13&amp;choix1=choix1_etab&amp;finess=210012670&amp;choix2=descact&amp;typedesc=comp&amp;_program=orfee.orfee_trt.sas" TargetMode="External"/><Relationship Id="rId487" Type="http://schemas.openxmlformats.org/officeDocument/2006/relationships/hyperlink" Target="https://www.scansante.fr/applications/flux-entre-etablissements-orfee/submit?an=20&amp;gp=C06&amp;choix1=choix1_etab&amp;finess=210987731&amp;choix2=descact&amp;typedesc=comp&amp;_program=orfee.orfee_trt.sas" TargetMode="External"/><Relationship Id="rId291" Type="http://schemas.openxmlformats.org/officeDocument/2006/relationships/hyperlink" Target="https://www.scansante.fr/applications/flux-entre-etablissements-orfee/submit?an=20&amp;gp=C20&amp;choix1=choix1_etab&amp;finess=210011847&amp;choix2=descact&amp;typedesc=comp&amp;_program=orfee.orfee_trt.sas" TargetMode="External"/><Relationship Id="rId305" Type="http://schemas.openxmlformats.org/officeDocument/2006/relationships/hyperlink" Target="https://www.scansante.fr/applications/flux-entre-etablissements-orfee/submit?an=20&amp;gp=C07&amp;choix1=choix1_etab&amp;finess=210011847&amp;choix2=descact&amp;typedesc=comp&amp;_program=orfee.orfee_trt.sas" TargetMode="External"/><Relationship Id="rId347" Type="http://schemas.openxmlformats.org/officeDocument/2006/relationships/hyperlink" Target="https://www.scansante.fr/applications/flux-entre-etablissements-orfee/submit?an=20&amp;gp=C09&amp;choix1=choix1_etab&amp;finess=710781410&amp;choix2=descact&amp;typedesc=comp&amp;_program=orfee.orfee_trt.sas" TargetMode="External"/><Relationship Id="rId512" Type="http://schemas.openxmlformats.org/officeDocument/2006/relationships/hyperlink" Target="https://www.scansante.fr/applications/flux-entre-etablissements-orfee/submit?an=20&amp;gp=X20&amp;choix1=choix1_etab&amp;finess=210987731&amp;choix2=descact&amp;typedesc=comp&amp;_program=orfee.orfee_trt.sas" TargetMode="External"/><Relationship Id="rId44" Type="http://schemas.openxmlformats.org/officeDocument/2006/relationships/hyperlink" Target="https://www.scansante.fr/applications/flux-entre-etablissements-orfee/submit?an=20&amp;gp=X22&amp;choix1=choix1_etab&amp;finess=890002389&amp;choix2=descact&amp;typedesc=comp&amp;_program=orfee.orfee_trt.sas" TargetMode="External"/><Relationship Id="rId86" Type="http://schemas.openxmlformats.org/officeDocument/2006/relationships/hyperlink" Target="https://www.scansante.fr/applications/flux-entre-etablissements-orfee/submit?an=20&amp;gp=K09&amp;choix1=choix1_etab&amp;finess=710780917&amp;choix2=descact&amp;typedesc=comp&amp;_program=orfee.orfee_trt.sas" TargetMode="External"/><Relationship Id="rId151" Type="http://schemas.openxmlformats.org/officeDocument/2006/relationships/hyperlink" Target="https://www.scansante.fr/applications/flux-entre-etablissements-orfee/submit?an=20&amp;gp=X26&amp;choix1=choix1_etab&amp;finess=710006859&amp;choix2=descact&amp;typedesc=comp&amp;_program=orfee.orfee_trt.sas" TargetMode="External"/><Relationship Id="rId389" Type="http://schemas.openxmlformats.org/officeDocument/2006/relationships/hyperlink" Target="https://www.scansante.fr/applications/flux-entre-etablissements-orfee/submit?an=20&amp;gp=X13&amp;choix1=choix1_etab&amp;finess=890000169&amp;choix2=descact&amp;typedesc=comp&amp;_program=orfee.orfee_trt.sas" TargetMode="External"/><Relationship Id="rId554" Type="http://schemas.openxmlformats.org/officeDocument/2006/relationships/hyperlink" Target="https://www.scansante.fr/applications/flux-entre-etablissements-orfee/submit?an=20&amp;gp=C18&amp;choix1=choix1_etab&amp;finess=710978347&amp;choix2=descact&amp;typedesc=comp&amp;_program=orfee.orfee_trt.sas" TargetMode="External"/><Relationship Id="rId193" Type="http://schemas.openxmlformats.org/officeDocument/2006/relationships/hyperlink" Target="https://www.scansante.fr/applications/flux-entre-etablissements-orfee/submit?an=20&amp;gp=K06&amp;choix1=choix1_etab&amp;finess=580780138&amp;choix2=descact&amp;typedesc=comp&amp;_program=orfee.orfee_trt.sas" TargetMode="External"/><Relationship Id="rId207" Type="http://schemas.openxmlformats.org/officeDocument/2006/relationships/hyperlink" Target="https://www.scansante.fr/applications/flux-entre-etablissements-orfee/submit?an=20&amp;gp=X09&amp;choix1=choix1_etab&amp;finess=580780138&amp;choix2=descact&amp;typedesc=comp&amp;_program=orfee.orfee_trt.sas" TargetMode="External"/><Relationship Id="rId249" Type="http://schemas.openxmlformats.org/officeDocument/2006/relationships/hyperlink" Target="https://www.scansante.fr/applications/flux-entre-etablissements-orfee/submit?an=20&amp;gp=X09&amp;choix1=choix1_etab&amp;finess=210780789&amp;choix2=descact&amp;typedesc=comp&amp;_program=orfee.orfee_trt.sas" TargetMode="External"/><Relationship Id="rId414" Type="http://schemas.openxmlformats.org/officeDocument/2006/relationships/hyperlink" Target="https://www.scansante.fr/applications/flux-entre-etablissements-orfee/submit?an=20&amp;gp=X08&amp;choix1=choix1_etab&amp;finess=210012670&amp;choix2=descact&amp;typedesc=comp&amp;_program=orfee.orfee_trt.sas" TargetMode="External"/><Relationship Id="rId456" Type="http://schemas.openxmlformats.org/officeDocument/2006/relationships/hyperlink" Target="https://www.scansante.fr/applications/flux-entre-etablissements-orfee/submit?an=20&amp;gp=C09&amp;choix1=choix1_etab&amp;finess=210012670&amp;choix2=descact&amp;typedesc=comp&amp;_program=orfee.orfee_trt.sas" TargetMode="External"/><Relationship Id="rId498" Type="http://schemas.openxmlformats.org/officeDocument/2006/relationships/hyperlink" Target="https://www.scansante.fr/applications/flux-entre-etablissements-orfee/submit?an=20&amp;gp=S03&amp;choix1=choix1_etab&amp;finess=210987731&amp;choix2=descact&amp;typedesc=comp&amp;_program=orfee.orfee_trt.sas" TargetMode="External"/><Relationship Id="rId13" Type="http://schemas.openxmlformats.org/officeDocument/2006/relationships/hyperlink" Target="https://www.scansante.fr/applications/flux-entre-etablissements-orfee/submit?an=20&amp;gp=C10&amp;choix1=choix1_etab&amp;finess=710781824&amp;choix2=descact&amp;typedesc=comp&amp;_program=orfee.orfee_trt.sas" TargetMode="External"/><Relationship Id="rId109" Type="http://schemas.openxmlformats.org/officeDocument/2006/relationships/hyperlink" Target="https://www.scansante.fr/applications/flux-entre-etablissements-orfee/submit?an=20&amp;gp=K15&amp;choix1=choix1_etab&amp;finess=710780917&amp;choix2=descact&amp;typedesc=comp&amp;_program=orfee.orfee_trt.sas" TargetMode="External"/><Relationship Id="rId260" Type="http://schemas.openxmlformats.org/officeDocument/2006/relationships/hyperlink" Target="https://www.scansante.fr/applications/flux-entre-etablissements-orfee/submit?an=20&amp;gp=X19&amp;choix1=choix1_etab&amp;finess=210780789&amp;choix2=descact&amp;typedesc=comp&amp;_program=orfee.orfee_trt.sas" TargetMode="External"/><Relationship Id="rId316" Type="http://schemas.openxmlformats.org/officeDocument/2006/relationships/hyperlink" Target="https://www.scansante.fr/applications/flux-entre-etablissements-orfee/submit?an=20&amp;gp=C06&amp;choix1=choix1_etab&amp;finess=210011847&amp;choix2=descact&amp;typedesc=comp&amp;_program=orfee.orfee_trt.sas" TargetMode="External"/><Relationship Id="rId523" Type="http://schemas.openxmlformats.org/officeDocument/2006/relationships/hyperlink" Target="https://www.scansante.fr/applications/flux-entre-etablissements-orfee/submit?an=20&amp;gp=X20&amp;choix1=choix1_etab&amp;finess=710978347&amp;choix2=descact&amp;typedesc=comp&amp;_program=orfee.orfee_trt.sas" TargetMode="External"/><Relationship Id="rId55" Type="http://schemas.openxmlformats.org/officeDocument/2006/relationships/hyperlink" Target="https://www.scansante.fr/applications/flux-entre-etablissements-orfee/submit?an=20&amp;gp=X20&amp;choix1=choix1_etab&amp;finess=890002389&amp;choix2=descact&amp;typedesc=comp&amp;_program=orfee.orfee_trt.sas" TargetMode="External"/><Relationship Id="rId97" Type="http://schemas.openxmlformats.org/officeDocument/2006/relationships/hyperlink" Target="https://www.scansante.fr/applications/flux-entre-etablissements-orfee/submit?an=20&amp;gp=K10&amp;choix1=choix1_etab&amp;finess=710780917&amp;choix2=descact&amp;typedesc=comp&amp;_program=orfee.orfee_trt.sas" TargetMode="External"/><Relationship Id="rId120" Type="http://schemas.openxmlformats.org/officeDocument/2006/relationships/hyperlink" Target="https://www.scansante.fr/applications/flux-entre-etablissements-orfee/submit?an=20&amp;gp=C09&amp;choix1=choix1_etab&amp;finess=710780917&amp;choix2=descact&amp;typedesc=comp&amp;_program=orfee.orfee_trt.sas" TargetMode="External"/><Relationship Id="rId358" Type="http://schemas.openxmlformats.org/officeDocument/2006/relationships/hyperlink" Target="https://www.scansante.fr/applications/flux-entre-etablissements-orfee/submit?an=20&amp;gp=C20&amp;choix1=choix1_etab&amp;finess=890000169&amp;choix2=descact&amp;typedesc=comp&amp;_program=orfee.orfee_trt.sas" TargetMode="External"/><Relationship Id="rId565" Type="http://schemas.openxmlformats.org/officeDocument/2006/relationships/hyperlink" Target="https://www.scansante.fr/applications/flux-entre-etablissements-orfee/submit?an=20&amp;gp=C21&amp;choix1=choix1_etab&amp;finess=710978347&amp;choix2=descact&amp;typedesc=comp&amp;_program=orfee.orfee_trt.sas" TargetMode="External"/><Relationship Id="rId162" Type="http://schemas.openxmlformats.org/officeDocument/2006/relationships/hyperlink" Target="https://www.scansante.fr/applications/flux-entre-etablissements-orfee/submit?an=20&amp;gp=X07&amp;choix1=choix1_etab&amp;finess=710006859&amp;choix2=descact&amp;typedesc=comp&amp;_program=orfee.orfee_trt.sas" TargetMode="External"/><Relationship Id="rId218" Type="http://schemas.openxmlformats.org/officeDocument/2006/relationships/hyperlink" Target="https://www.scansante.fr/applications/flux-entre-etablissements-orfee/submit?an=20&amp;gp=C09&amp;choix1=choix1_etab&amp;finess=210780789&amp;choix2=descact&amp;typedesc=comp&amp;_program=orfee.orfee_trt.sas" TargetMode="External"/><Relationship Id="rId425" Type="http://schemas.openxmlformats.org/officeDocument/2006/relationships/hyperlink" Target="https://www.scansante.fr/applications/flux-entre-etablissements-orfee/submit?an=20&amp;gp=O02&amp;choix1=choix1_etab&amp;finess=210012670&amp;choix2=descact&amp;typedesc=comp&amp;_program=orfee.orfee_trt.sas" TargetMode="External"/><Relationship Id="rId467" Type="http://schemas.openxmlformats.org/officeDocument/2006/relationships/hyperlink" Target="https://www.scansante.fr/applications/flux-entre-etablissements-orfee/submit?an=20&amp;gp=X23&amp;choix1=choix1_etab&amp;finess=210987731&amp;choix2=descact&amp;typedesc=comp&amp;_program=orfee.orfee_trt.sas" TargetMode="External"/><Relationship Id="rId271" Type="http://schemas.openxmlformats.org/officeDocument/2006/relationships/hyperlink" Target="https://www.scansante.fr/applications/flux-entre-etablissements-orfee/submit?an=20&amp;gp=X02&amp;choix1=choix1_etab&amp;finess=210780789&amp;choix2=descact&amp;typedesc=comp&amp;_program=orfee.orfee_trt.sas" TargetMode="External"/><Relationship Id="rId24" Type="http://schemas.openxmlformats.org/officeDocument/2006/relationships/hyperlink" Target="https://www.scansante.fr/applications/flux-entre-etablissements-orfee/submit?an=20&amp;gp=C19&amp;choix1=choix1_etab&amp;finess=890002389&amp;choix2=descact&amp;typedesc=comp&amp;_program=orfee.orfee_trt.sas" TargetMode="External"/><Relationship Id="rId66" Type="http://schemas.openxmlformats.org/officeDocument/2006/relationships/hyperlink" Target="https://www.scansante.fr/applications/flux-entre-etablissements-orfee/submit?an=20&amp;gp=C09&amp;choix1=choix1_etab&amp;finess=890002389&amp;choix2=descact&amp;typedesc=comp&amp;_program=orfee.orfee_trt.sas" TargetMode="External"/><Relationship Id="rId131" Type="http://schemas.openxmlformats.org/officeDocument/2006/relationships/hyperlink" Target="https://www.scansante.fr/applications/flux-entre-etablissements-orfee/submit?an=20&amp;gp=C16&amp;choix1=choix1_etab&amp;finess=710006859&amp;choix2=descact&amp;typedesc=comp&amp;_program=orfee.orfee_trt.sas" TargetMode="External"/><Relationship Id="rId327" Type="http://schemas.openxmlformats.org/officeDocument/2006/relationships/hyperlink" Target="https://www.scansante.fr/applications/flux-entre-etablissements-orfee/submit?an=20&amp;gp=C08&amp;choix1=choix1_etab&amp;finess=710781410&amp;choix2=descact&amp;typedesc=comp&amp;_program=orfee.orfee_trt.sas" TargetMode="External"/><Relationship Id="rId369" Type="http://schemas.openxmlformats.org/officeDocument/2006/relationships/hyperlink" Target="https://www.scansante.fr/applications/flux-entre-etablissements-orfee/submit?an=20&amp;gp=C08&amp;choix1=choix1_etab&amp;finess=890000169&amp;choix2=descact&amp;typedesc=comp&amp;_program=orfee.orfee_trt.sas" TargetMode="External"/><Relationship Id="rId534" Type="http://schemas.openxmlformats.org/officeDocument/2006/relationships/hyperlink" Target="https://www.scansante.fr/applications/flux-entre-etablissements-orfee/submit?an=20&amp;gp=C07&amp;choix1=choix1_etab&amp;finess=710978347&amp;choix2=descact&amp;typedesc=comp&amp;_program=orfee.orfee_trt.sas" TargetMode="External"/><Relationship Id="rId576" Type="http://schemas.openxmlformats.org/officeDocument/2006/relationships/hyperlink" Target="https://www.scansante.fr/applications/flux-entre-etablissements-orfee/submit?an=20&amp;gp=X03&amp;choix1=choix1_etab&amp;finess=710978347&amp;choix2=descact&amp;typedesc=comp&amp;_program=orfee.orfee_trt.sas" TargetMode="External"/><Relationship Id="rId173" Type="http://schemas.openxmlformats.org/officeDocument/2006/relationships/hyperlink" Target="https://www.scansante.fr/applications/flux-entre-etablissements-orfee/submit?an=20&amp;gp=C09&amp;choix1=choix1_etab&amp;finess=710006859&amp;choix2=descact&amp;typedesc=comp&amp;_program=orfee.orfee_trt.sas" TargetMode="External"/><Relationship Id="rId229" Type="http://schemas.openxmlformats.org/officeDocument/2006/relationships/hyperlink" Target="https://www.scansante.fr/applications/flux-entre-etablissements-orfee/submit?an=20&amp;gp=S03&amp;choix1=choix1_etab&amp;finess=210780789&amp;choix2=descact&amp;typedesc=comp&amp;_program=orfee.orfee_trt.sas" TargetMode="External"/><Relationship Id="rId380" Type="http://schemas.openxmlformats.org/officeDocument/2006/relationships/hyperlink" Target="https://www.scansante.fr/applications/flux-entre-etablissements-orfee/submit?an=20&amp;gp=X22&amp;choix1=choix1_etab&amp;finess=890000169&amp;choix2=descact&amp;typedesc=comp&amp;_program=orfee.orfee_trt.sas" TargetMode="External"/><Relationship Id="rId436" Type="http://schemas.openxmlformats.org/officeDocument/2006/relationships/hyperlink" Target="https://www.scansante.fr/applications/flux-entre-etablissements-orfee/submit?an=20&amp;gp=X26&amp;choix1=choix1_etab&amp;finess=210012670&amp;choix2=descact&amp;typedesc=comp&amp;_program=orfee.orfee_trt.sas" TargetMode="External"/><Relationship Id="rId240" Type="http://schemas.openxmlformats.org/officeDocument/2006/relationships/hyperlink" Target="https://www.scansante.fr/applications/flux-entre-etablissements-orfee/submit?an=20&amp;gp=K15&amp;choix1=choix1_etab&amp;finess=210780789&amp;choix2=descact&amp;typedesc=comp&amp;_program=orfee.orfee_trt.sas" TargetMode="External"/><Relationship Id="rId478" Type="http://schemas.openxmlformats.org/officeDocument/2006/relationships/hyperlink" Target="https://www.scansante.fr/applications/flux-entre-etablissements-orfee/submit?an=20&amp;gp=C17&amp;choix1=choix1_etab&amp;finess=210987731&amp;choix2=descact&amp;typedesc=comp&amp;_program=orfee.orfee_trt.sas" TargetMode="External"/><Relationship Id="rId35" Type="http://schemas.openxmlformats.org/officeDocument/2006/relationships/hyperlink" Target="https://www.scansante.fr/applications/flux-entre-etablissements-orfee/submit?an=20&amp;gp=K15&amp;choix1=choix1_etab&amp;finess=890002389&amp;choix2=descact&amp;typedesc=comp&amp;_program=orfee.orfee_trt.sas" TargetMode="External"/><Relationship Id="rId77" Type="http://schemas.openxmlformats.org/officeDocument/2006/relationships/hyperlink" Target="https://www.scansante.fr/applications/flux-entre-etablissements-orfee/submit?an=20&amp;gp=C07&amp;choix1=choix1_etab&amp;finess=710780917&amp;choix2=descact&amp;typedesc=comp&amp;_program=orfee.orfee_trt.sas" TargetMode="External"/><Relationship Id="rId100" Type="http://schemas.openxmlformats.org/officeDocument/2006/relationships/hyperlink" Target="https://www.scansante.fr/applications/flux-entre-etablissements-orfee/submit?an=20&amp;gp=X14&amp;choix1=choix1_etab&amp;finess=710780917&amp;choix2=descact&amp;typedesc=comp&amp;_program=orfee.orfee_trt.sas" TargetMode="External"/><Relationship Id="rId282" Type="http://schemas.openxmlformats.org/officeDocument/2006/relationships/hyperlink" Target="https://www.scansante.fr/applications/flux-entre-etablissements-orfee/submit?an=20&amp;gp=C10&amp;choix1=choix1_etab&amp;finess=210011847&amp;choix2=descact&amp;typedesc=comp&amp;_program=orfee.orfee_trt.sas" TargetMode="External"/><Relationship Id="rId338" Type="http://schemas.openxmlformats.org/officeDocument/2006/relationships/hyperlink" Target="https://www.scansante.fr/applications/flux-entre-etablissements-orfee/submit?an=20&amp;gp=K15&amp;choix1=choix1_etab&amp;finess=710781410&amp;choix2=descact&amp;typedesc=comp&amp;_program=orfee.orfee_trt.sas" TargetMode="External"/><Relationship Id="rId503" Type="http://schemas.openxmlformats.org/officeDocument/2006/relationships/hyperlink" Target="https://www.scansante.fr/applications/flux-entre-etablissements-orfee/submit?an=20&amp;gp=C08&amp;choix1=choix1_etab&amp;finess=210987731&amp;choix2=descact&amp;typedesc=comp&amp;_program=orfee.orfee_trt.sas" TargetMode="External"/><Relationship Id="rId545" Type="http://schemas.openxmlformats.org/officeDocument/2006/relationships/hyperlink" Target="https://www.scansante.fr/applications/flux-entre-etablissements-orfee/submit?an=20&amp;gp=C08&amp;choix1=choix1_etab&amp;finess=710978347&amp;choix2=descact&amp;typedesc=comp&amp;_program=orfee.orfee_trt.sas" TargetMode="External"/><Relationship Id="rId587" Type="http://schemas.openxmlformats.org/officeDocument/2006/relationships/table" Target="../tables/table56.xml"/><Relationship Id="rId8" Type="http://schemas.openxmlformats.org/officeDocument/2006/relationships/hyperlink" Target="https://www.scansante.fr/applications/flux-entre-etablissements-orfee/submit?an=20&amp;gp=C16&amp;choix1=choix1_etab&amp;finess=710781824&amp;choix2=descact&amp;typedesc=comp&amp;_program=orfee.orfee_trt.sas" TargetMode="External"/><Relationship Id="rId142" Type="http://schemas.openxmlformats.org/officeDocument/2006/relationships/hyperlink" Target="https://www.scansante.fr/applications/flux-entre-etablissements-orfee/submit?an=20&amp;gp=C15&amp;choix1=choix1_etab&amp;finess=710006859&amp;choix2=descact&amp;typedesc=comp&amp;_program=orfee.orfee_trt.sas" TargetMode="External"/><Relationship Id="rId184" Type="http://schemas.openxmlformats.org/officeDocument/2006/relationships/hyperlink" Target="https://www.scansante.fr/applications/flux-entre-etablissements-orfee/submit?an=20&amp;gp=K09&amp;choix1=choix1_etab&amp;finess=580780138&amp;choix2=descact&amp;typedesc=comp&amp;_program=orfee.orfee_trt.sas" TargetMode="External"/><Relationship Id="rId391" Type="http://schemas.openxmlformats.org/officeDocument/2006/relationships/hyperlink" Target="https://www.scansante.fr/applications/flux-entre-etablissements-orfee/submit?an=20&amp;gp=X18&amp;choix1=choix1_etab&amp;finess=890000169&amp;choix2=descact&amp;typedesc=comp&amp;_program=orfee.orfee_trt.sas" TargetMode="External"/><Relationship Id="rId405" Type="http://schemas.openxmlformats.org/officeDocument/2006/relationships/hyperlink" Target="https://www.scansante.fr/applications/flux-entre-etablissements-orfee/submit?an=20&amp;gp=C06&amp;choix1=choix1_etab&amp;finess=210012670&amp;choix2=descact&amp;typedesc=comp&amp;_program=orfee.orfee_trt.sas" TargetMode="External"/><Relationship Id="rId447" Type="http://schemas.openxmlformats.org/officeDocument/2006/relationships/hyperlink" Target="https://www.scansante.fr/applications/flux-entre-etablissements-orfee/submit?an=20&amp;gp=X20&amp;choix1=choix1_etab&amp;finess=210012670&amp;choix2=descact&amp;typedesc=comp&amp;_program=orfee.orfee_trt.sas" TargetMode="External"/><Relationship Id="rId251" Type="http://schemas.openxmlformats.org/officeDocument/2006/relationships/hyperlink" Target="https://www.scansante.fr/applications/flux-entre-etablissements-orfee/submit?an=20&amp;gp=K10&amp;choix1=choix1_etab&amp;finess=210780789&amp;choix2=descact&amp;typedesc=comp&amp;_program=orfee.orfee_trt.sas" TargetMode="External"/><Relationship Id="rId489" Type="http://schemas.openxmlformats.org/officeDocument/2006/relationships/hyperlink" Target="https://www.scansante.fr/applications/flux-entre-etablissements-orfee/submit?an=20&amp;gp=X21&amp;choix1=choix1_etab&amp;finess=210987731&amp;choix2=descact&amp;typedesc=comp&amp;_program=orfee.orfee_trt.sas" TargetMode="External"/><Relationship Id="rId46" Type="http://schemas.openxmlformats.org/officeDocument/2006/relationships/hyperlink" Target="https://www.scansante.fr/applications/flux-entre-etablissements-orfee/submit?an=20&amp;gp=X08&amp;choix1=choix1_etab&amp;finess=890002389&amp;choix2=descact&amp;typedesc=comp&amp;_program=orfee.orfee_trt.sas" TargetMode="External"/><Relationship Id="rId293" Type="http://schemas.openxmlformats.org/officeDocument/2006/relationships/hyperlink" Target="https://www.scansante.fr/applications/flux-entre-etablissements-orfee/submit?an=20&amp;gp=X22&amp;choix1=choix1_etab&amp;finess=210011847&amp;choix2=descact&amp;typedesc=comp&amp;_program=orfee.orfee_trt.sas" TargetMode="External"/><Relationship Id="rId307" Type="http://schemas.openxmlformats.org/officeDocument/2006/relationships/hyperlink" Target="https://www.scansante.fr/applications/flux-entre-etablissements-orfee/submit?an=20&amp;gp=X15&amp;choix1=choix1_etab&amp;finess=210011847&amp;choix2=descact&amp;typedesc=comp&amp;_program=orfee.orfee_trt.sas" TargetMode="External"/><Relationship Id="rId349" Type="http://schemas.openxmlformats.org/officeDocument/2006/relationships/hyperlink" Target="https://www.scansante.fr/applications/flux-entre-etablissements-orfee/submit?an=20&amp;gp=C09&amp;choix1=choix1_etab&amp;finess=890000169&amp;choix2=descact&amp;typedesc=comp&amp;_program=orfee.orfee_trt.sas" TargetMode="External"/><Relationship Id="rId514" Type="http://schemas.openxmlformats.org/officeDocument/2006/relationships/hyperlink" Target="https://www.scansante.fr/applications/flux-entre-etablissements-orfee/submit?an=20&amp;gp=ALL&amp;choix1=choix1_etab&amp;finess=710978347&amp;choix2=descact&amp;typedesc=comp&amp;_program=orfee.orfee_trt.sas" TargetMode="External"/><Relationship Id="rId556" Type="http://schemas.openxmlformats.org/officeDocument/2006/relationships/hyperlink" Target="https://www.scansante.fr/applications/flux-entre-etablissements-orfee/submit?an=20&amp;gp=X04&amp;choix1=choix1_etab&amp;finess=710978347&amp;choix2=descact&amp;typedesc=comp&amp;_program=orfee.orfee_trt.sas" TargetMode="External"/><Relationship Id="rId88" Type="http://schemas.openxmlformats.org/officeDocument/2006/relationships/hyperlink" Target="https://www.scansante.fr/applications/flux-entre-etablissements-orfee/submit?an=20&amp;gp=C20&amp;choix1=choix1_etab&amp;finess=710780917&amp;choix2=descact&amp;typedesc=comp&amp;_program=orfee.orfee_trt.sas" TargetMode="External"/><Relationship Id="rId111" Type="http://schemas.openxmlformats.org/officeDocument/2006/relationships/hyperlink" Target="https://www.scansante.fr/applications/flux-entre-etablissements-orfee/submit?an=20&amp;gp=X03&amp;choix1=choix1_etab&amp;finess=710780917&amp;choix2=descact&amp;typedesc=comp&amp;_program=orfee.orfee_trt.sas" TargetMode="External"/><Relationship Id="rId153" Type="http://schemas.openxmlformats.org/officeDocument/2006/relationships/hyperlink" Target="https://www.scansante.fr/applications/flux-entre-etablissements-orfee/submit?an=20&amp;gp=K05&amp;choix1=choix1_etab&amp;finess=710006859&amp;choix2=descact&amp;typedesc=comp&amp;_program=orfee.orfee_trt.sas" TargetMode="External"/><Relationship Id="rId195" Type="http://schemas.openxmlformats.org/officeDocument/2006/relationships/hyperlink" Target="https://www.scansante.fr/applications/flux-entre-etablissements-orfee/submit?an=20&amp;gp=X02&amp;choix1=choix1_etab&amp;finess=580780138&amp;choix2=descact&amp;typedesc=comp&amp;_program=orfee.orfee_trt.sas" TargetMode="External"/><Relationship Id="rId209" Type="http://schemas.openxmlformats.org/officeDocument/2006/relationships/hyperlink" Target="https://www.scansante.fr/applications/flux-entre-etablissements-orfee/submit?an=20&amp;gp=C21&amp;choix1=choix1_etab&amp;finess=580780138&amp;choix2=descact&amp;typedesc=comp&amp;_program=orfee.orfee_trt.sas" TargetMode="External"/><Relationship Id="rId360" Type="http://schemas.openxmlformats.org/officeDocument/2006/relationships/hyperlink" Target="https://www.scansante.fr/applications/flux-entre-etablissements-orfee/submit?an=20&amp;gp=X24&amp;choix1=choix1_etab&amp;finess=890000169&amp;choix2=descact&amp;typedesc=comp&amp;_program=orfee.orfee_trt.sas" TargetMode="External"/><Relationship Id="rId416" Type="http://schemas.openxmlformats.org/officeDocument/2006/relationships/hyperlink" Target="https://www.scansante.fr/applications/flux-entre-etablissements-orfee/submit?an=20&amp;gp=C17&amp;choix1=choix1_etab&amp;finess=210012670&amp;choix2=descact&amp;typedesc=comp&amp;_program=orfee.orfee_trt.sas" TargetMode="External"/><Relationship Id="rId220" Type="http://schemas.openxmlformats.org/officeDocument/2006/relationships/hyperlink" Target="https://www.scansante.fr/applications/flux-entre-etablissements-orfee/submit?an=20&amp;gp=C07&amp;choix1=choix1_etab&amp;finess=210780789&amp;choix2=descact&amp;typedesc=comp&amp;_program=orfee.orfee_trt.sas" TargetMode="External"/><Relationship Id="rId458" Type="http://schemas.openxmlformats.org/officeDocument/2006/relationships/hyperlink" Target="https://www.scansante.fr/applications/flux-entre-etablissements-orfee/submit?an=20&amp;gp=C09&amp;choix1=choix1_etab&amp;finess=210012670&amp;choix2=descact&amp;typedesc=comp&amp;_program=orfee.orfee_trt.sas" TargetMode="External"/><Relationship Id="rId15" Type="http://schemas.openxmlformats.org/officeDocument/2006/relationships/hyperlink" Target="https://www.scansante.fr/applications/flux-entre-etablissements-orfee/submit?an=20&amp;gp=ALL&amp;choix1=choix1_etab&amp;finess=890002389&amp;choix2=descact&amp;typedesc=comp&amp;_program=orfee.orfee_trt.sas" TargetMode="External"/><Relationship Id="rId57" Type="http://schemas.openxmlformats.org/officeDocument/2006/relationships/hyperlink" Target="https://www.scansante.fr/applications/flux-entre-etablissements-orfee/submit?an=20&amp;gp=K08&amp;choix1=choix1_etab&amp;finess=890002389&amp;choix2=descact&amp;typedesc=comp&amp;_program=orfee.orfee_trt.sas" TargetMode="External"/><Relationship Id="rId262" Type="http://schemas.openxmlformats.org/officeDocument/2006/relationships/hyperlink" Target="https://www.scansante.fr/applications/flux-entre-etablissements-orfee/submit?an=20&amp;gp=X13&amp;choix1=choix1_etab&amp;finess=210780789&amp;choix2=descact&amp;typedesc=comp&amp;_program=orfee.orfee_trt.sas" TargetMode="External"/><Relationship Id="rId318" Type="http://schemas.openxmlformats.org/officeDocument/2006/relationships/hyperlink" Target="https://www.scansante.fr/applications/flux-entre-etablissements-orfee/submit?an=20&amp;gp=C09&amp;choix1=choix1_etab&amp;finess=210011847&amp;choix2=descact&amp;typedesc=comp&amp;_program=orfee.orfee_trt.sas" TargetMode="External"/><Relationship Id="rId525" Type="http://schemas.openxmlformats.org/officeDocument/2006/relationships/hyperlink" Target="https://www.scansante.fr/applications/flux-entre-etablissements-orfee/submit?an=20&amp;gp=S02&amp;choix1=choix1_etab&amp;finess=710978347&amp;choix2=descact&amp;typedesc=comp&amp;_program=orfee.orfee_trt.sas" TargetMode="External"/><Relationship Id="rId567" Type="http://schemas.openxmlformats.org/officeDocument/2006/relationships/hyperlink" Target="https://www.scansante.fr/applications/flux-entre-etablissements-orfee/submit?an=20&amp;gp=X18&amp;choix1=choix1_etab&amp;finess=710978347&amp;choix2=descact&amp;typedesc=comp&amp;_program=orfee.orfee_trt.sas" TargetMode="External"/><Relationship Id="rId99" Type="http://schemas.openxmlformats.org/officeDocument/2006/relationships/hyperlink" Target="https://www.scansante.fr/applications/flux-entre-etablissements-orfee/submit?an=20&amp;gp=C15&amp;choix1=choix1_etab&amp;finess=710780917&amp;choix2=descact&amp;typedesc=comp&amp;_program=orfee.orfee_trt.sas" TargetMode="External"/><Relationship Id="rId122" Type="http://schemas.openxmlformats.org/officeDocument/2006/relationships/hyperlink" Target="https://www.scansante.fr/applications/flux-entre-etablissements-orfee/submit?an=20&amp;gp=X08&amp;choix1=choix1_etab&amp;finess=710780917&amp;choix2=descact&amp;typedesc=comp&amp;_program=orfee.orfee_trt.sas" TargetMode="External"/><Relationship Id="rId164" Type="http://schemas.openxmlformats.org/officeDocument/2006/relationships/hyperlink" Target="https://www.scansante.fr/applications/flux-entre-etablissements-orfee/submit?an=20&amp;gp=X19&amp;choix1=choix1_etab&amp;finess=710006859&amp;choix2=descact&amp;typedesc=comp&amp;_program=orfee.orfee_trt.sas" TargetMode="External"/><Relationship Id="rId371" Type="http://schemas.openxmlformats.org/officeDocument/2006/relationships/hyperlink" Target="https://www.scansante.fr/applications/flux-entre-etablissements-orfee/submit?an=20&amp;gp=C06&amp;choix1=choix1_etab&amp;finess=890000169&amp;choix2=descact&amp;typedesc=comp&amp;_program=orfee.orfee_trt.sas" TargetMode="External"/><Relationship Id="rId427" Type="http://schemas.openxmlformats.org/officeDocument/2006/relationships/hyperlink" Target="https://www.scansante.fr/applications/flux-entre-etablissements-orfee/submit?an=20&amp;gp=O04&amp;choix1=choix1_etab&amp;finess=210012670&amp;choix2=descact&amp;typedesc=comp&amp;_program=orfee.orfee_trt.sas" TargetMode="External"/><Relationship Id="rId469" Type="http://schemas.openxmlformats.org/officeDocument/2006/relationships/hyperlink" Target="https://www.scansante.fr/applications/flux-entre-etablissements-orfee/submit?an=20&amp;gp=X02&amp;choix1=choix1_etab&amp;finess=210987731&amp;choix2=descact&amp;typedesc=comp&amp;_program=orfee.orfee_trt.sas" TargetMode="External"/><Relationship Id="rId26" Type="http://schemas.openxmlformats.org/officeDocument/2006/relationships/hyperlink" Target="https://www.scansante.fr/applications/flux-entre-etablissements-orfee/submit?an=20&amp;gp=C20&amp;choix1=choix1_etab&amp;finess=890002389&amp;choix2=descact&amp;typedesc=comp&amp;_program=orfee.orfee_trt.sas" TargetMode="External"/><Relationship Id="rId231" Type="http://schemas.openxmlformats.org/officeDocument/2006/relationships/hyperlink" Target="https://www.scansante.fr/applications/flux-entre-etablissements-orfee/submit?an=20&amp;gp=C20&amp;choix1=choix1_etab&amp;finess=210780789&amp;choix2=descact&amp;typedesc=comp&amp;_program=orfee.orfee_trt.sas" TargetMode="External"/><Relationship Id="rId273" Type="http://schemas.openxmlformats.org/officeDocument/2006/relationships/hyperlink" Target="https://www.scansante.fr/applications/flux-entre-etablissements-orfee/submit?an=20&amp;gp=ALL&amp;choix1=choix1_etab&amp;finess=210011847&amp;choix2=descact&amp;typedesc=comp&amp;_program=orfee.orfee_trt.sas" TargetMode="External"/><Relationship Id="rId329" Type="http://schemas.openxmlformats.org/officeDocument/2006/relationships/hyperlink" Target="https://www.scansante.fr/applications/flux-entre-etablissements-orfee/submit?an=20&amp;gp=C15&amp;choix1=choix1_etab&amp;finess=710781410&amp;choix2=descact&amp;typedesc=comp&amp;_program=orfee.orfee_trt.sas" TargetMode="External"/><Relationship Id="rId480" Type="http://schemas.openxmlformats.org/officeDocument/2006/relationships/hyperlink" Target="https://www.scansante.fr/applications/flux-entre-etablissements-orfee/submit?an=20&amp;gp=X11&amp;choix1=choix1_etab&amp;finess=210987731&amp;choix2=descact&amp;typedesc=comp&amp;_program=orfee.orfee_trt.sas" TargetMode="External"/><Relationship Id="rId536" Type="http://schemas.openxmlformats.org/officeDocument/2006/relationships/hyperlink" Target="https://www.scansante.fr/applications/flux-entre-etablissements-orfee/submit?an=20&amp;gp=X21&amp;choix1=choix1_etab&amp;finess=710978347&amp;choix2=descact&amp;typedesc=comp&amp;_program=orfee.orfee_trt.sas" TargetMode="External"/><Relationship Id="rId68" Type="http://schemas.openxmlformats.org/officeDocument/2006/relationships/hyperlink" Target="https://www.scansante.fr/applications/flux-entre-etablissements-orfee/submit?an=20&amp;gp=C11&amp;choix1=choix1_etab&amp;finess=890002389&amp;choix2=descact&amp;typedesc=comp&amp;_program=orfee.orfee_trt.sas" TargetMode="External"/><Relationship Id="rId133" Type="http://schemas.openxmlformats.org/officeDocument/2006/relationships/hyperlink" Target="https://www.scansante.fr/applications/flux-entre-etablissements-orfee/submit?an=20&amp;gp=C11&amp;choix1=choix1_etab&amp;finess=710006859&amp;choix2=descact&amp;typedesc=comp&amp;_program=orfee.orfee_trt.sas" TargetMode="External"/><Relationship Id="rId175" Type="http://schemas.openxmlformats.org/officeDocument/2006/relationships/hyperlink" Target="https://www.scansante.fr/applications/flux-entre-etablissements-orfee/submit?an=20&amp;gp=C06&amp;choix1=choix1_etab&amp;finess=710006859&amp;choix2=descact&amp;typedesc=comp&amp;_program=orfee.orfee_trt.sas" TargetMode="External"/><Relationship Id="rId340" Type="http://schemas.openxmlformats.org/officeDocument/2006/relationships/hyperlink" Target="https://www.scansante.fr/applications/flux-entre-etablissements-orfee/submit?an=20&amp;gp=X06&amp;choix1=choix1_etab&amp;finess=710781410&amp;choix2=descact&amp;typedesc=comp&amp;_program=orfee.orfee_trt.sas" TargetMode="External"/><Relationship Id="rId578" Type="http://schemas.openxmlformats.org/officeDocument/2006/relationships/table" Target="../tables/table47.xml"/><Relationship Id="rId200" Type="http://schemas.openxmlformats.org/officeDocument/2006/relationships/hyperlink" Target="https://www.scansante.fr/applications/flux-entre-etablissements-orfee/submit?an=20&amp;gp=C25&amp;choix1=choix1_etab&amp;finess=580780138&amp;choix2=descact&amp;typedesc=comp&amp;_program=orfee.orfee_trt.sas" TargetMode="External"/><Relationship Id="rId382" Type="http://schemas.openxmlformats.org/officeDocument/2006/relationships/hyperlink" Target="https://www.scansante.fr/applications/flux-entre-etablissements-orfee/submit?an=20&amp;gp=X07&amp;choix1=choix1_etab&amp;finess=890000169&amp;choix2=descact&amp;typedesc=comp&amp;_program=orfee.orfee_trt.sas" TargetMode="External"/><Relationship Id="rId438" Type="http://schemas.openxmlformats.org/officeDocument/2006/relationships/hyperlink" Target="https://www.scansante.fr/applications/flux-entre-etablissements-orfee/submit?an=20&amp;gp=X14&amp;choix1=choix1_etab&amp;finess=210012670&amp;choix2=descact&amp;typedesc=comp&amp;_program=orfee.orfee_trt.sas" TargetMode="External"/><Relationship Id="rId242" Type="http://schemas.openxmlformats.org/officeDocument/2006/relationships/hyperlink" Target="https://www.scansante.fr/applications/flux-entre-etablissements-orfee/submit?an=20&amp;gp=C22&amp;choix1=choix1_etab&amp;finess=210780789&amp;choix2=descact&amp;typedesc=comp&amp;_program=orfee.orfee_trt.sas" TargetMode="External"/><Relationship Id="rId284" Type="http://schemas.openxmlformats.org/officeDocument/2006/relationships/hyperlink" Target="https://www.scansante.fr/applications/flux-entre-etablissements-orfee/submit?an=20&amp;gp=X23&amp;choix1=choix1_etab&amp;finess=210011847&amp;choix2=descact&amp;typedesc=comp&amp;_program=orfee.orfee_trt.sas" TargetMode="External"/><Relationship Id="rId491" Type="http://schemas.openxmlformats.org/officeDocument/2006/relationships/hyperlink" Target="https://www.scansante.fr/applications/flux-entre-etablissements-orfee/submit?an=20&amp;gp=X09&amp;choix1=choix1_etab&amp;finess=210987731&amp;choix2=descact&amp;typedesc=comp&amp;_program=orfee.orfee_trt.sas" TargetMode="External"/><Relationship Id="rId505" Type="http://schemas.openxmlformats.org/officeDocument/2006/relationships/hyperlink" Target="https://www.scansante.fr/applications/flux-entre-etablissements-orfee/submit?an=20&amp;gp=K15&amp;choix1=choix1_etab&amp;finess=210987731&amp;choix2=descact&amp;typedesc=comp&amp;_program=orfee.orfee_trt.sas" TargetMode="External"/><Relationship Id="rId37" Type="http://schemas.openxmlformats.org/officeDocument/2006/relationships/hyperlink" Target="https://www.scansante.fr/applications/flux-entre-etablissements-orfee/submit?an=20&amp;gp=X14&amp;choix1=choix1_etab&amp;finess=890002389&amp;choix2=descact&amp;typedesc=comp&amp;_program=orfee.orfee_trt.sas" TargetMode="External"/><Relationship Id="rId79" Type="http://schemas.openxmlformats.org/officeDocument/2006/relationships/hyperlink" Target="https://www.scansante.fr/applications/flux-entre-etablissements-orfee/submit?an=20&amp;gp=C05&amp;choix1=choix1_etab&amp;finess=710780917&amp;choix2=descact&amp;typedesc=comp&amp;_program=orfee.orfee_trt.sas" TargetMode="External"/><Relationship Id="rId102" Type="http://schemas.openxmlformats.org/officeDocument/2006/relationships/hyperlink" Target="https://www.scansante.fr/applications/flux-entre-etablissements-orfee/submit?an=20&amp;gp=X13&amp;choix1=choix1_etab&amp;finess=710780917&amp;choix2=descact&amp;typedesc=comp&amp;_program=orfee.orfee_trt.sas" TargetMode="External"/><Relationship Id="rId144" Type="http://schemas.openxmlformats.org/officeDocument/2006/relationships/hyperlink" Target="https://www.scansante.fr/applications/flux-entre-etablissements-orfee/submit?an=20&amp;gp=C10&amp;choix1=choix1_etab&amp;finess=710006859&amp;choix2=descact&amp;typedesc=comp&amp;_program=orfee.orfee_trt.sas" TargetMode="External"/><Relationship Id="rId547" Type="http://schemas.openxmlformats.org/officeDocument/2006/relationships/hyperlink" Target="https://www.scansante.fr/applications/flux-entre-etablissements-orfee/submit?an=20&amp;gp=O03&amp;choix1=choix1_etab&amp;finess=710978347&amp;choix2=descact&amp;typedesc=comp&amp;_program=orfee.orfee_trt.sas" TargetMode="External"/><Relationship Id="rId589" Type="http://schemas.openxmlformats.org/officeDocument/2006/relationships/table" Target="../tables/table58.xml"/><Relationship Id="rId90" Type="http://schemas.openxmlformats.org/officeDocument/2006/relationships/hyperlink" Target="https://www.scansante.fr/applications/flux-entre-etablissements-orfee/submit?an=20&amp;gp=S03&amp;choix1=choix1_etab&amp;finess=710780917&amp;choix2=descact&amp;typedesc=comp&amp;_program=orfee.orfee_trt.sas" TargetMode="External"/><Relationship Id="rId186" Type="http://schemas.openxmlformats.org/officeDocument/2006/relationships/hyperlink" Target="https://www.scansante.fr/applications/flux-entre-etablissements-orfee/submit?an=20&amp;gp=C10&amp;choix1=choix1_etab&amp;finess=580780138&amp;choix2=descact&amp;typedesc=comp&amp;_program=orfee.orfee_trt.sas" TargetMode="External"/><Relationship Id="rId351" Type="http://schemas.openxmlformats.org/officeDocument/2006/relationships/hyperlink" Target="https://www.scansante.fr/applications/flux-entre-etablissements-orfee/submit?an=20&amp;gp=K02&amp;choix1=choix1_etab&amp;finess=890000169&amp;choix2=descact&amp;typedesc=comp&amp;_program=orfee.orfee_trt.sas" TargetMode="External"/><Relationship Id="rId393" Type="http://schemas.openxmlformats.org/officeDocument/2006/relationships/hyperlink" Target="https://www.scansante.fr/applications/flux-entre-etablissements-orfee/submit?an=20&amp;gp=X19&amp;choix1=choix1_etab&amp;finess=890000169&amp;choix2=descact&amp;typedesc=comp&amp;_program=orfee.orfee_trt.sas" TargetMode="External"/><Relationship Id="rId407" Type="http://schemas.openxmlformats.org/officeDocument/2006/relationships/hyperlink" Target="https://www.scansante.fr/applications/flux-entre-etablissements-orfee/submit?an=20&amp;gp=C16&amp;choix1=choix1_etab&amp;finess=210012670&amp;choix2=descact&amp;typedesc=comp&amp;_program=orfee.orfee_trt.sas" TargetMode="External"/><Relationship Id="rId449" Type="http://schemas.openxmlformats.org/officeDocument/2006/relationships/hyperlink" Target="https://www.scansante.fr/applications/flux-entre-etablissements-orfee/submit?an=20&amp;gp=X10&amp;choix1=choix1_etab&amp;finess=210012670&amp;choix2=descact&amp;typedesc=comp&amp;_program=orfee.orfee_trt.sas" TargetMode="External"/><Relationship Id="rId211" Type="http://schemas.openxmlformats.org/officeDocument/2006/relationships/hyperlink" Target="https://www.scansante.fr/applications/flux-entre-etablissements-orfee/submit?an=20&amp;gp=X08&amp;choix1=choix1_etab&amp;finess=580780138&amp;choix2=descact&amp;typedesc=comp&amp;_program=orfee.orfee_trt.sas" TargetMode="External"/><Relationship Id="rId253" Type="http://schemas.openxmlformats.org/officeDocument/2006/relationships/hyperlink" Target="https://www.scansante.fr/applications/flux-entre-etablissements-orfee/submit?an=20&amp;gp=C16&amp;choix1=choix1_etab&amp;finess=210780789&amp;choix2=descact&amp;typedesc=comp&amp;_program=orfee.orfee_trt.sas" TargetMode="External"/><Relationship Id="rId295" Type="http://schemas.openxmlformats.org/officeDocument/2006/relationships/hyperlink" Target="https://www.scansante.fr/applications/flux-entre-etablissements-orfee/submit?an=20&amp;gp=K10&amp;choix1=choix1_etab&amp;finess=210011847&amp;choix2=descact&amp;typedesc=comp&amp;_program=orfee.orfee_trt.sas" TargetMode="External"/><Relationship Id="rId309" Type="http://schemas.openxmlformats.org/officeDocument/2006/relationships/hyperlink" Target="https://www.scansante.fr/applications/flux-entre-etablissements-orfee/submit?an=20&amp;gp=K15&amp;choix1=choix1_etab&amp;finess=210011847&amp;choix2=descact&amp;typedesc=comp&amp;_program=orfee.orfee_trt.sas" TargetMode="External"/><Relationship Id="rId460" Type="http://schemas.openxmlformats.org/officeDocument/2006/relationships/hyperlink" Target="https://www.scansante.fr/applications/flux-entre-etablissements-orfee/submit?an=20&amp;gp=C02&amp;choix1=choix1_etab&amp;finess=210012670&amp;choix2=descact&amp;typedesc=comp&amp;_program=orfee.orfee_trt.sas" TargetMode="External"/><Relationship Id="rId516" Type="http://schemas.openxmlformats.org/officeDocument/2006/relationships/hyperlink" Target="https://www.scansante.fr/applications/flux-entre-etablissements-orfee/submit?an=20&amp;gp=X08&amp;choix1=choix1_etab&amp;finess=710978347&amp;choix2=descact&amp;typedesc=comp&amp;_program=orfee.orfee_trt.sas" TargetMode="External"/><Relationship Id="rId48" Type="http://schemas.openxmlformats.org/officeDocument/2006/relationships/hyperlink" Target="https://www.scansante.fr/applications/flux-entre-etablissements-orfee/submit?an=20&amp;gp=K05&amp;choix1=choix1_etab&amp;finess=890002389&amp;choix2=descact&amp;typedesc=comp&amp;_program=orfee.orfee_trt.sas" TargetMode="External"/><Relationship Id="rId113" Type="http://schemas.openxmlformats.org/officeDocument/2006/relationships/hyperlink" Target="https://www.scansante.fr/applications/flux-entre-etablissements-orfee/submit?an=20&amp;gp=K12&amp;choix1=choix1_etab&amp;finess=710780917&amp;choix2=descact&amp;typedesc=comp&amp;_program=orfee.orfee_trt.sas" TargetMode="External"/><Relationship Id="rId320" Type="http://schemas.openxmlformats.org/officeDocument/2006/relationships/hyperlink" Target="https://www.scansante.fr/applications/flux-entre-etablissements-orfee/submit?an=20&amp;gp=C11&amp;choix1=choix1_etab&amp;finess=710781410&amp;choix2=descact&amp;typedesc=comp&amp;_program=orfee.orfee_trt.sas" TargetMode="External"/><Relationship Id="rId558" Type="http://schemas.openxmlformats.org/officeDocument/2006/relationships/hyperlink" Target="https://www.scansante.fr/applications/flux-entre-etablissements-orfee/submit?an=20&amp;gp=X11&amp;choix1=choix1_etab&amp;finess=710978347&amp;choix2=descact&amp;typedesc=comp&amp;_program=orfee.orfee_trt.sas" TargetMode="External"/><Relationship Id="rId155" Type="http://schemas.openxmlformats.org/officeDocument/2006/relationships/hyperlink" Target="https://www.scansante.fr/applications/flux-entre-etablissements-orfee/submit?an=20&amp;gp=K15&amp;choix1=choix1_etab&amp;finess=710006859&amp;choix2=descact&amp;typedesc=comp&amp;_program=orfee.orfee_trt.sas" TargetMode="External"/><Relationship Id="rId197" Type="http://schemas.openxmlformats.org/officeDocument/2006/relationships/hyperlink" Target="https://www.scansante.fr/applications/flux-entre-etablissements-orfee/submit?an=20&amp;gp=C23&amp;choix1=choix1_etab&amp;finess=580780138&amp;choix2=descact&amp;typedesc=comp&amp;_program=orfee.orfee_trt.sas" TargetMode="External"/><Relationship Id="rId362" Type="http://schemas.openxmlformats.org/officeDocument/2006/relationships/hyperlink" Target="https://www.scansante.fr/applications/flux-entre-etablissements-orfee/submit?an=20&amp;gp=C23&amp;choix1=choix1_etab&amp;finess=890000169&amp;choix2=descact&amp;typedesc=comp&amp;_program=orfee.orfee_trt.sas" TargetMode="External"/><Relationship Id="rId418" Type="http://schemas.openxmlformats.org/officeDocument/2006/relationships/hyperlink" Target="https://www.scansante.fr/applications/flux-entre-etablissements-orfee/submit?an=20&amp;gp=C14&amp;choix1=choix1_etab&amp;finess=210012670&amp;choix2=descact&amp;typedesc=comp&amp;_program=orfee.orfee_trt.sas" TargetMode="External"/><Relationship Id="rId222" Type="http://schemas.openxmlformats.org/officeDocument/2006/relationships/hyperlink" Target="https://www.scansante.fr/applications/flux-entre-etablissements-orfee/submit?an=20&amp;gp=X03&amp;choix1=choix1_etab&amp;finess=210780789&amp;choix2=descact&amp;typedesc=comp&amp;_program=orfee.orfee_trt.sas" TargetMode="External"/><Relationship Id="rId264" Type="http://schemas.openxmlformats.org/officeDocument/2006/relationships/hyperlink" Target="https://www.scansante.fr/applications/flux-entre-etablissements-orfee/submit?an=20&amp;gp=K07&amp;choix1=choix1_etab&amp;finess=210780789&amp;choix2=descact&amp;typedesc=comp&amp;_program=orfee.orfee_trt.sas" TargetMode="External"/><Relationship Id="rId471" Type="http://schemas.openxmlformats.org/officeDocument/2006/relationships/hyperlink" Target="https://www.scansante.fr/applications/flux-entre-etablissements-orfee/submit?an=20&amp;gp=X14&amp;choix1=choix1_etab&amp;finess=210987731&amp;choix2=descact&amp;typedesc=comp&amp;_program=orfee.orfee_trt.sas" TargetMode="External"/><Relationship Id="rId17" Type="http://schemas.openxmlformats.org/officeDocument/2006/relationships/hyperlink" Target="https://www.scansante.fr/applications/flux-entre-etablissements-orfee/submit?an=20&amp;gp=C11&amp;choix1=choix1_etab&amp;finess=890002389&amp;choix2=descact&amp;typedesc=comp&amp;_program=orfee.orfee_trt.sas" TargetMode="External"/><Relationship Id="rId59" Type="http://schemas.openxmlformats.org/officeDocument/2006/relationships/hyperlink" Target="https://www.scansante.fr/applications/flux-entre-etablissements-orfee/submit?an=20&amp;gp=X06&amp;choix1=choix1_etab&amp;finess=890002389&amp;choix2=descact&amp;typedesc=comp&amp;_program=orfee.orfee_trt.sas" TargetMode="External"/><Relationship Id="rId124" Type="http://schemas.openxmlformats.org/officeDocument/2006/relationships/hyperlink" Target="https://www.scansante.fr/applications/flux-entre-etablissements-orfee/submit?an=20&amp;gp=X07&amp;choix1=choix1_etab&amp;finess=710780917&amp;choix2=descact&amp;typedesc=comp&amp;_program=orfee.orfee_trt.sas" TargetMode="External"/><Relationship Id="rId527" Type="http://schemas.openxmlformats.org/officeDocument/2006/relationships/hyperlink" Target="https://www.scansante.fr/applications/flux-entre-etablissements-orfee/submit?an=20&amp;gp=K02&amp;choix1=choix1_etab&amp;finess=710978347&amp;choix2=descact&amp;typedesc=comp&amp;_program=orfee.orfee_trt.sas" TargetMode="External"/><Relationship Id="rId569" Type="http://schemas.openxmlformats.org/officeDocument/2006/relationships/hyperlink" Target="https://www.scansante.fr/applications/flux-entre-etablissements-orfee/submit?an=20&amp;gp=C09&amp;choix1=choix1_etab&amp;finess=710978347&amp;choix2=descact&amp;typedesc=comp&amp;_program=orfee.orfee_trt.sas" TargetMode="External"/><Relationship Id="rId70" Type="http://schemas.openxmlformats.org/officeDocument/2006/relationships/hyperlink" Target="https://www.scansante.fr/applications/flux-entre-etablissements-orfee/submit?an=20&amp;gp=C09&amp;choix1=choix1_etab&amp;finess=710780917&amp;choix2=descact&amp;typedesc=comp&amp;_program=orfee.orfee_trt.sas" TargetMode="External"/><Relationship Id="rId166" Type="http://schemas.openxmlformats.org/officeDocument/2006/relationships/hyperlink" Target="https://www.scansante.fr/applications/flux-entre-etablissements-orfee/submit?an=20&amp;gp=X18&amp;choix1=choix1_etab&amp;finess=710006859&amp;choix2=descact&amp;typedesc=comp&amp;_program=orfee.orfee_trt.sas" TargetMode="External"/><Relationship Id="rId331" Type="http://schemas.openxmlformats.org/officeDocument/2006/relationships/hyperlink" Target="https://www.scansante.fr/applications/flux-entre-etablissements-orfee/submit?an=20&amp;gp=K05&amp;choix1=choix1_etab&amp;finess=710781410&amp;choix2=descact&amp;typedesc=comp&amp;_program=orfee.orfee_trt.sas" TargetMode="External"/><Relationship Id="rId373" Type="http://schemas.openxmlformats.org/officeDocument/2006/relationships/hyperlink" Target="https://www.scansante.fr/applications/flux-entre-etablissements-orfee/submit?an=20&amp;gp=C18&amp;choix1=choix1_etab&amp;finess=890000169&amp;choix2=descact&amp;typedesc=comp&amp;_program=orfee.orfee_trt.sas" TargetMode="External"/><Relationship Id="rId429" Type="http://schemas.openxmlformats.org/officeDocument/2006/relationships/hyperlink" Target="https://www.scansante.fr/applications/flux-entre-etablissements-orfee/submit?an=20&amp;gp=X03&amp;choix1=choix1_etab&amp;finess=210012670&amp;choix2=descact&amp;typedesc=comp&amp;_program=orfee.orfee_trt.sas" TargetMode="External"/><Relationship Id="rId580" Type="http://schemas.openxmlformats.org/officeDocument/2006/relationships/table" Target="../tables/table49.xml"/><Relationship Id="rId1" Type="http://schemas.openxmlformats.org/officeDocument/2006/relationships/hyperlink" Target="https://www.scansante.fr/applications/flux-entre-etablissements-orfee/submit?an=20&amp;gp=ALL&amp;choix1=choix1_etab&amp;finess=710781824&amp;choix2=descact&amp;typedesc=comp&amp;_program=orfee.orfee_trt.sas" TargetMode="External"/><Relationship Id="rId233" Type="http://schemas.openxmlformats.org/officeDocument/2006/relationships/hyperlink" Target="https://www.scansante.fr/applications/flux-entre-etablissements-orfee/submit?an=20&amp;gp=C11&amp;choix1=choix1_etab&amp;finess=210780789&amp;choix2=descact&amp;typedesc=comp&amp;_program=orfee.orfee_trt.sas" TargetMode="External"/><Relationship Id="rId440" Type="http://schemas.openxmlformats.org/officeDocument/2006/relationships/hyperlink" Target="https://www.scansante.fr/applications/flux-entre-etablissements-orfee/submit?an=20&amp;gp=X19&amp;choix1=choix1_etab&amp;finess=210012670&amp;choix2=descact&amp;typedesc=comp&amp;_program=orfee.orfee_trt.sas" TargetMode="External"/><Relationship Id="rId28" Type="http://schemas.openxmlformats.org/officeDocument/2006/relationships/hyperlink" Target="https://www.scansante.fr/applications/flux-entre-etablissements-orfee/submit?an=20&amp;gp=S03&amp;choix1=choix1_etab&amp;finess=890002389&amp;choix2=descact&amp;typedesc=comp&amp;_program=orfee.orfee_trt.sas" TargetMode="External"/><Relationship Id="rId275" Type="http://schemas.openxmlformats.org/officeDocument/2006/relationships/hyperlink" Target="https://www.scansante.fr/applications/flux-entre-etablissements-orfee/submit?an=20&amp;gp=S02&amp;choix1=choix1_etab&amp;finess=210011847&amp;choix2=descact&amp;typedesc=comp&amp;_program=orfee.orfee_trt.sas" TargetMode="External"/><Relationship Id="rId300" Type="http://schemas.openxmlformats.org/officeDocument/2006/relationships/hyperlink" Target="https://www.scansante.fr/applications/flux-entre-etablissements-orfee/submit?an=20&amp;gp=X03&amp;choix1=choix1_etab&amp;finess=210011847&amp;choix2=descact&amp;typedesc=comp&amp;_program=orfee.orfee_trt.sas" TargetMode="External"/><Relationship Id="rId482" Type="http://schemas.openxmlformats.org/officeDocument/2006/relationships/hyperlink" Target="https://www.scansante.fr/applications/flux-entre-etablissements-orfee/submit?an=20&amp;gp=K02&amp;choix1=choix1_etab&amp;finess=210987731&amp;choix2=descact&amp;typedesc=comp&amp;_program=orfee.orfee_trt.sas" TargetMode="External"/><Relationship Id="rId538" Type="http://schemas.openxmlformats.org/officeDocument/2006/relationships/hyperlink" Target="https://www.scansante.fr/applications/flux-entre-etablissements-orfee/submit?an=20&amp;gp=C17&amp;choix1=choix1_etab&amp;finess=710978347&amp;choix2=descact&amp;typedesc=comp&amp;_program=orfee.orfee_trt.sas" TargetMode="External"/><Relationship Id="rId81" Type="http://schemas.openxmlformats.org/officeDocument/2006/relationships/hyperlink" Target="https://www.scansante.fr/applications/flux-entre-etablissements-orfee/submit?an=20&amp;gp=S01&amp;choix1=choix1_etab&amp;finess=710780917&amp;choix2=descact&amp;typedesc=comp&amp;_program=orfee.orfee_trt.sas" TargetMode="External"/><Relationship Id="rId135" Type="http://schemas.openxmlformats.org/officeDocument/2006/relationships/hyperlink" Target="https://www.scansante.fr/applications/flux-entre-etablissements-orfee/submit?an=20&amp;gp=K10&amp;choix1=choix1_etab&amp;finess=710006859&amp;choix2=descact&amp;typedesc=comp&amp;_program=orfee.orfee_trt.sas" TargetMode="External"/><Relationship Id="rId177" Type="http://schemas.openxmlformats.org/officeDocument/2006/relationships/hyperlink" Target="https://www.scansante.fr/applications/flux-entre-etablissements-orfee/submit?an=20&amp;gp=ALL&amp;choix1=choix1_etab&amp;finess=580780138&amp;choix2=descact&amp;typedesc=comp&amp;_program=orfee.orfee_trt.sas" TargetMode="External"/><Relationship Id="rId342" Type="http://schemas.openxmlformats.org/officeDocument/2006/relationships/hyperlink" Target="https://www.scansante.fr/applications/flux-entre-etablissements-orfee/submit?an=20&amp;gp=X05&amp;choix1=choix1_etab&amp;finess=710781410&amp;choix2=descact&amp;typedesc=comp&amp;_program=orfee.orfee_trt.sas" TargetMode="External"/><Relationship Id="rId384" Type="http://schemas.openxmlformats.org/officeDocument/2006/relationships/hyperlink" Target="https://www.scansante.fr/applications/flux-entre-etablissements-orfee/submit?an=20&amp;gp=X23&amp;choix1=choix1_etab&amp;finess=890000169&amp;choix2=descact&amp;typedesc=comp&amp;_program=orfee.orfee_trt.sas" TargetMode="External"/><Relationship Id="rId202" Type="http://schemas.openxmlformats.org/officeDocument/2006/relationships/hyperlink" Target="https://www.scansante.fr/applications/flux-entre-etablissements-orfee/submit?an=20&amp;gp=K15&amp;choix1=choix1_etab&amp;finess=580780138&amp;choix2=descact&amp;typedesc=comp&amp;_program=orfee.orfee_trt.sas" TargetMode="External"/><Relationship Id="rId244" Type="http://schemas.openxmlformats.org/officeDocument/2006/relationships/hyperlink" Target="https://www.scansante.fr/applications/flux-entre-etablissements-orfee/submit?an=20&amp;gp=C10&amp;choix1=choix1_etab&amp;finess=210780789&amp;choix2=descact&amp;typedesc=comp&amp;_program=orfee.orfee_trt.sas" TargetMode="External"/><Relationship Id="rId39" Type="http://schemas.openxmlformats.org/officeDocument/2006/relationships/hyperlink" Target="https://www.scansante.fr/applications/flux-entre-etablissements-orfee/submit?an=20&amp;gp=X12&amp;choix1=choix1_etab&amp;finess=890002389&amp;choix2=descact&amp;typedesc=comp&amp;_program=orfee.orfee_trt.sas" TargetMode="External"/><Relationship Id="rId286" Type="http://schemas.openxmlformats.org/officeDocument/2006/relationships/hyperlink" Target="https://www.scansante.fr/applications/flux-entre-etablissements-orfee/submit?an=20&amp;gp=C18&amp;choix1=choix1_etab&amp;finess=210011847&amp;choix2=descact&amp;typedesc=comp&amp;_program=orfee.orfee_trt.sas" TargetMode="External"/><Relationship Id="rId451" Type="http://schemas.openxmlformats.org/officeDocument/2006/relationships/hyperlink" Target="https://www.scansante.fr/applications/flux-entre-etablissements-orfee/submit?an=20&amp;gp=S05&amp;choix1=choix1_etab&amp;finess=210012670&amp;choix2=descact&amp;typedesc=comp&amp;_program=orfee.orfee_trt.sas" TargetMode="External"/><Relationship Id="rId493" Type="http://schemas.openxmlformats.org/officeDocument/2006/relationships/hyperlink" Target="https://www.scansante.fr/applications/flux-entre-etablissements-orfee/submit?an=20&amp;gp=K09&amp;choix1=choix1_etab&amp;finess=210987731&amp;choix2=descact&amp;typedesc=comp&amp;_program=orfee.orfee_trt.sas" TargetMode="External"/><Relationship Id="rId507" Type="http://schemas.openxmlformats.org/officeDocument/2006/relationships/hyperlink" Target="https://www.scansante.fr/applications/flux-entre-etablissements-orfee/submit?an=20&amp;gp=K11&amp;choix1=choix1_etab&amp;finess=210987731&amp;choix2=descact&amp;typedesc=comp&amp;_program=orfee.orfee_trt.sas" TargetMode="External"/><Relationship Id="rId549" Type="http://schemas.openxmlformats.org/officeDocument/2006/relationships/hyperlink" Target="https://www.scansante.fr/applications/flux-entre-etablissements-orfee/submit?an=20&amp;gp=C23&amp;choix1=choix1_etab&amp;finess=710978347&amp;choix2=descact&amp;typedesc=comp&amp;_program=orfee.orfee_trt.sas" TargetMode="External"/><Relationship Id="rId50" Type="http://schemas.openxmlformats.org/officeDocument/2006/relationships/hyperlink" Target="https://www.scansante.fr/applications/flux-entre-etablissements-orfee/submit?an=20&amp;gp=C21&amp;choix1=choix1_etab&amp;finess=890002389&amp;choix2=descact&amp;typedesc=comp&amp;_program=orfee.orfee_trt.sas" TargetMode="External"/><Relationship Id="rId104" Type="http://schemas.openxmlformats.org/officeDocument/2006/relationships/hyperlink" Target="https://www.scansante.fr/applications/flux-entre-etablissements-orfee/submit?an=20&amp;gp=C21&amp;choix1=choix1_etab&amp;finess=710780917&amp;choix2=descact&amp;typedesc=comp&amp;_program=orfee.orfee_trt.sas" TargetMode="External"/><Relationship Id="rId146" Type="http://schemas.openxmlformats.org/officeDocument/2006/relationships/hyperlink" Target="https://www.scansante.fr/applications/flux-entre-etablissements-orfee/submit?an=20&amp;gp=C08&amp;choix1=choix1_etab&amp;finess=710006859&amp;choix2=descact&amp;typedesc=comp&amp;_program=orfee.orfee_trt.sas" TargetMode="External"/><Relationship Id="rId188" Type="http://schemas.openxmlformats.org/officeDocument/2006/relationships/hyperlink" Target="https://www.scansante.fr/applications/flux-entre-etablissements-orfee/submit?an=20&amp;gp=S03&amp;choix1=choix1_etab&amp;finess=580780138&amp;choix2=descact&amp;typedesc=comp&amp;_program=orfee.orfee_trt.sas" TargetMode="External"/><Relationship Id="rId311" Type="http://schemas.openxmlformats.org/officeDocument/2006/relationships/hyperlink" Target="https://www.scansante.fr/applications/flux-entre-etablissements-orfee/submit?an=20&amp;gp=X07&amp;choix1=choix1_etab&amp;finess=210011847&amp;choix2=descact&amp;typedesc=comp&amp;_program=orfee.orfee_trt.sas" TargetMode="External"/><Relationship Id="rId353" Type="http://schemas.openxmlformats.org/officeDocument/2006/relationships/hyperlink" Target="https://www.scansante.fr/applications/flux-entre-etablissements-orfee/submit?an=20&amp;gp=S02&amp;choix1=choix1_etab&amp;finess=890000169&amp;choix2=descact&amp;typedesc=comp&amp;_program=orfee.orfee_trt.sas" TargetMode="External"/><Relationship Id="rId395" Type="http://schemas.openxmlformats.org/officeDocument/2006/relationships/hyperlink" Target="https://www.scansante.fr/applications/flux-entre-etablissements-orfee/submit?an=20&amp;gp=C09&amp;choix1=choix1_etab&amp;finess=890000169&amp;choix2=descact&amp;typedesc=comp&amp;_program=orfee.orfee_trt.sas" TargetMode="External"/><Relationship Id="rId409" Type="http://schemas.openxmlformats.org/officeDocument/2006/relationships/hyperlink" Target="https://www.scansante.fr/applications/flux-entre-etablissements-orfee/submit?an=20&amp;gp=N02&amp;choix1=choix1_etab&amp;finess=210012670&amp;choix2=descact&amp;typedesc=comp&amp;_program=orfee.orfee_trt.sas" TargetMode="External"/><Relationship Id="rId560" Type="http://schemas.openxmlformats.org/officeDocument/2006/relationships/hyperlink" Target="https://www.scansante.fr/applications/flux-entre-etablissements-orfee/submit?an=20&amp;gp=C10&amp;choix1=choix1_etab&amp;finess=710978347&amp;choix2=descact&amp;typedesc=comp&amp;_program=orfee.orfee_trt.sas" TargetMode="External"/><Relationship Id="rId92" Type="http://schemas.openxmlformats.org/officeDocument/2006/relationships/hyperlink" Target="https://www.scansante.fr/applications/flux-entre-etablissements-orfee/submit?an=20&amp;gp=C17&amp;choix1=choix1_etab&amp;finess=710780917&amp;choix2=descact&amp;typedesc=comp&amp;_program=orfee.orfee_trt.sas" TargetMode="External"/><Relationship Id="rId213" Type="http://schemas.openxmlformats.org/officeDocument/2006/relationships/hyperlink" Target="https://www.scansante.fr/applications/flux-entre-etablissements-orfee/submit?an=20&amp;gp=C09&amp;choix1=choix1_etab&amp;finess=580780138&amp;choix2=descact&amp;typedesc=comp&amp;_program=orfee.orfee_trt.sas" TargetMode="External"/><Relationship Id="rId420" Type="http://schemas.openxmlformats.org/officeDocument/2006/relationships/hyperlink" Target="https://www.scansante.fr/applications/flux-entre-etablissements-orfee/submit?an=20&amp;gp=S03&amp;choix1=choix1_etab&amp;finess=210012670&amp;choix2=descact&amp;typedesc=comp&amp;_program=orfee.orfee_trt.sas" TargetMode="External"/><Relationship Id="rId255" Type="http://schemas.openxmlformats.org/officeDocument/2006/relationships/hyperlink" Target="https://www.scansante.fr/applications/flux-entre-etablissements-orfee/submit?an=20&amp;gp=C17&amp;choix1=choix1_etab&amp;finess=210780789&amp;choix2=descact&amp;typedesc=comp&amp;_program=orfee.orfee_trt.sas" TargetMode="External"/><Relationship Id="rId297" Type="http://schemas.openxmlformats.org/officeDocument/2006/relationships/hyperlink" Target="https://www.scansante.fr/applications/flux-entre-etablissements-orfee/submit?an=20&amp;gp=C25&amp;choix1=choix1_etab&amp;finess=210011847&amp;choix2=descact&amp;typedesc=comp&amp;_program=orfee.orfee_trt.sas" TargetMode="External"/><Relationship Id="rId462" Type="http://schemas.openxmlformats.org/officeDocument/2006/relationships/hyperlink" Target="https://www.scansante.fr/applications/flux-entre-etablissements-orfee/submit?an=20&amp;gp=C02&amp;choix1=choix1_etab&amp;finess=210012670&amp;choix2=descact&amp;typedesc=comp&amp;_program=orfee.orfee_trt.sas" TargetMode="External"/><Relationship Id="rId518" Type="http://schemas.openxmlformats.org/officeDocument/2006/relationships/hyperlink" Target="https://www.scansante.fr/applications/flux-entre-etablissements-orfee/submit?an=20&amp;gp=X06&amp;choix1=choix1_etab&amp;finess=710978347&amp;choix2=descact&amp;typedesc=comp&amp;_program=orfee.orfee_trt.sas" TargetMode="External"/><Relationship Id="rId115" Type="http://schemas.openxmlformats.org/officeDocument/2006/relationships/hyperlink" Target="https://www.scansante.fr/applications/flux-entre-etablissements-orfee/submit?an=20&amp;gp=X23&amp;choix1=choix1_etab&amp;finess=710780917&amp;choix2=descact&amp;typedesc=comp&amp;_program=orfee.orfee_trt.sas" TargetMode="External"/><Relationship Id="rId157" Type="http://schemas.openxmlformats.org/officeDocument/2006/relationships/hyperlink" Target="https://www.scansante.fr/applications/flux-entre-etablissements-orfee/submit?an=20&amp;gp=X08&amp;choix1=choix1_etab&amp;finess=710006859&amp;choix2=descact&amp;typedesc=comp&amp;_program=orfee.orfee_trt.sas" TargetMode="External"/><Relationship Id="rId322" Type="http://schemas.openxmlformats.org/officeDocument/2006/relationships/hyperlink" Target="https://www.scansante.fr/applications/flux-entre-etablissements-orfee/submit?an=20&amp;gp=C07&amp;choix1=choix1_etab&amp;finess=710781410&amp;choix2=descact&amp;typedesc=comp&amp;_program=orfee.orfee_trt.sas" TargetMode="External"/><Relationship Id="rId364" Type="http://schemas.openxmlformats.org/officeDocument/2006/relationships/hyperlink" Target="https://www.scansante.fr/applications/flux-entre-etablissements-orfee/submit?an=20&amp;gp=K15&amp;choix1=choix1_etab&amp;finess=890000169&amp;choix2=descact&amp;typedesc=comp&amp;_program=orfee.orfee_trt.sas" TargetMode="External"/><Relationship Id="rId61" Type="http://schemas.openxmlformats.org/officeDocument/2006/relationships/hyperlink" Target="https://www.scansante.fr/applications/flux-entre-etablissements-orfee/submit?an=20&amp;gp=X05&amp;choix1=choix1_etab&amp;finess=890002389&amp;choix2=descact&amp;typedesc=comp&amp;_program=orfee.orfee_trt.sas" TargetMode="External"/><Relationship Id="rId199" Type="http://schemas.openxmlformats.org/officeDocument/2006/relationships/hyperlink" Target="https://www.scansante.fr/applications/flux-entre-etablissements-orfee/submit?an=20&amp;gp=C18&amp;choix1=choix1_etab&amp;finess=580780138&amp;choix2=descact&amp;typedesc=comp&amp;_program=orfee.orfee_trt.sas" TargetMode="External"/><Relationship Id="rId571" Type="http://schemas.openxmlformats.org/officeDocument/2006/relationships/hyperlink" Target="https://www.scansante.fr/applications/flux-entre-etablissements-orfee/submit?an=20&amp;gp=X08&amp;choix1=choix1_etab&amp;finess=710978347&amp;choix2=descact&amp;typedesc=comp&amp;_program=orfee.orfee_trt.sas" TargetMode="External"/><Relationship Id="rId19" Type="http://schemas.openxmlformats.org/officeDocument/2006/relationships/hyperlink" Target="https://www.scansante.fr/applications/flux-entre-etablissements-orfee/submit?an=20&amp;gp=K02&amp;choix1=choix1_etab&amp;finess=890002389&amp;choix2=descact&amp;typedesc=comp&amp;_program=orfee.orfee_trt.sas" TargetMode="External"/><Relationship Id="rId224" Type="http://schemas.openxmlformats.org/officeDocument/2006/relationships/hyperlink" Target="https://www.scansante.fr/applications/flux-entre-etablissements-orfee/submit?an=20&amp;gp=X05&amp;choix1=choix1_etab&amp;finess=210780789&amp;choix2=descact&amp;typedesc=comp&amp;_program=orfee.orfee_trt.sas" TargetMode="External"/><Relationship Id="rId266" Type="http://schemas.openxmlformats.org/officeDocument/2006/relationships/hyperlink" Target="https://www.scansante.fr/applications/flux-entre-etablissements-orfee/submit?an=20&amp;gp=X26&amp;choix1=choix1_etab&amp;finess=210780789&amp;choix2=descact&amp;typedesc=comp&amp;_program=orfee.orfee_trt.sas" TargetMode="External"/><Relationship Id="rId431" Type="http://schemas.openxmlformats.org/officeDocument/2006/relationships/hyperlink" Target="https://www.scansante.fr/applications/flux-entre-etablissements-orfee/submit?an=20&amp;gp=X16&amp;choix1=choix1_etab&amp;finess=210012670&amp;choix2=descact&amp;typedesc=comp&amp;_program=orfee.orfee_trt.sas" TargetMode="External"/><Relationship Id="rId473" Type="http://schemas.openxmlformats.org/officeDocument/2006/relationships/hyperlink" Target="https://www.scansante.fr/applications/flux-entre-etablissements-orfee/submit?an=20&amp;gp=S04&amp;choix1=choix1_etab&amp;finess=210987731&amp;choix2=descact&amp;typedesc=comp&amp;_program=orfee.orfee_trt.sas" TargetMode="External"/><Relationship Id="rId529" Type="http://schemas.openxmlformats.org/officeDocument/2006/relationships/hyperlink" Target="https://www.scansante.fr/applications/flux-entre-etablissements-orfee/submit?an=20&amp;gp=X12&amp;choix1=choix1_etab&amp;finess=710978347&amp;choix2=descact&amp;typedesc=comp&amp;_program=orfee.orfee_trt.sas" TargetMode="External"/><Relationship Id="rId30" Type="http://schemas.openxmlformats.org/officeDocument/2006/relationships/hyperlink" Target="https://www.scansante.fr/applications/flux-entre-etablissements-orfee/submit?an=20&amp;gp=C25&amp;choix1=choix1_etab&amp;finess=890002389&amp;choix2=descact&amp;typedesc=comp&amp;_program=orfee.orfee_trt.sas" TargetMode="External"/><Relationship Id="rId126" Type="http://schemas.openxmlformats.org/officeDocument/2006/relationships/hyperlink" Target="https://www.scansante.fr/applications/flux-entre-etablissements-orfee/submit?an=20&amp;gp=C09&amp;choix1=choix1_etab&amp;finess=710006859&amp;choix2=descact&amp;typedesc=comp&amp;_program=orfee.orfee_trt.sas" TargetMode="External"/><Relationship Id="rId168" Type="http://schemas.openxmlformats.org/officeDocument/2006/relationships/hyperlink" Target="https://www.scansante.fr/applications/flux-entre-etablissements-orfee/submit?an=20&amp;gp=K14&amp;choix1=choix1_etab&amp;finess=710006859&amp;choix2=descact&amp;typedesc=comp&amp;_program=orfee.orfee_trt.sas" TargetMode="External"/><Relationship Id="rId333" Type="http://schemas.openxmlformats.org/officeDocument/2006/relationships/hyperlink" Target="https://www.scansante.fr/applications/flux-entre-etablissements-orfee/submit?an=20&amp;gp=C23&amp;choix1=choix1_etab&amp;finess=710781410&amp;choix2=descact&amp;typedesc=comp&amp;_program=orfee.orfee_trt.sas" TargetMode="External"/><Relationship Id="rId540" Type="http://schemas.openxmlformats.org/officeDocument/2006/relationships/hyperlink" Target="https://www.scansante.fr/applications/flux-entre-etablissements-orfee/submit?an=20&amp;gp=S05&amp;choix1=choix1_etab&amp;finess=710978347&amp;choix2=descact&amp;typedesc=comp&amp;_program=orfee.orfee_trt.sas" TargetMode="External"/><Relationship Id="rId72" Type="http://schemas.openxmlformats.org/officeDocument/2006/relationships/hyperlink" Target="https://www.scansante.fr/applications/flux-entre-etablissements-orfee/submit?an=20&amp;gp=C06&amp;choix1=choix1_etab&amp;finess=710780917&amp;choix2=descact&amp;typedesc=comp&amp;_program=orfee.orfee_trt.sas" TargetMode="External"/><Relationship Id="rId375" Type="http://schemas.openxmlformats.org/officeDocument/2006/relationships/hyperlink" Target="https://www.scansante.fr/applications/flux-entre-etablissements-orfee/submit?an=20&amp;gp=X14&amp;choix1=choix1_etab&amp;finess=890000169&amp;choix2=descact&amp;typedesc=comp&amp;_program=orfee.orfee_trt.sas" TargetMode="External"/><Relationship Id="rId582" Type="http://schemas.openxmlformats.org/officeDocument/2006/relationships/table" Target="../tables/table51.xml"/><Relationship Id="rId3" Type="http://schemas.openxmlformats.org/officeDocument/2006/relationships/hyperlink" Target="https://www.scansante.fr/applications/flux-entre-etablissements-orfee/submit?an=20&amp;gp=C10&amp;choix1=choix1_etab&amp;finess=710781824&amp;choix2=descact&amp;typedesc=comp&amp;_program=orfee.orfee_trt.sas" TargetMode="External"/><Relationship Id="rId235" Type="http://schemas.openxmlformats.org/officeDocument/2006/relationships/hyperlink" Target="https://www.scansante.fr/applications/flux-entre-etablissements-orfee/submit?an=20&amp;gp=K09&amp;choix1=choix1_etab&amp;finess=210780789&amp;choix2=descact&amp;typedesc=comp&amp;_program=orfee.orfee_trt.sas" TargetMode="External"/><Relationship Id="rId277" Type="http://schemas.openxmlformats.org/officeDocument/2006/relationships/hyperlink" Target="https://www.scansante.fr/applications/flux-entre-etablissements-orfee/submit?an=20&amp;gp=K02&amp;choix1=choix1_etab&amp;finess=210011847&amp;choix2=descact&amp;typedesc=comp&amp;_program=orfee.orfee_trt.sas" TargetMode="External"/><Relationship Id="rId400" Type="http://schemas.openxmlformats.org/officeDocument/2006/relationships/hyperlink" Target="https://www.scansante.fr/applications/flux-entre-etablissements-orfee/submit?an=20&amp;gp=C11&amp;choix1=choix1_etab&amp;finess=210012670&amp;choix2=descact&amp;typedesc=comp&amp;_program=orfee.orfee_trt.sas" TargetMode="External"/><Relationship Id="rId442" Type="http://schemas.openxmlformats.org/officeDocument/2006/relationships/hyperlink" Target="https://www.scansante.fr/applications/flux-entre-etablissements-orfee/submit?an=20&amp;gp=K08&amp;choix1=choix1_etab&amp;finess=210012670&amp;choix2=descact&amp;typedesc=comp&amp;_program=orfee.orfee_trt.sas" TargetMode="External"/><Relationship Id="rId484" Type="http://schemas.openxmlformats.org/officeDocument/2006/relationships/hyperlink" Target="https://www.scansante.fr/applications/flux-entre-etablissements-orfee/submit?an=20&amp;gp=X03&amp;choix1=choix1_etab&amp;finess=210987731&amp;choix2=descact&amp;typedesc=comp&amp;_program=orfee.orfee_trt.sas" TargetMode="External"/><Relationship Id="rId137" Type="http://schemas.openxmlformats.org/officeDocument/2006/relationships/hyperlink" Target="https://www.scansante.fr/applications/flux-entre-etablissements-orfee/submit?an=20&amp;gp=C23&amp;choix1=choix1_etab&amp;finess=710006859&amp;choix2=descact&amp;typedesc=comp&amp;_program=orfee.orfee_trt.sas" TargetMode="External"/><Relationship Id="rId302" Type="http://schemas.openxmlformats.org/officeDocument/2006/relationships/hyperlink" Target="https://www.scansante.fr/applications/flux-entre-etablissements-orfee/submit?an=20&amp;gp=X24&amp;choix1=choix1_etab&amp;finess=210011847&amp;choix2=descact&amp;typedesc=comp&amp;_program=orfee.orfee_trt.sas" TargetMode="External"/><Relationship Id="rId344" Type="http://schemas.openxmlformats.org/officeDocument/2006/relationships/hyperlink" Target="https://www.scansante.fr/applications/flux-entre-etablissements-orfee/submit?an=20&amp;gp=ALL&amp;choix1=choix1_etab&amp;finess=710781410&amp;choix2=descact&amp;typedesc=comp&amp;_program=orfee.orfee_trt.sas" TargetMode="External"/><Relationship Id="rId41" Type="http://schemas.openxmlformats.org/officeDocument/2006/relationships/hyperlink" Target="https://www.scansante.fr/applications/flux-entre-etablissements-orfee/submit?an=20&amp;gp=K07&amp;choix1=choix1_etab&amp;finess=890002389&amp;choix2=descact&amp;typedesc=comp&amp;_program=orfee.orfee_trt.sas" TargetMode="External"/><Relationship Id="rId83" Type="http://schemas.openxmlformats.org/officeDocument/2006/relationships/hyperlink" Target="https://www.scansante.fr/applications/flux-entre-etablissements-orfee/submit?an=20&amp;gp=K02&amp;choix1=choix1_etab&amp;finess=710780917&amp;choix2=descact&amp;typedesc=comp&amp;_program=orfee.orfee_trt.sas" TargetMode="External"/><Relationship Id="rId179" Type="http://schemas.openxmlformats.org/officeDocument/2006/relationships/hyperlink" Target="https://www.scansante.fr/applications/flux-entre-etablissements-orfee/submit?an=20&amp;gp=X22&amp;choix1=choix1_etab&amp;finess=580780138&amp;choix2=descact&amp;typedesc=comp&amp;_program=orfee.orfee_trt.sas" TargetMode="External"/><Relationship Id="rId386" Type="http://schemas.openxmlformats.org/officeDocument/2006/relationships/hyperlink" Target="https://www.scansante.fr/applications/flux-entre-etablissements-orfee/submit?an=20&amp;gp=K08&amp;choix1=choix1_etab&amp;finess=890000169&amp;choix2=descact&amp;typedesc=comp&amp;_program=orfee.orfee_trt.sas" TargetMode="External"/><Relationship Id="rId551" Type="http://schemas.openxmlformats.org/officeDocument/2006/relationships/hyperlink" Target="https://www.scansante.fr/applications/flux-entre-etablissements-orfee/submit?an=20&amp;gp=X13&amp;choix1=choix1_etab&amp;finess=710978347&amp;choix2=descact&amp;typedesc=comp&amp;_program=orfee.orfee_trt.sas" TargetMode="External"/><Relationship Id="rId190" Type="http://schemas.openxmlformats.org/officeDocument/2006/relationships/hyperlink" Target="https://www.scansante.fr/applications/flux-entre-etablissements-orfee/submit?an=20&amp;gp=C20&amp;choix1=choix1_etab&amp;finess=580780138&amp;choix2=descact&amp;typedesc=comp&amp;_program=orfee.orfee_trt.sas" TargetMode="External"/><Relationship Id="rId204" Type="http://schemas.openxmlformats.org/officeDocument/2006/relationships/hyperlink" Target="https://www.scansante.fr/applications/flux-entre-etablissements-orfee/submit?an=20&amp;gp=X15&amp;choix1=choix1_etab&amp;finess=580780138&amp;choix2=descact&amp;typedesc=comp&amp;_program=orfee.orfee_trt.sas" TargetMode="External"/><Relationship Id="rId246" Type="http://schemas.openxmlformats.org/officeDocument/2006/relationships/hyperlink" Target="https://www.scansante.fr/applications/flux-entre-etablissements-orfee/submit?an=20&amp;gp=K05&amp;choix1=choix1_etab&amp;finess=210780789&amp;choix2=descact&amp;typedesc=comp&amp;_program=orfee.orfee_trt.sas" TargetMode="External"/><Relationship Id="rId288" Type="http://schemas.openxmlformats.org/officeDocument/2006/relationships/hyperlink" Target="https://www.scansante.fr/applications/flux-entre-etablissements-orfee/submit?an=20&amp;gp=C17&amp;choix1=choix1_etab&amp;finess=210011847&amp;choix2=descact&amp;typedesc=comp&amp;_program=orfee.orfee_trt.sas" TargetMode="External"/><Relationship Id="rId411" Type="http://schemas.openxmlformats.org/officeDocument/2006/relationships/hyperlink" Target="https://www.scansante.fr/applications/flux-entre-etablissements-orfee/submit?an=20&amp;gp=X07&amp;choix1=choix1_etab&amp;finess=210012670&amp;choix2=descact&amp;typedesc=comp&amp;_program=orfee.orfee_trt.sas" TargetMode="External"/><Relationship Id="rId453" Type="http://schemas.openxmlformats.org/officeDocument/2006/relationships/hyperlink" Target="https://www.scansante.fr/applications/flux-entre-etablissements-orfee/submit?an=20&amp;gp=C09&amp;choix1=choix1_etab&amp;finess=210012670&amp;choix2=descact&amp;typedesc=comp&amp;_program=orfee.orfee_trt.sas" TargetMode="External"/><Relationship Id="rId509" Type="http://schemas.openxmlformats.org/officeDocument/2006/relationships/hyperlink" Target="https://www.scansante.fr/applications/flux-entre-etablissements-orfee/submit?an=20&amp;gp=C23&amp;choix1=choix1_etab&amp;finess=210987731&amp;choix2=descact&amp;typedesc=comp&amp;_program=orfee.orfee_trt.sas" TargetMode="External"/><Relationship Id="rId106" Type="http://schemas.openxmlformats.org/officeDocument/2006/relationships/hyperlink" Target="https://www.scansante.fr/applications/flux-entre-etablissements-orfee/submit?an=20&amp;gp=X26&amp;choix1=choix1_etab&amp;finess=710780917&amp;choix2=descact&amp;typedesc=comp&amp;_program=orfee.orfee_trt.sas" TargetMode="External"/><Relationship Id="rId313" Type="http://schemas.openxmlformats.org/officeDocument/2006/relationships/hyperlink" Target="https://www.scansante.fr/applications/flux-entre-etablissements-orfee/submit?an=20&amp;gp=X06&amp;choix1=choix1_etab&amp;finess=210011847&amp;choix2=descact&amp;typedesc=comp&amp;_program=orfee.orfee_trt.sas" TargetMode="External"/><Relationship Id="rId495" Type="http://schemas.openxmlformats.org/officeDocument/2006/relationships/hyperlink" Target="https://www.scansante.fr/applications/flux-entre-etablissements-orfee/submit?an=20&amp;gp=C21&amp;choix1=choix1_etab&amp;finess=210987731&amp;choix2=descact&amp;typedesc=comp&amp;_program=orfee.orfee_trt.sas" TargetMode="External"/><Relationship Id="rId10" Type="http://schemas.openxmlformats.org/officeDocument/2006/relationships/hyperlink" Target="https://www.scansante.fr/applications/flux-entre-etablissements-orfee/submit?an=20&amp;gp=K15&amp;choix1=choix1_etab&amp;finess=710781824&amp;choix2=descact&amp;typedesc=comp&amp;_program=orfee.orfee_trt.sas" TargetMode="External"/><Relationship Id="rId52" Type="http://schemas.openxmlformats.org/officeDocument/2006/relationships/hyperlink" Target="https://www.scansante.fr/applications/flux-entre-etablissements-orfee/submit?an=20&amp;gp=X16&amp;choix1=choix1_etab&amp;finess=890002389&amp;choix2=descact&amp;typedesc=comp&amp;_program=orfee.orfee_trt.sas" TargetMode="External"/><Relationship Id="rId94" Type="http://schemas.openxmlformats.org/officeDocument/2006/relationships/hyperlink" Target="https://www.scansante.fr/applications/flux-entre-etablissements-orfee/submit?an=20&amp;gp=S05&amp;choix1=choix1_etab&amp;finess=710780917&amp;choix2=descact&amp;typedesc=comp&amp;_program=orfee.orfee_trt.sas" TargetMode="External"/><Relationship Id="rId148" Type="http://schemas.openxmlformats.org/officeDocument/2006/relationships/hyperlink" Target="https://www.scansante.fr/applications/flux-entre-etablissements-orfee/submit?an=20&amp;gp=C25&amp;choix1=choix1_etab&amp;finess=710006859&amp;choix2=descact&amp;typedesc=comp&amp;_program=orfee.orfee_trt.sas" TargetMode="External"/><Relationship Id="rId355" Type="http://schemas.openxmlformats.org/officeDocument/2006/relationships/hyperlink" Target="https://www.scansante.fr/applications/flux-entre-etablissements-orfee/submit?an=20&amp;gp=C15&amp;choix1=choix1_etab&amp;finess=890000169&amp;choix2=descact&amp;typedesc=comp&amp;_program=orfee.orfee_trt.sas" TargetMode="External"/><Relationship Id="rId397" Type="http://schemas.openxmlformats.org/officeDocument/2006/relationships/hyperlink" Target="https://www.scansante.fr/applications/flux-entre-etablissements-orfee/submit?an=20&amp;gp=ALL&amp;choix1=choix1_etab&amp;finess=210012670&amp;choix2=descact&amp;typedesc=comp&amp;_program=orfee.orfee_trt.sas" TargetMode="External"/><Relationship Id="rId520" Type="http://schemas.openxmlformats.org/officeDocument/2006/relationships/hyperlink" Target="https://www.scansante.fr/applications/flux-entre-etablissements-orfee/submit?an=20&amp;gp=X03&amp;choix1=choix1_etab&amp;finess=710978347&amp;choix2=descact&amp;typedesc=comp&amp;_program=orfee.orfee_trt.sas" TargetMode="External"/><Relationship Id="rId562" Type="http://schemas.openxmlformats.org/officeDocument/2006/relationships/hyperlink" Target="https://www.scansante.fr/applications/flux-entre-etablissements-orfee/submit?an=20&amp;gp=K08&amp;choix1=choix1_etab&amp;finess=710978347&amp;choix2=descact&amp;typedesc=comp&amp;_program=orfee.orfee_trt.sas" TargetMode="External"/><Relationship Id="rId215" Type="http://schemas.openxmlformats.org/officeDocument/2006/relationships/hyperlink" Target="https://www.scansante.fr/applications/flux-entre-etablissements-orfee/submit?an=20&amp;gp=X22&amp;choix1=choix1_etab&amp;finess=580780138&amp;choix2=descact&amp;typedesc=comp&amp;_program=orfee.orfee_trt.sas" TargetMode="External"/><Relationship Id="rId257" Type="http://schemas.openxmlformats.org/officeDocument/2006/relationships/hyperlink" Target="https://www.scansante.fr/applications/flux-entre-etablissements-orfee/submit?an=20&amp;gp=C18&amp;choix1=choix1_etab&amp;finess=210780789&amp;choix2=descact&amp;typedesc=comp&amp;_program=orfee.orfee_trt.sas" TargetMode="External"/><Relationship Id="rId422" Type="http://schemas.openxmlformats.org/officeDocument/2006/relationships/hyperlink" Target="https://www.scansante.fr/applications/flux-entre-etablissements-orfee/submit?an=20&amp;gp=K09&amp;choix1=choix1_etab&amp;finess=210012670&amp;choix2=descact&amp;typedesc=comp&amp;_program=orfee.orfee_trt.sas" TargetMode="External"/><Relationship Id="rId464" Type="http://schemas.openxmlformats.org/officeDocument/2006/relationships/hyperlink" Target="https://www.scansante.fr/applications/flux-entre-etablissements-orfee/submit?an=20&amp;gp=C10&amp;choix1=choix1_etab&amp;finess=210012670&amp;choix2=descact&amp;typedesc=comp&amp;_program=orfee.orfee_trt.sas" TargetMode="External"/><Relationship Id="rId299" Type="http://schemas.openxmlformats.org/officeDocument/2006/relationships/hyperlink" Target="https://www.scansante.fr/applications/flux-entre-etablissements-orfee/submit?an=20&amp;gp=K05&amp;choix1=choix1_etab&amp;finess=210011847&amp;choix2=descact&amp;typedesc=comp&amp;_program=orfee.orfee_trt.sas" TargetMode="External"/><Relationship Id="rId63" Type="http://schemas.openxmlformats.org/officeDocument/2006/relationships/hyperlink" Target="https://www.scansante.fr/applications/flux-entre-etablissements-orfee/submit?an=20&amp;gp=X23&amp;choix1=choix1_etab&amp;finess=890002389&amp;choix2=descact&amp;typedesc=comp&amp;_program=orfee.orfee_trt.sas" TargetMode="External"/><Relationship Id="rId159" Type="http://schemas.openxmlformats.org/officeDocument/2006/relationships/hyperlink" Target="https://www.scansante.fr/applications/flux-entre-etablissements-orfee/submit?an=20&amp;gp=X06&amp;choix1=choix1_etab&amp;finess=710006859&amp;choix2=descact&amp;typedesc=comp&amp;_program=orfee.orfee_trt.sas" TargetMode="External"/><Relationship Id="rId366" Type="http://schemas.openxmlformats.org/officeDocument/2006/relationships/hyperlink" Target="https://www.scansante.fr/applications/flux-entre-etablissements-orfee/submit?an=20&amp;gp=K10&amp;choix1=choix1_etab&amp;finess=890000169&amp;choix2=descact&amp;typedesc=comp&amp;_program=orfee.orfee_trt.sas" TargetMode="External"/><Relationship Id="rId573" Type="http://schemas.openxmlformats.org/officeDocument/2006/relationships/hyperlink" Target="https://www.scansante.fr/applications/flux-entre-etablissements-orfee/submit?an=20&amp;gp=X05&amp;choix1=choix1_etab&amp;finess=710978347&amp;choix2=descact&amp;typedesc=comp&amp;_program=orfee.orfee_trt.sas" TargetMode="External"/><Relationship Id="rId226" Type="http://schemas.openxmlformats.org/officeDocument/2006/relationships/hyperlink" Target="https://www.scansante.fr/applications/flux-entre-etablissements-orfee/submit?an=20&amp;gp=S01&amp;choix1=choix1_etab&amp;finess=210780789&amp;choix2=descact&amp;typedesc=comp&amp;_program=orfee.orfee_trt.sas" TargetMode="External"/><Relationship Id="rId433" Type="http://schemas.openxmlformats.org/officeDocument/2006/relationships/hyperlink" Target="https://www.scansante.fr/applications/flux-entre-etablissements-orfee/submit?an=20&amp;gp=X09&amp;choix1=choix1_etab&amp;finess=210012670&amp;choix2=descact&amp;typedesc=comp&amp;_program=orfee.orfee_trt.sas" TargetMode="External"/><Relationship Id="rId74" Type="http://schemas.openxmlformats.org/officeDocument/2006/relationships/hyperlink" Target="https://www.scansante.fr/applications/flux-entre-etablissements-orfee/submit?an=20&amp;gp=X08&amp;choix1=choix1_etab&amp;finess=710780917&amp;choix2=descact&amp;typedesc=comp&amp;_program=orfee.orfee_trt.sas" TargetMode="External"/><Relationship Id="rId377" Type="http://schemas.openxmlformats.org/officeDocument/2006/relationships/hyperlink" Target="https://www.scansante.fr/applications/flux-entre-etablissements-orfee/submit?an=20&amp;gp=X09&amp;choix1=choix1_etab&amp;finess=890000169&amp;choix2=descact&amp;typedesc=comp&amp;_program=orfee.orfee_trt.sas" TargetMode="External"/><Relationship Id="rId500" Type="http://schemas.openxmlformats.org/officeDocument/2006/relationships/hyperlink" Target="https://www.scansante.fr/applications/flux-entre-etablissements-orfee/submit?an=20&amp;gp=C11&amp;choix1=choix1_etab&amp;finess=210987731&amp;choix2=descact&amp;typedesc=comp&amp;_program=orfee.orfee_trt.sas" TargetMode="External"/><Relationship Id="rId584" Type="http://schemas.openxmlformats.org/officeDocument/2006/relationships/table" Target="../tables/table53.xml"/><Relationship Id="rId5" Type="http://schemas.openxmlformats.org/officeDocument/2006/relationships/hyperlink" Target="https://www.scansante.fr/applications/flux-entre-etablissements-orfee/submit?an=20&amp;gp=X06&amp;choix1=choix1_etab&amp;finess=710781824&amp;choix2=descact&amp;typedesc=comp&amp;_program=orfee.orfee_trt.sas" TargetMode="External"/><Relationship Id="rId237" Type="http://schemas.openxmlformats.org/officeDocument/2006/relationships/hyperlink" Target="https://www.scansante.fr/applications/flux-entre-etablissements-orfee/submit?an=20&amp;gp=X24&amp;choix1=choix1_etab&amp;finess=210780789&amp;choix2=descact&amp;typedesc=comp&amp;_program=orfee.orfee_trt.sas" TargetMode="External"/><Relationship Id="rId444" Type="http://schemas.openxmlformats.org/officeDocument/2006/relationships/hyperlink" Target="https://www.scansante.fr/applications/flux-entre-etablissements-orfee/submit?an=20&amp;gp=K06&amp;choix1=choix1_etab&amp;finess=210012670&amp;choix2=descact&amp;typedesc=comp&amp;_program=orfee.orfee_trt.sas" TargetMode="External"/><Relationship Id="rId290" Type="http://schemas.openxmlformats.org/officeDocument/2006/relationships/hyperlink" Target="https://www.scansante.fr/applications/flux-entre-etablissements-orfee/submit?an=20&amp;gp=C02&amp;choix1=choix1_etab&amp;finess=210011847&amp;choix2=descact&amp;typedesc=comp&amp;_program=orfee.orfee_trt.sas" TargetMode="External"/><Relationship Id="rId304" Type="http://schemas.openxmlformats.org/officeDocument/2006/relationships/hyperlink" Target="https://www.scansante.fr/applications/flux-entre-etablissements-orfee/submit?an=20&amp;gp=X13&amp;choix1=choix1_etab&amp;finess=210011847&amp;choix2=descact&amp;typedesc=comp&amp;_program=orfee.orfee_trt.sas" TargetMode="External"/><Relationship Id="rId388" Type="http://schemas.openxmlformats.org/officeDocument/2006/relationships/hyperlink" Target="https://www.scansante.fr/applications/flux-entre-etablissements-orfee/submit?an=20&amp;gp=X16&amp;choix1=choix1_etab&amp;finess=890000169&amp;choix2=descact&amp;typedesc=comp&amp;_program=orfee.orfee_trt.sas" TargetMode="External"/><Relationship Id="rId511" Type="http://schemas.openxmlformats.org/officeDocument/2006/relationships/hyperlink" Target="https://www.scansante.fr/applications/flux-entre-etablissements-orfee/submit?an=20&amp;gp=K05&amp;choix1=choix1_etab&amp;finess=210987731&amp;choix2=descact&amp;typedesc=comp&amp;_program=orfee.orfee_trt.sas" TargetMode="External"/><Relationship Id="rId85" Type="http://schemas.openxmlformats.org/officeDocument/2006/relationships/hyperlink" Target="https://www.scansante.fr/applications/flux-entre-etablissements-orfee/submit?an=20&amp;gp=C23&amp;choix1=choix1_etab&amp;finess=710780917&amp;choix2=descact&amp;typedesc=comp&amp;_program=orfee.orfee_trt.sas" TargetMode="External"/><Relationship Id="rId150" Type="http://schemas.openxmlformats.org/officeDocument/2006/relationships/hyperlink" Target="https://www.scansante.fr/applications/flux-entre-etablissements-orfee/submit?an=20&amp;gp=S03&amp;choix1=choix1_etab&amp;finess=710006859&amp;choix2=descact&amp;typedesc=comp&amp;_program=orfee.orfee_trt.sas" TargetMode="External"/><Relationship Id="rId248" Type="http://schemas.openxmlformats.org/officeDocument/2006/relationships/hyperlink" Target="https://www.scansante.fr/applications/flux-entre-etablissements-orfee/submit?an=20&amp;gp=X18&amp;choix1=choix1_etab&amp;finess=210780789&amp;choix2=descact&amp;typedesc=comp&amp;_program=orfee.orfee_trt.sas" TargetMode="External"/><Relationship Id="rId455" Type="http://schemas.openxmlformats.org/officeDocument/2006/relationships/hyperlink" Target="https://www.scansante.fr/applications/flux-entre-etablissements-orfee/submit?an=20&amp;gp=C09&amp;choix1=choix1_etab&amp;finess=210012670&amp;choix2=descact&amp;typedesc=comp&amp;_program=orfee.orfee_trt.sas" TargetMode="External"/><Relationship Id="rId12" Type="http://schemas.openxmlformats.org/officeDocument/2006/relationships/hyperlink" Target="https://www.scansante.fr/applications/flux-entre-etablissements-orfee/submit?an=20&amp;gp=C09&amp;choix1=choix1_etab&amp;finess=710781824&amp;choix2=descact&amp;typedesc=comp&amp;_program=orfee.orfee_trt.sas" TargetMode="External"/><Relationship Id="rId108" Type="http://schemas.openxmlformats.org/officeDocument/2006/relationships/hyperlink" Target="https://www.scansante.fr/applications/flux-entre-etablissements-orfee/submit?an=20&amp;gp=X15&amp;choix1=choix1_etab&amp;finess=710780917&amp;choix2=descact&amp;typedesc=comp&amp;_program=orfee.orfee_trt.sas" TargetMode="External"/><Relationship Id="rId315" Type="http://schemas.openxmlformats.org/officeDocument/2006/relationships/hyperlink" Target="https://www.scansante.fr/applications/flux-entre-etablissements-orfee/submit?an=20&amp;gp=K14&amp;choix1=choix1_etab&amp;finess=210011847&amp;choix2=descact&amp;typedesc=comp&amp;_program=orfee.orfee_trt.sas" TargetMode="External"/><Relationship Id="rId522" Type="http://schemas.openxmlformats.org/officeDocument/2006/relationships/hyperlink" Target="https://www.scansante.fr/applications/flux-entre-etablissements-orfee/submit?an=20&amp;gp=X16&amp;choix1=choix1_etab&amp;finess=710978347&amp;choix2=descact&amp;typedesc=comp&amp;_program=orfee.orfee_trt.sas" TargetMode="External"/><Relationship Id="rId96" Type="http://schemas.openxmlformats.org/officeDocument/2006/relationships/hyperlink" Target="https://www.scansante.fr/applications/flux-entre-etablissements-orfee/submit?an=20&amp;gp=C08&amp;choix1=choix1_etab&amp;finess=710780917&amp;choix2=descact&amp;typedesc=comp&amp;_program=orfee.orfee_trt.sas" TargetMode="External"/><Relationship Id="rId161" Type="http://schemas.openxmlformats.org/officeDocument/2006/relationships/hyperlink" Target="https://www.scansante.fr/applications/flux-entre-etablissements-orfee/submit?an=20&amp;gp=X09&amp;choix1=choix1_etab&amp;finess=710006859&amp;choix2=descact&amp;typedesc=comp&amp;_program=orfee.orfee_trt.sas" TargetMode="External"/><Relationship Id="rId399" Type="http://schemas.openxmlformats.org/officeDocument/2006/relationships/hyperlink" Target="https://www.scansante.fr/applications/flux-entre-etablissements-orfee/submit?an=20&amp;gp=C02&amp;choix1=choix1_etab&amp;finess=210012670&amp;choix2=descact&amp;typedesc=comp&amp;_program=orfee.orfee_trt.sas" TargetMode="External"/><Relationship Id="rId259" Type="http://schemas.openxmlformats.org/officeDocument/2006/relationships/hyperlink" Target="https://www.scansante.fr/applications/flux-entre-etablissements-orfee/submit?an=20&amp;gp=X23&amp;choix1=choix1_etab&amp;finess=210780789&amp;choix2=descact&amp;typedesc=comp&amp;_program=orfee.orfee_trt.sas" TargetMode="External"/><Relationship Id="rId466" Type="http://schemas.openxmlformats.org/officeDocument/2006/relationships/hyperlink" Target="https://www.scansante.fr/applications/flux-entre-etablissements-orfee/submit?an=20&amp;gp=ALL&amp;choix1=choix1_etab&amp;finess=210987731&amp;choix2=descact&amp;typedesc=comp&amp;_program=orfee.orfee_trt.sas" TargetMode="External"/><Relationship Id="rId23" Type="http://schemas.openxmlformats.org/officeDocument/2006/relationships/hyperlink" Target="https://www.scansante.fr/applications/flux-entre-etablissements-orfee/submit?an=20&amp;gp=C07&amp;choix1=choix1_etab&amp;finess=890002389&amp;choix2=descact&amp;typedesc=comp&amp;_program=orfee.orfee_trt.sas" TargetMode="External"/><Relationship Id="rId119" Type="http://schemas.openxmlformats.org/officeDocument/2006/relationships/hyperlink" Target="https://www.scansante.fr/applications/flux-entre-etablissements-orfee/submit?an=20&amp;gp=K08&amp;choix1=choix1_etab&amp;finess=710780917&amp;choix2=descact&amp;typedesc=comp&amp;_program=orfee.orfee_trt.sas" TargetMode="External"/><Relationship Id="rId326" Type="http://schemas.openxmlformats.org/officeDocument/2006/relationships/hyperlink" Target="https://www.scansante.fr/applications/flux-entre-etablissements-orfee/submit?an=20&amp;gp=C16&amp;choix1=choix1_etab&amp;finess=710781410&amp;choix2=descact&amp;typedesc=comp&amp;_program=orfee.orfee_trt.sas" TargetMode="External"/><Relationship Id="rId533" Type="http://schemas.openxmlformats.org/officeDocument/2006/relationships/hyperlink" Target="https://www.scansante.fr/applications/flux-entre-etablissements-orfee/submit?an=20&amp;gp=C19&amp;choix1=choix1_etab&amp;finess=710978347&amp;choix2=descact&amp;typedesc=comp&amp;_program=orfee.orfee_trt.sas" TargetMode="External"/><Relationship Id="rId172" Type="http://schemas.openxmlformats.org/officeDocument/2006/relationships/hyperlink" Target="https://www.scansante.fr/applications/flux-entre-etablissements-orfee/submit?an=20&amp;gp=C09&amp;choix1=choix1_etab&amp;finess=710006859&amp;choix2=descact&amp;typedesc=comp&amp;_program=orfee.orfee_trt.sas" TargetMode="External"/><Relationship Id="rId477" Type="http://schemas.openxmlformats.org/officeDocument/2006/relationships/hyperlink" Target="https://www.scansante.fr/applications/flux-entre-etablissements-orfee/submit?an=20&amp;gp=X15&amp;choix1=choix1_etab&amp;finess=210987731&amp;choix2=descact&amp;typedesc=comp&amp;_program=orfee.orfee_trt.sas" TargetMode="External"/><Relationship Id="rId337" Type="http://schemas.openxmlformats.org/officeDocument/2006/relationships/hyperlink" Target="https://www.scansante.fr/applications/flux-entre-etablissements-orfee/submit?an=20&amp;gp=K04&amp;choix1=choix1_etab&amp;finess=710781410&amp;choix2=descact&amp;typedesc=comp&amp;_program=orfee.orfee_trt.sas" TargetMode="External"/><Relationship Id="rId34" Type="http://schemas.openxmlformats.org/officeDocument/2006/relationships/hyperlink" Target="https://www.scansante.fr/applications/flux-entre-etablissements-orfee/submit?an=20&amp;gp=C13&amp;choix1=choix1_etab&amp;finess=890002389&amp;choix2=descact&amp;typedesc=comp&amp;_program=orfee.orfee_trt.sas" TargetMode="External"/><Relationship Id="rId544" Type="http://schemas.openxmlformats.org/officeDocument/2006/relationships/hyperlink" Target="https://www.scansante.fr/applications/flux-entre-etablissements-orfee/submit?an=20&amp;gp=K10&amp;choix1=choix1_etab&amp;finess=710978347&amp;choix2=descact&amp;typedesc=comp&amp;_program=orfee.orfee_trt.sas" TargetMode="External"/><Relationship Id="rId183" Type="http://schemas.openxmlformats.org/officeDocument/2006/relationships/hyperlink" Target="https://www.scansante.fr/applications/flux-entre-etablissements-orfee/submit?an=20&amp;gp=C11&amp;choix1=choix1_etab&amp;finess=580780138&amp;choix2=descact&amp;typedesc=comp&amp;_program=orfee.orfee_trt.sas" TargetMode="External"/><Relationship Id="rId390" Type="http://schemas.openxmlformats.org/officeDocument/2006/relationships/hyperlink" Target="https://www.scansante.fr/applications/flux-entre-etablissements-orfee/submit?an=20&amp;gp=X03&amp;choix1=choix1_etab&amp;finess=890000169&amp;choix2=descact&amp;typedesc=comp&amp;_program=orfee.orfee_trt.sas" TargetMode="External"/><Relationship Id="rId404" Type="http://schemas.openxmlformats.org/officeDocument/2006/relationships/hyperlink" Target="https://www.scansante.fr/applications/flux-entre-etablissements-orfee/submit?an=20&amp;gp=K05&amp;choix1=choix1_etab&amp;finess=210012670&amp;choix2=descact&amp;typedesc=comp&amp;_program=orfee.orfee_trt.sas" TargetMode="External"/><Relationship Id="rId250" Type="http://schemas.openxmlformats.org/officeDocument/2006/relationships/hyperlink" Target="https://www.scansante.fr/applications/flux-entre-etablissements-orfee/submit?an=20&amp;gp=S05&amp;choix1=choix1_etab&amp;finess=210780789&amp;choix2=descact&amp;typedesc=comp&amp;_program=orfee.orfee_trt.sas" TargetMode="External"/><Relationship Id="rId488" Type="http://schemas.openxmlformats.org/officeDocument/2006/relationships/hyperlink" Target="https://www.scansante.fr/applications/flux-entre-etablissements-orfee/submit?an=20&amp;gp=C07&amp;choix1=choix1_etab&amp;finess=210987731&amp;choix2=descact&amp;typedesc=comp&amp;_program=orfee.orfee_trt.sa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d/edit?hl=fr&amp;mid=10q71YQUL8f7wK1qXGl75LGkk6y4phYG6&amp;ll=47.00005423523341%2C2.3165241412269646&amp;z=6" TargetMode="External"/><Relationship Id="rId3" Type="http://schemas.openxmlformats.org/officeDocument/2006/relationships/hyperlink" Target="https://www.google.com/maps/d/edit?hl=fr&amp;mid=1HJHUggNzRCU7_zkfLtsZW9pM5EQoFogr&amp;ll=47.59970217227786%2C1.1566488266383157&amp;z=8" TargetMode="External"/><Relationship Id="rId7" Type="http://schemas.openxmlformats.org/officeDocument/2006/relationships/hyperlink" Target="https://www.google.com/maps/d/edit?hl=fr&amp;mid=1I8C_svtqoMea_Tnq-ewl1galUe2PA7fR&amp;ll=46.98180465202854%2C3.121449755318051&amp;z=17" TargetMode="External"/><Relationship Id="rId2" Type="http://schemas.openxmlformats.org/officeDocument/2006/relationships/hyperlink" Target="https://www.google.com/maps/d/edit?hl=fr&amp;mid=1x51GKpN7n-ujoHrh7yNnCt4sKTSSyNfG&amp;ll=46.567995863900336%2C3.99420624285594&amp;z=8" TargetMode="External"/><Relationship Id="rId1" Type="http://schemas.openxmlformats.org/officeDocument/2006/relationships/hyperlink" Target="https://www.google.com/maps/d/edit?hl=fr&amp;mid=1xSaTsp4zletwQTu2hg7qOHlUXl0oNVnT&amp;ll=47.58251367756537%2C2.5773381466920626&amp;z=7" TargetMode="External"/><Relationship Id="rId6" Type="http://schemas.openxmlformats.org/officeDocument/2006/relationships/hyperlink" Target="https://www.google.com/maps/d/edit?hl=fr&amp;mid=1si_hMo1VNhiwePBb07lKqJ07qIZ5FwtX&amp;ll=46.86051145448367%2C2.685817015446501&amp;z=7" TargetMode="External"/><Relationship Id="rId11" Type="http://schemas.openxmlformats.org/officeDocument/2006/relationships/table" Target="../tables/table62.xml"/><Relationship Id="rId5" Type="http://schemas.openxmlformats.org/officeDocument/2006/relationships/hyperlink" Target="https://www.google.com/maps/d/edit?hl=fr&amp;mid=1hJGIKXuIzx9KEPqu8Nj6mms8nuWIOKSQ&amp;ll=46.45519483601073%2C4.667956389688763&amp;z=10" TargetMode="External"/><Relationship Id="rId10" Type="http://schemas.openxmlformats.org/officeDocument/2006/relationships/table" Target="../tables/table61.xml"/><Relationship Id="rId4" Type="http://schemas.openxmlformats.org/officeDocument/2006/relationships/hyperlink" Target="https://www.google.com/maps/d/edit?hl=fr&amp;mid=1RDwz-1VG-7DR_9ZOrpAXQrzGqrs-E6hu&amp;ll=47.27773907536051%2C5.158665257635677&amp;z=11" TargetMode="External"/><Relationship Id="rId9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D09D-DD14-A846-956B-6BD009E0D1BD}">
  <dimension ref="A1:EL98"/>
  <sheetViews>
    <sheetView topLeftCell="BX3" zoomScale="55" zoomScaleNormal="55" workbookViewId="0">
      <selection activeCell="CA4" sqref="CA4:CD4"/>
    </sheetView>
  </sheetViews>
  <sheetFormatPr defaultColWidth="11" defaultRowHeight="15.6" x14ac:dyDescent="0.3"/>
  <cols>
    <col min="3" max="3" width="19.69921875" customWidth="1"/>
    <col min="4" max="4" width="16.5" customWidth="1"/>
    <col min="5" max="5" width="12.19921875" customWidth="1"/>
    <col min="6" max="7" width="12" customWidth="1"/>
    <col min="9" max="9" width="57.5" customWidth="1"/>
    <col min="10" max="10" width="27.5" customWidth="1"/>
    <col min="11" max="11" width="21" customWidth="1"/>
    <col min="12" max="12" width="22.19921875" customWidth="1"/>
    <col min="17" max="17" width="21.796875" customWidth="1"/>
    <col min="18" max="18" width="14.296875" customWidth="1"/>
    <col min="23" max="23" width="57.5" customWidth="1"/>
    <col min="24" max="24" width="44.796875" customWidth="1"/>
    <col min="25" max="25" width="16.5" customWidth="1"/>
    <col min="26" max="26" width="21.69921875" customWidth="1"/>
    <col min="31" max="31" width="18.296875" customWidth="1"/>
    <col min="32" max="32" width="17.19921875" customWidth="1"/>
    <col min="33" max="34" width="11.5" customWidth="1"/>
    <col min="37" max="37" width="62" customWidth="1"/>
    <col min="38" max="38" width="24.796875" customWidth="1"/>
    <col min="39" max="39" width="14.5" customWidth="1"/>
    <col min="40" max="40" width="18.5" customWidth="1"/>
    <col min="45" max="45" width="18.296875" customWidth="1"/>
    <col min="46" max="46" width="17.19921875" customWidth="1"/>
    <col min="47" max="48" width="11.5" customWidth="1"/>
    <col min="51" max="51" width="62" customWidth="1"/>
    <col min="52" max="52" width="42.5" customWidth="1"/>
    <col min="54" max="54" width="14.69921875" customWidth="1"/>
    <col min="59" max="59" width="14.296875" customWidth="1"/>
    <col min="60" max="60" width="13.5" customWidth="1"/>
    <col min="65" max="65" width="62" customWidth="1"/>
    <col min="76" max="76" width="21.5" customWidth="1"/>
    <col min="80" max="80" width="23.296875" customWidth="1"/>
    <col min="81" max="81" width="15.796875" customWidth="1"/>
    <col min="86" max="86" width="53.69921875" customWidth="1"/>
    <col min="87" max="87" width="13.796875" customWidth="1"/>
    <col min="89" max="89" width="37.296875" customWidth="1"/>
    <col min="90" max="90" width="12.5" customWidth="1"/>
    <col min="92" max="92" width="52.796875" customWidth="1"/>
    <col min="93" max="93" width="36.69921875" customWidth="1"/>
    <col min="95" max="95" width="38" customWidth="1"/>
    <col min="96" max="96" width="40.296875" customWidth="1"/>
    <col min="100" max="100" width="27.796875" customWidth="1"/>
    <col min="102" max="102" width="23" customWidth="1"/>
    <col min="121" max="121" width="29" customWidth="1"/>
    <col min="123" max="123" width="27" customWidth="1"/>
    <col min="124" max="124" width="32.5" customWidth="1"/>
  </cols>
  <sheetData>
    <row r="1" spans="1:142" x14ac:dyDescent="0.3">
      <c r="A1" s="690" t="s">
        <v>0</v>
      </c>
      <c r="B1" s="690"/>
      <c r="C1" s="690"/>
      <c r="D1" s="690"/>
      <c r="E1" s="690"/>
      <c r="F1" s="690"/>
      <c r="G1" s="690"/>
      <c r="H1" s="690"/>
      <c r="I1" s="690"/>
      <c r="J1" s="691"/>
      <c r="K1" s="691"/>
      <c r="L1" s="691"/>
      <c r="M1" s="1"/>
      <c r="N1" s="1"/>
      <c r="O1" s="692" t="s">
        <v>1</v>
      </c>
      <c r="P1" s="692"/>
      <c r="Q1" s="692"/>
      <c r="R1" s="692"/>
      <c r="S1" s="692"/>
      <c r="T1" s="692"/>
      <c r="U1" s="692"/>
      <c r="V1" s="692"/>
      <c r="W1" s="692"/>
      <c r="X1" s="692"/>
      <c r="Y1" s="692"/>
      <c r="Z1" s="692"/>
      <c r="AC1" s="693" t="s">
        <v>2</v>
      </c>
      <c r="AD1" s="693"/>
      <c r="AE1" s="693"/>
      <c r="AF1" s="693"/>
      <c r="AG1" s="693"/>
      <c r="AH1" s="693"/>
      <c r="AI1" s="693"/>
      <c r="AJ1" s="693"/>
      <c r="AK1" s="693"/>
      <c r="AL1" s="693"/>
      <c r="AM1" s="693"/>
      <c r="AN1" s="693"/>
      <c r="AO1" s="2"/>
      <c r="AQ1" s="692" t="s">
        <v>3</v>
      </c>
      <c r="AR1" s="692"/>
      <c r="AS1" s="692"/>
      <c r="AT1" s="692"/>
      <c r="AU1" s="692"/>
      <c r="AV1" s="692"/>
      <c r="AW1" s="692"/>
      <c r="AX1" s="692"/>
      <c r="AY1" s="692"/>
      <c r="AZ1" s="692"/>
      <c r="BA1" s="692"/>
      <c r="BB1" s="692"/>
      <c r="BE1" s="694" t="s">
        <v>4</v>
      </c>
      <c r="BF1" s="694"/>
      <c r="BG1" s="694"/>
      <c r="BH1" s="694"/>
      <c r="BI1" s="694"/>
      <c r="BJ1" s="694"/>
      <c r="BK1" s="694"/>
      <c r="BL1" s="694"/>
      <c r="BM1" s="694"/>
      <c r="BP1" s="695" t="s">
        <v>5</v>
      </c>
      <c r="BQ1" s="695"/>
      <c r="BR1" s="695"/>
      <c r="BS1" s="695"/>
      <c r="BT1" s="695"/>
      <c r="BU1" s="695"/>
      <c r="BV1" s="695"/>
      <c r="BW1" s="695"/>
      <c r="BX1" s="695"/>
      <c r="CA1" s="696" t="s">
        <v>6</v>
      </c>
      <c r="CB1" s="696"/>
      <c r="CC1" s="696"/>
      <c r="CD1" s="696"/>
      <c r="CE1" s="696"/>
      <c r="CF1" s="696"/>
      <c r="CG1" s="696"/>
      <c r="CH1" s="696"/>
      <c r="CI1" s="696"/>
      <c r="CK1" s="697" t="s">
        <v>7</v>
      </c>
      <c r="CL1" s="697"/>
      <c r="CM1" s="697"/>
      <c r="CN1" s="697"/>
      <c r="CO1" s="697"/>
      <c r="CP1" s="697"/>
      <c r="CQ1" s="697"/>
      <c r="CR1" s="697"/>
      <c r="CU1" s="698" t="s">
        <v>8</v>
      </c>
      <c r="CV1" s="699"/>
      <c r="CW1" s="699"/>
      <c r="CX1" s="700"/>
      <c r="CZ1" s="689" t="s">
        <v>9</v>
      </c>
      <c r="DA1" s="689"/>
      <c r="DB1" s="689"/>
      <c r="DC1" s="689"/>
      <c r="DE1" s="689" t="s">
        <v>10</v>
      </c>
      <c r="DF1" s="689"/>
      <c r="DG1" s="689"/>
      <c r="DH1" s="689"/>
      <c r="DJ1" s="689" t="s">
        <v>11</v>
      </c>
      <c r="DK1" s="689"/>
      <c r="DL1" s="689"/>
      <c r="DM1" s="689"/>
      <c r="DW1" s="598"/>
    </row>
    <row r="2" spans="1:142" ht="57" customHeight="1" x14ac:dyDescent="0.3">
      <c r="A2" s="140" t="s">
        <v>12</v>
      </c>
      <c r="B2" s="140" t="s">
        <v>13</v>
      </c>
      <c r="C2" s="140" t="s">
        <v>14</v>
      </c>
      <c r="D2" s="141" t="s">
        <v>15</v>
      </c>
      <c r="E2" s="140" t="s">
        <v>16</v>
      </c>
      <c r="F2" s="140" t="s">
        <v>17</v>
      </c>
      <c r="G2" s="140" t="s">
        <v>18</v>
      </c>
      <c r="H2" s="140" t="s">
        <v>19</v>
      </c>
      <c r="I2" s="145" t="s">
        <v>20</v>
      </c>
      <c r="J2" s="144" t="s">
        <v>21</v>
      </c>
      <c r="K2" s="144" t="s">
        <v>22</v>
      </c>
      <c r="L2" s="144" t="s">
        <v>23</v>
      </c>
      <c r="O2" s="149" t="s">
        <v>12</v>
      </c>
      <c r="P2" s="149" t="s">
        <v>13</v>
      </c>
      <c r="Q2" s="149" t="s">
        <v>14</v>
      </c>
      <c r="R2" s="150" t="s">
        <v>24</v>
      </c>
      <c r="S2" s="149" t="s">
        <v>16</v>
      </c>
      <c r="T2" s="149" t="s">
        <v>17</v>
      </c>
      <c r="U2" s="149" t="s">
        <v>18</v>
      </c>
      <c r="V2" s="149" t="s">
        <v>19</v>
      </c>
      <c r="W2" s="138" t="s">
        <v>20</v>
      </c>
      <c r="X2" s="139" t="s">
        <v>21</v>
      </c>
      <c r="Y2" s="139" t="s">
        <v>22</v>
      </c>
      <c r="Z2" s="139" t="s">
        <v>23</v>
      </c>
      <c r="AC2" s="157" t="s">
        <v>12</v>
      </c>
      <c r="AD2" s="157" t="s">
        <v>13</v>
      </c>
      <c r="AE2" s="157" t="s">
        <v>14</v>
      </c>
      <c r="AF2" s="157" t="s">
        <v>15</v>
      </c>
      <c r="AG2" s="157" t="s">
        <v>16</v>
      </c>
      <c r="AH2" s="157" t="s">
        <v>17</v>
      </c>
      <c r="AI2" s="157" t="s">
        <v>18</v>
      </c>
      <c r="AJ2" s="157" t="s">
        <v>19</v>
      </c>
      <c r="AK2" s="157" t="s">
        <v>20</v>
      </c>
      <c r="AL2" s="158" t="s">
        <v>21</v>
      </c>
      <c r="AM2" s="137" t="s">
        <v>22</v>
      </c>
      <c r="AN2" s="137" t="s">
        <v>23</v>
      </c>
      <c r="AQ2" s="166" t="s">
        <v>12</v>
      </c>
      <c r="AR2" s="138" t="s">
        <v>13</v>
      </c>
      <c r="AS2" s="138" t="s">
        <v>14</v>
      </c>
      <c r="AT2" s="142" t="s">
        <v>25</v>
      </c>
      <c r="AU2" s="138" t="s">
        <v>16</v>
      </c>
      <c r="AV2" s="138" t="s">
        <v>17</v>
      </c>
      <c r="AW2" s="138" t="s">
        <v>18</v>
      </c>
      <c r="AX2" s="138" t="s">
        <v>19</v>
      </c>
      <c r="AY2" s="138" t="s">
        <v>20</v>
      </c>
      <c r="AZ2" s="139" t="s">
        <v>21</v>
      </c>
      <c r="BA2" s="139" t="s">
        <v>22</v>
      </c>
      <c r="BB2" s="139" t="s">
        <v>23</v>
      </c>
      <c r="BE2" s="173" t="s">
        <v>12</v>
      </c>
      <c r="BF2" s="173" t="s">
        <v>13</v>
      </c>
      <c r="BG2" s="173" t="s">
        <v>14</v>
      </c>
      <c r="BH2" s="173" t="s">
        <v>25</v>
      </c>
      <c r="BI2" s="173" t="s">
        <v>16</v>
      </c>
      <c r="BJ2" s="173" t="s">
        <v>17</v>
      </c>
      <c r="BK2" s="173" t="s">
        <v>18</v>
      </c>
      <c r="BL2" s="173" t="s">
        <v>19</v>
      </c>
      <c r="BM2" s="174" t="s">
        <v>20</v>
      </c>
      <c r="BP2" s="4" t="s">
        <v>12</v>
      </c>
      <c r="BQ2" s="4" t="s">
        <v>13</v>
      </c>
      <c r="BR2" s="4" t="s">
        <v>14</v>
      </c>
      <c r="BS2" s="4" t="s">
        <v>25</v>
      </c>
      <c r="BT2" s="4" t="s">
        <v>16</v>
      </c>
      <c r="BU2" s="4" t="s">
        <v>17</v>
      </c>
      <c r="BV2" s="4" t="s">
        <v>18</v>
      </c>
      <c r="BW2" s="4" t="s">
        <v>19</v>
      </c>
      <c r="BX2" s="167" t="s">
        <v>20</v>
      </c>
      <c r="CA2" s="177" t="s">
        <v>13</v>
      </c>
      <c r="CB2" s="177" t="s">
        <v>14</v>
      </c>
      <c r="CC2" s="177" t="s">
        <v>15</v>
      </c>
      <c r="CD2" s="177" t="s">
        <v>16</v>
      </c>
      <c r="CE2" s="177" t="s">
        <v>26</v>
      </c>
      <c r="CF2" s="177" t="s">
        <v>27</v>
      </c>
      <c r="CG2" s="177" t="s">
        <v>28</v>
      </c>
      <c r="CH2" s="177" t="s">
        <v>20</v>
      </c>
      <c r="CI2" s="178" t="s">
        <v>29</v>
      </c>
      <c r="CK2" s="184" t="s">
        <v>30</v>
      </c>
      <c r="CL2" s="185" t="s">
        <v>22</v>
      </c>
      <c r="CM2" s="185" t="s">
        <v>31</v>
      </c>
      <c r="CN2" s="185" t="s">
        <v>32</v>
      </c>
      <c r="CO2" s="185" t="s">
        <v>33</v>
      </c>
      <c r="CP2" s="186" t="s">
        <v>34</v>
      </c>
      <c r="CQ2" s="6" t="s">
        <v>35</v>
      </c>
      <c r="CR2" s="6" t="s">
        <v>36</v>
      </c>
      <c r="CU2" s="7" t="s">
        <v>37</v>
      </c>
      <c r="CV2" s="7" t="s">
        <v>38</v>
      </c>
      <c r="CW2" s="7" t="s">
        <v>39</v>
      </c>
      <c r="CX2" s="7" t="s">
        <v>23</v>
      </c>
      <c r="CZ2" s="7" t="s">
        <v>37</v>
      </c>
      <c r="DA2" s="7" t="s">
        <v>38</v>
      </c>
      <c r="DB2" s="7" t="s">
        <v>39</v>
      </c>
      <c r="DC2" s="7" t="s">
        <v>23</v>
      </c>
      <c r="DE2" s="8" t="s">
        <v>37</v>
      </c>
      <c r="DF2" s="8" t="s">
        <v>38</v>
      </c>
      <c r="DG2" s="8" t="s">
        <v>39</v>
      </c>
      <c r="DH2" s="8" t="s">
        <v>23</v>
      </c>
      <c r="DJ2" s="8" t="s">
        <v>37</v>
      </c>
      <c r="DK2" s="8" t="s">
        <v>38</v>
      </c>
      <c r="DL2" s="8" t="s">
        <v>39</v>
      </c>
      <c r="DM2" s="8" t="s">
        <v>23</v>
      </c>
      <c r="DP2" s="9" t="s">
        <v>37</v>
      </c>
      <c r="DQ2" s="9" t="s">
        <v>38</v>
      </c>
      <c r="DR2" s="9" t="s">
        <v>39</v>
      </c>
      <c r="DS2" s="9" t="s">
        <v>33</v>
      </c>
      <c r="DT2" s="9" t="s">
        <v>23</v>
      </c>
      <c r="DW2" s="535" t="s">
        <v>40</v>
      </c>
    </row>
    <row r="3" spans="1:142" ht="40.799999999999997" x14ac:dyDescent="0.3">
      <c r="A3" s="3">
        <v>0</v>
      </c>
      <c r="B3" s="3"/>
      <c r="C3" s="147" t="s">
        <v>41</v>
      </c>
      <c r="D3" s="3">
        <v>4936</v>
      </c>
      <c r="E3" s="3">
        <v>21150</v>
      </c>
      <c r="F3" s="3" t="s">
        <v>42</v>
      </c>
      <c r="G3" s="3" t="s">
        <v>43</v>
      </c>
      <c r="H3" s="3" t="s">
        <v>44</v>
      </c>
      <c r="I3" s="148">
        <v>259</v>
      </c>
      <c r="J3" s="144" t="s">
        <v>28</v>
      </c>
      <c r="K3" s="144" t="s">
        <v>26</v>
      </c>
      <c r="L3" s="144" t="s">
        <v>26</v>
      </c>
      <c r="O3" s="3">
        <v>0</v>
      </c>
      <c r="P3" s="3"/>
      <c r="Q3" s="147" t="s">
        <v>41</v>
      </c>
      <c r="R3" s="3">
        <v>51322</v>
      </c>
      <c r="S3" s="3">
        <v>129367</v>
      </c>
      <c r="T3" s="3" t="s">
        <v>45</v>
      </c>
      <c r="U3" s="3" t="s">
        <v>46</v>
      </c>
      <c r="V3" s="3" t="s">
        <v>47</v>
      </c>
      <c r="W3" s="3">
        <v>1600</v>
      </c>
      <c r="X3" s="137" t="s">
        <v>28</v>
      </c>
      <c r="Y3" s="137" t="s">
        <v>28</v>
      </c>
      <c r="Z3" s="137" t="s">
        <v>28</v>
      </c>
      <c r="AC3" s="161">
        <v>0</v>
      </c>
      <c r="AD3" s="161"/>
      <c r="AE3" s="162" t="s">
        <v>41</v>
      </c>
      <c r="AF3" s="161">
        <v>317</v>
      </c>
      <c r="AG3" s="161">
        <v>4809</v>
      </c>
      <c r="AH3" s="161" t="s">
        <v>48</v>
      </c>
      <c r="AI3" s="161" t="s">
        <v>49</v>
      </c>
      <c r="AJ3" s="161" t="s">
        <v>50</v>
      </c>
      <c r="AK3" s="161">
        <v>98</v>
      </c>
      <c r="AL3" s="158" t="s">
        <v>26</v>
      </c>
      <c r="AM3" s="137" t="s">
        <v>26</v>
      </c>
      <c r="AN3" s="137" t="s">
        <v>26</v>
      </c>
      <c r="AQ3" s="163">
        <v>0</v>
      </c>
      <c r="AR3" s="3"/>
      <c r="AS3" s="147" t="s">
        <v>41</v>
      </c>
      <c r="AT3" s="3">
        <v>10653</v>
      </c>
      <c r="AU3" s="3">
        <v>37042</v>
      </c>
      <c r="AV3" s="3" t="s">
        <v>51</v>
      </c>
      <c r="AW3" s="3" t="s">
        <v>52</v>
      </c>
      <c r="AX3" s="3" t="s">
        <v>53</v>
      </c>
      <c r="AY3" s="3">
        <v>568</v>
      </c>
      <c r="AZ3" s="137" t="s">
        <v>26</v>
      </c>
      <c r="BA3" s="137" t="s">
        <v>26</v>
      </c>
      <c r="BB3" s="137" t="s">
        <v>26</v>
      </c>
      <c r="BE3" s="169">
        <v>0</v>
      </c>
      <c r="BF3" s="169"/>
      <c r="BG3" s="170" t="s">
        <v>41</v>
      </c>
      <c r="BH3" s="169">
        <v>292</v>
      </c>
      <c r="BI3" s="169">
        <v>5666</v>
      </c>
      <c r="BJ3" s="169" t="s">
        <v>54</v>
      </c>
      <c r="BK3" s="169" t="s">
        <v>55</v>
      </c>
      <c r="BL3" s="169" t="s">
        <v>56</v>
      </c>
      <c r="BM3" s="169">
        <v>19</v>
      </c>
      <c r="BP3" s="169">
        <v>0</v>
      </c>
      <c r="BQ3" s="169"/>
      <c r="BR3" s="170" t="s">
        <v>41</v>
      </c>
      <c r="BS3" s="169">
        <v>75</v>
      </c>
      <c r="BT3" s="169">
        <v>1729</v>
      </c>
      <c r="BU3" s="169" t="s">
        <v>57</v>
      </c>
      <c r="BV3" s="169" t="s">
        <v>58</v>
      </c>
      <c r="BW3" s="169" t="s">
        <v>59</v>
      </c>
      <c r="BX3" s="169" t="s">
        <v>60</v>
      </c>
      <c r="CA3" s="5"/>
      <c r="CB3" s="5" t="s">
        <v>61</v>
      </c>
      <c r="CC3" s="5">
        <f xml:space="preserve"> SUM(D3,R3,AF3,AT3,BH3,BS3)</f>
        <v>67595</v>
      </c>
      <c r="CD3" s="5">
        <f>SUM(E3,S3,AG3,AU3,BI3,BT3)</f>
        <v>199763</v>
      </c>
      <c r="CE3" s="5" t="s">
        <v>26</v>
      </c>
      <c r="CF3" s="5" t="s">
        <v>26</v>
      </c>
      <c r="CG3" s="5" t="s">
        <v>26</v>
      </c>
      <c r="CH3" s="5" t="s">
        <v>62</v>
      </c>
      <c r="CI3" s="175">
        <v>0.04</v>
      </c>
      <c r="CK3" s="104" t="s">
        <v>63</v>
      </c>
      <c r="CL3" s="105" t="s">
        <v>64</v>
      </c>
      <c r="CM3" s="10" t="s">
        <v>65</v>
      </c>
      <c r="CN3" s="10" t="s">
        <v>66</v>
      </c>
      <c r="CO3" s="76" t="s">
        <v>0</v>
      </c>
      <c r="CP3" s="11">
        <v>30</v>
      </c>
      <c r="CQ3" s="704">
        <f>SUM(CP3,CP4,CP5,CP6)</f>
        <v>88</v>
      </c>
      <c r="CU3" s="12">
        <v>710978248</v>
      </c>
      <c r="CV3" s="12" t="s">
        <v>63</v>
      </c>
      <c r="CW3" s="12" t="s">
        <v>64</v>
      </c>
      <c r="CX3" s="12">
        <v>155</v>
      </c>
      <c r="CY3" s="13"/>
      <c r="CZ3" s="14">
        <v>710978263</v>
      </c>
      <c r="DA3" s="14" t="s">
        <v>1</v>
      </c>
      <c r="DB3" s="14" t="s">
        <v>64</v>
      </c>
      <c r="DC3" s="14">
        <v>357</v>
      </c>
      <c r="DD3" s="13"/>
      <c r="DE3" s="15">
        <v>710978156</v>
      </c>
      <c r="DF3" s="15" t="s">
        <v>2</v>
      </c>
      <c r="DG3" s="15" t="s">
        <v>64</v>
      </c>
      <c r="DH3" s="15">
        <v>96</v>
      </c>
      <c r="DI3" s="13"/>
      <c r="DJ3" s="15">
        <v>710978313</v>
      </c>
      <c r="DK3" s="15" t="s">
        <v>3</v>
      </c>
      <c r="DL3" s="15" t="s">
        <v>64</v>
      </c>
      <c r="DM3" s="15">
        <v>374</v>
      </c>
      <c r="DN3" s="13"/>
      <c r="DP3" s="12">
        <v>710978248</v>
      </c>
      <c r="DQ3" s="12" t="s">
        <v>63</v>
      </c>
      <c r="DR3" s="12" t="s">
        <v>64</v>
      </c>
      <c r="DS3" s="15" t="s">
        <v>0</v>
      </c>
      <c r="DT3" s="12">
        <v>155</v>
      </c>
    </row>
    <row r="4" spans="1:142" ht="78" x14ac:dyDescent="0.3">
      <c r="A4" s="61">
        <v>1</v>
      </c>
      <c r="B4" s="61" t="s">
        <v>65</v>
      </c>
      <c r="C4" s="62" t="s">
        <v>67</v>
      </c>
      <c r="D4" s="61">
        <v>703</v>
      </c>
      <c r="E4" s="61">
        <v>4895</v>
      </c>
      <c r="F4" s="61" t="s">
        <v>68</v>
      </c>
      <c r="G4" s="61" t="s">
        <v>69</v>
      </c>
      <c r="H4" s="61" t="s">
        <v>70</v>
      </c>
      <c r="I4" s="61">
        <v>56</v>
      </c>
      <c r="J4" s="143" t="s">
        <v>63</v>
      </c>
      <c r="K4" s="143" t="s">
        <v>64</v>
      </c>
      <c r="L4" s="143">
        <v>30</v>
      </c>
      <c r="O4" s="61">
        <v>21</v>
      </c>
      <c r="P4" s="61" t="s">
        <v>71</v>
      </c>
      <c r="Q4" s="62" t="s">
        <v>72</v>
      </c>
      <c r="R4" s="61">
        <v>637</v>
      </c>
      <c r="S4" s="61">
        <v>4825</v>
      </c>
      <c r="T4" s="61" t="s">
        <v>73</v>
      </c>
      <c r="U4" s="61" t="s">
        <v>74</v>
      </c>
      <c r="V4" s="61" t="s">
        <v>75</v>
      </c>
      <c r="W4" s="61">
        <v>272</v>
      </c>
      <c r="X4" s="22" t="s">
        <v>76</v>
      </c>
      <c r="Y4" s="22" t="s">
        <v>77</v>
      </c>
      <c r="Z4" s="22">
        <v>78</v>
      </c>
      <c r="AC4" s="123">
        <v>4</v>
      </c>
      <c r="AD4" s="123" t="s">
        <v>78</v>
      </c>
      <c r="AE4" s="160" t="s">
        <v>79</v>
      </c>
      <c r="AF4" s="123">
        <v>32</v>
      </c>
      <c r="AG4" s="123">
        <v>466</v>
      </c>
      <c r="AH4" s="123" t="s">
        <v>80</v>
      </c>
      <c r="AI4" s="123" t="s">
        <v>81</v>
      </c>
      <c r="AJ4" s="123" t="s">
        <v>82</v>
      </c>
      <c r="AK4" s="123">
        <v>18</v>
      </c>
      <c r="AL4" s="22" t="s">
        <v>2</v>
      </c>
      <c r="AM4" s="22" t="s">
        <v>64</v>
      </c>
      <c r="AN4" s="22">
        <v>17</v>
      </c>
      <c r="AQ4" s="130">
        <v>2</v>
      </c>
      <c r="AR4" s="61" t="s">
        <v>65</v>
      </c>
      <c r="AS4" s="62" t="s">
        <v>67</v>
      </c>
      <c r="AT4" s="61">
        <v>1099</v>
      </c>
      <c r="AU4" s="61">
        <v>8931</v>
      </c>
      <c r="AV4" s="61" t="s">
        <v>83</v>
      </c>
      <c r="AW4" s="61" t="s">
        <v>84</v>
      </c>
      <c r="AX4" s="61" t="s">
        <v>85</v>
      </c>
      <c r="AY4" s="61">
        <v>109</v>
      </c>
      <c r="AZ4" s="22" t="s">
        <v>3</v>
      </c>
      <c r="BA4" s="22" t="s">
        <v>64</v>
      </c>
      <c r="BB4" s="22">
        <v>44</v>
      </c>
      <c r="BE4" s="61">
        <v>1</v>
      </c>
      <c r="BF4" s="61" t="s">
        <v>86</v>
      </c>
      <c r="BG4" s="62" t="s">
        <v>87</v>
      </c>
      <c r="BH4" s="61">
        <v>59</v>
      </c>
      <c r="BI4" s="61">
        <v>1370</v>
      </c>
      <c r="BJ4" s="61" t="s">
        <v>88</v>
      </c>
      <c r="BK4" s="61" t="s">
        <v>89</v>
      </c>
      <c r="BL4" s="61" t="s">
        <v>90</v>
      </c>
      <c r="BM4" s="61" t="s">
        <v>60</v>
      </c>
      <c r="BP4" s="61">
        <v>1</v>
      </c>
      <c r="BQ4" s="61" t="s">
        <v>91</v>
      </c>
      <c r="BR4" s="62" t="s">
        <v>92</v>
      </c>
      <c r="BS4" s="61">
        <v>75</v>
      </c>
      <c r="BT4" s="61">
        <v>1729</v>
      </c>
      <c r="BU4" s="61" t="s">
        <v>57</v>
      </c>
      <c r="BV4" s="61" t="s">
        <v>58</v>
      </c>
      <c r="BW4" s="61" t="s">
        <v>59</v>
      </c>
      <c r="BX4" s="61" t="s">
        <v>60</v>
      </c>
      <c r="CA4" s="26" t="s">
        <v>78</v>
      </c>
      <c r="CB4" s="27" t="s">
        <v>93</v>
      </c>
      <c r="CC4" s="27">
        <f>SUM(D6,R11,AF4,AT8,BH7)</f>
        <v>2828</v>
      </c>
      <c r="CD4" s="27">
        <f>SUM(E6,S11,AG4,AU8,BI7)</f>
        <v>17255</v>
      </c>
      <c r="CE4" s="27"/>
      <c r="CF4" s="27"/>
      <c r="CG4" s="27"/>
      <c r="CH4" s="28">
        <f>SUM(I6,W11,AK4,AY8,BM7)</f>
        <v>394</v>
      </c>
      <c r="CI4" s="29">
        <f t="shared" ref="CI4:CI13" si="0">CH4/CC4</f>
        <v>0.13932107496463933</v>
      </c>
      <c r="CK4" s="104" t="s">
        <v>63</v>
      </c>
      <c r="CL4" s="105" t="s">
        <v>64</v>
      </c>
      <c r="CM4" s="17" t="s">
        <v>78</v>
      </c>
      <c r="CN4" s="18" t="s">
        <v>93</v>
      </c>
      <c r="CO4" s="76" t="s">
        <v>0</v>
      </c>
      <c r="CP4" s="19">
        <v>30</v>
      </c>
      <c r="CQ4" s="704"/>
      <c r="CU4" s="12">
        <v>580780187</v>
      </c>
      <c r="CV4" s="12" t="s">
        <v>94</v>
      </c>
      <c r="CW4" s="12" t="s">
        <v>77</v>
      </c>
      <c r="CX4" s="12">
        <v>48</v>
      </c>
      <c r="CY4" s="13"/>
      <c r="CZ4" s="14">
        <v>710781824</v>
      </c>
      <c r="DA4" s="14" t="s">
        <v>76</v>
      </c>
      <c r="DB4" s="14" t="s">
        <v>77</v>
      </c>
      <c r="DC4" s="14">
        <v>327</v>
      </c>
      <c r="DD4" s="13"/>
      <c r="DE4" s="12"/>
      <c r="DF4" s="12" t="s">
        <v>95</v>
      </c>
      <c r="DG4" s="12"/>
      <c r="DH4" s="12" t="s">
        <v>60</v>
      </c>
      <c r="DJ4" s="15">
        <v>710978206</v>
      </c>
      <c r="DK4" s="15" t="s">
        <v>96</v>
      </c>
      <c r="DL4" s="15" t="s">
        <v>64</v>
      </c>
      <c r="DM4" s="15">
        <v>112</v>
      </c>
      <c r="DN4" s="13"/>
      <c r="DP4" s="20">
        <v>580780187</v>
      </c>
      <c r="DQ4" s="20" t="s">
        <v>94</v>
      </c>
      <c r="DR4" s="20" t="s">
        <v>77</v>
      </c>
      <c r="DS4" s="21" t="s">
        <v>0</v>
      </c>
      <c r="DT4" s="20">
        <v>48</v>
      </c>
    </row>
    <row r="5" spans="1:142" ht="85.05" customHeight="1" x14ac:dyDescent="0.3">
      <c r="A5" s="61">
        <v>1</v>
      </c>
      <c r="B5" s="61" t="s">
        <v>65</v>
      </c>
      <c r="C5" s="62" t="s">
        <v>67</v>
      </c>
      <c r="D5" s="61">
        <v>703</v>
      </c>
      <c r="E5" s="61">
        <v>4895</v>
      </c>
      <c r="F5" s="61" t="s">
        <v>68</v>
      </c>
      <c r="G5" s="61" t="s">
        <v>69</v>
      </c>
      <c r="H5" s="61" t="s">
        <v>70</v>
      </c>
      <c r="I5" s="61">
        <v>56</v>
      </c>
      <c r="J5" s="22" t="s">
        <v>95</v>
      </c>
      <c r="K5" s="22"/>
      <c r="L5" s="22">
        <v>26</v>
      </c>
      <c r="O5" s="61">
        <v>21</v>
      </c>
      <c r="P5" s="61" t="s">
        <v>71</v>
      </c>
      <c r="Q5" s="62" t="s">
        <v>72</v>
      </c>
      <c r="R5" s="61">
        <v>637</v>
      </c>
      <c r="S5" s="61">
        <v>4825</v>
      </c>
      <c r="T5" s="61" t="s">
        <v>73</v>
      </c>
      <c r="U5" s="61" t="s">
        <v>74</v>
      </c>
      <c r="V5" s="61" t="s">
        <v>75</v>
      </c>
      <c r="W5" s="61">
        <v>272</v>
      </c>
      <c r="X5" s="22" t="s">
        <v>1</v>
      </c>
      <c r="Y5" s="22" t="s">
        <v>64</v>
      </c>
      <c r="Z5" s="22">
        <v>49</v>
      </c>
      <c r="AC5" s="123">
        <v>4</v>
      </c>
      <c r="AD5" s="123" t="s">
        <v>78</v>
      </c>
      <c r="AE5" s="160" t="s">
        <v>79</v>
      </c>
      <c r="AF5" s="123">
        <v>32</v>
      </c>
      <c r="AG5" s="123">
        <v>466</v>
      </c>
      <c r="AH5" s="123" t="s">
        <v>80</v>
      </c>
      <c r="AI5" s="123" t="s">
        <v>81</v>
      </c>
      <c r="AJ5" s="123" t="s">
        <v>82</v>
      </c>
      <c r="AK5" s="123">
        <v>18</v>
      </c>
      <c r="AL5" s="22" t="s">
        <v>95</v>
      </c>
      <c r="AM5" s="22"/>
      <c r="AN5" s="22" t="s">
        <v>97</v>
      </c>
      <c r="AQ5" s="130">
        <v>2</v>
      </c>
      <c r="AR5" s="61" t="s">
        <v>65</v>
      </c>
      <c r="AS5" s="62" t="s">
        <v>67</v>
      </c>
      <c r="AT5" s="61">
        <v>1099</v>
      </c>
      <c r="AU5" s="61">
        <v>8931</v>
      </c>
      <c r="AV5" s="61" t="s">
        <v>83</v>
      </c>
      <c r="AW5" s="61" t="s">
        <v>84</v>
      </c>
      <c r="AX5" s="61" t="s">
        <v>85</v>
      </c>
      <c r="AY5" s="61">
        <v>109</v>
      </c>
      <c r="AZ5" s="22" t="s">
        <v>96</v>
      </c>
      <c r="BA5" s="22" t="s">
        <v>64</v>
      </c>
      <c r="BB5" s="22">
        <v>43</v>
      </c>
      <c r="BE5" s="171">
        <v>2</v>
      </c>
      <c r="BF5" s="171" t="s">
        <v>65</v>
      </c>
      <c r="BG5" s="172" t="s">
        <v>67</v>
      </c>
      <c r="BH5" s="171">
        <v>36</v>
      </c>
      <c r="BI5" s="171">
        <v>474</v>
      </c>
      <c r="BJ5" s="171" t="s">
        <v>98</v>
      </c>
      <c r="BK5" s="171" t="s">
        <v>99</v>
      </c>
      <c r="BL5" s="171" t="s">
        <v>100</v>
      </c>
      <c r="BM5" s="171" t="s">
        <v>60</v>
      </c>
      <c r="CA5" s="32" t="s">
        <v>65</v>
      </c>
      <c r="CB5" s="32" t="s">
        <v>66</v>
      </c>
      <c r="CC5" s="33">
        <f>SUM(D4,R16,AF6,AT4,BH5)</f>
        <v>4237</v>
      </c>
      <c r="CD5" s="33">
        <f>SUM(E4,S16,AG6,AU4,BI5)</f>
        <v>31189</v>
      </c>
      <c r="CE5" s="34"/>
      <c r="CF5" s="34"/>
      <c r="CG5" s="34"/>
      <c r="CH5" s="35">
        <f>SUM(I4,W16,AK6,AY4,BM5)</f>
        <v>391</v>
      </c>
      <c r="CI5" s="36">
        <f t="shared" si="0"/>
        <v>9.2282275194713242E-2</v>
      </c>
      <c r="CK5" s="104" t="s">
        <v>63</v>
      </c>
      <c r="CL5" s="105" t="s">
        <v>64</v>
      </c>
      <c r="CM5" s="18" t="s">
        <v>101</v>
      </c>
      <c r="CN5" s="18" t="s">
        <v>102</v>
      </c>
      <c r="CO5" s="76" t="s">
        <v>0</v>
      </c>
      <c r="CP5" s="30">
        <v>16</v>
      </c>
      <c r="CQ5" s="704"/>
      <c r="CU5" s="12">
        <v>710002288</v>
      </c>
      <c r="CV5" s="12" t="s">
        <v>103</v>
      </c>
      <c r="CW5" s="12" t="s">
        <v>77</v>
      </c>
      <c r="CX5" s="12">
        <v>21</v>
      </c>
      <c r="CY5" s="13"/>
      <c r="CZ5" s="14">
        <v>710002288</v>
      </c>
      <c r="DA5" s="14" t="s">
        <v>103</v>
      </c>
      <c r="DB5" s="14" t="s">
        <v>77</v>
      </c>
      <c r="DC5" s="14">
        <v>301</v>
      </c>
      <c r="DD5" s="13"/>
      <c r="DJ5" s="12">
        <v>710002288</v>
      </c>
      <c r="DK5" s="12" t="s">
        <v>103</v>
      </c>
      <c r="DL5" s="12" t="s">
        <v>77</v>
      </c>
      <c r="DM5" s="12">
        <v>31</v>
      </c>
      <c r="DN5" s="13"/>
      <c r="DP5" s="704">
        <v>710002288</v>
      </c>
      <c r="DQ5" s="704" t="s">
        <v>103</v>
      </c>
      <c r="DR5" s="704" t="s">
        <v>77</v>
      </c>
      <c r="DS5" s="12" t="s">
        <v>0</v>
      </c>
      <c r="DT5" s="12">
        <v>21</v>
      </c>
      <c r="DU5" s="704">
        <f>SUM(DT5,DT6,DT7)</f>
        <v>353</v>
      </c>
    </row>
    <row r="6" spans="1:142" ht="62.4" x14ac:dyDescent="0.3">
      <c r="A6" s="53">
        <v>4</v>
      </c>
      <c r="B6" s="53" t="s">
        <v>78</v>
      </c>
      <c r="C6" s="54" t="s">
        <v>79</v>
      </c>
      <c r="D6" s="53">
        <v>359</v>
      </c>
      <c r="E6" s="53">
        <v>1880</v>
      </c>
      <c r="F6" s="53" t="s">
        <v>104</v>
      </c>
      <c r="G6" s="53" t="s">
        <v>105</v>
      </c>
      <c r="H6" s="53" t="s">
        <v>106</v>
      </c>
      <c r="I6" s="53">
        <v>44</v>
      </c>
      <c r="J6" s="38" t="s">
        <v>63</v>
      </c>
      <c r="K6" s="38" t="s">
        <v>64</v>
      </c>
      <c r="L6" s="38">
        <v>30</v>
      </c>
      <c r="O6" s="61">
        <v>21</v>
      </c>
      <c r="P6" s="61" t="s">
        <v>71</v>
      </c>
      <c r="Q6" s="62" t="s">
        <v>72</v>
      </c>
      <c r="R6" s="61">
        <v>637</v>
      </c>
      <c r="S6" s="61">
        <v>4825</v>
      </c>
      <c r="T6" s="61" t="s">
        <v>73</v>
      </c>
      <c r="U6" s="61" t="s">
        <v>74</v>
      </c>
      <c r="V6" s="61" t="s">
        <v>75</v>
      </c>
      <c r="W6" s="61">
        <v>272</v>
      </c>
      <c r="X6" s="22" t="s">
        <v>107</v>
      </c>
      <c r="Y6" s="22" t="s">
        <v>77</v>
      </c>
      <c r="Z6" s="22">
        <v>35</v>
      </c>
      <c r="AC6" s="53">
        <v>1</v>
      </c>
      <c r="AD6" s="53" t="s">
        <v>65</v>
      </c>
      <c r="AE6" s="54" t="s">
        <v>67</v>
      </c>
      <c r="AF6" s="53">
        <v>51</v>
      </c>
      <c r="AG6" s="53">
        <v>624</v>
      </c>
      <c r="AH6" s="53" t="s">
        <v>108</v>
      </c>
      <c r="AI6" s="53" t="s">
        <v>109</v>
      </c>
      <c r="AJ6" s="53" t="s">
        <v>110</v>
      </c>
      <c r="AK6" s="53">
        <v>12</v>
      </c>
      <c r="AL6" s="38" t="s">
        <v>2</v>
      </c>
      <c r="AM6" s="38" t="s">
        <v>64</v>
      </c>
      <c r="AN6" s="38">
        <v>12</v>
      </c>
      <c r="AQ6" s="130">
        <v>2</v>
      </c>
      <c r="AR6" s="61" t="s">
        <v>65</v>
      </c>
      <c r="AS6" s="62" t="s">
        <v>67</v>
      </c>
      <c r="AT6" s="61">
        <v>1099</v>
      </c>
      <c r="AU6" s="61">
        <v>8931</v>
      </c>
      <c r="AV6" s="61" t="s">
        <v>83</v>
      </c>
      <c r="AW6" s="61" t="s">
        <v>84</v>
      </c>
      <c r="AX6" s="61" t="s">
        <v>85</v>
      </c>
      <c r="AY6" s="61">
        <v>109</v>
      </c>
      <c r="AZ6" s="22" t="s">
        <v>103</v>
      </c>
      <c r="BA6" s="22" t="s">
        <v>77</v>
      </c>
      <c r="BB6" s="22">
        <v>11</v>
      </c>
      <c r="BD6" s="31"/>
      <c r="BE6" s="61">
        <v>3</v>
      </c>
      <c r="BF6" s="61" t="s">
        <v>111</v>
      </c>
      <c r="BG6" s="62" t="s">
        <v>112</v>
      </c>
      <c r="BH6" s="61">
        <v>32</v>
      </c>
      <c r="BI6" s="61">
        <v>907</v>
      </c>
      <c r="BJ6" s="61" t="s">
        <v>113</v>
      </c>
      <c r="BK6" s="61" t="s">
        <v>114</v>
      </c>
      <c r="BL6" s="61" t="s">
        <v>115</v>
      </c>
      <c r="BM6" s="61" t="s">
        <v>60</v>
      </c>
      <c r="CA6" s="26" t="s">
        <v>71</v>
      </c>
      <c r="CB6" s="39" t="s">
        <v>116</v>
      </c>
      <c r="CC6" s="27">
        <f>R4</f>
        <v>637</v>
      </c>
      <c r="CD6" s="27">
        <f>S4</f>
        <v>4825</v>
      </c>
      <c r="CE6" s="27"/>
      <c r="CF6" s="27"/>
      <c r="CG6" s="27"/>
      <c r="CH6" s="28">
        <f>W4</f>
        <v>272</v>
      </c>
      <c r="CI6" s="29">
        <f t="shared" si="0"/>
        <v>0.42700156985871274</v>
      </c>
      <c r="CK6" s="104" t="s">
        <v>63</v>
      </c>
      <c r="CL6" s="105" t="s">
        <v>64</v>
      </c>
      <c r="CM6" s="17" t="s">
        <v>117</v>
      </c>
      <c r="CN6" s="18" t="s">
        <v>118</v>
      </c>
      <c r="CO6" s="76" t="s">
        <v>0</v>
      </c>
      <c r="CP6" s="37">
        <v>12</v>
      </c>
      <c r="CQ6" s="704"/>
      <c r="CU6" s="12"/>
      <c r="CV6" s="12" t="s">
        <v>95</v>
      </c>
      <c r="CW6" s="12"/>
      <c r="CX6" s="12">
        <v>3</v>
      </c>
      <c r="CZ6" s="14">
        <v>710002569</v>
      </c>
      <c r="DA6" s="14" t="s">
        <v>107</v>
      </c>
      <c r="DB6" s="14" t="s">
        <v>77</v>
      </c>
      <c r="DC6" s="14">
        <v>171</v>
      </c>
      <c r="DD6" s="13"/>
      <c r="DJ6" s="12">
        <v>710978214</v>
      </c>
      <c r="DK6" s="12" t="s">
        <v>119</v>
      </c>
      <c r="DL6" s="12" t="s">
        <v>64</v>
      </c>
      <c r="DM6" s="12">
        <v>28</v>
      </c>
      <c r="DN6" s="13"/>
      <c r="DP6" s="704"/>
      <c r="DQ6" s="704"/>
      <c r="DR6" s="704"/>
      <c r="DS6" s="12" t="s">
        <v>1</v>
      </c>
      <c r="DT6" s="12">
        <v>301</v>
      </c>
      <c r="DU6" s="704"/>
    </row>
    <row r="7" spans="1:142" ht="46.8" x14ac:dyDescent="0.3">
      <c r="A7" s="53">
        <v>4</v>
      </c>
      <c r="B7" s="53" t="s">
        <v>78</v>
      </c>
      <c r="C7" s="54" t="s">
        <v>79</v>
      </c>
      <c r="D7" s="53">
        <v>359</v>
      </c>
      <c r="E7" s="53">
        <v>1880</v>
      </c>
      <c r="F7" s="53" t="s">
        <v>104</v>
      </c>
      <c r="G7" s="53" t="s">
        <v>105</v>
      </c>
      <c r="H7" s="53" t="s">
        <v>106</v>
      </c>
      <c r="I7" s="53">
        <v>44</v>
      </c>
      <c r="J7" s="38" t="s">
        <v>95</v>
      </c>
      <c r="K7" s="38"/>
      <c r="L7" s="38">
        <v>14</v>
      </c>
      <c r="O7" s="61">
        <v>21</v>
      </c>
      <c r="P7" s="61" t="s">
        <v>71</v>
      </c>
      <c r="Q7" s="62" t="s">
        <v>72</v>
      </c>
      <c r="R7" s="61">
        <v>637</v>
      </c>
      <c r="S7" s="61">
        <v>4825</v>
      </c>
      <c r="T7" s="61" t="s">
        <v>73</v>
      </c>
      <c r="U7" s="61" t="s">
        <v>74</v>
      </c>
      <c r="V7" s="61" t="s">
        <v>75</v>
      </c>
      <c r="W7" s="61">
        <v>272</v>
      </c>
      <c r="X7" s="22" t="s">
        <v>120</v>
      </c>
      <c r="Y7" s="22" t="s">
        <v>77</v>
      </c>
      <c r="Z7" s="22">
        <v>25</v>
      </c>
      <c r="AC7" s="53">
        <v>1</v>
      </c>
      <c r="AD7" s="53" t="s">
        <v>65</v>
      </c>
      <c r="AE7" s="54" t="s">
        <v>67</v>
      </c>
      <c r="AF7" s="53">
        <v>51</v>
      </c>
      <c r="AG7" s="53">
        <v>624</v>
      </c>
      <c r="AH7" s="53" t="s">
        <v>108</v>
      </c>
      <c r="AI7" s="53" t="s">
        <v>109</v>
      </c>
      <c r="AJ7" s="53" t="s">
        <v>110</v>
      </c>
      <c r="AK7" s="53">
        <v>12</v>
      </c>
      <c r="AL7" s="38" t="s">
        <v>95</v>
      </c>
      <c r="AM7" s="38"/>
      <c r="AN7" s="38" t="s">
        <v>121</v>
      </c>
      <c r="AQ7" s="130">
        <v>2</v>
      </c>
      <c r="AR7" s="61" t="s">
        <v>65</v>
      </c>
      <c r="AS7" s="62" t="s">
        <v>67</v>
      </c>
      <c r="AT7" s="61">
        <v>1099</v>
      </c>
      <c r="AU7" s="61">
        <v>8931</v>
      </c>
      <c r="AV7" s="61" t="s">
        <v>83</v>
      </c>
      <c r="AW7" s="61" t="s">
        <v>84</v>
      </c>
      <c r="AX7" s="61" t="s">
        <v>85</v>
      </c>
      <c r="AY7" s="61">
        <v>109</v>
      </c>
      <c r="AZ7" s="22" t="s">
        <v>95</v>
      </c>
      <c r="BA7" s="22"/>
      <c r="BB7" s="22">
        <v>11</v>
      </c>
      <c r="BE7" s="171">
        <v>4</v>
      </c>
      <c r="BF7" s="171" t="s">
        <v>78</v>
      </c>
      <c r="BG7" s="172" t="s">
        <v>79</v>
      </c>
      <c r="BH7" s="171">
        <v>23</v>
      </c>
      <c r="BI7" s="171">
        <v>500</v>
      </c>
      <c r="BJ7" s="171" t="s">
        <v>122</v>
      </c>
      <c r="BK7" s="171" t="s">
        <v>123</v>
      </c>
      <c r="BL7" s="171" t="s">
        <v>124</v>
      </c>
      <c r="BM7" s="171" t="s">
        <v>60</v>
      </c>
      <c r="CA7" s="32" t="s">
        <v>101</v>
      </c>
      <c r="CB7" s="44" t="s">
        <v>102</v>
      </c>
      <c r="CC7" s="44">
        <f>SUM(D8,R21,AF8,AT10,BH9)</f>
        <v>3266</v>
      </c>
      <c r="CD7" s="44">
        <f>SUM(E8,S21,AG8,AU10,BI9)</f>
        <v>18585</v>
      </c>
      <c r="CE7" s="44"/>
      <c r="CF7" s="44"/>
      <c r="CG7" s="44"/>
      <c r="CH7" s="45">
        <f>SUM(I8,W21,AK8,AY10,BM9)</f>
        <v>196</v>
      </c>
      <c r="CI7" s="36">
        <f t="shared" si="0"/>
        <v>6.0012247397428047E-2</v>
      </c>
      <c r="CK7" s="180" t="s">
        <v>76</v>
      </c>
      <c r="CL7" s="133" t="s">
        <v>77</v>
      </c>
      <c r="CM7" s="40" t="s">
        <v>71</v>
      </c>
      <c r="CN7" s="41" t="s">
        <v>116</v>
      </c>
      <c r="CO7" s="42" t="s">
        <v>1</v>
      </c>
      <c r="CP7" s="43">
        <v>78</v>
      </c>
      <c r="CQ7" s="703">
        <f>SUM(CP7,CP8,CP9,CP10,CP11,CP12,CP13,CP14,CP15)</f>
        <v>262</v>
      </c>
      <c r="CZ7" s="14">
        <v>710780917</v>
      </c>
      <c r="DA7" s="14" t="s">
        <v>125</v>
      </c>
      <c r="DB7" s="14" t="s">
        <v>77</v>
      </c>
      <c r="DC7" s="14">
        <v>66</v>
      </c>
      <c r="DD7" s="13"/>
      <c r="DJ7" s="12"/>
      <c r="DK7" s="12" t="s">
        <v>95</v>
      </c>
      <c r="DL7" s="12"/>
      <c r="DM7" s="12">
        <v>23</v>
      </c>
      <c r="DP7" s="704"/>
      <c r="DQ7" s="704"/>
      <c r="DR7" s="704"/>
      <c r="DS7" s="12" t="s">
        <v>3</v>
      </c>
      <c r="DT7" s="12">
        <v>31</v>
      </c>
      <c r="DU7" s="704"/>
      <c r="EL7" t="s">
        <v>126</v>
      </c>
    </row>
    <row r="8" spans="1:142" ht="46.8" x14ac:dyDescent="0.3">
      <c r="A8" s="26">
        <v>3</v>
      </c>
      <c r="B8" s="26" t="s">
        <v>101</v>
      </c>
      <c r="C8" s="62" t="s">
        <v>127</v>
      </c>
      <c r="D8" s="61">
        <v>488</v>
      </c>
      <c r="E8" s="61">
        <v>2469</v>
      </c>
      <c r="F8" s="61" t="s">
        <v>128</v>
      </c>
      <c r="G8" s="61" t="s">
        <v>129</v>
      </c>
      <c r="H8" s="61" t="s">
        <v>130</v>
      </c>
      <c r="I8" s="61">
        <v>26</v>
      </c>
      <c r="J8" s="22" t="s">
        <v>63</v>
      </c>
      <c r="K8" s="22" t="s">
        <v>64</v>
      </c>
      <c r="L8" s="22">
        <v>16</v>
      </c>
      <c r="O8" s="61">
        <v>21</v>
      </c>
      <c r="P8" s="61" t="s">
        <v>71</v>
      </c>
      <c r="Q8" s="62" t="s">
        <v>72</v>
      </c>
      <c r="R8" s="61">
        <v>637</v>
      </c>
      <c r="S8" s="61">
        <v>4825</v>
      </c>
      <c r="T8" s="61" t="s">
        <v>73</v>
      </c>
      <c r="U8" s="61" t="s">
        <v>74</v>
      </c>
      <c r="V8" s="61" t="s">
        <v>75</v>
      </c>
      <c r="W8" s="61">
        <v>272</v>
      </c>
      <c r="X8" s="22" t="s">
        <v>3</v>
      </c>
      <c r="Y8" s="22" t="s">
        <v>64</v>
      </c>
      <c r="Z8" s="22">
        <v>18</v>
      </c>
      <c r="AC8" s="61">
        <v>6</v>
      </c>
      <c r="AD8" s="61" t="s">
        <v>101</v>
      </c>
      <c r="AE8" s="62" t="s">
        <v>127</v>
      </c>
      <c r="AF8" s="61">
        <v>23</v>
      </c>
      <c r="AG8" s="61">
        <v>377</v>
      </c>
      <c r="AH8" s="61" t="s">
        <v>131</v>
      </c>
      <c r="AI8" s="61" t="s">
        <v>132</v>
      </c>
      <c r="AJ8" s="61" t="s">
        <v>133</v>
      </c>
      <c r="AK8" s="61">
        <v>11</v>
      </c>
      <c r="AL8" s="105" t="s">
        <v>2</v>
      </c>
      <c r="AM8" s="105" t="s">
        <v>64</v>
      </c>
      <c r="AN8" s="105">
        <v>11</v>
      </c>
      <c r="AQ8" s="164">
        <v>7</v>
      </c>
      <c r="AR8" s="53" t="s">
        <v>78</v>
      </c>
      <c r="AS8" s="54" t="s">
        <v>79</v>
      </c>
      <c r="AT8" s="53">
        <v>410</v>
      </c>
      <c r="AU8" s="53">
        <v>2476</v>
      </c>
      <c r="AV8" s="53" t="s">
        <v>134</v>
      </c>
      <c r="AW8" s="53" t="s">
        <v>135</v>
      </c>
      <c r="AX8" s="53" t="s">
        <v>136</v>
      </c>
      <c r="AY8" s="53">
        <v>75</v>
      </c>
      <c r="AZ8" s="38" t="s">
        <v>3</v>
      </c>
      <c r="BA8" s="38" t="s">
        <v>64</v>
      </c>
      <c r="BB8" s="38">
        <v>46</v>
      </c>
      <c r="BE8" s="61">
        <v>5</v>
      </c>
      <c r="BF8" s="61" t="s">
        <v>117</v>
      </c>
      <c r="BG8" s="62" t="s">
        <v>137</v>
      </c>
      <c r="BH8" s="61">
        <v>23</v>
      </c>
      <c r="BI8" s="61">
        <v>389</v>
      </c>
      <c r="BJ8" s="61" t="s">
        <v>138</v>
      </c>
      <c r="BK8" s="61" t="s">
        <v>123</v>
      </c>
      <c r="BL8" s="61" t="s">
        <v>139</v>
      </c>
      <c r="BM8" s="61" t="s">
        <v>60</v>
      </c>
      <c r="CA8" s="26" t="s">
        <v>117</v>
      </c>
      <c r="CB8" s="27" t="s">
        <v>118</v>
      </c>
      <c r="CC8" s="27">
        <f>SUM(D11,R29,AF15,AT13,BH8)</f>
        <v>1279</v>
      </c>
      <c r="CD8" s="27">
        <f>SUM(E11,S29,AG15,AU13,BI8)</f>
        <v>9071</v>
      </c>
      <c r="CE8" s="27"/>
      <c r="CF8" s="27"/>
      <c r="CG8" s="27"/>
      <c r="CH8" s="28">
        <f>SUM(I11,W29,AK15,AY13,BM8)</f>
        <v>140</v>
      </c>
      <c r="CI8" s="29">
        <f t="shared" si="0"/>
        <v>0.10946051602814699</v>
      </c>
      <c r="CK8" s="180" t="s">
        <v>76</v>
      </c>
      <c r="CL8" s="133" t="s">
        <v>77</v>
      </c>
      <c r="CM8" s="46" t="s">
        <v>78</v>
      </c>
      <c r="CN8" s="47" t="s">
        <v>93</v>
      </c>
      <c r="CO8" s="47" t="s">
        <v>1</v>
      </c>
      <c r="CP8" s="48">
        <v>32</v>
      </c>
      <c r="CQ8" s="703"/>
      <c r="CZ8" s="14">
        <v>710978156</v>
      </c>
      <c r="DA8" s="14" t="s">
        <v>2</v>
      </c>
      <c r="DB8" s="14" t="s">
        <v>64</v>
      </c>
      <c r="DC8" s="14">
        <v>62</v>
      </c>
      <c r="DD8" s="13"/>
      <c r="DP8" s="49">
        <v>710978263</v>
      </c>
      <c r="DQ8" s="49" t="s">
        <v>1</v>
      </c>
      <c r="DR8" s="49" t="s">
        <v>64</v>
      </c>
      <c r="DS8" s="50" t="s">
        <v>1</v>
      </c>
      <c r="DT8" s="49">
        <v>357</v>
      </c>
    </row>
    <row r="9" spans="1:142" ht="62.4" x14ac:dyDescent="0.3">
      <c r="A9" s="14">
        <v>3</v>
      </c>
      <c r="B9" s="14" t="s">
        <v>101</v>
      </c>
      <c r="C9" s="131" t="s">
        <v>127</v>
      </c>
      <c r="D9" s="61">
        <v>488</v>
      </c>
      <c r="E9" s="61">
        <v>2469</v>
      </c>
      <c r="F9" s="61" t="s">
        <v>128</v>
      </c>
      <c r="G9" s="61" t="s">
        <v>129</v>
      </c>
      <c r="H9" s="61" t="s">
        <v>130</v>
      </c>
      <c r="I9" s="61">
        <v>26</v>
      </c>
      <c r="J9" s="22" t="s">
        <v>95</v>
      </c>
      <c r="K9" s="22"/>
      <c r="L9" s="22" t="s">
        <v>140</v>
      </c>
      <c r="O9" s="61">
        <v>21</v>
      </c>
      <c r="P9" s="61" t="s">
        <v>71</v>
      </c>
      <c r="Q9" s="62" t="s">
        <v>72</v>
      </c>
      <c r="R9" s="61">
        <v>637</v>
      </c>
      <c r="S9" s="61">
        <v>4825</v>
      </c>
      <c r="T9" s="61" t="s">
        <v>73</v>
      </c>
      <c r="U9" s="61" t="s">
        <v>74</v>
      </c>
      <c r="V9" s="61" t="s">
        <v>75</v>
      </c>
      <c r="W9" s="61">
        <v>272</v>
      </c>
      <c r="X9" s="22" t="s">
        <v>141</v>
      </c>
      <c r="Y9" s="22" t="s">
        <v>64</v>
      </c>
      <c r="Z9" s="22">
        <v>13</v>
      </c>
      <c r="AC9" s="61">
        <v>6</v>
      </c>
      <c r="AD9" s="61" t="s">
        <v>101</v>
      </c>
      <c r="AE9" s="62" t="s">
        <v>127</v>
      </c>
      <c r="AF9" s="61">
        <v>23</v>
      </c>
      <c r="AG9" s="61">
        <v>377</v>
      </c>
      <c r="AH9" s="61" t="s">
        <v>131</v>
      </c>
      <c r="AI9" s="61" t="s">
        <v>132</v>
      </c>
      <c r="AJ9" s="61" t="s">
        <v>133</v>
      </c>
      <c r="AK9" s="241">
        <v>11</v>
      </c>
      <c r="AL9" s="242" t="s">
        <v>95</v>
      </c>
      <c r="AM9" s="242"/>
      <c r="AN9" s="242" t="s">
        <v>121</v>
      </c>
      <c r="AQ9" s="164">
        <v>7</v>
      </c>
      <c r="AR9" s="53" t="s">
        <v>78</v>
      </c>
      <c r="AS9" s="54" t="s">
        <v>79</v>
      </c>
      <c r="AT9" s="53">
        <v>410</v>
      </c>
      <c r="AU9" s="53">
        <v>2476</v>
      </c>
      <c r="AV9" s="53" t="s">
        <v>134</v>
      </c>
      <c r="AW9" s="53" t="s">
        <v>135</v>
      </c>
      <c r="AX9" s="53" t="s">
        <v>136</v>
      </c>
      <c r="AY9" s="53">
        <v>75</v>
      </c>
      <c r="AZ9" s="38" t="s">
        <v>95</v>
      </c>
      <c r="BA9" s="38"/>
      <c r="BB9" s="38">
        <v>29</v>
      </c>
      <c r="BE9" s="171">
        <v>6</v>
      </c>
      <c r="BF9" s="171" t="s">
        <v>101</v>
      </c>
      <c r="BG9" s="172" t="s">
        <v>127</v>
      </c>
      <c r="BH9" s="171">
        <v>23</v>
      </c>
      <c r="BI9" s="171">
        <v>311</v>
      </c>
      <c r="BJ9" s="171" t="s">
        <v>142</v>
      </c>
      <c r="BK9" s="171" t="s">
        <v>132</v>
      </c>
      <c r="BL9" s="171" t="s">
        <v>143</v>
      </c>
      <c r="BM9" s="171" t="s">
        <v>60</v>
      </c>
      <c r="CA9" s="32" t="s">
        <v>144</v>
      </c>
      <c r="CB9" s="52" t="s">
        <v>145</v>
      </c>
      <c r="CC9" s="33">
        <f>SUM(D10,R32,AT20,BH10)</f>
        <v>784</v>
      </c>
      <c r="CD9" s="33">
        <f>SUM(E10,S32,AU20,BI10)</f>
        <v>3208</v>
      </c>
      <c r="CE9" s="33"/>
      <c r="CF9" s="33"/>
      <c r="CG9" s="33"/>
      <c r="CH9" s="33">
        <f>SUM(I10,W32,AY20,BM10)</f>
        <v>128</v>
      </c>
      <c r="CI9" s="36">
        <f t="shared" si="0"/>
        <v>0.16326530612244897</v>
      </c>
      <c r="CK9" s="180" t="s">
        <v>76</v>
      </c>
      <c r="CL9" s="133" t="s">
        <v>77</v>
      </c>
      <c r="CM9" s="47" t="s">
        <v>65</v>
      </c>
      <c r="CN9" s="47" t="s">
        <v>66</v>
      </c>
      <c r="CO9" s="47" t="s">
        <v>1</v>
      </c>
      <c r="CP9" s="51">
        <v>22</v>
      </c>
      <c r="CQ9" s="703"/>
      <c r="CZ9" s="14">
        <v>710977307</v>
      </c>
      <c r="DA9" s="14" t="s">
        <v>120</v>
      </c>
      <c r="DB9" s="14" t="s">
        <v>77</v>
      </c>
      <c r="DC9" s="14">
        <v>60</v>
      </c>
      <c r="DD9" s="13"/>
      <c r="DP9" s="14">
        <v>710781824</v>
      </c>
      <c r="DQ9" s="14" t="s">
        <v>76</v>
      </c>
      <c r="DR9" s="14" t="s">
        <v>77</v>
      </c>
      <c r="DS9" s="12" t="s">
        <v>1</v>
      </c>
      <c r="DT9" s="14">
        <v>327</v>
      </c>
    </row>
    <row r="10" spans="1:142" ht="78" x14ac:dyDescent="0.3">
      <c r="A10" s="116">
        <v>12</v>
      </c>
      <c r="B10" s="116" t="s">
        <v>144</v>
      </c>
      <c r="C10" s="54" t="s">
        <v>146</v>
      </c>
      <c r="D10" s="53">
        <v>165</v>
      </c>
      <c r="E10" s="53">
        <v>608</v>
      </c>
      <c r="F10" s="53" t="s">
        <v>147</v>
      </c>
      <c r="G10" s="53" t="s">
        <v>148</v>
      </c>
      <c r="H10" s="53" t="s">
        <v>149</v>
      </c>
      <c r="I10" s="53">
        <v>19</v>
      </c>
      <c r="J10" s="55" t="s">
        <v>95</v>
      </c>
      <c r="K10" s="56"/>
      <c r="L10" s="56">
        <v>19</v>
      </c>
      <c r="O10" s="61">
        <v>21</v>
      </c>
      <c r="P10" s="61" t="s">
        <v>71</v>
      </c>
      <c r="Q10" s="62" t="s">
        <v>72</v>
      </c>
      <c r="R10" s="61">
        <v>637</v>
      </c>
      <c r="S10" s="61">
        <v>4825</v>
      </c>
      <c r="T10" s="61" t="s">
        <v>73</v>
      </c>
      <c r="U10" s="61" t="s">
        <v>74</v>
      </c>
      <c r="V10" s="61" t="s">
        <v>75</v>
      </c>
      <c r="W10" s="61">
        <v>272</v>
      </c>
      <c r="X10" s="22" t="s">
        <v>95</v>
      </c>
      <c r="Y10" s="22"/>
      <c r="Z10" s="22">
        <v>54</v>
      </c>
      <c r="AC10" s="53">
        <v>2</v>
      </c>
      <c r="AD10" s="53" t="s">
        <v>86</v>
      </c>
      <c r="AE10" s="54" t="s">
        <v>87</v>
      </c>
      <c r="AF10" s="53">
        <v>43</v>
      </c>
      <c r="AG10" s="53">
        <v>797</v>
      </c>
      <c r="AH10" s="53" t="s">
        <v>150</v>
      </c>
      <c r="AI10" s="53" t="s">
        <v>151</v>
      </c>
      <c r="AJ10" s="151" t="s">
        <v>152</v>
      </c>
      <c r="AK10" s="128" t="s">
        <v>60</v>
      </c>
      <c r="AL10" s="153"/>
      <c r="AM10" s="238"/>
      <c r="AN10" s="238"/>
      <c r="AQ10" s="130">
        <v>3</v>
      </c>
      <c r="AR10" s="61" t="s">
        <v>101</v>
      </c>
      <c r="AS10" s="62" t="s">
        <v>127</v>
      </c>
      <c r="AT10" s="61">
        <v>1087</v>
      </c>
      <c r="AU10" s="61">
        <v>5932</v>
      </c>
      <c r="AV10" s="61" t="s">
        <v>49</v>
      </c>
      <c r="AW10" s="61" t="s">
        <v>153</v>
      </c>
      <c r="AX10" s="61" t="s">
        <v>154</v>
      </c>
      <c r="AY10" s="61">
        <v>62</v>
      </c>
      <c r="AZ10" s="57" t="s">
        <v>3</v>
      </c>
      <c r="BA10" s="22" t="s">
        <v>64</v>
      </c>
      <c r="BB10" s="22">
        <v>42</v>
      </c>
      <c r="BE10" s="61">
        <v>7</v>
      </c>
      <c r="BF10" s="61" t="s">
        <v>144</v>
      </c>
      <c r="BG10" s="62" t="s">
        <v>146</v>
      </c>
      <c r="BH10" s="61">
        <v>19</v>
      </c>
      <c r="BI10" s="61">
        <v>347</v>
      </c>
      <c r="BJ10" s="61" t="s">
        <v>122</v>
      </c>
      <c r="BK10" s="61" t="s">
        <v>155</v>
      </c>
      <c r="BL10" s="61" t="s">
        <v>156</v>
      </c>
      <c r="BM10" s="61" t="s">
        <v>60</v>
      </c>
      <c r="CA10" s="26" t="s">
        <v>157</v>
      </c>
      <c r="CB10" s="27" t="s">
        <v>158</v>
      </c>
      <c r="CC10" s="27">
        <f>SUM(D13,R36,AF14,AT24,BH11)</f>
        <v>3457</v>
      </c>
      <c r="CD10" s="27">
        <f>SUM(E13,S36,AG14,AU24,BI11)</f>
        <v>16128</v>
      </c>
      <c r="CE10" s="27"/>
      <c r="CF10" s="27"/>
      <c r="CG10" s="27"/>
      <c r="CH10" s="28">
        <f>SUM(I13,W36,AK14,AY24,BM11)</f>
        <v>107</v>
      </c>
      <c r="CI10" s="29">
        <f t="shared" si="0"/>
        <v>3.0951692218686721E-2</v>
      </c>
      <c r="CK10" s="180" t="s">
        <v>76</v>
      </c>
      <c r="CL10" s="133" t="s">
        <v>77</v>
      </c>
      <c r="CM10" s="47" t="s">
        <v>101</v>
      </c>
      <c r="CN10" s="47" t="s">
        <v>102</v>
      </c>
      <c r="CO10" s="47" t="s">
        <v>1</v>
      </c>
      <c r="CP10" s="48">
        <v>24</v>
      </c>
      <c r="CQ10" s="703"/>
      <c r="CZ10" s="14">
        <v>710978313</v>
      </c>
      <c r="DA10" s="14" t="s">
        <v>3</v>
      </c>
      <c r="DB10" s="14" t="s">
        <v>64</v>
      </c>
      <c r="DC10" s="14">
        <v>59</v>
      </c>
      <c r="DD10" s="13"/>
      <c r="DP10" s="49">
        <v>710002569</v>
      </c>
      <c r="DQ10" s="49" t="s">
        <v>107</v>
      </c>
      <c r="DR10" s="49" t="s">
        <v>77</v>
      </c>
      <c r="DS10" s="50" t="s">
        <v>1</v>
      </c>
      <c r="DT10" s="49">
        <v>171</v>
      </c>
    </row>
    <row r="11" spans="1:142" ht="118.95" customHeight="1" x14ac:dyDescent="0.3">
      <c r="A11" s="61">
        <v>15</v>
      </c>
      <c r="B11" s="61" t="s">
        <v>117</v>
      </c>
      <c r="C11" s="62" t="s">
        <v>137</v>
      </c>
      <c r="D11" s="61">
        <v>113</v>
      </c>
      <c r="E11" s="61">
        <v>931</v>
      </c>
      <c r="F11" s="61" t="s">
        <v>159</v>
      </c>
      <c r="G11" s="61" t="s">
        <v>160</v>
      </c>
      <c r="H11" s="61" t="s">
        <v>161</v>
      </c>
      <c r="I11" s="61">
        <v>18</v>
      </c>
      <c r="J11" s="60" t="s">
        <v>63</v>
      </c>
      <c r="K11" s="60" t="s">
        <v>64</v>
      </c>
      <c r="L11" s="60">
        <v>12</v>
      </c>
      <c r="O11" s="53">
        <v>5</v>
      </c>
      <c r="P11" s="53" t="s">
        <v>78</v>
      </c>
      <c r="Q11" s="54" t="s">
        <v>79</v>
      </c>
      <c r="R11" s="53">
        <v>2004</v>
      </c>
      <c r="S11" s="53">
        <v>11933</v>
      </c>
      <c r="T11" s="53" t="s">
        <v>162</v>
      </c>
      <c r="U11" s="53" t="s">
        <v>163</v>
      </c>
      <c r="V11" s="53" t="s">
        <v>164</v>
      </c>
      <c r="W11" s="53">
        <v>257</v>
      </c>
      <c r="X11" s="38" t="s">
        <v>103</v>
      </c>
      <c r="Y11" s="38" t="s">
        <v>77</v>
      </c>
      <c r="Z11" s="38">
        <v>133</v>
      </c>
      <c r="AC11" s="61">
        <v>3</v>
      </c>
      <c r="AD11" s="61" t="s">
        <v>165</v>
      </c>
      <c r="AE11" s="62" t="s">
        <v>166</v>
      </c>
      <c r="AF11" s="61">
        <v>40</v>
      </c>
      <c r="AG11" s="61">
        <v>386</v>
      </c>
      <c r="AH11" s="61" t="s">
        <v>167</v>
      </c>
      <c r="AI11" s="61" t="s">
        <v>168</v>
      </c>
      <c r="AJ11" s="152" t="s">
        <v>169</v>
      </c>
      <c r="AK11" s="14" t="s">
        <v>60</v>
      </c>
      <c r="AL11" s="240"/>
      <c r="AM11" s="154"/>
      <c r="AN11" s="154"/>
      <c r="AQ11" s="130">
        <v>3</v>
      </c>
      <c r="AR11" s="61" t="s">
        <v>101</v>
      </c>
      <c r="AS11" s="62" t="s">
        <v>127</v>
      </c>
      <c r="AT11" s="61">
        <v>1087</v>
      </c>
      <c r="AU11" s="61">
        <v>5932</v>
      </c>
      <c r="AV11" s="61" t="s">
        <v>49</v>
      </c>
      <c r="AW11" s="61" t="s">
        <v>153</v>
      </c>
      <c r="AX11" s="61" t="s">
        <v>154</v>
      </c>
      <c r="AY11" s="61">
        <v>62</v>
      </c>
      <c r="AZ11" s="57" t="s">
        <v>96</v>
      </c>
      <c r="BA11" s="22" t="s">
        <v>64</v>
      </c>
      <c r="BB11" s="22">
        <v>12</v>
      </c>
      <c r="BE11" s="171">
        <v>8</v>
      </c>
      <c r="BF11" s="171" t="s">
        <v>157</v>
      </c>
      <c r="BG11" s="172" t="s">
        <v>170</v>
      </c>
      <c r="BH11" s="171">
        <v>15</v>
      </c>
      <c r="BI11" s="171">
        <v>290</v>
      </c>
      <c r="BJ11" s="171" t="s">
        <v>171</v>
      </c>
      <c r="BK11" s="171" t="s">
        <v>172</v>
      </c>
      <c r="BL11" s="171" t="s">
        <v>173</v>
      </c>
      <c r="BM11" s="171" t="s">
        <v>60</v>
      </c>
      <c r="CA11" s="32" t="s">
        <v>174</v>
      </c>
      <c r="CB11" s="52" t="s">
        <v>175</v>
      </c>
      <c r="CC11" s="33">
        <f>SUM(D19,R39,AF13,AT26,BH13)</f>
        <v>1377</v>
      </c>
      <c r="CD11" s="33">
        <f>SUM(E19,S39,AG13,AU26,BI13)</f>
        <v>6840</v>
      </c>
      <c r="CE11" s="33"/>
      <c r="CF11" s="33"/>
      <c r="CG11" s="33"/>
      <c r="CH11" s="35">
        <v>96</v>
      </c>
      <c r="CI11" s="36">
        <f t="shared" si="0"/>
        <v>6.9716775599128547E-2</v>
      </c>
      <c r="CK11" s="180" t="s">
        <v>76</v>
      </c>
      <c r="CL11" s="133" t="s">
        <v>77</v>
      </c>
      <c r="CM11" s="47" t="s">
        <v>176</v>
      </c>
      <c r="CN11" s="58" t="s">
        <v>177</v>
      </c>
      <c r="CO11" s="47" t="s">
        <v>1</v>
      </c>
      <c r="CP11" s="48">
        <v>20</v>
      </c>
      <c r="CQ11" s="703"/>
      <c r="CZ11" s="14">
        <v>710978206</v>
      </c>
      <c r="DA11" s="14" t="s">
        <v>96</v>
      </c>
      <c r="DB11" s="14" t="s">
        <v>64</v>
      </c>
      <c r="DC11" s="14">
        <v>45</v>
      </c>
      <c r="DD11" s="13"/>
      <c r="DP11" s="59">
        <v>710780917</v>
      </c>
      <c r="DQ11" s="59" t="s">
        <v>125</v>
      </c>
      <c r="DR11" s="59" t="s">
        <v>77</v>
      </c>
      <c r="DS11" s="12" t="s">
        <v>1</v>
      </c>
      <c r="DT11" s="14">
        <v>66</v>
      </c>
    </row>
    <row r="12" spans="1:142" ht="62.4" x14ac:dyDescent="0.3">
      <c r="A12" s="61">
        <v>15</v>
      </c>
      <c r="B12" s="61" t="s">
        <v>117</v>
      </c>
      <c r="C12" s="62" t="s">
        <v>137</v>
      </c>
      <c r="D12" s="61">
        <v>113</v>
      </c>
      <c r="E12" s="61">
        <v>931</v>
      </c>
      <c r="F12" s="61" t="s">
        <v>159</v>
      </c>
      <c r="G12" s="61" t="s">
        <v>160</v>
      </c>
      <c r="H12" s="61" t="s">
        <v>161</v>
      </c>
      <c r="I12" s="61">
        <v>18</v>
      </c>
      <c r="J12" s="60" t="s">
        <v>95</v>
      </c>
      <c r="K12" s="60"/>
      <c r="L12" s="60" t="s">
        <v>178</v>
      </c>
      <c r="O12" s="53">
        <v>5</v>
      </c>
      <c r="P12" s="53" t="s">
        <v>78</v>
      </c>
      <c r="Q12" s="54" t="s">
        <v>79</v>
      </c>
      <c r="R12" s="53">
        <v>2004</v>
      </c>
      <c r="S12" s="53">
        <v>11933</v>
      </c>
      <c r="T12" s="53" t="s">
        <v>162</v>
      </c>
      <c r="U12" s="53" t="s">
        <v>163</v>
      </c>
      <c r="V12" s="53" t="s">
        <v>164</v>
      </c>
      <c r="W12" s="53">
        <v>257</v>
      </c>
      <c r="X12" s="38" t="s">
        <v>76</v>
      </c>
      <c r="Y12" s="38" t="s">
        <v>77</v>
      </c>
      <c r="Z12" s="38">
        <v>32</v>
      </c>
      <c r="AC12" s="53">
        <v>5</v>
      </c>
      <c r="AD12" s="53" t="s">
        <v>111</v>
      </c>
      <c r="AE12" s="54" t="s">
        <v>112</v>
      </c>
      <c r="AF12" s="53">
        <v>24</v>
      </c>
      <c r="AG12" s="53">
        <v>413</v>
      </c>
      <c r="AH12" s="53" t="s">
        <v>179</v>
      </c>
      <c r="AI12" s="53" t="s">
        <v>180</v>
      </c>
      <c r="AJ12" s="151" t="s">
        <v>181</v>
      </c>
      <c r="AK12" s="128" t="s">
        <v>60</v>
      </c>
      <c r="AL12" s="240"/>
      <c r="AM12" s="154"/>
      <c r="AN12" s="154"/>
      <c r="AQ12" s="130">
        <v>3</v>
      </c>
      <c r="AR12" s="61" t="s">
        <v>101</v>
      </c>
      <c r="AS12" s="62" t="s">
        <v>127</v>
      </c>
      <c r="AT12" s="61">
        <v>1087</v>
      </c>
      <c r="AU12" s="61">
        <v>5932</v>
      </c>
      <c r="AV12" s="61" t="s">
        <v>49</v>
      </c>
      <c r="AW12" s="61" t="s">
        <v>153</v>
      </c>
      <c r="AX12" s="61" t="s">
        <v>154</v>
      </c>
      <c r="AY12" s="61">
        <v>62</v>
      </c>
      <c r="AZ12" s="57" t="s">
        <v>95</v>
      </c>
      <c r="BA12" s="22"/>
      <c r="BB12" s="22" t="s">
        <v>182</v>
      </c>
      <c r="BE12" s="61">
        <v>9</v>
      </c>
      <c r="BF12" s="61" t="s">
        <v>183</v>
      </c>
      <c r="BG12" s="62" t="s">
        <v>184</v>
      </c>
      <c r="BH12" s="61">
        <v>15</v>
      </c>
      <c r="BI12" s="61">
        <v>285</v>
      </c>
      <c r="BJ12" s="61" t="s">
        <v>185</v>
      </c>
      <c r="BK12" s="61" t="s">
        <v>186</v>
      </c>
      <c r="BL12" s="61" t="s">
        <v>187</v>
      </c>
      <c r="BM12" s="61" t="s">
        <v>60</v>
      </c>
      <c r="CA12" s="26" t="s">
        <v>111</v>
      </c>
      <c r="CB12" s="27" t="s">
        <v>188</v>
      </c>
      <c r="CC12" s="27">
        <f>SUM(D14,R44,AF12,AT15,BH6)</f>
        <v>1775</v>
      </c>
      <c r="CD12" s="27">
        <f>SUM(E14,S44,AG12,AU15,BI6)</f>
        <v>9080</v>
      </c>
      <c r="CE12" s="27"/>
      <c r="CF12" s="27"/>
      <c r="CG12" s="27"/>
      <c r="CH12" s="28">
        <f>SUM(I14,W44,AK12,AY15,BM6)</f>
        <v>94</v>
      </c>
      <c r="CI12" s="29">
        <f t="shared" si="0"/>
        <v>5.295774647887324E-2</v>
      </c>
      <c r="CK12" s="180" t="s">
        <v>76</v>
      </c>
      <c r="CL12" s="133" t="s">
        <v>77</v>
      </c>
      <c r="CM12" s="47" t="s">
        <v>117</v>
      </c>
      <c r="CN12" s="47" t="s">
        <v>118</v>
      </c>
      <c r="CO12" s="47" t="s">
        <v>1</v>
      </c>
      <c r="CP12" s="48">
        <v>20</v>
      </c>
      <c r="CQ12" s="703"/>
      <c r="CZ12" s="14">
        <v>710978180</v>
      </c>
      <c r="DA12" s="14" t="s">
        <v>141</v>
      </c>
      <c r="DB12" s="14" t="s">
        <v>64</v>
      </c>
      <c r="DC12" s="14">
        <v>44</v>
      </c>
      <c r="DD12" s="13"/>
      <c r="DP12" s="701">
        <v>710978156</v>
      </c>
      <c r="DQ12" s="701" t="s">
        <v>2</v>
      </c>
      <c r="DR12" s="701" t="s">
        <v>64</v>
      </c>
      <c r="DS12" s="63" t="s">
        <v>1</v>
      </c>
      <c r="DT12" s="64">
        <v>62</v>
      </c>
      <c r="DU12" s="702">
        <f>SUM(DT12,DT13)</f>
        <v>158</v>
      </c>
    </row>
    <row r="13" spans="1:142" ht="118.95" customHeight="1" x14ac:dyDescent="0.3">
      <c r="A13" s="53">
        <v>2</v>
      </c>
      <c r="B13" s="53" t="s">
        <v>157</v>
      </c>
      <c r="C13" s="54" t="s">
        <v>170</v>
      </c>
      <c r="D13" s="53">
        <v>564</v>
      </c>
      <c r="E13" s="53">
        <v>2461</v>
      </c>
      <c r="F13" s="53" t="s">
        <v>189</v>
      </c>
      <c r="G13" s="53" t="s">
        <v>190</v>
      </c>
      <c r="H13" s="53" t="s">
        <v>106</v>
      </c>
      <c r="I13" s="53">
        <v>17</v>
      </c>
      <c r="J13" s="56" t="s">
        <v>95</v>
      </c>
      <c r="K13" s="56"/>
      <c r="L13" s="56">
        <v>17</v>
      </c>
      <c r="O13" s="53">
        <v>5</v>
      </c>
      <c r="P13" s="53" t="s">
        <v>78</v>
      </c>
      <c r="Q13" s="54" t="s">
        <v>79</v>
      </c>
      <c r="R13" s="53">
        <v>2004</v>
      </c>
      <c r="S13" s="53">
        <v>11933</v>
      </c>
      <c r="T13" s="53" t="s">
        <v>162</v>
      </c>
      <c r="U13" s="53" t="s">
        <v>163</v>
      </c>
      <c r="V13" s="53" t="s">
        <v>164</v>
      </c>
      <c r="W13" s="53">
        <v>257</v>
      </c>
      <c r="X13" s="38" t="s">
        <v>1</v>
      </c>
      <c r="Y13" s="38" t="s">
        <v>64</v>
      </c>
      <c r="Z13" s="38">
        <v>28</v>
      </c>
      <c r="AC13" s="61">
        <v>7</v>
      </c>
      <c r="AD13" s="61" t="s">
        <v>174</v>
      </c>
      <c r="AE13" s="62" t="s">
        <v>175</v>
      </c>
      <c r="AF13" s="61">
        <v>18</v>
      </c>
      <c r="AG13" s="61">
        <v>440</v>
      </c>
      <c r="AH13" s="61" t="s">
        <v>191</v>
      </c>
      <c r="AI13" s="61" t="s">
        <v>192</v>
      </c>
      <c r="AJ13" s="152" t="s">
        <v>181</v>
      </c>
      <c r="AK13" s="14" t="s">
        <v>60</v>
      </c>
      <c r="AL13" s="240"/>
      <c r="AM13" s="154"/>
      <c r="AN13" s="154"/>
      <c r="AQ13" s="164">
        <v>9</v>
      </c>
      <c r="AR13" s="53" t="s">
        <v>117</v>
      </c>
      <c r="AS13" s="54" t="s">
        <v>137</v>
      </c>
      <c r="AT13" s="53">
        <v>313</v>
      </c>
      <c r="AU13" s="53">
        <v>2132</v>
      </c>
      <c r="AV13" s="53" t="s">
        <v>193</v>
      </c>
      <c r="AW13" s="53" t="s">
        <v>194</v>
      </c>
      <c r="AX13" s="53" t="s">
        <v>195</v>
      </c>
      <c r="AY13" s="53">
        <v>41</v>
      </c>
      <c r="AZ13" s="68" t="s">
        <v>3</v>
      </c>
      <c r="BA13" s="38" t="s">
        <v>64</v>
      </c>
      <c r="BB13" s="38">
        <v>31</v>
      </c>
      <c r="BE13" s="171">
        <v>10</v>
      </c>
      <c r="BF13" s="171" t="s">
        <v>174</v>
      </c>
      <c r="BG13" s="172" t="s">
        <v>175</v>
      </c>
      <c r="BH13" s="171">
        <v>13</v>
      </c>
      <c r="BI13" s="171">
        <v>234</v>
      </c>
      <c r="BJ13" s="171" t="s">
        <v>196</v>
      </c>
      <c r="BK13" s="171" t="s">
        <v>197</v>
      </c>
      <c r="BL13" s="171" t="s">
        <v>198</v>
      </c>
      <c r="BM13" s="171" t="s">
        <v>60</v>
      </c>
      <c r="BP13" s="65"/>
      <c r="CA13" s="32" t="s">
        <v>176</v>
      </c>
      <c r="CB13" s="52" t="s">
        <v>177</v>
      </c>
      <c r="CC13" s="33">
        <f>R25</f>
        <v>964</v>
      </c>
      <c r="CD13" s="33">
        <f>S25</f>
        <v>4208</v>
      </c>
      <c r="CE13" s="33"/>
      <c r="CF13" s="33"/>
      <c r="CG13" s="33"/>
      <c r="CH13" s="35">
        <f>W25</f>
        <v>82</v>
      </c>
      <c r="CI13" s="36">
        <f t="shared" si="0"/>
        <v>8.5062240663900418E-2</v>
      </c>
      <c r="CK13" s="180" t="s">
        <v>76</v>
      </c>
      <c r="CL13" s="133" t="s">
        <v>77</v>
      </c>
      <c r="CM13" s="47" t="s">
        <v>144</v>
      </c>
      <c r="CN13" s="58" t="s">
        <v>145</v>
      </c>
      <c r="CO13" s="47" t="s">
        <v>1</v>
      </c>
      <c r="CP13" s="48">
        <v>33</v>
      </c>
      <c r="CQ13" s="703"/>
      <c r="CZ13" s="14">
        <v>710781535</v>
      </c>
      <c r="DA13" s="14" t="s">
        <v>199</v>
      </c>
      <c r="DB13" s="14" t="s">
        <v>200</v>
      </c>
      <c r="DC13" s="14">
        <v>17</v>
      </c>
      <c r="DP13" s="701"/>
      <c r="DQ13" s="701"/>
      <c r="DR13" s="701"/>
      <c r="DS13" s="66" t="s">
        <v>2</v>
      </c>
      <c r="DT13" s="67">
        <v>96</v>
      </c>
      <c r="DU13" s="702"/>
    </row>
    <row r="14" spans="1:142" ht="93.6" x14ac:dyDescent="0.3">
      <c r="A14" s="61">
        <v>8</v>
      </c>
      <c r="B14" s="61" t="s">
        <v>111</v>
      </c>
      <c r="C14" s="62" t="s">
        <v>112</v>
      </c>
      <c r="D14" s="61">
        <v>201</v>
      </c>
      <c r="E14" s="61">
        <v>672</v>
      </c>
      <c r="F14" s="61" t="s">
        <v>201</v>
      </c>
      <c r="G14" s="61" t="s">
        <v>202</v>
      </c>
      <c r="H14" s="61" t="s">
        <v>203</v>
      </c>
      <c r="I14" s="241">
        <v>16</v>
      </c>
      <c r="J14" s="239" t="s">
        <v>95</v>
      </c>
      <c r="K14" s="239"/>
      <c r="L14" s="239">
        <v>16</v>
      </c>
      <c r="O14" s="53">
        <v>5</v>
      </c>
      <c r="P14" s="53" t="s">
        <v>78</v>
      </c>
      <c r="Q14" s="54" t="s">
        <v>79</v>
      </c>
      <c r="R14" s="53">
        <v>2004</v>
      </c>
      <c r="S14" s="53">
        <v>11933</v>
      </c>
      <c r="T14" s="53" t="s">
        <v>162</v>
      </c>
      <c r="U14" s="53" t="s">
        <v>163</v>
      </c>
      <c r="V14" s="53" t="s">
        <v>164</v>
      </c>
      <c r="W14" s="53">
        <v>257</v>
      </c>
      <c r="X14" s="38" t="s">
        <v>199</v>
      </c>
      <c r="Y14" s="38" t="s">
        <v>200</v>
      </c>
      <c r="Z14" s="38">
        <v>14</v>
      </c>
      <c r="AC14" s="53">
        <v>8</v>
      </c>
      <c r="AD14" s="53" t="s">
        <v>157</v>
      </c>
      <c r="AE14" s="54" t="s">
        <v>170</v>
      </c>
      <c r="AF14" s="53">
        <v>12</v>
      </c>
      <c r="AG14" s="53">
        <v>195</v>
      </c>
      <c r="AH14" s="53" t="s">
        <v>204</v>
      </c>
      <c r="AI14" s="53" t="s">
        <v>205</v>
      </c>
      <c r="AJ14" s="151" t="s">
        <v>206</v>
      </c>
      <c r="AK14" s="128" t="s">
        <v>60</v>
      </c>
      <c r="AL14" s="240"/>
      <c r="AM14" s="154"/>
      <c r="AN14" s="154"/>
      <c r="AQ14" s="164">
        <v>9</v>
      </c>
      <c r="AR14" s="53" t="s">
        <v>117</v>
      </c>
      <c r="AS14" s="54" t="s">
        <v>137</v>
      </c>
      <c r="AT14" s="53">
        <v>313</v>
      </c>
      <c r="AU14" s="53">
        <v>2132</v>
      </c>
      <c r="AV14" s="53" t="s">
        <v>193</v>
      </c>
      <c r="AW14" s="53" t="s">
        <v>194</v>
      </c>
      <c r="AX14" s="53" t="s">
        <v>195</v>
      </c>
      <c r="AY14" s="53">
        <v>41</v>
      </c>
      <c r="AZ14" s="68" t="s">
        <v>95</v>
      </c>
      <c r="BA14" s="38"/>
      <c r="BB14" s="38" t="s">
        <v>140</v>
      </c>
      <c r="BE14" s="26">
        <v>11</v>
      </c>
      <c r="BF14" s="26" t="s">
        <v>165</v>
      </c>
      <c r="BG14" s="122" t="s">
        <v>166</v>
      </c>
      <c r="BH14" s="26">
        <v>12</v>
      </c>
      <c r="BI14" s="26">
        <v>173</v>
      </c>
      <c r="BJ14" s="26" t="s">
        <v>207</v>
      </c>
      <c r="BK14" s="26" t="s">
        <v>208</v>
      </c>
      <c r="BL14" s="26" t="s">
        <v>181</v>
      </c>
      <c r="BM14" s="26" t="s">
        <v>60</v>
      </c>
      <c r="BR14" s="65"/>
      <c r="CA14" s="26" t="s">
        <v>183</v>
      </c>
      <c r="CB14" s="27" t="s">
        <v>184</v>
      </c>
      <c r="CC14" s="27">
        <f>SUM(D18,R46,AT22,BH12)</f>
        <v>1255</v>
      </c>
      <c r="CD14" s="27">
        <f>SUM(E18,S46,AU22,BI12)</f>
        <v>5508</v>
      </c>
      <c r="CE14" s="27"/>
      <c r="CF14" s="27"/>
      <c r="CG14" s="27"/>
      <c r="CH14" s="28" t="s">
        <v>209</v>
      </c>
      <c r="CI14" s="29" t="s">
        <v>210</v>
      </c>
      <c r="CK14" s="180" t="s">
        <v>76</v>
      </c>
      <c r="CL14" s="133" t="s">
        <v>77</v>
      </c>
      <c r="CM14" s="47" t="s">
        <v>157</v>
      </c>
      <c r="CN14" s="47" t="s">
        <v>158</v>
      </c>
      <c r="CO14" s="47" t="s">
        <v>1</v>
      </c>
      <c r="CP14" s="48">
        <v>22</v>
      </c>
      <c r="CQ14" s="703"/>
      <c r="CZ14" s="14">
        <v>710978214</v>
      </c>
      <c r="DA14" s="14" t="s">
        <v>119</v>
      </c>
      <c r="DB14" s="14" t="s">
        <v>64</v>
      </c>
      <c r="DC14" s="14">
        <v>16</v>
      </c>
      <c r="DD14" s="13"/>
      <c r="DP14" s="59">
        <v>710977307</v>
      </c>
      <c r="DQ14" s="59" t="s">
        <v>120</v>
      </c>
      <c r="DR14" s="59" t="s">
        <v>77</v>
      </c>
      <c r="DS14" s="69" t="s">
        <v>1</v>
      </c>
      <c r="DT14" s="14">
        <v>60</v>
      </c>
    </row>
    <row r="15" spans="1:142" ht="62.4" x14ac:dyDescent="0.3">
      <c r="A15" s="61">
        <v>5</v>
      </c>
      <c r="B15" s="61" t="s">
        <v>211</v>
      </c>
      <c r="C15" s="62" t="s">
        <v>212</v>
      </c>
      <c r="D15" s="61">
        <v>257</v>
      </c>
      <c r="E15" s="61">
        <v>912</v>
      </c>
      <c r="F15" s="61" t="s">
        <v>58</v>
      </c>
      <c r="G15" s="61" t="s">
        <v>58</v>
      </c>
      <c r="H15" s="152" t="s">
        <v>152</v>
      </c>
      <c r="I15" s="14" t="s">
        <v>60</v>
      </c>
      <c r="J15" s="153"/>
      <c r="K15" s="238"/>
      <c r="L15" s="238"/>
      <c r="O15" s="53">
        <v>5</v>
      </c>
      <c r="P15" s="53" t="s">
        <v>78</v>
      </c>
      <c r="Q15" s="54" t="s">
        <v>79</v>
      </c>
      <c r="R15" s="53">
        <v>2004</v>
      </c>
      <c r="S15" s="53">
        <v>11933</v>
      </c>
      <c r="T15" s="53" t="s">
        <v>162</v>
      </c>
      <c r="U15" s="53" t="s">
        <v>163</v>
      </c>
      <c r="V15" s="53" t="s">
        <v>164</v>
      </c>
      <c r="W15" s="53">
        <v>257</v>
      </c>
      <c r="X15" s="38" t="s">
        <v>95</v>
      </c>
      <c r="Y15" s="38"/>
      <c r="Z15" s="38">
        <v>50</v>
      </c>
      <c r="AC15" s="61">
        <v>9</v>
      </c>
      <c r="AD15" s="61" t="s">
        <v>117</v>
      </c>
      <c r="AE15" s="62" t="s">
        <v>137</v>
      </c>
      <c r="AF15" s="61">
        <v>12</v>
      </c>
      <c r="AG15" s="61">
        <v>215</v>
      </c>
      <c r="AH15" s="61" t="s">
        <v>213</v>
      </c>
      <c r="AI15" s="61" t="s">
        <v>205</v>
      </c>
      <c r="AJ15" s="152" t="s">
        <v>100</v>
      </c>
      <c r="AK15" s="14" t="s">
        <v>60</v>
      </c>
      <c r="AL15" s="240"/>
      <c r="AM15" s="154"/>
      <c r="AN15" s="154"/>
      <c r="AQ15" s="130">
        <v>11</v>
      </c>
      <c r="AR15" s="61" t="s">
        <v>111</v>
      </c>
      <c r="AS15" s="62" t="s">
        <v>112</v>
      </c>
      <c r="AT15" s="61">
        <v>292</v>
      </c>
      <c r="AU15" s="61">
        <v>1611</v>
      </c>
      <c r="AV15" s="61" t="s">
        <v>214</v>
      </c>
      <c r="AW15" s="61" t="s">
        <v>215</v>
      </c>
      <c r="AX15" s="61" t="s">
        <v>216</v>
      </c>
      <c r="AY15" s="61">
        <v>41</v>
      </c>
      <c r="AZ15" s="57" t="s">
        <v>3</v>
      </c>
      <c r="BA15" s="22" t="s">
        <v>64</v>
      </c>
      <c r="BB15" s="22">
        <v>25</v>
      </c>
      <c r="BR15" s="65"/>
      <c r="CA15" s="73" t="s">
        <v>91</v>
      </c>
      <c r="CB15" s="44" t="s">
        <v>92</v>
      </c>
      <c r="CC15" s="33">
        <f>SUM(D21,R56,AT18,BS4)</f>
        <v>1328</v>
      </c>
      <c r="CD15" s="33">
        <f>SUM(E21,S56,AU18,BT4)</f>
        <v>5933</v>
      </c>
      <c r="CE15" s="33"/>
      <c r="CF15" s="33"/>
      <c r="CG15" s="33"/>
      <c r="CH15" s="35" t="s">
        <v>217</v>
      </c>
      <c r="CI15" s="36" t="s">
        <v>218</v>
      </c>
      <c r="CK15" s="180" t="s">
        <v>76</v>
      </c>
      <c r="CL15" s="133" t="s">
        <v>77</v>
      </c>
      <c r="CM15" s="47" t="s">
        <v>174</v>
      </c>
      <c r="CN15" s="58" t="s">
        <v>175</v>
      </c>
      <c r="CO15" s="47" t="s">
        <v>1</v>
      </c>
      <c r="CP15" s="48">
        <v>11</v>
      </c>
      <c r="CQ15" s="703"/>
      <c r="CZ15" s="14"/>
      <c r="DA15" s="14" t="s">
        <v>95</v>
      </c>
      <c r="DB15" s="14"/>
      <c r="DC15" s="14">
        <v>75</v>
      </c>
      <c r="DP15" s="701">
        <v>710978313</v>
      </c>
      <c r="DQ15" s="701" t="s">
        <v>3</v>
      </c>
      <c r="DR15" s="701" t="s">
        <v>64</v>
      </c>
      <c r="DS15" s="63" t="s">
        <v>1</v>
      </c>
      <c r="DT15" s="49">
        <v>59</v>
      </c>
      <c r="DU15" s="702">
        <f>SUM(DT15,DT16)</f>
        <v>433</v>
      </c>
    </row>
    <row r="16" spans="1:142" ht="62.4" x14ac:dyDescent="0.3">
      <c r="A16" s="53">
        <v>6</v>
      </c>
      <c r="B16" s="53" t="s">
        <v>219</v>
      </c>
      <c r="C16" s="54" t="s">
        <v>220</v>
      </c>
      <c r="D16" s="53">
        <v>215</v>
      </c>
      <c r="E16" s="53">
        <v>791</v>
      </c>
      <c r="F16" s="53" t="s">
        <v>221</v>
      </c>
      <c r="G16" s="53" t="s">
        <v>58</v>
      </c>
      <c r="H16" s="151" t="s">
        <v>222</v>
      </c>
      <c r="I16" s="128" t="s">
        <v>60</v>
      </c>
      <c r="J16" s="240"/>
      <c r="K16" s="154"/>
      <c r="L16" s="154"/>
      <c r="O16" s="61">
        <v>3</v>
      </c>
      <c r="P16" s="61" t="s">
        <v>65</v>
      </c>
      <c r="Q16" s="62" t="s">
        <v>67</v>
      </c>
      <c r="R16" s="61">
        <v>2348</v>
      </c>
      <c r="S16" s="61">
        <v>16265</v>
      </c>
      <c r="T16" s="61" t="s">
        <v>223</v>
      </c>
      <c r="U16" s="61" t="s">
        <v>224</v>
      </c>
      <c r="V16" s="61" t="s">
        <v>225</v>
      </c>
      <c r="W16" s="61">
        <v>214</v>
      </c>
      <c r="X16" s="22" t="s">
        <v>1</v>
      </c>
      <c r="Y16" s="22" t="s">
        <v>64</v>
      </c>
      <c r="Z16" s="22">
        <v>85</v>
      </c>
      <c r="AQ16" s="130">
        <v>11</v>
      </c>
      <c r="AR16" s="61" t="s">
        <v>111</v>
      </c>
      <c r="AS16" s="62" t="s">
        <v>112</v>
      </c>
      <c r="AT16" s="61">
        <v>292</v>
      </c>
      <c r="AU16" s="61">
        <v>1611</v>
      </c>
      <c r="AV16" s="61" t="s">
        <v>214</v>
      </c>
      <c r="AW16" s="61" t="s">
        <v>215</v>
      </c>
      <c r="AX16" s="61" t="s">
        <v>216</v>
      </c>
      <c r="AY16" s="61">
        <v>41</v>
      </c>
      <c r="AZ16" s="57" t="s">
        <v>96</v>
      </c>
      <c r="BA16" s="22" t="s">
        <v>64</v>
      </c>
      <c r="BB16" s="22">
        <v>11</v>
      </c>
      <c r="BF16" s="70"/>
      <c r="BG16" s="70"/>
      <c r="BH16" s="71"/>
      <c r="BI16" s="71"/>
      <c r="BJ16" s="71"/>
      <c r="BS16" s="65"/>
      <c r="BT16" s="65"/>
      <c r="BU16" s="72"/>
      <c r="BV16" s="72"/>
      <c r="BW16" s="72"/>
      <c r="CA16" s="26" t="s">
        <v>226</v>
      </c>
      <c r="CB16" s="39" t="s">
        <v>227</v>
      </c>
      <c r="CC16" s="27">
        <f>SUM(D22,R47,AT30)</f>
        <v>1007</v>
      </c>
      <c r="CD16" s="27">
        <f>SUM(E22,S47,AU30)</f>
        <v>5957</v>
      </c>
      <c r="CE16" s="27"/>
      <c r="CF16" s="27"/>
      <c r="CG16" s="27"/>
      <c r="CH16" s="28" t="s">
        <v>228</v>
      </c>
      <c r="CI16" s="29" t="s">
        <v>229</v>
      </c>
      <c r="CK16" s="181" t="s">
        <v>1</v>
      </c>
      <c r="CL16" s="76" t="s">
        <v>64</v>
      </c>
      <c r="CM16" s="74" t="s">
        <v>71</v>
      </c>
      <c r="CN16" s="75" t="s">
        <v>116</v>
      </c>
      <c r="CO16" s="76" t="s">
        <v>1</v>
      </c>
      <c r="CP16" s="77">
        <v>49</v>
      </c>
      <c r="CQ16" s="704">
        <f>SUM(CP16,CP17,CP18,CP19,CP20,CP21,CP22,CP23,CP24,CP25)</f>
        <v>313</v>
      </c>
      <c r="DP16" s="706"/>
      <c r="DQ16" s="706"/>
      <c r="DR16" s="706"/>
      <c r="DS16" s="66" t="s">
        <v>3</v>
      </c>
      <c r="DT16" s="50">
        <v>374</v>
      </c>
      <c r="DU16" s="705"/>
    </row>
    <row r="17" spans="1:125" ht="46.8" x14ac:dyDescent="0.3">
      <c r="A17" s="61">
        <v>7</v>
      </c>
      <c r="B17" s="61" t="s">
        <v>230</v>
      </c>
      <c r="C17" s="62" t="s">
        <v>231</v>
      </c>
      <c r="D17" s="61">
        <v>206</v>
      </c>
      <c r="E17" s="61">
        <v>0</v>
      </c>
      <c r="F17" s="61" t="s">
        <v>232</v>
      </c>
      <c r="G17" s="61" t="s">
        <v>233</v>
      </c>
      <c r="H17" s="152" t="s">
        <v>152</v>
      </c>
      <c r="I17" s="14" t="s">
        <v>234</v>
      </c>
      <c r="J17" s="240"/>
      <c r="K17" s="154"/>
      <c r="L17" s="154"/>
      <c r="O17" s="61">
        <v>3</v>
      </c>
      <c r="P17" s="61" t="s">
        <v>65</v>
      </c>
      <c r="Q17" s="62" t="s">
        <v>67</v>
      </c>
      <c r="R17" s="61">
        <v>2348</v>
      </c>
      <c r="S17" s="61">
        <v>16265</v>
      </c>
      <c r="T17" s="61" t="s">
        <v>223</v>
      </c>
      <c r="U17" s="61" t="s">
        <v>224</v>
      </c>
      <c r="V17" s="61" t="s">
        <v>225</v>
      </c>
      <c r="W17" s="61">
        <v>214</v>
      </c>
      <c r="X17" s="22" t="s">
        <v>103</v>
      </c>
      <c r="Y17" s="22" t="s">
        <v>77</v>
      </c>
      <c r="Z17" s="22">
        <v>63</v>
      </c>
      <c r="AQ17" s="130">
        <v>11</v>
      </c>
      <c r="AR17" s="61" t="s">
        <v>111</v>
      </c>
      <c r="AS17" s="62" t="s">
        <v>112</v>
      </c>
      <c r="AT17" s="61">
        <v>292</v>
      </c>
      <c r="AU17" s="61">
        <v>1611</v>
      </c>
      <c r="AV17" s="61" t="s">
        <v>214</v>
      </c>
      <c r="AW17" s="61" t="s">
        <v>215</v>
      </c>
      <c r="AX17" s="61" t="s">
        <v>216</v>
      </c>
      <c r="AY17" s="61">
        <v>41</v>
      </c>
      <c r="AZ17" s="57" t="s">
        <v>95</v>
      </c>
      <c r="BA17" s="22"/>
      <c r="BB17" s="22" t="s">
        <v>235</v>
      </c>
      <c r="BF17" s="708"/>
      <c r="BG17" s="708"/>
      <c r="BH17" s="71"/>
      <c r="BI17" s="71"/>
      <c r="BJ17" s="71"/>
      <c r="BS17" s="65"/>
      <c r="BT17" s="65"/>
      <c r="BU17" s="72"/>
      <c r="BV17" s="72"/>
      <c r="BW17" s="72"/>
      <c r="CA17" s="32" t="s">
        <v>236</v>
      </c>
      <c r="CB17" s="52" t="s">
        <v>237</v>
      </c>
      <c r="CC17" s="33">
        <f>R42</f>
        <v>688</v>
      </c>
      <c r="CD17" s="33">
        <f>S42</f>
        <v>2300</v>
      </c>
      <c r="CE17" s="33"/>
      <c r="CF17" s="33"/>
      <c r="CG17" s="33"/>
      <c r="CH17" s="35">
        <f>W42</f>
        <v>38</v>
      </c>
      <c r="CI17" s="36">
        <f>CH17/CC17</f>
        <v>5.5232558139534885E-2</v>
      </c>
      <c r="CK17" s="181" t="s">
        <v>1</v>
      </c>
      <c r="CL17" s="76" t="s">
        <v>64</v>
      </c>
      <c r="CM17" s="74" t="s">
        <v>78</v>
      </c>
      <c r="CN17" s="76" t="s">
        <v>93</v>
      </c>
      <c r="CO17" s="76" t="s">
        <v>1</v>
      </c>
      <c r="CP17" s="77">
        <v>28</v>
      </c>
      <c r="CQ17" s="704"/>
      <c r="DP17" s="707">
        <v>710978206</v>
      </c>
      <c r="DQ17" s="707" t="s">
        <v>96</v>
      </c>
      <c r="DR17" s="707" t="s">
        <v>64</v>
      </c>
      <c r="DS17" s="69" t="s">
        <v>1</v>
      </c>
      <c r="DT17" s="78">
        <v>45</v>
      </c>
      <c r="DU17" s="704">
        <f>SUM(DT17,DT18)</f>
        <v>157</v>
      </c>
    </row>
    <row r="18" spans="1:125" ht="62.4" x14ac:dyDescent="0.3">
      <c r="A18" s="53">
        <v>9</v>
      </c>
      <c r="B18" s="53" t="s">
        <v>183</v>
      </c>
      <c r="C18" s="54" t="s">
        <v>184</v>
      </c>
      <c r="D18" s="53">
        <v>183</v>
      </c>
      <c r="E18" s="53">
        <v>644</v>
      </c>
      <c r="F18" s="53" t="s">
        <v>238</v>
      </c>
      <c r="G18" s="53" t="s">
        <v>239</v>
      </c>
      <c r="H18" s="151" t="s">
        <v>240</v>
      </c>
      <c r="I18" s="128" t="s">
        <v>60</v>
      </c>
      <c r="J18" s="240"/>
      <c r="K18" s="154"/>
      <c r="L18" s="154"/>
      <c r="O18" s="61">
        <v>3</v>
      </c>
      <c r="P18" s="61" t="s">
        <v>65</v>
      </c>
      <c r="Q18" s="62" t="s">
        <v>67</v>
      </c>
      <c r="R18" s="61">
        <v>2348</v>
      </c>
      <c r="S18" s="61">
        <v>16265</v>
      </c>
      <c r="T18" s="61" t="s">
        <v>223</v>
      </c>
      <c r="U18" s="61" t="s">
        <v>224</v>
      </c>
      <c r="V18" s="61" t="s">
        <v>225</v>
      </c>
      <c r="W18" s="61">
        <v>214</v>
      </c>
      <c r="X18" s="22" t="s">
        <v>76</v>
      </c>
      <c r="Y18" s="22" t="s">
        <v>77</v>
      </c>
      <c r="Z18" s="22">
        <v>22</v>
      </c>
      <c r="AQ18" s="164">
        <v>6</v>
      </c>
      <c r="AR18" s="53" t="s">
        <v>91</v>
      </c>
      <c r="AS18" s="54" t="s">
        <v>92</v>
      </c>
      <c r="AT18" s="53">
        <v>425</v>
      </c>
      <c r="AU18" s="53">
        <v>2032</v>
      </c>
      <c r="AV18" s="53" t="s">
        <v>241</v>
      </c>
      <c r="AW18" s="53" t="s">
        <v>242</v>
      </c>
      <c r="AX18" s="53" t="s">
        <v>243</v>
      </c>
      <c r="AY18" s="53">
        <v>36</v>
      </c>
      <c r="AZ18" s="38" t="s">
        <v>3</v>
      </c>
      <c r="BA18" s="38" t="s">
        <v>64</v>
      </c>
      <c r="BB18" s="38">
        <v>31</v>
      </c>
      <c r="BF18" s="708"/>
      <c r="BG18" s="708"/>
      <c r="BH18" s="71"/>
      <c r="BI18" s="71"/>
      <c r="BJ18" s="71"/>
      <c r="BS18" s="65"/>
      <c r="BT18" s="65"/>
      <c r="BU18" s="72"/>
      <c r="BV18" s="72"/>
      <c r="BW18" s="72"/>
      <c r="CA18" s="61" t="s">
        <v>244</v>
      </c>
      <c r="CB18" s="75" t="s">
        <v>245</v>
      </c>
      <c r="CC18" s="76">
        <f>SUM(D34,R55,AT28)</f>
        <v>259</v>
      </c>
      <c r="CD18" s="76">
        <f>SUM(E34,S55,AU28)</f>
        <v>644</v>
      </c>
      <c r="CE18" s="76"/>
      <c r="CF18" s="76"/>
      <c r="CG18" s="76"/>
      <c r="CH18" s="77" t="s">
        <v>246</v>
      </c>
      <c r="CI18" s="29" t="s">
        <v>247</v>
      </c>
      <c r="CK18" s="181" t="s">
        <v>1</v>
      </c>
      <c r="CL18" s="76" t="s">
        <v>64</v>
      </c>
      <c r="CM18" s="76" t="s">
        <v>65</v>
      </c>
      <c r="CN18" s="76" t="s">
        <v>66</v>
      </c>
      <c r="CO18" s="76" t="s">
        <v>1</v>
      </c>
      <c r="CP18" s="77">
        <v>85</v>
      </c>
      <c r="CQ18" s="704"/>
      <c r="DP18" s="707"/>
      <c r="DQ18" s="707"/>
      <c r="DR18" s="707"/>
      <c r="DS18" s="79" t="s">
        <v>3</v>
      </c>
      <c r="DT18" s="80">
        <v>112</v>
      </c>
      <c r="DU18" s="704"/>
    </row>
    <row r="19" spans="1:125" ht="62.4" x14ac:dyDescent="0.3">
      <c r="A19" s="61">
        <v>10</v>
      </c>
      <c r="B19" s="61" t="s">
        <v>174</v>
      </c>
      <c r="C19" s="62" t="s">
        <v>175</v>
      </c>
      <c r="D19" s="61">
        <v>174</v>
      </c>
      <c r="E19" s="61">
        <v>708</v>
      </c>
      <c r="F19" s="61" t="s">
        <v>248</v>
      </c>
      <c r="G19" s="61" t="s">
        <v>249</v>
      </c>
      <c r="H19" s="152" t="s">
        <v>250</v>
      </c>
      <c r="I19" s="14" t="s">
        <v>60</v>
      </c>
      <c r="J19" s="240"/>
      <c r="K19" s="154"/>
      <c r="L19" s="154"/>
      <c r="O19" s="61">
        <v>3</v>
      </c>
      <c r="P19" s="61" t="s">
        <v>65</v>
      </c>
      <c r="Q19" s="62" t="s">
        <v>67</v>
      </c>
      <c r="R19" s="61">
        <v>2348</v>
      </c>
      <c r="S19" s="61">
        <v>16265</v>
      </c>
      <c r="T19" s="61" t="s">
        <v>223</v>
      </c>
      <c r="U19" s="61" t="s">
        <v>224</v>
      </c>
      <c r="V19" s="61" t="s">
        <v>225</v>
      </c>
      <c r="W19" s="61">
        <v>214</v>
      </c>
      <c r="X19" s="22" t="s">
        <v>107</v>
      </c>
      <c r="Y19" s="22" t="s">
        <v>77</v>
      </c>
      <c r="Z19" s="22">
        <v>12</v>
      </c>
      <c r="AQ19" s="164">
        <v>6</v>
      </c>
      <c r="AR19" s="53" t="s">
        <v>91</v>
      </c>
      <c r="AS19" s="54" t="s">
        <v>92</v>
      </c>
      <c r="AT19" s="53">
        <v>425</v>
      </c>
      <c r="AU19" s="53">
        <v>2032</v>
      </c>
      <c r="AV19" s="53" t="s">
        <v>241</v>
      </c>
      <c r="AW19" s="53" t="s">
        <v>242</v>
      </c>
      <c r="AX19" s="53" t="s">
        <v>243</v>
      </c>
      <c r="AY19" s="53">
        <v>36</v>
      </c>
      <c r="AZ19" s="38" t="s">
        <v>95</v>
      </c>
      <c r="BA19" s="38"/>
      <c r="BB19" s="38" t="s">
        <v>251</v>
      </c>
      <c r="BF19" s="708"/>
      <c r="BG19" s="708"/>
      <c r="BH19" s="71"/>
      <c r="BI19" s="71"/>
      <c r="BJ19" s="71"/>
      <c r="CA19" s="32" t="s">
        <v>252</v>
      </c>
      <c r="CB19" s="52" t="s">
        <v>253</v>
      </c>
      <c r="CC19" s="33">
        <f xml:space="preserve"> R48</f>
        <v>196</v>
      </c>
      <c r="CD19" s="33">
        <f xml:space="preserve"> S48</f>
        <v>2557</v>
      </c>
      <c r="CE19" s="33"/>
      <c r="CF19" s="33"/>
      <c r="CG19" s="33"/>
      <c r="CH19" s="35">
        <f xml:space="preserve"> W48</f>
        <v>32</v>
      </c>
      <c r="CI19" s="36">
        <f>CH19/CC19</f>
        <v>0.16326530612244897</v>
      </c>
      <c r="CK19" s="181" t="s">
        <v>1</v>
      </c>
      <c r="CL19" s="76" t="s">
        <v>64</v>
      </c>
      <c r="CM19" s="76" t="s">
        <v>101</v>
      </c>
      <c r="CN19" s="76" t="s">
        <v>102</v>
      </c>
      <c r="CO19" s="76" t="s">
        <v>1</v>
      </c>
      <c r="CP19" s="77">
        <v>26</v>
      </c>
      <c r="CQ19" s="704"/>
      <c r="DP19" s="81">
        <v>710978180</v>
      </c>
      <c r="DQ19" s="81" t="s">
        <v>141</v>
      </c>
      <c r="DR19" s="81" t="s">
        <v>64</v>
      </c>
      <c r="DS19" s="63" t="s">
        <v>1</v>
      </c>
      <c r="DT19" s="49">
        <v>44</v>
      </c>
    </row>
    <row r="20" spans="1:125" ht="62.4" x14ac:dyDescent="0.3">
      <c r="A20" s="53">
        <v>11</v>
      </c>
      <c r="B20" s="53" t="s">
        <v>254</v>
      </c>
      <c r="C20" s="54" t="s">
        <v>255</v>
      </c>
      <c r="D20" s="53">
        <v>172</v>
      </c>
      <c r="E20" s="53">
        <v>7</v>
      </c>
      <c r="F20" s="53" t="s">
        <v>256</v>
      </c>
      <c r="G20" s="53" t="s">
        <v>257</v>
      </c>
      <c r="H20" s="151" t="s">
        <v>152</v>
      </c>
      <c r="I20" s="128" t="s">
        <v>60</v>
      </c>
      <c r="J20" s="240"/>
      <c r="K20" s="154"/>
      <c r="L20" s="154"/>
      <c r="O20" s="61">
        <v>3</v>
      </c>
      <c r="P20" s="61" t="s">
        <v>65</v>
      </c>
      <c r="Q20" s="62" t="s">
        <v>67</v>
      </c>
      <c r="R20" s="61">
        <v>2348</v>
      </c>
      <c r="S20" s="61">
        <v>16265</v>
      </c>
      <c r="T20" s="61" t="s">
        <v>223</v>
      </c>
      <c r="U20" s="61" t="s">
        <v>224</v>
      </c>
      <c r="V20" s="61" t="s">
        <v>225</v>
      </c>
      <c r="W20" s="61">
        <v>214</v>
      </c>
      <c r="X20" s="22" t="s">
        <v>95</v>
      </c>
      <c r="Y20" s="22"/>
      <c r="Z20" s="22">
        <v>32</v>
      </c>
      <c r="AQ20" s="130">
        <v>14</v>
      </c>
      <c r="AR20" s="61" t="s">
        <v>144</v>
      </c>
      <c r="AS20" s="62" t="s">
        <v>146</v>
      </c>
      <c r="AT20" s="61">
        <v>200</v>
      </c>
      <c r="AU20" s="61">
        <v>627</v>
      </c>
      <c r="AV20" s="61" t="s">
        <v>49</v>
      </c>
      <c r="AW20" s="61" t="s">
        <v>258</v>
      </c>
      <c r="AX20" s="61" t="s">
        <v>259</v>
      </c>
      <c r="AY20" s="61">
        <v>31</v>
      </c>
      <c r="AZ20" s="22" t="s">
        <v>3</v>
      </c>
      <c r="BA20" s="22" t="s">
        <v>64</v>
      </c>
      <c r="BB20" s="22">
        <v>24</v>
      </c>
      <c r="BF20" s="708"/>
      <c r="BG20" s="708"/>
      <c r="BH20" s="71"/>
      <c r="BI20" s="71"/>
      <c r="BJ20" s="71"/>
      <c r="CA20" s="61" t="s">
        <v>260</v>
      </c>
      <c r="CB20" s="75" t="s">
        <v>261</v>
      </c>
      <c r="CC20" s="76">
        <f>SUM(D29,R50,AT40)</f>
        <v>450</v>
      </c>
      <c r="CD20" s="76">
        <f>SUM(E29,S50,AU40)</f>
        <v>2710</v>
      </c>
      <c r="CE20" s="76"/>
      <c r="CF20" s="76"/>
      <c r="CG20" s="76"/>
      <c r="CH20" s="77" t="s">
        <v>262</v>
      </c>
      <c r="CI20" s="29" t="s">
        <v>263</v>
      </c>
      <c r="CK20" s="181" t="s">
        <v>1</v>
      </c>
      <c r="CL20" s="76" t="s">
        <v>64</v>
      </c>
      <c r="CM20" s="76" t="s">
        <v>176</v>
      </c>
      <c r="CN20" s="82" t="s">
        <v>177</v>
      </c>
      <c r="CO20" s="76" t="s">
        <v>1</v>
      </c>
      <c r="CP20" s="77">
        <v>14</v>
      </c>
      <c r="CQ20" s="704"/>
      <c r="DP20" s="707">
        <v>710978214</v>
      </c>
      <c r="DQ20" s="707" t="s">
        <v>119</v>
      </c>
      <c r="DR20" s="707" t="s">
        <v>64</v>
      </c>
      <c r="DS20" s="69" t="s">
        <v>1</v>
      </c>
      <c r="DT20" s="59">
        <v>16</v>
      </c>
      <c r="DU20" s="704">
        <f>SUM(DT20,DT21)</f>
        <v>44</v>
      </c>
    </row>
    <row r="21" spans="1:125" ht="102" customHeight="1" x14ac:dyDescent="0.3">
      <c r="A21" s="61">
        <v>13</v>
      </c>
      <c r="B21" s="61" t="s">
        <v>91</v>
      </c>
      <c r="C21" s="62" t="s">
        <v>92</v>
      </c>
      <c r="D21" s="61">
        <v>151</v>
      </c>
      <c r="E21" s="61">
        <v>215</v>
      </c>
      <c r="F21" s="61" t="s">
        <v>264</v>
      </c>
      <c r="G21" s="61" t="s">
        <v>265</v>
      </c>
      <c r="H21" s="152" t="s">
        <v>266</v>
      </c>
      <c r="I21" s="14" t="s">
        <v>60</v>
      </c>
      <c r="J21" s="240"/>
      <c r="K21" s="154"/>
      <c r="L21" s="154"/>
      <c r="O21" s="53">
        <v>7</v>
      </c>
      <c r="P21" s="53" t="s">
        <v>101</v>
      </c>
      <c r="Q21" s="54" t="s">
        <v>127</v>
      </c>
      <c r="R21" s="53">
        <v>1645</v>
      </c>
      <c r="S21" s="53">
        <v>9496</v>
      </c>
      <c r="T21" s="53" t="s">
        <v>233</v>
      </c>
      <c r="U21" s="53" t="s">
        <v>267</v>
      </c>
      <c r="V21" s="53" t="s">
        <v>268</v>
      </c>
      <c r="W21" s="53">
        <v>97</v>
      </c>
      <c r="X21" s="38" t="s">
        <v>1</v>
      </c>
      <c r="Y21" s="38" t="s">
        <v>64</v>
      </c>
      <c r="Z21" s="38">
        <v>26</v>
      </c>
      <c r="AQ21" s="130">
        <v>14</v>
      </c>
      <c r="AR21" s="61" t="s">
        <v>144</v>
      </c>
      <c r="AS21" s="62" t="s">
        <v>146</v>
      </c>
      <c r="AT21" s="61">
        <v>200</v>
      </c>
      <c r="AU21" s="61">
        <v>627</v>
      </c>
      <c r="AV21" s="61" t="s">
        <v>49</v>
      </c>
      <c r="AW21" s="61" t="s">
        <v>258</v>
      </c>
      <c r="AX21" s="61" t="s">
        <v>259</v>
      </c>
      <c r="AY21" s="61">
        <v>31</v>
      </c>
      <c r="AZ21" s="22" t="s">
        <v>95</v>
      </c>
      <c r="BA21" s="22"/>
      <c r="BB21" s="22" t="s">
        <v>269</v>
      </c>
      <c r="BF21" s="708"/>
      <c r="BG21" s="708"/>
      <c r="BH21" s="71"/>
      <c r="BI21" s="71"/>
      <c r="BJ21" s="71"/>
      <c r="CA21" s="73" t="s">
        <v>270</v>
      </c>
      <c r="CB21" s="84" t="s">
        <v>271</v>
      </c>
      <c r="CC21" s="44">
        <f>R52</f>
        <v>305</v>
      </c>
      <c r="CD21" s="44">
        <f>S52</f>
        <v>1997</v>
      </c>
      <c r="CE21" s="44"/>
      <c r="CF21" s="44"/>
      <c r="CG21" s="44"/>
      <c r="CH21" s="45">
        <f>W52</f>
        <v>27</v>
      </c>
      <c r="CI21" s="36">
        <f>CH21/CC21</f>
        <v>8.8524590163934422E-2</v>
      </c>
      <c r="CK21" s="181" t="s">
        <v>1</v>
      </c>
      <c r="CL21" s="76" t="s">
        <v>64</v>
      </c>
      <c r="CM21" s="76" t="s">
        <v>117</v>
      </c>
      <c r="CN21" s="76" t="s">
        <v>118</v>
      </c>
      <c r="CO21" s="76" t="s">
        <v>1</v>
      </c>
      <c r="CP21" s="77">
        <v>31</v>
      </c>
      <c r="CQ21" s="704"/>
      <c r="DP21" s="707"/>
      <c r="DQ21" s="707"/>
      <c r="DR21" s="707"/>
      <c r="DS21" s="83" t="s">
        <v>3</v>
      </c>
      <c r="DT21" s="14">
        <v>28</v>
      </c>
      <c r="DU21" s="704"/>
    </row>
    <row r="22" spans="1:125" ht="118.95" customHeight="1" x14ac:dyDescent="0.3">
      <c r="A22" s="53">
        <v>14</v>
      </c>
      <c r="B22" s="53" t="s">
        <v>226</v>
      </c>
      <c r="C22" s="54" t="s">
        <v>272</v>
      </c>
      <c r="D22" s="53">
        <v>129</v>
      </c>
      <c r="E22" s="53">
        <v>752</v>
      </c>
      <c r="F22" s="53" t="s">
        <v>73</v>
      </c>
      <c r="G22" s="53" t="s">
        <v>256</v>
      </c>
      <c r="H22" s="151" t="s">
        <v>273</v>
      </c>
      <c r="I22" s="128" t="s">
        <v>60</v>
      </c>
      <c r="J22" s="240"/>
      <c r="K22" s="154"/>
      <c r="L22" s="154"/>
      <c r="O22" s="53">
        <v>7</v>
      </c>
      <c r="P22" s="53" t="s">
        <v>101</v>
      </c>
      <c r="Q22" s="54" t="s">
        <v>127</v>
      </c>
      <c r="R22" s="53">
        <v>1645</v>
      </c>
      <c r="S22" s="53">
        <v>9496</v>
      </c>
      <c r="T22" s="53" t="s">
        <v>233</v>
      </c>
      <c r="U22" s="53" t="s">
        <v>267</v>
      </c>
      <c r="V22" s="53" t="s">
        <v>268</v>
      </c>
      <c r="W22" s="53">
        <v>97</v>
      </c>
      <c r="X22" s="38" t="s">
        <v>103</v>
      </c>
      <c r="Y22" s="38" t="s">
        <v>77</v>
      </c>
      <c r="Z22" s="38">
        <v>26</v>
      </c>
      <c r="AQ22" s="164">
        <v>10</v>
      </c>
      <c r="AR22" s="53" t="s">
        <v>183</v>
      </c>
      <c r="AS22" s="54" t="s">
        <v>184</v>
      </c>
      <c r="AT22" s="53">
        <v>313</v>
      </c>
      <c r="AU22" s="53">
        <v>1556</v>
      </c>
      <c r="AV22" s="53" t="s">
        <v>274</v>
      </c>
      <c r="AW22" s="53" t="s">
        <v>275</v>
      </c>
      <c r="AX22" s="53" t="s">
        <v>276</v>
      </c>
      <c r="AY22" s="53">
        <v>28</v>
      </c>
      <c r="AZ22" s="68" t="s">
        <v>3</v>
      </c>
      <c r="BA22" s="38" t="s">
        <v>64</v>
      </c>
      <c r="BB22" s="38">
        <v>24</v>
      </c>
      <c r="BF22" s="708"/>
      <c r="BG22" s="708"/>
      <c r="BH22" s="71"/>
      <c r="BI22" s="71"/>
      <c r="BJ22" s="71"/>
      <c r="CA22" s="61" t="s">
        <v>277</v>
      </c>
      <c r="CB22" s="75" t="s">
        <v>278</v>
      </c>
      <c r="CC22" s="76">
        <f>R53</f>
        <v>411</v>
      </c>
      <c r="CD22" s="76">
        <f>S53</f>
        <v>1915</v>
      </c>
      <c r="CE22" s="76"/>
      <c r="CF22" s="76"/>
      <c r="CG22" s="76"/>
      <c r="CH22" s="77">
        <f>W53</f>
        <v>20</v>
      </c>
      <c r="CI22" s="29">
        <f>CH22/CC22</f>
        <v>4.8661800486618008E-2</v>
      </c>
      <c r="CK22" s="181" t="s">
        <v>1</v>
      </c>
      <c r="CL22" s="76" t="s">
        <v>64</v>
      </c>
      <c r="CM22" s="76" t="s">
        <v>144</v>
      </c>
      <c r="CN22" s="82" t="s">
        <v>145</v>
      </c>
      <c r="CO22" s="76" t="s">
        <v>1</v>
      </c>
      <c r="CP22" s="77">
        <v>33</v>
      </c>
      <c r="CQ22" s="704"/>
      <c r="DP22" s="49">
        <v>710781535</v>
      </c>
      <c r="DQ22" s="49" t="s">
        <v>199</v>
      </c>
      <c r="DR22" s="49" t="s">
        <v>200</v>
      </c>
      <c r="DS22" s="63" t="s">
        <v>1</v>
      </c>
      <c r="DT22" s="49">
        <v>17</v>
      </c>
    </row>
    <row r="23" spans="1:125" ht="153" customHeight="1" x14ac:dyDescent="0.3">
      <c r="A23" s="61">
        <v>16</v>
      </c>
      <c r="B23" s="61" t="s">
        <v>279</v>
      </c>
      <c r="C23" s="62" t="s">
        <v>280</v>
      </c>
      <c r="D23" s="61">
        <v>96</v>
      </c>
      <c r="E23" s="61">
        <v>283</v>
      </c>
      <c r="F23" s="61" t="s">
        <v>281</v>
      </c>
      <c r="G23" s="61" t="s">
        <v>282</v>
      </c>
      <c r="H23" s="152" t="s">
        <v>283</v>
      </c>
      <c r="I23" s="14" t="s">
        <v>60</v>
      </c>
      <c r="J23" s="240"/>
      <c r="K23" s="154"/>
      <c r="L23" s="154"/>
      <c r="O23" s="53">
        <v>7</v>
      </c>
      <c r="P23" s="53" t="s">
        <v>101</v>
      </c>
      <c r="Q23" s="54" t="s">
        <v>127</v>
      </c>
      <c r="R23" s="53">
        <v>1645</v>
      </c>
      <c r="S23" s="53">
        <v>9496</v>
      </c>
      <c r="T23" s="53" t="s">
        <v>233</v>
      </c>
      <c r="U23" s="53" t="s">
        <v>267</v>
      </c>
      <c r="V23" s="53" t="s">
        <v>268</v>
      </c>
      <c r="W23" s="53">
        <v>97</v>
      </c>
      <c r="X23" s="38" t="s">
        <v>76</v>
      </c>
      <c r="Y23" s="38" t="s">
        <v>77</v>
      </c>
      <c r="Z23" s="38">
        <v>24</v>
      </c>
      <c r="AQ23" s="164">
        <v>10</v>
      </c>
      <c r="AR23" s="53" t="s">
        <v>183</v>
      </c>
      <c r="AS23" s="54" t="s">
        <v>184</v>
      </c>
      <c r="AT23" s="53">
        <v>313</v>
      </c>
      <c r="AU23" s="53">
        <v>1556</v>
      </c>
      <c r="AV23" s="53" t="s">
        <v>274</v>
      </c>
      <c r="AW23" s="53" t="s">
        <v>275</v>
      </c>
      <c r="AX23" s="53" t="s">
        <v>276</v>
      </c>
      <c r="AY23" s="53">
        <v>28</v>
      </c>
      <c r="AZ23" s="68" t="s">
        <v>95</v>
      </c>
      <c r="BA23" s="38"/>
      <c r="BB23" s="38" t="s">
        <v>251</v>
      </c>
      <c r="BF23" s="708"/>
      <c r="BG23" s="708"/>
      <c r="BH23" s="71"/>
      <c r="BI23" s="71"/>
      <c r="BJ23" s="71"/>
      <c r="CA23" s="32" t="s">
        <v>284</v>
      </c>
      <c r="CB23" s="52" t="s">
        <v>285</v>
      </c>
      <c r="CC23" s="33">
        <f>SUM(D24,R54,AT37)</f>
        <v>792</v>
      </c>
      <c r="CD23" s="33">
        <f>SUM(E24,S54,AU37)</f>
        <v>4600</v>
      </c>
      <c r="CE23" s="33"/>
      <c r="CF23" s="33"/>
      <c r="CG23" s="33"/>
      <c r="CH23" s="35" t="s">
        <v>286</v>
      </c>
      <c r="CI23" s="36" t="s">
        <v>287</v>
      </c>
      <c r="CK23" s="181" t="s">
        <v>1</v>
      </c>
      <c r="CL23" s="76" t="s">
        <v>64</v>
      </c>
      <c r="CM23" s="76" t="s">
        <v>174</v>
      </c>
      <c r="CN23" s="82" t="s">
        <v>175</v>
      </c>
      <c r="CO23" s="76" t="s">
        <v>1</v>
      </c>
      <c r="CP23" s="77">
        <v>15</v>
      </c>
      <c r="CQ23" s="704"/>
    </row>
    <row r="24" spans="1:125" ht="62.4" x14ac:dyDescent="0.3">
      <c r="A24" s="53">
        <v>17</v>
      </c>
      <c r="B24" s="53" t="s">
        <v>284</v>
      </c>
      <c r="C24" s="54" t="s">
        <v>288</v>
      </c>
      <c r="D24" s="53">
        <v>92</v>
      </c>
      <c r="E24" s="53">
        <v>712</v>
      </c>
      <c r="F24" s="53" t="s">
        <v>289</v>
      </c>
      <c r="G24" s="53" t="s">
        <v>290</v>
      </c>
      <c r="H24" s="151" t="s">
        <v>291</v>
      </c>
      <c r="I24" s="128" t="s">
        <v>60</v>
      </c>
      <c r="J24" s="240"/>
      <c r="K24" s="154"/>
      <c r="L24" s="154"/>
      <c r="O24" s="53">
        <v>7</v>
      </c>
      <c r="P24" s="53" t="s">
        <v>101</v>
      </c>
      <c r="Q24" s="54" t="s">
        <v>127</v>
      </c>
      <c r="R24" s="53">
        <v>1645</v>
      </c>
      <c r="S24" s="53">
        <v>9496</v>
      </c>
      <c r="T24" s="53" t="s">
        <v>233</v>
      </c>
      <c r="U24" s="53" t="s">
        <v>267</v>
      </c>
      <c r="V24" s="53" t="s">
        <v>268</v>
      </c>
      <c r="W24" s="53">
        <v>97</v>
      </c>
      <c r="X24" s="38" t="s">
        <v>95</v>
      </c>
      <c r="Y24" s="38"/>
      <c r="Z24" s="38">
        <v>21</v>
      </c>
      <c r="AQ24" s="165">
        <v>4</v>
      </c>
      <c r="AR24" s="26" t="s">
        <v>157</v>
      </c>
      <c r="AS24" s="122" t="s">
        <v>170</v>
      </c>
      <c r="AT24" s="26">
        <v>759</v>
      </c>
      <c r="AU24" s="26">
        <v>3041</v>
      </c>
      <c r="AV24" s="26" t="s">
        <v>292</v>
      </c>
      <c r="AW24" s="26" t="s">
        <v>293</v>
      </c>
      <c r="AX24" s="26" t="s">
        <v>294</v>
      </c>
      <c r="AY24" s="26">
        <v>25</v>
      </c>
      <c r="AZ24" s="57" t="s">
        <v>3</v>
      </c>
      <c r="BA24" s="22" t="s">
        <v>64</v>
      </c>
      <c r="BB24" s="22">
        <v>22</v>
      </c>
      <c r="BF24" s="708"/>
      <c r="BG24" s="709"/>
      <c r="BH24" s="71"/>
      <c r="BI24" s="71"/>
      <c r="BJ24" s="71"/>
      <c r="CA24" s="26" t="s">
        <v>295</v>
      </c>
      <c r="CB24" s="27" t="s">
        <v>296</v>
      </c>
      <c r="CC24" s="27">
        <f>R57</f>
        <v>202</v>
      </c>
      <c r="CD24" s="27">
        <f>S57</f>
        <v>1611</v>
      </c>
      <c r="CE24" s="27"/>
      <c r="CF24" s="27"/>
      <c r="CG24" s="27"/>
      <c r="CH24" s="28">
        <f>W57</f>
        <v>13</v>
      </c>
      <c r="CI24" s="29">
        <f>CH24/CC24</f>
        <v>6.4356435643564358E-2</v>
      </c>
      <c r="CK24" s="181" t="s">
        <v>1</v>
      </c>
      <c r="CL24" s="76" t="s">
        <v>64</v>
      </c>
      <c r="CM24" s="76" t="s">
        <v>297</v>
      </c>
      <c r="CN24" s="76" t="s">
        <v>188</v>
      </c>
      <c r="CO24" s="76" t="s">
        <v>1</v>
      </c>
      <c r="CP24" s="77">
        <v>17</v>
      </c>
      <c r="CQ24" s="704"/>
    </row>
    <row r="25" spans="1:125" ht="136.05000000000001" customHeight="1" x14ac:dyDescent="0.3">
      <c r="A25" s="61">
        <v>18</v>
      </c>
      <c r="B25" s="61" t="s">
        <v>298</v>
      </c>
      <c r="C25" s="62" t="s">
        <v>299</v>
      </c>
      <c r="D25" s="61">
        <v>79</v>
      </c>
      <c r="E25" s="61">
        <v>2</v>
      </c>
      <c r="F25" s="61" t="s">
        <v>300</v>
      </c>
      <c r="G25" s="61" t="s">
        <v>58</v>
      </c>
      <c r="H25" s="152" t="s">
        <v>152</v>
      </c>
      <c r="I25" s="14" t="s">
        <v>60</v>
      </c>
      <c r="J25" s="240"/>
      <c r="K25" s="154"/>
      <c r="L25" s="154"/>
      <c r="O25" s="61">
        <v>12</v>
      </c>
      <c r="P25" s="61" t="s">
        <v>176</v>
      </c>
      <c r="Q25" s="62" t="s">
        <v>301</v>
      </c>
      <c r="R25" s="61">
        <v>964</v>
      </c>
      <c r="S25" s="61">
        <v>4208</v>
      </c>
      <c r="T25" s="61" t="s">
        <v>302</v>
      </c>
      <c r="U25" s="61" t="s">
        <v>303</v>
      </c>
      <c r="V25" s="61" t="s">
        <v>304</v>
      </c>
      <c r="W25" s="61">
        <v>82</v>
      </c>
      <c r="X25" s="22" t="s">
        <v>76</v>
      </c>
      <c r="Y25" s="22" t="s">
        <v>77</v>
      </c>
      <c r="Z25" s="22">
        <v>20</v>
      </c>
      <c r="AQ25" s="165">
        <v>4</v>
      </c>
      <c r="AR25" s="26" t="s">
        <v>157</v>
      </c>
      <c r="AS25" s="122" t="s">
        <v>170</v>
      </c>
      <c r="AT25" s="26">
        <v>759</v>
      </c>
      <c r="AU25" s="26">
        <v>3041</v>
      </c>
      <c r="AV25" s="26" t="s">
        <v>292</v>
      </c>
      <c r="AW25" s="26" t="s">
        <v>293</v>
      </c>
      <c r="AX25" s="26" t="s">
        <v>294</v>
      </c>
      <c r="AY25" s="26">
        <v>25</v>
      </c>
      <c r="AZ25" s="57" t="s">
        <v>95</v>
      </c>
      <c r="BA25" s="22"/>
      <c r="BB25" s="22" t="s">
        <v>305</v>
      </c>
      <c r="BF25" s="708"/>
      <c r="BG25" s="709"/>
      <c r="BH25" s="71"/>
      <c r="BI25" s="71"/>
      <c r="BJ25" s="71"/>
      <c r="CA25" s="73" t="s">
        <v>165</v>
      </c>
      <c r="CB25" s="84" t="s">
        <v>306</v>
      </c>
      <c r="CC25" s="44">
        <f>SUM(D28,R69,AF11,AT31,BH14)</f>
        <v>636</v>
      </c>
      <c r="CD25" s="44">
        <f>SUM(E28,S69,AG11,AU31,BI14)</f>
        <v>1683</v>
      </c>
      <c r="CE25" s="44"/>
      <c r="CF25" s="44"/>
      <c r="CG25" s="44"/>
      <c r="CH25" s="45" t="s">
        <v>307</v>
      </c>
      <c r="CI25" s="36" t="s">
        <v>308</v>
      </c>
      <c r="CK25" s="181" t="s">
        <v>1</v>
      </c>
      <c r="CL25" s="76" t="s">
        <v>64</v>
      </c>
      <c r="CM25" s="76" t="s">
        <v>260</v>
      </c>
      <c r="CN25" s="75" t="s">
        <v>261</v>
      </c>
      <c r="CO25" s="76" t="s">
        <v>1</v>
      </c>
      <c r="CP25" s="77">
        <v>15</v>
      </c>
      <c r="CQ25" s="704"/>
    </row>
    <row r="26" spans="1:125" ht="46.8" x14ac:dyDescent="0.3">
      <c r="A26" s="53">
        <v>19</v>
      </c>
      <c r="B26" s="53" t="s">
        <v>309</v>
      </c>
      <c r="C26" s="54" t="s">
        <v>310</v>
      </c>
      <c r="D26" s="53">
        <v>74</v>
      </c>
      <c r="E26" s="53">
        <v>0</v>
      </c>
      <c r="F26" s="53" t="s">
        <v>311</v>
      </c>
      <c r="G26" s="53" t="s">
        <v>312</v>
      </c>
      <c r="H26" s="151" t="s">
        <v>152</v>
      </c>
      <c r="I26" s="128" t="s">
        <v>234</v>
      </c>
      <c r="J26" s="240"/>
      <c r="K26" s="154"/>
      <c r="L26" s="154"/>
      <c r="O26" s="61">
        <v>12</v>
      </c>
      <c r="P26" s="61" t="s">
        <v>176</v>
      </c>
      <c r="Q26" s="62" t="s">
        <v>301</v>
      </c>
      <c r="R26" s="61">
        <v>964</v>
      </c>
      <c r="S26" s="61">
        <v>4208</v>
      </c>
      <c r="T26" s="61" t="s">
        <v>302</v>
      </c>
      <c r="U26" s="61" t="s">
        <v>303</v>
      </c>
      <c r="V26" s="61" t="s">
        <v>304</v>
      </c>
      <c r="W26" s="61">
        <v>82</v>
      </c>
      <c r="X26" s="22" t="s">
        <v>107</v>
      </c>
      <c r="Y26" s="22" t="s">
        <v>77</v>
      </c>
      <c r="Z26" s="22">
        <v>15</v>
      </c>
      <c r="AQ26" s="164">
        <v>12</v>
      </c>
      <c r="AR26" s="53" t="s">
        <v>174</v>
      </c>
      <c r="AS26" s="54" t="s">
        <v>175</v>
      </c>
      <c r="AT26" s="53">
        <v>264</v>
      </c>
      <c r="AU26" s="53">
        <v>1455</v>
      </c>
      <c r="AV26" s="53" t="s">
        <v>51</v>
      </c>
      <c r="AW26" s="53" t="s">
        <v>313</v>
      </c>
      <c r="AX26" s="53" t="s">
        <v>314</v>
      </c>
      <c r="AY26" s="53">
        <v>22</v>
      </c>
      <c r="AZ26" s="68" t="s">
        <v>3</v>
      </c>
      <c r="BA26" s="38" t="s">
        <v>64</v>
      </c>
      <c r="BB26" s="38">
        <v>15</v>
      </c>
      <c r="BF26" s="708"/>
      <c r="BG26" s="708"/>
      <c r="BH26" s="71"/>
      <c r="BI26" s="71"/>
      <c r="BJ26" s="71"/>
      <c r="CA26" s="61" t="s">
        <v>86</v>
      </c>
      <c r="CB26" s="76" t="s">
        <v>315</v>
      </c>
      <c r="CC26" s="76">
        <f>SUM(D31,R77,AF10,AT39,BH4)</f>
        <v>477</v>
      </c>
      <c r="CD26" s="76">
        <f>SUM(E31,S77,AG10,AU39,BI4)</f>
        <v>5189</v>
      </c>
      <c r="CE26" s="76"/>
      <c r="CF26" s="76"/>
      <c r="CG26" s="76"/>
      <c r="CH26" s="77" t="s">
        <v>316</v>
      </c>
      <c r="CI26" s="29" t="s">
        <v>317</v>
      </c>
      <c r="CK26" s="182" t="s">
        <v>318</v>
      </c>
      <c r="CL26" s="100" t="s">
        <v>319</v>
      </c>
      <c r="CM26" s="85" t="s">
        <v>71</v>
      </c>
      <c r="CN26" s="58" t="s">
        <v>116</v>
      </c>
      <c r="CO26" s="47" t="s">
        <v>1</v>
      </c>
      <c r="CP26" s="48">
        <v>35</v>
      </c>
      <c r="CQ26" s="703">
        <f>SUM(CP26,CP27,CP28,CP29,CP31,CP30)</f>
        <v>110</v>
      </c>
    </row>
    <row r="27" spans="1:125" ht="67.95" customHeight="1" x14ac:dyDescent="0.3">
      <c r="A27" s="61">
        <v>20</v>
      </c>
      <c r="B27" s="61" t="s">
        <v>320</v>
      </c>
      <c r="C27" s="62" t="s">
        <v>321</v>
      </c>
      <c r="D27" s="61">
        <v>73</v>
      </c>
      <c r="E27" s="61">
        <v>76</v>
      </c>
      <c r="F27" s="61" t="s">
        <v>322</v>
      </c>
      <c r="G27" s="61" t="s">
        <v>58</v>
      </c>
      <c r="H27" s="152" t="s">
        <v>152</v>
      </c>
      <c r="I27" s="14" t="s">
        <v>60</v>
      </c>
      <c r="J27" s="240"/>
      <c r="K27" s="154"/>
      <c r="L27" s="154"/>
      <c r="O27" s="61">
        <v>12</v>
      </c>
      <c r="P27" s="61" t="s">
        <v>176</v>
      </c>
      <c r="Q27" s="62" t="s">
        <v>301</v>
      </c>
      <c r="R27" s="61">
        <v>964</v>
      </c>
      <c r="S27" s="61">
        <v>4208</v>
      </c>
      <c r="T27" s="61" t="s">
        <v>302</v>
      </c>
      <c r="U27" s="61" t="s">
        <v>303</v>
      </c>
      <c r="V27" s="61" t="s">
        <v>304</v>
      </c>
      <c r="W27" s="61">
        <v>82</v>
      </c>
      <c r="X27" s="22" t="s">
        <v>1</v>
      </c>
      <c r="Y27" s="22" t="s">
        <v>64</v>
      </c>
      <c r="Z27" s="22">
        <v>14</v>
      </c>
      <c r="AQ27" s="164">
        <v>12</v>
      </c>
      <c r="AR27" s="53" t="s">
        <v>174</v>
      </c>
      <c r="AS27" s="54" t="s">
        <v>175</v>
      </c>
      <c r="AT27" s="53">
        <v>264</v>
      </c>
      <c r="AU27" s="53">
        <v>1455</v>
      </c>
      <c r="AV27" s="53" t="s">
        <v>51</v>
      </c>
      <c r="AW27" s="53" t="s">
        <v>313</v>
      </c>
      <c r="AX27" s="53" t="s">
        <v>314</v>
      </c>
      <c r="AY27" s="53">
        <v>22</v>
      </c>
      <c r="AZ27" s="68" t="s">
        <v>95</v>
      </c>
      <c r="BA27" s="38"/>
      <c r="BB27" s="38" t="s">
        <v>269</v>
      </c>
      <c r="BF27" s="708"/>
      <c r="BG27" s="708"/>
      <c r="BH27" s="71"/>
      <c r="BI27" s="71"/>
      <c r="BJ27" s="71"/>
      <c r="CA27" s="73" t="s">
        <v>323</v>
      </c>
      <c r="CB27" s="44" t="s">
        <v>324</v>
      </c>
      <c r="CC27" s="44">
        <f>SUM(D37,R86,AT45)</f>
        <v>162</v>
      </c>
      <c r="CD27" s="44">
        <f>SUM(E37,S86,AU45)</f>
        <v>1052</v>
      </c>
      <c r="CE27" s="44"/>
      <c r="CF27" s="44"/>
      <c r="CG27" s="44"/>
      <c r="CH27" s="45" t="s">
        <v>325</v>
      </c>
      <c r="CI27" s="36" t="s">
        <v>326</v>
      </c>
      <c r="CK27" s="182" t="s">
        <v>318</v>
      </c>
      <c r="CL27" s="100" t="s">
        <v>319</v>
      </c>
      <c r="CM27" s="47" t="s">
        <v>65</v>
      </c>
      <c r="CN27" s="47" t="s">
        <v>66</v>
      </c>
      <c r="CO27" s="47" t="s">
        <v>1</v>
      </c>
      <c r="CP27" s="48">
        <v>12</v>
      </c>
      <c r="CQ27" s="703"/>
    </row>
    <row r="28" spans="1:125" ht="118.95" customHeight="1" x14ac:dyDescent="0.3">
      <c r="A28" s="53">
        <v>21</v>
      </c>
      <c r="B28" s="53" t="s">
        <v>165</v>
      </c>
      <c r="C28" s="54" t="s">
        <v>166</v>
      </c>
      <c r="D28" s="53">
        <v>69</v>
      </c>
      <c r="E28" s="53">
        <v>235</v>
      </c>
      <c r="F28" s="53" t="s">
        <v>327</v>
      </c>
      <c r="G28" s="53" t="s">
        <v>328</v>
      </c>
      <c r="H28" s="151" t="s">
        <v>329</v>
      </c>
      <c r="I28" s="128" t="s">
        <v>60</v>
      </c>
      <c r="J28" s="240"/>
      <c r="K28" s="154"/>
      <c r="L28" s="154"/>
      <c r="O28" s="61">
        <v>12</v>
      </c>
      <c r="P28" s="61" t="s">
        <v>176</v>
      </c>
      <c r="Q28" s="62" t="s">
        <v>301</v>
      </c>
      <c r="R28" s="61">
        <v>964</v>
      </c>
      <c r="S28" s="61">
        <v>4208</v>
      </c>
      <c r="T28" s="61" t="s">
        <v>302</v>
      </c>
      <c r="U28" s="61" t="s">
        <v>303</v>
      </c>
      <c r="V28" s="61" t="s">
        <v>304</v>
      </c>
      <c r="W28" s="61">
        <v>82</v>
      </c>
      <c r="X28" s="22" t="s">
        <v>95</v>
      </c>
      <c r="Y28" s="22"/>
      <c r="Z28" s="22">
        <v>33</v>
      </c>
      <c r="AQ28" s="130">
        <v>22</v>
      </c>
      <c r="AR28" s="61" t="s">
        <v>244</v>
      </c>
      <c r="AS28" s="62" t="s">
        <v>330</v>
      </c>
      <c r="AT28" s="61">
        <v>54</v>
      </c>
      <c r="AU28" s="61">
        <v>254</v>
      </c>
      <c r="AV28" s="61" t="s">
        <v>331</v>
      </c>
      <c r="AW28" s="61" t="s">
        <v>332</v>
      </c>
      <c r="AX28" s="61" t="s">
        <v>333</v>
      </c>
      <c r="AY28" s="61">
        <v>18</v>
      </c>
      <c r="AZ28" s="104" t="s">
        <v>3</v>
      </c>
      <c r="BA28" s="105" t="s">
        <v>64</v>
      </c>
      <c r="BB28" s="105">
        <v>16</v>
      </c>
      <c r="BF28" s="708"/>
      <c r="BG28" s="708"/>
      <c r="BH28" s="71"/>
      <c r="BI28" s="71"/>
      <c r="BJ28" s="71"/>
      <c r="CA28" s="61" t="s">
        <v>334</v>
      </c>
      <c r="CB28" s="76" t="s">
        <v>335</v>
      </c>
      <c r="CC28" s="76">
        <f>SUM(D35,R85,AT42)</f>
        <v>185</v>
      </c>
      <c r="CD28" s="76">
        <f>SUM(E35,S85,AU42)</f>
        <v>1455</v>
      </c>
      <c r="CE28" s="76"/>
      <c r="CF28" s="76"/>
      <c r="CG28" s="76"/>
      <c r="CH28" s="77" t="s">
        <v>325</v>
      </c>
      <c r="CI28" s="29" t="s">
        <v>336</v>
      </c>
      <c r="CK28" s="182" t="s">
        <v>318</v>
      </c>
      <c r="CL28" s="100" t="s">
        <v>319</v>
      </c>
      <c r="CM28" s="47" t="s">
        <v>176</v>
      </c>
      <c r="CN28" s="58" t="s">
        <v>177</v>
      </c>
      <c r="CO28" s="47" t="s">
        <v>1</v>
      </c>
      <c r="CP28" s="48">
        <v>15</v>
      </c>
      <c r="CQ28" s="703"/>
    </row>
    <row r="29" spans="1:125" ht="118.95" customHeight="1" x14ac:dyDescent="0.3">
      <c r="A29" s="61">
        <v>22</v>
      </c>
      <c r="B29" s="61" t="s">
        <v>260</v>
      </c>
      <c r="C29" s="62" t="s">
        <v>261</v>
      </c>
      <c r="D29" s="61">
        <v>60</v>
      </c>
      <c r="E29" s="61">
        <v>341</v>
      </c>
      <c r="F29" s="61" t="s">
        <v>337</v>
      </c>
      <c r="G29" s="61" t="s">
        <v>338</v>
      </c>
      <c r="H29" s="152" t="s">
        <v>339</v>
      </c>
      <c r="I29" s="14" t="s">
        <v>60</v>
      </c>
      <c r="J29" s="240"/>
      <c r="K29" s="154"/>
      <c r="L29" s="154"/>
      <c r="O29" s="53">
        <v>14</v>
      </c>
      <c r="P29" s="53" t="s">
        <v>117</v>
      </c>
      <c r="Q29" s="54" t="s">
        <v>137</v>
      </c>
      <c r="R29" s="53">
        <v>818</v>
      </c>
      <c r="S29" s="53">
        <v>5404</v>
      </c>
      <c r="T29" s="53" t="s">
        <v>340</v>
      </c>
      <c r="U29" s="53" t="s">
        <v>341</v>
      </c>
      <c r="V29" s="53" t="s">
        <v>342</v>
      </c>
      <c r="W29" s="53">
        <v>81</v>
      </c>
      <c r="X29" s="38" t="s">
        <v>1</v>
      </c>
      <c r="Y29" s="38" t="s">
        <v>64</v>
      </c>
      <c r="Z29" s="38">
        <v>31</v>
      </c>
      <c r="AQ29" s="130">
        <v>22</v>
      </c>
      <c r="AR29" s="61" t="s">
        <v>244</v>
      </c>
      <c r="AS29" s="62" t="s">
        <v>330</v>
      </c>
      <c r="AT29" s="61">
        <v>54</v>
      </c>
      <c r="AU29" s="61">
        <v>254</v>
      </c>
      <c r="AV29" s="61" t="s">
        <v>331</v>
      </c>
      <c r="AW29" s="61" t="s">
        <v>332</v>
      </c>
      <c r="AX29" s="61" t="s">
        <v>333</v>
      </c>
      <c r="AY29" s="241">
        <v>18</v>
      </c>
      <c r="AZ29" s="242" t="s">
        <v>95</v>
      </c>
      <c r="BA29" s="242"/>
      <c r="BB29" s="242" t="s">
        <v>343</v>
      </c>
      <c r="BF29" s="708"/>
      <c r="BG29" s="708"/>
      <c r="BH29" s="71"/>
      <c r="BI29" s="71"/>
      <c r="BJ29" s="71"/>
      <c r="CA29" s="73" t="s">
        <v>344</v>
      </c>
      <c r="CB29" s="44" t="s">
        <v>345</v>
      </c>
      <c r="CC29" s="44">
        <f>SUM(D32,R74,AT46)</f>
        <v>343</v>
      </c>
      <c r="CD29" s="44">
        <f>SUM(E32,S74,AU46)</f>
        <v>2018</v>
      </c>
      <c r="CE29" s="44"/>
      <c r="CF29" s="44"/>
      <c r="CG29" s="44"/>
      <c r="CH29" s="45" t="s">
        <v>325</v>
      </c>
      <c r="CI29" s="36" t="s">
        <v>346</v>
      </c>
      <c r="CK29" s="182" t="s">
        <v>318</v>
      </c>
      <c r="CL29" s="100" t="s">
        <v>319</v>
      </c>
      <c r="CM29" s="47" t="s">
        <v>157</v>
      </c>
      <c r="CN29" s="47" t="s">
        <v>158</v>
      </c>
      <c r="CO29" s="47" t="s">
        <v>1</v>
      </c>
      <c r="CP29" s="48">
        <v>11</v>
      </c>
      <c r="CQ29" s="703"/>
      <c r="CR29" s="70"/>
      <c r="CS29" s="70"/>
      <c r="CT29" s="70"/>
      <c r="CU29" s="70"/>
      <c r="CV29" s="86"/>
    </row>
    <row r="30" spans="1:125" ht="136.05000000000001" customHeight="1" x14ac:dyDescent="0.3">
      <c r="A30" s="53">
        <v>23</v>
      </c>
      <c r="B30" s="53" t="s">
        <v>347</v>
      </c>
      <c r="C30" s="54" t="s">
        <v>348</v>
      </c>
      <c r="D30" s="53">
        <v>44</v>
      </c>
      <c r="E30" s="53">
        <v>223</v>
      </c>
      <c r="F30" s="53" t="s">
        <v>349</v>
      </c>
      <c r="G30" s="53" t="s">
        <v>58</v>
      </c>
      <c r="H30" s="151" t="s">
        <v>350</v>
      </c>
      <c r="I30" s="128" t="s">
        <v>60</v>
      </c>
      <c r="J30" s="240"/>
      <c r="K30" s="154"/>
      <c r="L30" s="154"/>
      <c r="O30" s="53">
        <v>14</v>
      </c>
      <c r="P30" s="53" t="s">
        <v>117</v>
      </c>
      <c r="Q30" s="54" t="s">
        <v>137</v>
      </c>
      <c r="R30" s="53">
        <v>818</v>
      </c>
      <c r="S30" s="53">
        <v>5404</v>
      </c>
      <c r="T30" s="53" t="s">
        <v>340</v>
      </c>
      <c r="U30" s="53" t="s">
        <v>341</v>
      </c>
      <c r="V30" s="53" t="s">
        <v>342</v>
      </c>
      <c r="W30" s="53">
        <v>81</v>
      </c>
      <c r="X30" s="38" t="s">
        <v>76</v>
      </c>
      <c r="Y30" s="38" t="s">
        <v>77</v>
      </c>
      <c r="Z30" s="38">
        <v>20</v>
      </c>
      <c r="AQ30" s="164">
        <v>15</v>
      </c>
      <c r="AR30" s="53" t="s">
        <v>226</v>
      </c>
      <c r="AS30" s="54" t="s">
        <v>272</v>
      </c>
      <c r="AT30" s="53">
        <v>175</v>
      </c>
      <c r="AU30" s="53">
        <v>1383</v>
      </c>
      <c r="AV30" s="53" t="s">
        <v>351</v>
      </c>
      <c r="AW30" s="53" t="s">
        <v>258</v>
      </c>
      <c r="AX30" s="151" t="s">
        <v>352</v>
      </c>
      <c r="AY30" s="128">
        <v>16</v>
      </c>
      <c r="AZ30" s="153"/>
      <c r="BA30" s="238"/>
      <c r="BB30" s="238"/>
      <c r="BF30" s="708"/>
      <c r="BG30" s="709"/>
      <c r="BH30" s="71"/>
      <c r="BI30" s="71"/>
      <c r="BJ30" s="71"/>
      <c r="CA30" s="61" t="s">
        <v>353</v>
      </c>
      <c r="CB30" s="76" t="s">
        <v>354</v>
      </c>
      <c r="CC30" s="76">
        <f>SUM(D36,R73,AT44)</f>
        <v>392</v>
      </c>
      <c r="CD30" s="76">
        <f>SUM(E36,S73,AU44)</f>
        <v>392</v>
      </c>
      <c r="CE30" s="76"/>
      <c r="CF30" s="76"/>
      <c r="CG30" s="76"/>
      <c r="CH30" s="77" t="s">
        <v>325</v>
      </c>
      <c r="CI30" s="29" t="s">
        <v>355</v>
      </c>
      <c r="CK30" s="182" t="s">
        <v>318</v>
      </c>
      <c r="CL30" s="100" t="s">
        <v>319</v>
      </c>
      <c r="CM30" s="47" t="s">
        <v>236</v>
      </c>
      <c r="CN30" s="58" t="s">
        <v>237</v>
      </c>
      <c r="CO30" s="47" t="s">
        <v>1</v>
      </c>
      <c r="CP30" s="48">
        <v>25</v>
      </c>
      <c r="CQ30" s="703"/>
      <c r="CR30" s="87"/>
      <c r="CS30" s="87"/>
      <c r="CT30" s="70"/>
      <c r="CU30" s="70"/>
      <c r="CV30" s="86"/>
    </row>
    <row r="31" spans="1:125" ht="62.4" x14ac:dyDescent="0.3">
      <c r="A31" s="61">
        <v>24</v>
      </c>
      <c r="B31" s="61" t="s">
        <v>86</v>
      </c>
      <c r="C31" s="62" t="s">
        <v>87</v>
      </c>
      <c r="D31" s="61">
        <v>37</v>
      </c>
      <c r="E31" s="61">
        <v>680</v>
      </c>
      <c r="F31" s="61" t="s">
        <v>204</v>
      </c>
      <c r="G31" s="61" t="s">
        <v>356</v>
      </c>
      <c r="H31" s="152" t="s">
        <v>357</v>
      </c>
      <c r="I31" s="14" t="s">
        <v>60</v>
      </c>
      <c r="J31" s="240"/>
      <c r="K31" s="154"/>
      <c r="L31" s="154"/>
      <c r="O31" s="53">
        <v>14</v>
      </c>
      <c r="P31" s="53" t="s">
        <v>117</v>
      </c>
      <c r="Q31" s="54" t="s">
        <v>137</v>
      </c>
      <c r="R31" s="53">
        <v>818</v>
      </c>
      <c r="S31" s="53">
        <v>5404</v>
      </c>
      <c r="T31" s="53" t="s">
        <v>340</v>
      </c>
      <c r="U31" s="53" t="s">
        <v>341</v>
      </c>
      <c r="V31" s="53" t="s">
        <v>342</v>
      </c>
      <c r="W31" s="53">
        <v>81</v>
      </c>
      <c r="X31" s="38" t="s">
        <v>95</v>
      </c>
      <c r="Y31" s="38"/>
      <c r="Z31" s="38">
        <v>30</v>
      </c>
      <c r="AQ31" s="130">
        <v>18</v>
      </c>
      <c r="AR31" s="61" t="s">
        <v>165</v>
      </c>
      <c r="AS31" s="62" t="s">
        <v>166</v>
      </c>
      <c r="AT31" s="61">
        <v>103</v>
      </c>
      <c r="AU31" s="61">
        <v>331</v>
      </c>
      <c r="AV31" s="61" t="s">
        <v>358</v>
      </c>
      <c r="AW31" s="61" t="s">
        <v>359</v>
      </c>
      <c r="AX31" s="152" t="s">
        <v>360</v>
      </c>
      <c r="AY31" s="14">
        <v>11</v>
      </c>
      <c r="AZ31" s="240"/>
      <c r="BA31" s="154"/>
      <c r="BB31" s="154"/>
      <c r="BF31" s="708"/>
      <c r="BG31" s="709"/>
      <c r="BH31" s="71"/>
      <c r="BI31" s="71"/>
      <c r="BJ31" s="71"/>
      <c r="CA31" s="73" t="s">
        <v>298</v>
      </c>
      <c r="CB31" s="84" t="s">
        <v>299</v>
      </c>
      <c r="CC31" s="44">
        <f>SUM(D29,R72,AT41)</f>
        <v>488</v>
      </c>
      <c r="CD31" s="44">
        <f>SUM(E29,S72,AU41)</f>
        <v>2586</v>
      </c>
      <c r="CE31" s="44"/>
      <c r="CF31" s="44"/>
      <c r="CG31" s="44"/>
      <c r="CH31" s="45" t="s">
        <v>325</v>
      </c>
      <c r="CI31" s="36" t="s">
        <v>361</v>
      </c>
      <c r="CK31" s="182" t="s">
        <v>318</v>
      </c>
      <c r="CL31" s="100" t="s">
        <v>319</v>
      </c>
      <c r="CM31" s="47" t="s">
        <v>252</v>
      </c>
      <c r="CN31" s="58" t="s">
        <v>253</v>
      </c>
      <c r="CO31" s="47" t="s">
        <v>1</v>
      </c>
      <c r="CP31" s="48">
        <v>12</v>
      </c>
      <c r="CQ31" s="703"/>
      <c r="CR31" s="87"/>
      <c r="CS31" s="87"/>
      <c r="CT31" s="70"/>
      <c r="CU31" s="70"/>
      <c r="CV31" s="86"/>
    </row>
    <row r="32" spans="1:125" ht="62.4" x14ac:dyDescent="0.3">
      <c r="A32" s="53">
        <v>25</v>
      </c>
      <c r="B32" s="53" t="s">
        <v>362</v>
      </c>
      <c r="C32" s="54" t="s">
        <v>363</v>
      </c>
      <c r="D32" s="53">
        <v>35</v>
      </c>
      <c r="E32" s="53">
        <v>4</v>
      </c>
      <c r="F32" s="53" t="s">
        <v>364</v>
      </c>
      <c r="G32" s="53" t="s">
        <v>365</v>
      </c>
      <c r="H32" s="151" t="s">
        <v>152</v>
      </c>
      <c r="I32" s="128" t="s">
        <v>60</v>
      </c>
      <c r="J32" s="240"/>
      <c r="K32" s="154"/>
      <c r="L32" s="154"/>
      <c r="O32" s="14">
        <v>28</v>
      </c>
      <c r="P32" s="14" t="s">
        <v>144</v>
      </c>
      <c r="Q32" s="126" t="s">
        <v>146</v>
      </c>
      <c r="R32" s="14">
        <v>400</v>
      </c>
      <c r="S32" s="14">
        <v>1626</v>
      </c>
      <c r="T32" s="14" t="s">
        <v>366</v>
      </c>
      <c r="U32" s="14" t="s">
        <v>367</v>
      </c>
      <c r="V32" s="14" t="s">
        <v>368</v>
      </c>
      <c r="W32" s="14">
        <v>78</v>
      </c>
      <c r="X32" s="57" t="s">
        <v>76</v>
      </c>
      <c r="Y32" s="22" t="s">
        <v>77</v>
      </c>
      <c r="Z32" s="22">
        <v>33</v>
      </c>
      <c r="AQ32" s="164">
        <v>1</v>
      </c>
      <c r="AR32" s="53" t="s">
        <v>369</v>
      </c>
      <c r="AS32" s="54" t="s">
        <v>370</v>
      </c>
      <c r="AT32" s="53">
        <v>3153</v>
      </c>
      <c r="AU32" s="53">
        <v>0</v>
      </c>
      <c r="AV32" s="53" t="s">
        <v>371</v>
      </c>
      <c r="AW32" s="53" t="s">
        <v>372</v>
      </c>
      <c r="AX32" s="151" t="s">
        <v>152</v>
      </c>
      <c r="AY32" s="128" t="s">
        <v>234</v>
      </c>
      <c r="AZ32" s="240"/>
      <c r="BA32" s="154"/>
      <c r="BB32" s="154"/>
      <c r="BF32" s="708"/>
      <c r="BG32" s="709"/>
      <c r="BH32" s="71"/>
      <c r="BI32" s="71"/>
      <c r="BJ32" s="71"/>
      <c r="CA32" s="26" t="s">
        <v>279</v>
      </c>
      <c r="CB32" s="27" t="s">
        <v>280</v>
      </c>
      <c r="CC32" s="27">
        <f>SUM(D23,R70,AT38)</f>
        <v>603</v>
      </c>
      <c r="CD32" s="27">
        <f>SUM(E23,S70,AU38)</f>
        <v>1520</v>
      </c>
      <c r="CE32" s="27"/>
      <c r="CF32" s="27"/>
      <c r="CG32" s="27"/>
      <c r="CH32" s="28" t="s">
        <v>325</v>
      </c>
      <c r="CI32" s="29" t="s">
        <v>373</v>
      </c>
      <c r="CK32" s="181" t="s">
        <v>374</v>
      </c>
      <c r="CL32" s="76" t="s">
        <v>319</v>
      </c>
      <c r="CM32" s="74" t="s">
        <v>71</v>
      </c>
      <c r="CN32" s="75" t="s">
        <v>116</v>
      </c>
      <c r="CO32" s="76" t="s">
        <v>1</v>
      </c>
      <c r="CP32" s="88">
        <v>25</v>
      </c>
      <c r="CQ32" s="704">
        <f>SUM(CP32,CP33)</f>
        <v>37</v>
      </c>
      <c r="CR32" s="70"/>
      <c r="CS32" s="70"/>
      <c r="CT32" s="70"/>
      <c r="CU32" s="70"/>
      <c r="CV32" s="86"/>
    </row>
    <row r="33" spans="1:100" ht="118.95" customHeight="1" x14ac:dyDescent="0.3">
      <c r="A33" s="61">
        <v>26</v>
      </c>
      <c r="B33" s="61" t="s">
        <v>375</v>
      </c>
      <c r="C33" s="62" t="s">
        <v>376</v>
      </c>
      <c r="D33" s="61">
        <v>33</v>
      </c>
      <c r="E33" s="61">
        <v>40</v>
      </c>
      <c r="F33" s="61" t="s">
        <v>377</v>
      </c>
      <c r="G33" s="61" t="s">
        <v>378</v>
      </c>
      <c r="H33" s="152" t="s">
        <v>152</v>
      </c>
      <c r="I33" s="14" t="s">
        <v>60</v>
      </c>
      <c r="J33" s="240"/>
      <c r="K33" s="154"/>
      <c r="L33" s="154"/>
      <c r="O33" s="14">
        <v>28</v>
      </c>
      <c r="P33" s="14" t="s">
        <v>144</v>
      </c>
      <c r="Q33" s="126" t="s">
        <v>146</v>
      </c>
      <c r="R33" s="14">
        <v>400</v>
      </c>
      <c r="S33" s="14">
        <v>1626</v>
      </c>
      <c r="T33" s="14" t="s">
        <v>366</v>
      </c>
      <c r="U33" s="14" t="s">
        <v>367</v>
      </c>
      <c r="V33" s="14" t="s">
        <v>368</v>
      </c>
      <c r="W33" s="14">
        <v>78</v>
      </c>
      <c r="X33" s="57" t="s">
        <v>1</v>
      </c>
      <c r="Y33" s="22" t="s">
        <v>64</v>
      </c>
      <c r="Z33" s="22">
        <v>14</v>
      </c>
      <c r="AQ33" s="130">
        <v>5</v>
      </c>
      <c r="AR33" s="61" t="s">
        <v>309</v>
      </c>
      <c r="AS33" s="62" t="s">
        <v>310</v>
      </c>
      <c r="AT33" s="61">
        <v>633</v>
      </c>
      <c r="AU33" s="61">
        <v>0</v>
      </c>
      <c r="AV33" s="61" t="s">
        <v>379</v>
      </c>
      <c r="AW33" s="61" t="s">
        <v>380</v>
      </c>
      <c r="AX33" s="152" t="s">
        <v>152</v>
      </c>
      <c r="AY33" s="14" t="s">
        <v>234</v>
      </c>
      <c r="AZ33" s="240"/>
      <c r="BA33" s="154"/>
      <c r="BB33" s="154"/>
      <c r="BF33" s="708"/>
      <c r="BG33" s="709"/>
      <c r="BH33" s="71"/>
      <c r="BI33" s="71"/>
      <c r="BJ33" s="71"/>
      <c r="CA33" s="32" t="s">
        <v>254</v>
      </c>
      <c r="CB33" s="52" t="s">
        <v>381</v>
      </c>
      <c r="CC33" s="33">
        <f>SUM(D20,R66,AT34)</f>
        <v>1161</v>
      </c>
      <c r="CD33" s="33">
        <f>SUM(E20,S66,AU34)</f>
        <v>35</v>
      </c>
      <c r="CE33" s="33"/>
      <c r="CF33" s="33"/>
      <c r="CG33" s="33"/>
      <c r="CH33" s="35" t="s">
        <v>325</v>
      </c>
      <c r="CI33" s="36" t="s">
        <v>382</v>
      </c>
      <c r="CK33" s="181" t="s">
        <v>374</v>
      </c>
      <c r="CL33" s="76" t="s">
        <v>319</v>
      </c>
      <c r="CM33" s="27" t="s">
        <v>144</v>
      </c>
      <c r="CN33" s="89" t="s">
        <v>145</v>
      </c>
      <c r="CO33" s="27" t="s">
        <v>1</v>
      </c>
      <c r="CP33" s="90">
        <v>12</v>
      </c>
      <c r="CQ33" s="704"/>
      <c r="CR33" s="70"/>
      <c r="CS33" s="70"/>
      <c r="CT33" s="70"/>
      <c r="CU33" s="70"/>
      <c r="CV33" s="86"/>
    </row>
    <row r="34" spans="1:100" ht="78" x14ac:dyDescent="0.3">
      <c r="A34" s="53">
        <v>27</v>
      </c>
      <c r="B34" s="53" t="s">
        <v>244</v>
      </c>
      <c r="C34" s="54" t="s">
        <v>330</v>
      </c>
      <c r="D34" s="53">
        <v>29</v>
      </c>
      <c r="E34" s="53">
        <v>85</v>
      </c>
      <c r="F34" s="53" t="s">
        <v>383</v>
      </c>
      <c r="G34" s="53" t="s">
        <v>384</v>
      </c>
      <c r="H34" s="151" t="s">
        <v>385</v>
      </c>
      <c r="I34" s="128" t="s">
        <v>60</v>
      </c>
      <c r="J34" s="240"/>
      <c r="K34" s="154"/>
      <c r="L34" s="154"/>
      <c r="O34" s="14">
        <v>28</v>
      </c>
      <c r="P34" s="14" t="s">
        <v>144</v>
      </c>
      <c r="Q34" s="126" t="s">
        <v>146</v>
      </c>
      <c r="R34" s="14">
        <v>400</v>
      </c>
      <c r="S34" s="14">
        <v>1626</v>
      </c>
      <c r="T34" s="14" t="s">
        <v>366</v>
      </c>
      <c r="U34" s="14" t="s">
        <v>367</v>
      </c>
      <c r="V34" s="14" t="s">
        <v>368</v>
      </c>
      <c r="W34" s="14">
        <v>78</v>
      </c>
      <c r="X34" s="57" t="s">
        <v>120</v>
      </c>
      <c r="Y34" s="22" t="s">
        <v>77</v>
      </c>
      <c r="Z34" s="22">
        <v>12</v>
      </c>
      <c r="AQ34" s="164">
        <v>8</v>
      </c>
      <c r="AR34" s="53" t="s">
        <v>254</v>
      </c>
      <c r="AS34" s="54" t="s">
        <v>255</v>
      </c>
      <c r="AT34" s="53">
        <v>370</v>
      </c>
      <c r="AU34" s="53">
        <v>1</v>
      </c>
      <c r="AV34" s="53" t="s">
        <v>386</v>
      </c>
      <c r="AW34" s="53" t="s">
        <v>387</v>
      </c>
      <c r="AX34" s="151" t="s">
        <v>152</v>
      </c>
      <c r="AY34" s="128" t="s">
        <v>60</v>
      </c>
      <c r="AZ34" s="240"/>
      <c r="BA34" s="154"/>
      <c r="BB34" s="154"/>
      <c r="CA34" s="26" t="s">
        <v>388</v>
      </c>
      <c r="CB34" s="39" t="s">
        <v>389</v>
      </c>
      <c r="CC34" s="27">
        <f>SUM(D27,R86)</f>
        <v>180</v>
      </c>
      <c r="CD34" s="27">
        <f>SUM(E27,S86)</f>
        <v>649</v>
      </c>
      <c r="CE34" s="93"/>
      <c r="CF34" s="93"/>
      <c r="CG34" s="93"/>
      <c r="CH34" s="28" t="s">
        <v>390</v>
      </c>
      <c r="CI34" s="94" t="s">
        <v>391</v>
      </c>
      <c r="CK34" s="95" t="s">
        <v>392</v>
      </c>
      <c r="CL34" s="47" t="s">
        <v>64</v>
      </c>
      <c r="CM34" s="91" t="s">
        <v>71</v>
      </c>
      <c r="CN34" s="58" t="s">
        <v>116</v>
      </c>
      <c r="CO34" s="48" t="s">
        <v>1</v>
      </c>
      <c r="CP34" s="114">
        <v>18</v>
      </c>
      <c r="CQ34" s="42">
        <v>18</v>
      </c>
      <c r="CR34" s="703">
        <f>SUM(CP34,CP35,CP36,CP37,CP38,CP39,CP40,CP41,CP42,CP43,CP44,CP45)</f>
        <v>338</v>
      </c>
      <c r="CS34" s="92"/>
      <c r="CT34" s="70"/>
      <c r="CU34" s="70"/>
      <c r="CV34" s="86"/>
    </row>
    <row r="35" spans="1:100" ht="169.95" customHeight="1" x14ac:dyDescent="0.3">
      <c r="A35" s="61">
        <v>28</v>
      </c>
      <c r="B35" s="61" t="s">
        <v>334</v>
      </c>
      <c r="C35" s="62" t="s">
        <v>393</v>
      </c>
      <c r="D35" s="61">
        <v>26</v>
      </c>
      <c r="E35" s="61">
        <v>175</v>
      </c>
      <c r="F35" s="61" t="s">
        <v>193</v>
      </c>
      <c r="G35" s="61" t="s">
        <v>197</v>
      </c>
      <c r="H35" s="152" t="s">
        <v>394</v>
      </c>
      <c r="I35" s="14" t="s">
        <v>60</v>
      </c>
      <c r="J35" s="240"/>
      <c r="K35" s="154"/>
      <c r="L35" s="154"/>
      <c r="O35" s="14">
        <v>28</v>
      </c>
      <c r="P35" s="14" t="s">
        <v>144</v>
      </c>
      <c r="Q35" s="126" t="s">
        <v>146</v>
      </c>
      <c r="R35" s="14">
        <v>400</v>
      </c>
      <c r="S35" s="14">
        <v>1626</v>
      </c>
      <c r="T35" s="14" t="s">
        <v>366</v>
      </c>
      <c r="U35" s="14" t="s">
        <v>367</v>
      </c>
      <c r="V35" s="14" t="s">
        <v>368</v>
      </c>
      <c r="W35" s="14">
        <v>78</v>
      </c>
      <c r="X35" s="57" t="s">
        <v>95</v>
      </c>
      <c r="Y35" s="22"/>
      <c r="Z35" s="22">
        <v>19</v>
      </c>
      <c r="AQ35" s="164"/>
      <c r="AR35" s="53"/>
      <c r="AS35" s="97"/>
      <c r="AT35" s="53"/>
      <c r="AU35" s="53"/>
      <c r="AV35" s="53"/>
      <c r="AW35" s="53"/>
      <c r="AX35" s="151"/>
      <c r="AY35" s="128"/>
      <c r="AZ35" s="240"/>
      <c r="BA35" s="154"/>
      <c r="BB35" s="154"/>
      <c r="CA35" s="32" t="s">
        <v>395</v>
      </c>
      <c r="CB35" s="52" t="s">
        <v>396</v>
      </c>
      <c r="CC35" s="33">
        <f>SUM(R82,AT38)</f>
        <v>276</v>
      </c>
      <c r="CD35" s="33">
        <f>SUM(S82,AU38)</f>
        <v>914</v>
      </c>
      <c r="CE35" s="33"/>
      <c r="CF35" s="33"/>
      <c r="CG35" s="33"/>
      <c r="CH35" s="35" t="s">
        <v>390</v>
      </c>
      <c r="CI35" s="98" t="s">
        <v>397</v>
      </c>
      <c r="CK35" s="95" t="s">
        <v>392</v>
      </c>
      <c r="CL35" s="47" t="s">
        <v>64</v>
      </c>
      <c r="CM35" s="95" t="s">
        <v>65</v>
      </c>
      <c r="CN35" s="47" t="s">
        <v>66</v>
      </c>
      <c r="CO35" s="47" t="s">
        <v>392</v>
      </c>
      <c r="CP35" s="136">
        <v>44</v>
      </c>
      <c r="CQ35" s="710">
        <f>SUM(CP35,CP36,CP37,CP38,CP39,CP40,CP41,CP42,CP43,CP44,CP45)</f>
        <v>320</v>
      </c>
      <c r="CR35" s="703"/>
    </row>
    <row r="36" spans="1:100" ht="46.8" x14ac:dyDescent="0.3">
      <c r="A36" s="53">
        <v>29</v>
      </c>
      <c r="B36" s="53" t="s">
        <v>353</v>
      </c>
      <c r="C36" s="54" t="s">
        <v>354</v>
      </c>
      <c r="D36" s="53">
        <v>25</v>
      </c>
      <c r="E36" s="53">
        <v>25</v>
      </c>
      <c r="F36" s="53" t="s">
        <v>398</v>
      </c>
      <c r="G36" s="53" t="s">
        <v>399</v>
      </c>
      <c r="H36" s="151" t="s">
        <v>152</v>
      </c>
      <c r="I36" s="128" t="s">
        <v>60</v>
      </c>
      <c r="J36" s="240"/>
      <c r="K36" s="154"/>
      <c r="L36" s="154"/>
      <c r="O36" s="53">
        <v>4</v>
      </c>
      <c r="P36" s="53" t="s">
        <v>157</v>
      </c>
      <c r="Q36" s="54" t="s">
        <v>170</v>
      </c>
      <c r="R36" s="53">
        <v>2107</v>
      </c>
      <c r="S36" s="53">
        <v>10141</v>
      </c>
      <c r="T36" s="53" t="s">
        <v>400</v>
      </c>
      <c r="U36" s="53" t="s">
        <v>401</v>
      </c>
      <c r="V36" s="53" t="s">
        <v>402</v>
      </c>
      <c r="W36" s="53">
        <v>65</v>
      </c>
      <c r="X36" s="38" t="s">
        <v>76</v>
      </c>
      <c r="Y36" s="38" t="s">
        <v>77</v>
      </c>
      <c r="Z36" s="38">
        <v>22</v>
      </c>
      <c r="AQ36" s="130">
        <v>13</v>
      </c>
      <c r="AR36" s="61" t="s">
        <v>230</v>
      </c>
      <c r="AS36" s="62" t="s">
        <v>231</v>
      </c>
      <c r="AT36" s="61">
        <v>201</v>
      </c>
      <c r="AU36" s="61">
        <v>0</v>
      </c>
      <c r="AV36" s="61" t="s">
        <v>403</v>
      </c>
      <c r="AW36" s="61" t="s">
        <v>404</v>
      </c>
      <c r="AX36" s="152" t="s">
        <v>152</v>
      </c>
      <c r="AY36" s="14" t="s">
        <v>234</v>
      </c>
      <c r="AZ36" s="240"/>
      <c r="BA36" s="154"/>
      <c r="BB36" s="154"/>
      <c r="CA36" s="61" t="s">
        <v>405</v>
      </c>
      <c r="CB36" s="76" t="s">
        <v>406</v>
      </c>
      <c r="CC36" s="76">
        <f>SUM(R75,AT41)</f>
        <v>314</v>
      </c>
      <c r="CD36" s="76">
        <f>SUM(S75,AU41)</f>
        <v>889</v>
      </c>
      <c r="CE36" s="76"/>
      <c r="CF36" s="76"/>
      <c r="CG36" s="76"/>
      <c r="CH36" s="77" t="s">
        <v>390</v>
      </c>
      <c r="CI36" s="94" t="s">
        <v>407</v>
      </c>
      <c r="CK36" s="95" t="s">
        <v>392</v>
      </c>
      <c r="CL36" s="47" t="s">
        <v>64</v>
      </c>
      <c r="CM36" s="91" t="s">
        <v>78</v>
      </c>
      <c r="CN36" s="47" t="s">
        <v>79</v>
      </c>
      <c r="CO36" s="47" t="s">
        <v>392</v>
      </c>
      <c r="CP36" s="96">
        <v>46</v>
      </c>
      <c r="CQ36" s="711"/>
      <c r="CR36" s="703"/>
    </row>
    <row r="37" spans="1:100" ht="62.4" x14ac:dyDescent="0.3">
      <c r="A37" s="61">
        <v>30</v>
      </c>
      <c r="B37" s="61" t="s">
        <v>323</v>
      </c>
      <c r="C37" s="62" t="s">
        <v>324</v>
      </c>
      <c r="D37" s="61">
        <v>24</v>
      </c>
      <c r="E37" s="61">
        <v>180</v>
      </c>
      <c r="F37" s="61" t="s">
        <v>408</v>
      </c>
      <c r="G37" s="61" t="s">
        <v>153</v>
      </c>
      <c r="H37" s="152" t="s">
        <v>409</v>
      </c>
      <c r="I37" s="14" t="s">
        <v>60</v>
      </c>
      <c r="J37" s="240"/>
      <c r="K37" s="154"/>
      <c r="L37" s="154"/>
      <c r="O37" s="53">
        <v>4</v>
      </c>
      <c r="P37" s="53" t="s">
        <v>157</v>
      </c>
      <c r="Q37" s="54" t="s">
        <v>170</v>
      </c>
      <c r="R37" s="53">
        <v>2107</v>
      </c>
      <c r="S37" s="53">
        <v>10141</v>
      </c>
      <c r="T37" s="53" t="s">
        <v>400</v>
      </c>
      <c r="U37" s="53" t="s">
        <v>401</v>
      </c>
      <c r="V37" s="53" t="s">
        <v>402</v>
      </c>
      <c r="W37" s="53">
        <v>65</v>
      </c>
      <c r="X37" s="38" t="s">
        <v>107</v>
      </c>
      <c r="Y37" s="38" t="s">
        <v>77</v>
      </c>
      <c r="Z37" s="38">
        <v>11</v>
      </c>
      <c r="AQ37" s="164">
        <v>16</v>
      </c>
      <c r="AR37" s="53" t="s">
        <v>284</v>
      </c>
      <c r="AS37" s="54" t="s">
        <v>288</v>
      </c>
      <c r="AT37" s="53">
        <v>138</v>
      </c>
      <c r="AU37" s="53">
        <v>1194</v>
      </c>
      <c r="AV37" s="53" t="s">
        <v>410</v>
      </c>
      <c r="AW37" s="53" t="s">
        <v>411</v>
      </c>
      <c r="AX37" s="151" t="s">
        <v>412</v>
      </c>
      <c r="AY37" s="128" t="s">
        <v>60</v>
      </c>
      <c r="AZ37" s="240"/>
      <c r="BA37" s="154"/>
      <c r="BB37" s="154"/>
      <c r="CA37" s="73" t="s">
        <v>413</v>
      </c>
      <c r="CB37" s="44" t="s">
        <v>414</v>
      </c>
      <c r="CC37" s="44">
        <f>SUM(R82,AT47)</f>
        <v>183</v>
      </c>
      <c r="CD37" s="44">
        <f>SUM(S82,AU47)</f>
        <v>556</v>
      </c>
      <c r="CE37" s="44"/>
      <c r="CF37" s="44"/>
      <c r="CG37" s="44"/>
      <c r="CH37" s="45" t="s">
        <v>390</v>
      </c>
      <c r="CI37" s="36" t="s">
        <v>415</v>
      </c>
      <c r="CK37" s="95" t="s">
        <v>392</v>
      </c>
      <c r="CL37" s="47" t="s">
        <v>64</v>
      </c>
      <c r="CM37" s="91" t="s">
        <v>101</v>
      </c>
      <c r="CN37" s="47" t="s">
        <v>102</v>
      </c>
      <c r="CO37" s="47" t="s">
        <v>392</v>
      </c>
      <c r="CP37" s="96">
        <v>42</v>
      </c>
      <c r="CQ37" s="711"/>
      <c r="CR37" s="703"/>
    </row>
    <row r="38" spans="1:100" ht="62.4" x14ac:dyDescent="0.3">
      <c r="A38" s="53">
        <v>31</v>
      </c>
      <c r="B38" s="53" t="s">
        <v>344</v>
      </c>
      <c r="C38" s="54" t="s">
        <v>345</v>
      </c>
      <c r="D38" s="53">
        <v>18</v>
      </c>
      <c r="E38" s="53">
        <v>47</v>
      </c>
      <c r="F38" s="53" t="s">
        <v>416</v>
      </c>
      <c r="G38" s="53" t="s">
        <v>417</v>
      </c>
      <c r="H38" s="151" t="s">
        <v>418</v>
      </c>
      <c r="I38" s="128" t="s">
        <v>60</v>
      </c>
      <c r="J38" s="240"/>
      <c r="K38" s="154"/>
      <c r="L38" s="154"/>
      <c r="O38" s="53">
        <v>4</v>
      </c>
      <c r="P38" s="53" t="s">
        <v>157</v>
      </c>
      <c r="Q38" s="54" t="s">
        <v>170</v>
      </c>
      <c r="R38" s="53">
        <v>2107</v>
      </c>
      <c r="S38" s="53">
        <v>10141</v>
      </c>
      <c r="T38" s="53" t="s">
        <v>400</v>
      </c>
      <c r="U38" s="53" t="s">
        <v>401</v>
      </c>
      <c r="V38" s="53" t="s">
        <v>402</v>
      </c>
      <c r="W38" s="53">
        <v>65</v>
      </c>
      <c r="X38" s="38" t="s">
        <v>95</v>
      </c>
      <c r="Y38" s="38"/>
      <c r="Z38" s="38">
        <v>32</v>
      </c>
      <c r="AQ38" s="130">
        <v>17</v>
      </c>
      <c r="AR38" s="61" t="s">
        <v>279</v>
      </c>
      <c r="AS38" s="62" t="s">
        <v>280</v>
      </c>
      <c r="AT38" s="61">
        <v>122</v>
      </c>
      <c r="AU38" s="61">
        <v>436</v>
      </c>
      <c r="AV38" s="61" t="s">
        <v>340</v>
      </c>
      <c r="AW38" s="61" t="s">
        <v>419</v>
      </c>
      <c r="AX38" s="152" t="s">
        <v>420</v>
      </c>
      <c r="AY38" s="14" t="s">
        <v>60</v>
      </c>
      <c r="AZ38" s="240"/>
      <c r="BA38" s="154"/>
      <c r="BB38" s="154"/>
      <c r="CA38" s="61" t="s">
        <v>362</v>
      </c>
      <c r="CB38" s="75" t="s">
        <v>421</v>
      </c>
      <c r="CC38" s="76">
        <f>SUM(D28,R75)</f>
        <v>327</v>
      </c>
      <c r="CD38" s="76">
        <f>SUM(E28,S75)</f>
        <v>1124</v>
      </c>
      <c r="CE38" s="76"/>
      <c r="CF38" s="76"/>
      <c r="CG38" s="76"/>
      <c r="CH38" s="77" t="s">
        <v>390</v>
      </c>
      <c r="CI38" s="94" t="s">
        <v>422</v>
      </c>
      <c r="CK38" s="95" t="s">
        <v>392</v>
      </c>
      <c r="CL38" s="47" t="s">
        <v>64</v>
      </c>
      <c r="CM38" s="95" t="s">
        <v>117</v>
      </c>
      <c r="CN38" s="47" t="s">
        <v>118</v>
      </c>
      <c r="CO38" s="47" t="s">
        <v>392</v>
      </c>
      <c r="CP38" s="96">
        <v>31</v>
      </c>
      <c r="CQ38" s="711"/>
      <c r="CR38" s="703"/>
    </row>
    <row r="39" spans="1:100" ht="31.2" x14ac:dyDescent="0.3">
      <c r="A39" s="61">
        <v>32</v>
      </c>
      <c r="B39" s="61" t="s">
        <v>388</v>
      </c>
      <c r="C39" s="62" t="s">
        <v>389</v>
      </c>
      <c r="D39" s="61">
        <v>11</v>
      </c>
      <c r="E39" s="61">
        <v>10</v>
      </c>
      <c r="F39" s="61" t="s">
        <v>311</v>
      </c>
      <c r="G39" s="61" t="s">
        <v>423</v>
      </c>
      <c r="H39" s="152" t="s">
        <v>424</v>
      </c>
      <c r="I39" s="14" t="s">
        <v>60</v>
      </c>
      <c r="J39" s="240"/>
      <c r="K39" s="154"/>
      <c r="L39" s="154"/>
      <c r="O39" s="61">
        <v>13</v>
      </c>
      <c r="P39" s="61" t="s">
        <v>174</v>
      </c>
      <c r="Q39" s="62" t="s">
        <v>175</v>
      </c>
      <c r="R39" s="61">
        <v>908</v>
      </c>
      <c r="S39" s="61">
        <v>4003</v>
      </c>
      <c r="T39" s="61" t="s">
        <v>425</v>
      </c>
      <c r="U39" s="61" t="s">
        <v>426</v>
      </c>
      <c r="V39" s="61" t="s">
        <v>427</v>
      </c>
      <c r="W39" s="61">
        <v>44</v>
      </c>
      <c r="X39" s="22" t="s">
        <v>1</v>
      </c>
      <c r="Y39" s="22" t="s">
        <v>64</v>
      </c>
      <c r="Z39" s="22">
        <v>15</v>
      </c>
      <c r="AQ39" s="164">
        <v>19</v>
      </c>
      <c r="AR39" s="53" t="s">
        <v>86</v>
      </c>
      <c r="AS39" s="54" t="s">
        <v>87</v>
      </c>
      <c r="AT39" s="53">
        <v>88</v>
      </c>
      <c r="AU39" s="53">
        <v>1043</v>
      </c>
      <c r="AV39" s="53" t="s">
        <v>81</v>
      </c>
      <c r="AW39" s="53" t="s">
        <v>428</v>
      </c>
      <c r="AX39" s="151" t="s">
        <v>429</v>
      </c>
      <c r="AY39" s="128" t="s">
        <v>60</v>
      </c>
      <c r="AZ39" s="240"/>
      <c r="BA39" s="154"/>
      <c r="BB39" s="154"/>
      <c r="CA39" s="73" t="s">
        <v>430</v>
      </c>
      <c r="CB39" s="44" t="s">
        <v>431</v>
      </c>
      <c r="CC39" s="44">
        <f>SUM(R74,AT41)</f>
        <v>333</v>
      </c>
      <c r="CD39" s="44">
        <f>SUM(S74,AU41)</f>
        <v>1722</v>
      </c>
      <c r="CE39" s="44"/>
      <c r="CF39" s="44"/>
      <c r="CG39" s="44"/>
      <c r="CH39" s="45" t="s">
        <v>390</v>
      </c>
      <c r="CI39" s="98" t="s">
        <v>432</v>
      </c>
      <c r="CK39" s="95" t="s">
        <v>392</v>
      </c>
      <c r="CL39" s="47" t="s">
        <v>64</v>
      </c>
      <c r="CM39" s="95" t="s">
        <v>297</v>
      </c>
      <c r="CN39" s="47" t="s">
        <v>188</v>
      </c>
      <c r="CO39" s="47" t="s">
        <v>392</v>
      </c>
      <c r="CP39" s="96">
        <v>25</v>
      </c>
      <c r="CQ39" s="711"/>
      <c r="CR39" s="703"/>
    </row>
    <row r="40" spans="1:100" ht="31.2" x14ac:dyDescent="0.3">
      <c r="O40" s="61">
        <v>13</v>
      </c>
      <c r="P40" s="61" t="s">
        <v>174</v>
      </c>
      <c r="Q40" s="62" t="s">
        <v>175</v>
      </c>
      <c r="R40" s="61">
        <v>908</v>
      </c>
      <c r="S40" s="61">
        <v>4003</v>
      </c>
      <c r="T40" s="61" t="s">
        <v>425</v>
      </c>
      <c r="U40" s="61" t="s">
        <v>426</v>
      </c>
      <c r="V40" s="61" t="s">
        <v>427</v>
      </c>
      <c r="W40" s="61">
        <v>44</v>
      </c>
      <c r="X40" s="22" t="s">
        <v>76</v>
      </c>
      <c r="Y40" s="22" t="s">
        <v>77</v>
      </c>
      <c r="Z40" s="22">
        <v>11</v>
      </c>
      <c r="AQ40" s="130">
        <v>20</v>
      </c>
      <c r="AR40" s="61" t="s">
        <v>260</v>
      </c>
      <c r="AS40" s="62" t="s">
        <v>261</v>
      </c>
      <c r="AT40" s="61">
        <v>80</v>
      </c>
      <c r="AU40" s="61">
        <v>683</v>
      </c>
      <c r="AV40" s="61" t="s">
        <v>433</v>
      </c>
      <c r="AW40" s="61" t="s">
        <v>434</v>
      </c>
      <c r="AX40" s="152" t="s">
        <v>435</v>
      </c>
      <c r="AY40" s="14" t="s">
        <v>60</v>
      </c>
      <c r="AZ40" s="240"/>
      <c r="BA40" s="154"/>
      <c r="BB40" s="154"/>
      <c r="CA40" s="61" t="s">
        <v>436</v>
      </c>
      <c r="CB40" s="75" t="s">
        <v>437</v>
      </c>
      <c r="CC40" s="76">
        <f>SUM(D30,R72)</f>
        <v>416</v>
      </c>
      <c r="CD40" s="76">
        <f>SUM(E30,S72)</f>
        <v>2468</v>
      </c>
      <c r="CE40" s="76"/>
      <c r="CF40" s="76"/>
      <c r="CG40" s="76"/>
      <c r="CH40" s="77" t="s">
        <v>390</v>
      </c>
      <c r="CI40" s="94" t="s">
        <v>438</v>
      </c>
      <c r="CK40" s="95" t="s">
        <v>392</v>
      </c>
      <c r="CL40" s="47" t="s">
        <v>64</v>
      </c>
      <c r="CM40" s="99" t="s">
        <v>91</v>
      </c>
      <c r="CN40" s="100" t="s">
        <v>92</v>
      </c>
      <c r="CO40" s="47" t="s">
        <v>392</v>
      </c>
      <c r="CP40" s="96">
        <v>31</v>
      </c>
      <c r="CQ40" s="711"/>
      <c r="CR40" s="703"/>
    </row>
    <row r="41" spans="1:100" ht="118.95" customHeight="1" x14ac:dyDescent="0.3">
      <c r="O41" s="61">
        <v>13</v>
      </c>
      <c r="P41" s="61" t="s">
        <v>174</v>
      </c>
      <c r="Q41" s="62" t="s">
        <v>175</v>
      </c>
      <c r="R41" s="61">
        <v>908</v>
      </c>
      <c r="S41" s="61">
        <v>4003</v>
      </c>
      <c r="T41" s="61" t="s">
        <v>425</v>
      </c>
      <c r="U41" s="61" t="s">
        <v>426</v>
      </c>
      <c r="V41" s="61" t="s">
        <v>427</v>
      </c>
      <c r="W41" s="61">
        <v>44</v>
      </c>
      <c r="X41" s="22" t="s">
        <v>95</v>
      </c>
      <c r="Y41" s="22"/>
      <c r="Z41" s="22">
        <v>18</v>
      </c>
      <c r="AQ41" s="164">
        <v>21</v>
      </c>
      <c r="AR41" s="53" t="s">
        <v>298</v>
      </c>
      <c r="AS41" s="54" t="s">
        <v>299</v>
      </c>
      <c r="AT41" s="53">
        <v>56</v>
      </c>
      <c r="AU41" s="53">
        <v>0</v>
      </c>
      <c r="AV41" s="53" t="s">
        <v>163</v>
      </c>
      <c r="AW41" s="53" t="s">
        <v>58</v>
      </c>
      <c r="AX41" s="151" t="s">
        <v>152</v>
      </c>
      <c r="AY41" s="128" t="s">
        <v>60</v>
      </c>
      <c r="AZ41" s="240"/>
      <c r="BA41" s="154"/>
      <c r="BB41" s="154"/>
      <c r="CA41" s="73" t="s">
        <v>375</v>
      </c>
      <c r="CB41" s="84" t="s">
        <v>439</v>
      </c>
      <c r="CC41" s="44">
        <f>SUM(D35,R73)</f>
        <v>361</v>
      </c>
      <c r="CD41" s="44">
        <f>SUM(E35,S73)</f>
        <v>510</v>
      </c>
      <c r="CE41" s="44"/>
      <c r="CF41" s="44"/>
      <c r="CG41" s="44"/>
      <c r="CH41" s="45" t="s">
        <v>390</v>
      </c>
      <c r="CI41" s="98" t="s">
        <v>438</v>
      </c>
      <c r="CK41" s="95" t="s">
        <v>392</v>
      </c>
      <c r="CL41" s="47" t="s">
        <v>64</v>
      </c>
      <c r="CM41" s="95" t="s">
        <v>144</v>
      </c>
      <c r="CN41" s="58" t="s">
        <v>145</v>
      </c>
      <c r="CO41" s="47" t="s">
        <v>392</v>
      </c>
      <c r="CP41" s="96">
        <v>24</v>
      </c>
      <c r="CQ41" s="711"/>
      <c r="CR41" s="703"/>
    </row>
    <row r="42" spans="1:100" ht="43.2" x14ac:dyDescent="0.3">
      <c r="O42" s="124">
        <v>19</v>
      </c>
      <c r="P42" s="124" t="s">
        <v>236</v>
      </c>
      <c r="Q42" s="127" t="s">
        <v>440</v>
      </c>
      <c r="R42" s="124">
        <v>688</v>
      </c>
      <c r="S42" s="124">
        <v>2300</v>
      </c>
      <c r="T42" s="124" t="s">
        <v>441</v>
      </c>
      <c r="U42" s="124" t="s">
        <v>442</v>
      </c>
      <c r="V42" s="124" t="s">
        <v>443</v>
      </c>
      <c r="W42" s="124">
        <v>38</v>
      </c>
      <c r="X42" s="38" t="s">
        <v>107</v>
      </c>
      <c r="Y42" s="38" t="s">
        <v>77</v>
      </c>
      <c r="Z42" s="38">
        <v>25</v>
      </c>
      <c r="AQ42" s="130">
        <v>23</v>
      </c>
      <c r="AR42" s="61" t="s">
        <v>334</v>
      </c>
      <c r="AS42" s="62" t="s">
        <v>393</v>
      </c>
      <c r="AT42" s="61">
        <v>51</v>
      </c>
      <c r="AU42" s="61">
        <v>549</v>
      </c>
      <c r="AV42" s="61" t="s">
        <v>73</v>
      </c>
      <c r="AW42" s="61" t="s">
        <v>444</v>
      </c>
      <c r="AX42" s="152" t="s">
        <v>445</v>
      </c>
      <c r="AY42" s="14" t="s">
        <v>60</v>
      </c>
      <c r="AZ42" s="240"/>
      <c r="BA42" s="154"/>
      <c r="BB42" s="154"/>
      <c r="CA42" s="61" t="s">
        <v>320</v>
      </c>
      <c r="CB42" s="75" t="s">
        <v>446</v>
      </c>
      <c r="CC42" s="76">
        <f>SUM(D33,R71)</f>
        <v>407</v>
      </c>
      <c r="CD42" s="76">
        <f>SUM(E33,S71)</f>
        <v>966</v>
      </c>
      <c r="CE42" s="76"/>
      <c r="CF42" s="76"/>
      <c r="CG42" s="76"/>
      <c r="CH42" s="77" t="s">
        <v>390</v>
      </c>
      <c r="CI42" s="94" t="s">
        <v>382</v>
      </c>
      <c r="CK42" s="95" t="s">
        <v>392</v>
      </c>
      <c r="CL42" s="47" t="s">
        <v>64</v>
      </c>
      <c r="CM42" s="101" t="s">
        <v>183</v>
      </c>
      <c r="CN42" s="47" t="s">
        <v>184</v>
      </c>
      <c r="CO42" s="47" t="s">
        <v>392</v>
      </c>
      <c r="CP42" s="96">
        <v>24</v>
      </c>
      <c r="CQ42" s="711"/>
      <c r="CR42" s="703"/>
    </row>
    <row r="43" spans="1:100" ht="46.8" x14ac:dyDescent="0.3">
      <c r="O43" s="124">
        <v>19</v>
      </c>
      <c r="P43" s="124" t="s">
        <v>236</v>
      </c>
      <c r="Q43" s="127" t="s">
        <v>440</v>
      </c>
      <c r="R43" s="124">
        <v>688</v>
      </c>
      <c r="S43" s="124">
        <v>2300</v>
      </c>
      <c r="T43" s="124" t="s">
        <v>441</v>
      </c>
      <c r="U43" s="124" t="s">
        <v>442</v>
      </c>
      <c r="V43" s="124" t="s">
        <v>443</v>
      </c>
      <c r="W43" s="124">
        <v>38</v>
      </c>
      <c r="X43" s="38" t="s">
        <v>95</v>
      </c>
      <c r="Y43" s="38"/>
      <c r="Z43" s="38">
        <v>13</v>
      </c>
      <c r="AQ43" s="164">
        <v>24</v>
      </c>
      <c r="AR43" s="53" t="s">
        <v>430</v>
      </c>
      <c r="AS43" s="54" t="s">
        <v>431</v>
      </c>
      <c r="AT43" s="53">
        <v>40</v>
      </c>
      <c r="AU43" s="53">
        <v>448</v>
      </c>
      <c r="AV43" s="53" t="s">
        <v>138</v>
      </c>
      <c r="AW43" s="53" t="s">
        <v>80</v>
      </c>
      <c r="AX43" s="151" t="s">
        <v>447</v>
      </c>
      <c r="AY43" s="128" t="s">
        <v>60</v>
      </c>
      <c r="AZ43" s="240"/>
      <c r="BA43" s="154"/>
      <c r="BB43" s="154"/>
      <c r="CA43" s="73" t="s">
        <v>448</v>
      </c>
      <c r="CB43" s="84" t="s">
        <v>449</v>
      </c>
      <c r="CC43" s="44" t="e">
        <f>SUM(R72,#REF!)</f>
        <v>#REF!</v>
      </c>
      <c r="CD43" s="44" t="e">
        <f>SUM(S72,#REF!)</f>
        <v>#REF!</v>
      </c>
      <c r="CE43" s="102"/>
      <c r="CF43" s="102"/>
      <c r="CG43" s="102"/>
      <c r="CH43" s="45" t="s">
        <v>390</v>
      </c>
      <c r="CI43" s="98" t="s">
        <v>382</v>
      </c>
      <c r="CK43" s="95" t="s">
        <v>392</v>
      </c>
      <c r="CL43" s="47" t="s">
        <v>64</v>
      </c>
      <c r="CM43" s="95" t="s">
        <v>157</v>
      </c>
      <c r="CN43" s="47" t="s">
        <v>158</v>
      </c>
      <c r="CO43" s="47" t="s">
        <v>392</v>
      </c>
      <c r="CP43" s="96">
        <v>22</v>
      </c>
      <c r="CQ43" s="711"/>
      <c r="CR43" s="703"/>
    </row>
    <row r="44" spans="1:100" ht="46.8" x14ac:dyDescent="0.3">
      <c r="O44" s="14">
        <v>10</v>
      </c>
      <c r="P44" s="14" t="s">
        <v>111</v>
      </c>
      <c r="Q44" s="126" t="s">
        <v>112</v>
      </c>
      <c r="R44" s="14">
        <v>1226</v>
      </c>
      <c r="S44" s="14">
        <v>5477</v>
      </c>
      <c r="T44" s="14" t="s">
        <v>450</v>
      </c>
      <c r="U44" s="14" t="s">
        <v>451</v>
      </c>
      <c r="V44" s="14" t="s">
        <v>452</v>
      </c>
      <c r="W44" s="14">
        <v>37</v>
      </c>
      <c r="X44" s="57" t="s">
        <v>1</v>
      </c>
      <c r="Y44" s="22" t="s">
        <v>64</v>
      </c>
      <c r="Z44" s="22">
        <v>17</v>
      </c>
      <c r="AQ44" s="130">
        <v>25</v>
      </c>
      <c r="AR44" s="61" t="s">
        <v>353</v>
      </c>
      <c r="AS44" s="62" t="s">
        <v>354</v>
      </c>
      <c r="AT44" s="61">
        <v>32</v>
      </c>
      <c r="AU44" s="61">
        <v>32</v>
      </c>
      <c r="AV44" s="61" t="s">
        <v>453</v>
      </c>
      <c r="AW44" s="61" t="s">
        <v>454</v>
      </c>
      <c r="AX44" s="152" t="s">
        <v>152</v>
      </c>
      <c r="AY44" s="14" t="s">
        <v>60</v>
      </c>
      <c r="AZ44" s="240"/>
      <c r="BA44" s="154"/>
      <c r="BB44" s="154"/>
      <c r="CA44" s="61" t="s">
        <v>219</v>
      </c>
      <c r="CB44" s="76" t="s">
        <v>455</v>
      </c>
      <c r="CC44" s="76">
        <f>SUM(D26,R72)</f>
        <v>446</v>
      </c>
      <c r="CD44" s="76">
        <f>SUM(E26,S72)</f>
        <v>2245</v>
      </c>
      <c r="CE44" s="76"/>
      <c r="CF44" s="76"/>
      <c r="CG44" s="76"/>
      <c r="CH44" s="77" t="s">
        <v>390</v>
      </c>
      <c r="CI44" s="94" t="s">
        <v>456</v>
      </c>
      <c r="CK44" s="95" t="s">
        <v>392</v>
      </c>
      <c r="CL44" s="47" t="s">
        <v>64</v>
      </c>
      <c r="CM44" s="101" t="s">
        <v>174</v>
      </c>
      <c r="CN44" s="58" t="s">
        <v>175</v>
      </c>
      <c r="CO44" s="47" t="s">
        <v>392</v>
      </c>
      <c r="CP44" s="96">
        <v>15</v>
      </c>
      <c r="CQ44" s="711"/>
      <c r="CR44" s="703"/>
    </row>
    <row r="45" spans="1:100" ht="187.05" customHeight="1" x14ac:dyDescent="0.3">
      <c r="O45" s="14">
        <v>10</v>
      </c>
      <c r="P45" s="14" t="s">
        <v>111</v>
      </c>
      <c r="Q45" s="126" t="s">
        <v>112</v>
      </c>
      <c r="R45" s="14">
        <v>1226</v>
      </c>
      <c r="S45" s="14">
        <v>5477</v>
      </c>
      <c r="T45" s="14" t="s">
        <v>450</v>
      </c>
      <c r="U45" s="14" t="s">
        <v>451</v>
      </c>
      <c r="V45" s="14" t="s">
        <v>452</v>
      </c>
      <c r="W45" s="14">
        <v>37</v>
      </c>
      <c r="X45" s="104" t="s">
        <v>95</v>
      </c>
      <c r="Y45" s="105"/>
      <c r="Z45" s="105">
        <v>20</v>
      </c>
      <c r="AQ45" s="164">
        <v>26</v>
      </c>
      <c r="AR45" s="53" t="s">
        <v>323</v>
      </c>
      <c r="AS45" s="54" t="s">
        <v>324</v>
      </c>
      <c r="AT45" s="53">
        <v>31</v>
      </c>
      <c r="AU45" s="53">
        <v>299</v>
      </c>
      <c r="AV45" s="53" t="s">
        <v>457</v>
      </c>
      <c r="AW45" s="53" t="s">
        <v>214</v>
      </c>
      <c r="AX45" s="151" t="s">
        <v>458</v>
      </c>
      <c r="AY45" s="128" t="s">
        <v>60</v>
      </c>
      <c r="AZ45" s="240"/>
      <c r="BA45" s="154"/>
      <c r="BB45" s="154"/>
      <c r="CA45" s="73" t="s">
        <v>211</v>
      </c>
      <c r="CB45" s="84" t="s">
        <v>459</v>
      </c>
      <c r="CC45" s="44">
        <f>SUM(D27,R72)</f>
        <v>445</v>
      </c>
      <c r="CD45" s="44">
        <f>SUM(E27,S72)</f>
        <v>2321</v>
      </c>
      <c r="CE45" s="44"/>
      <c r="CF45" s="44"/>
      <c r="CG45" s="44"/>
      <c r="CH45" s="45" t="s">
        <v>390</v>
      </c>
      <c r="CI45" s="98" t="s">
        <v>460</v>
      </c>
      <c r="CK45" s="95" t="s">
        <v>392</v>
      </c>
      <c r="CL45" s="47" t="s">
        <v>64</v>
      </c>
      <c r="CM45" s="101" t="s">
        <v>244</v>
      </c>
      <c r="CN45" s="58" t="s">
        <v>245</v>
      </c>
      <c r="CO45" s="47" t="s">
        <v>392</v>
      </c>
      <c r="CP45" s="103">
        <v>16</v>
      </c>
      <c r="CQ45" s="712"/>
      <c r="CR45" s="703"/>
    </row>
    <row r="46" spans="1:100" ht="46.8" x14ac:dyDescent="0.3">
      <c r="O46" s="107">
        <v>15</v>
      </c>
      <c r="P46" s="107" t="s">
        <v>183</v>
      </c>
      <c r="Q46" s="108" t="s">
        <v>184</v>
      </c>
      <c r="R46" s="107">
        <v>744</v>
      </c>
      <c r="S46" s="107">
        <v>3023</v>
      </c>
      <c r="T46" s="107" t="s">
        <v>461</v>
      </c>
      <c r="U46" s="107" t="s">
        <v>52</v>
      </c>
      <c r="V46" s="107" t="s">
        <v>462</v>
      </c>
      <c r="W46" s="107">
        <v>35</v>
      </c>
      <c r="X46" s="56" t="s">
        <v>95</v>
      </c>
      <c r="Y46" s="56"/>
      <c r="Z46" s="56">
        <v>35</v>
      </c>
      <c r="AQ46" s="130">
        <v>27</v>
      </c>
      <c r="AR46" s="61" t="s">
        <v>344</v>
      </c>
      <c r="AS46" s="62" t="s">
        <v>345</v>
      </c>
      <c r="AT46" s="61">
        <v>31</v>
      </c>
      <c r="AU46" s="61">
        <v>292</v>
      </c>
      <c r="AV46" s="61" t="s">
        <v>45</v>
      </c>
      <c r="AW46" s="61" t="s">
        <v>311</v>
      </c>
      <c r="AX46" s="152" t="s">
        <v>463</v>
      </c>
      <c r="AY46" s="14" t="s">
        <v>60</v>
      </c>
      <c r="AZ46" s="240"/>
      <c r="BA46" s="154"/>
      <c r="BB46" s="154"/>
      <c r="CA46" s="61" t="s">
        <v>464</v>
      </c>
      <c r="CB46" s="75" t="s">
        <v>465</v>
      </c>
      <c r="CC46" s="76">
        <f t="shared" ref="CC46:CD50" si="1">R82</f>
        <v>154</v>
      </c>
      <c r="CD46" s="76">
        <f t="shared" si="1"/>
        <v>478</v>
      </c>
      <c r="CE46" s="109"/>
      <c r="CF46" s="109"/>
      <c r="CG46" s="109"/>
      <c r="CH46" s="77" t="str">
        <f>W82</f>
        <v>0 à 10</v>
      </c>
      <c r="CI46" s="29" t="s">
        <v>466</v>
      </c>
      <c r="CK46" s="183" t="s">
        <v>141</v>
      </c>
      <c r="CL46" s="106" t="s">
        <v>64</v>
      </c>
      <c r="CM46" s="74" t="s">
        <v>71</v>
      </c>
      <c r="CN46" s="75" t="s">
        <v>116</v>
      </c>
      <c r="CO46" s="76" t="s">
        <v>1</v>
      </c>
      <c r="CP46" s="88">
        <v>13</v>
      </c>
      <c r="CQ46" s="12">
        <v>13</v>
      </c>
    </row>
    <row r="47" spans="1:100" ht="62.4" x14ac:dyDescent="0.3">
      <c r="O47" s="110">
        <v>17</v>
      </c>
      <c r="P47" s="110" t="s">
        <v>226</v>
      </c>
      <c r="Q47" s="111" t="s">
        <v>272</v>
      </c>
      <c r="R47" s="110">
        <v>703</v>
      </c>
      <c r="S47" s="110">
        <v>3822</v>
      </c>
      <c r="T47" s="110" t="s">
        <v>467</v>
      </c>
      <c r="U47" s="110" t="s">
        <v>468</v>
      </c>
      <c r="V47" s="110" t="s">
        <v>469</v>
      </c>
      <c r="W47" s="110">
        <v>33</v>
      </c>
      <c r="X47" s="60" t="s">
        <v>95</v>
      </c>
      <c r="Y47" s="60"/>
      <c r="Z47" s="60">
        <v>33</v>
      </c>
      <c r="AQ47" s="164">
        <v>28</v>
      </c>
      <c r="AR47" s="53" t="s">
        <v>470</v>
      </c>
      <c r="AS47" s="54" t="s">
        <v>471</v>
      </c>
      <c r="AT47" s="53">
        <v>29</v>
      </c>
      <c r="AU47" s="53">
        <v>78</v>
      </c>
      <c r="AV47" s="53" t="s">
        <v>289</v>
      </c>
      <c r="AW47" s="53" t="s">
        <v>472</v>
      </c>
      <c r="AX47" s="151" t="s">
        <v>473</v>
      </c>
      <c r="AY47" s="128" t="s">
        <v>60</v>
      </c>
      <c r="AZ47" s="240"/>
      <c r="BA47" s="154"/>
      <c r="BB47" s="154"/>
      <c r="CA47" s="73" t="s">
        <v>474</v>
      </c>
      <c r="CB47" s="84" t="s">
        <v>475</v>
      </c>
      <c r="CC47" s="44">
        <f t="shared" si="1"/>
        <v>137</v>
      </c>
      <c r="CD47" s="44">
        <f t="shared" si="1"/>
        <v>11</v>
      </c>
      <c r="CE47" s="44"/>
      <c r="CF47" s="44"/>
      <c r="CG47" s="44"/>
      <c r="CH47" s="45" t="str">
        <f>W83</f>
        <v>0 à 10</v>
      </c>
      <c r="CI47" s="36" t="s">
        <v>476</v>
      </c>
      <c r="CK47" s="182" t="s">
        <v>103</v>
      </c>
      <c r="CL47" s="100" t="s">
        <v>319</v>
      </c>
      <c r="CM47" s="46" t="s">
        <v>78</v>
      </c>
      <c r="CN47" s="47" t="s">
        <v>79</v>
      </c>
      <c r="CO47" s="47" t="s">
        <v>1</v>
      </c>
      <c r="CP47" s="48">
        <v>133</v>
      </c>
      <c r="CQ47" s="703">
        <f>SUM(CP47,CP49,CP48)</f>
        <v>222</v>
      </c>
      <c r="CR47" s="703">
        <f>SUM(CP47,CP49,CP50,CP48)</f>
        <v>233</v>
      </c>
    </row>
    <row r="48" spans="1:100" ht="62.4" x14ac:dyDescent="0.3">
      <c r="O48" s="128">
        <v>42</v>
      </c>
      <c r="P48" s="128" t="s">
        <v>252</v>
      </c>
      <c r="Q48" s="129" t="s">
        <v>477</v>
      </c>
      <c r="R48" s="128">
        <v>196</v>
      </c>
      <c r="S48" s="128">
        <v>2557</v>
      </c>
      <c r="T48" s="128" t="s">
        <v>478</v>
      </c>
      <c r="U48" s="128" t="s">
        <v>419</v>
      </c>
      <c r="V48" s="128" t="s">
        <v>479</v>
      </c>
      <c r="W48" s="128">
        <v>32</v>
      </c>
      <c r="X48" s="68" t="s">
        <v>107</v>
      </c>
      <c r="Y48" s="38" t="s">
        <v>77</v>
      </c>
      <c r="Z48" s="38">
        <v>12</v>
      </c>
      <c r="AQ48" s="130">
        <v>29</v>
      </c>
      <c r="AR48" s="61" t="s">
        <v>395</v>
      </c>
      <c r="AS48" s="62" t="s">
        <v>480</v>
      </c>
      <c r="AT48" s="61">
        <v>27</v>
      </c>
      <c r="AU48" s="61">
        <v>0</v>
      </c>
      <c r="AV48" s="61" t="s">
        <v>481</v>
      </c>
      <c r="AW48" s="61" t="s">
        <v>58</v>
      </c>
      <c r="AX48" s="152" t="s">
        <v>152</v>
      </c>
      <c r="AY48" s="14" t="s">
        <v>60</v>
      </c>
      <c r="AZ48" s="240"/>
      <c r="BA48" s="154"/>
      <c r="BB48" s="154"/>
      <c r="CA48" s="61" t="s">
        <v>482</v>
      </c>
      <c r="CB48" s="75" t="s">
        <v>483</v>
      </c>
      <c r="CC48" s="76">
        <f t="shared" si="1"/>
        <v>131</v>
      </c>
      <c r="CD48" s="76">
        <f t="shared" si="1"/>
        <v>335</v>
      </c>
      <c r="CE48" s="76"/>
      <c r="CF48" s="76"/>
      <c r="CG48" s="76"/>
      <c r="CH48" s="77" t="str">
        <f>W84</f>
        <v>0 à 10</v>
      </c>
      <c r="CI48" s="29" t="s">
        <v>484</v>
      </c>
      <c r="CK48" s="182" t="s">
        <v>103</v>
      </c>
      <c r="CL48" s="100" t="s">
        <v>319</v>
      </c>
      <c r="CM48" s="40" t="s">
        <v>101</v>
      </c>
      <c r="CN48" s="100" t="s">
        <v>102</v>
      </c>
      <c r="CO48" s="100" t="s">
        <v>1</v>
      </c>
      <c r="CP48" s="112">
        <v>26</v>
      </c>
      <c r="CQ48" s="703"/>
      <c r="CR48" s="703"/>
    </row>
    <row r="49" spans="15:96" ht="43.2" x14ac:dyDescent="0.3">
      <c r="O49" s="128">
        <v>42</v>
      </c>
      <c r="P49" s="128" t="s">
        <v>252</v>
      </c>
      <c r="Q49" s="129" t="s">
        <v>477</v>
      </c>
      <c r="R49" s="128">
        <v>196</v>
      </c>
      <c r="S49" s="128">
        <v>2557</v>
      </c>
      <c r="T49" s="128" t="s">
        <v>478</v>
      </c>
      <c r="U49" s="128" t="s">
        <v>419</v>
      </c>
      <c r="V49" s="128" t="s">
        <v>479</v>
      </c>
      <c r="W49" s="128">
        <v>32</v>
      </c>
      <c r="X49" s="68" t="s">
        <v>95</v>
      </c>
      <c r="Y49" s="38"/>
      <c r="Z49" s="38">
        <v>20</v>
      </c>
      <c r="AQ49" s="164">
        <v>30</v>
      </c>
      <c r="AR49" s="53" t="s">
        <v>405</v>
      </c>
      <c r="AS49" s="54" t="s">
        <v>485</v>
      </c>
      <c r="AT49" s="53">
        <v>24</v>
      </c>
      <c r="AU49" s="53">
        <v>0</v>
      </c>
      <c r="AV49" s="53" t="s">
        <v>486</v>
      </c>
      <c r="AW49" s="53" t="s">
        <v>487</v>
      </c>
      <c r="AX49" s="151" t="s">
        <v>152</v>
      </c>
      <c r="AY49" s="128" t="s">
        <v>60</v>
      </c>
      <c r="AZ49" s="240"/>
      <c r="BA49" s="154"/>
      <c r="BB49" s="154"/>
      <c r="CA49" s="73" t="s">
        <v>488</v>
      </c>
      <c r="CB49" s="44" t="s">
        <v>489</v>
      </c>
      <c r="CC49" s="44">
        <f t="shared" si="1"/>
        <v>108</v>
      </c>
      <c r="CD49" s="44">
        <f t="shared" si="1"/>
        <v>731</v>
      </c>
      <c r="CE49" s="44"/>
      <c r="CF49" s="44"/>
      <c r="CG49" s="44"/>
      <c r="CH49" s="45" t="str">
        <f>W85</f>
        <v>0 à 10</v>
      </c>
      <c r="CI49" s="36" t="s">
        <v>490</v>
      </c>
      <c r="CK49" s="182" t="s">
        <v>103</v>
      </c>
      <c r="CL49" s="100" t="s">
        <v>319</v>
      </c>
      <c r="CM49" s="47" t="s">
        <v>65</v>
      </c>
      <c r="CN49" s="47" t="s">
        <v>66</v>
      </c>
      <c r="CO49" s="47" t="s">
        <v>1</v>
      </c>
      <c r="CP49" s="48">
        <v>63</v>
      </c>
      <c r="CQ49" s="703"/>
      <c r="CR49" s="703"/>
    </row>
    <row r="50" spans="15:96" ht="31.2" x14ac:dyDescent="0.3">
      <c r="O50" s="14">
        <v>33</v>
      </c>
      <c r="P50" s="14" t="s">
        <v>260</v>
      </c>
      <c r="Q50" s="126" t="s">
        <v>261</v>
      </c>
      <c r="R50" s="14">
        <v>310</v>
      </c>
      <c r="S50" s="14">
        <v>1686</v>
      </c>
      <c r="T50" s="14" t="s">
        <v>491</v>
      </c>
      <c r="U50" s="14" t="s">
        <v>492</v>
      </c>
      <c r="V50" s="14" t="s">
        <v>493</v>
      </c>
      <c r="W50" s="14">
        <v>27</v>
      </c>
      <c r="X50" s="57" t="s">
        <v>1</v>
      </c>
      <c r="Y50" s="22" t="s">
        <v>64</v>
      </c>
      <c r="Z50" s="22">
        <v>15</v>
      </c>
      <c r="AQ50" s="130">
        <v>31</v>
      </c>
      <c r="AR50" s="61" t="s">
        <v>448</v>
      </c>
      <c r="AS50" s="62" t="s">
        <v>494</v>
      </c>
      <c r="AT50" s="61">
        <v>22</v>
      </c>
      <c r="AU50" s="61">
        <v>54</v>
      </c>
      <c r="AV50" s="61" t="s">
        <v>495</v>
      </c>
      <c r="AW50" s="61" t="s">
        <v>496</v>
      </c>
      <c r="AX50" s="152" t="s">
        <v>152</v>
      </c>
      <c r="AY50" s="14" t="s">
        <v>60</v>
      </c>
      <c r="AZ50" s="240"/>
      <c r="BA50" s="154"/>
      <c r="BB50" s="154"/>
      <c r="CA50" s="26" t="s">
        <v>497</v>
      </c>
      <c r="CB50" s="115" t="s">
        <v>498</v>
      </c>
      <c r="CC50" s="27">
        <f t="shared" si="1"/>
        <v>107</v>
      </c>
      <c r="CD50" s="27">
        <f t="shared" si="1"/>
        <v>573</v>
      </c>
      <c r="CE50" s="93"/>
      <c r="CF50" s="93"/>
      <c r="CG50" s="93"/>
      <c r="CH50" s="28" t="str">
        <f>W86</f>
        <v>0 à 10</v>
      </c>
      <c r="CI50" s="29" t="s">
        <v>499</v>
      </c>
      <c r="CK50" s="182" t="s">
        <v>103</v>
      </c>
      <c r="CL50" s="100" t="s">
        <v>319</v>
      </c>
      <c r="CM50" s="47" t="s">
        <v>65</v>
      </c>
      <c r="CN50" s="47" t="s">
        <v>66</v>
      </c>
      <c r="CO50" s="113" t="s">
        <v>392</v>
      </c>
      <c r="CP50" s="48">
        <v>11</v>
      </c>
      <c r="CQ50" s="114">
        <v>11</v>
      </c>
      <c r="CR50" s="703"/>
    </row>
    <row r="51" spans="15:96" ht="28.8" x14ac:dyDescent="0.3">
      <c r="O51" s="14">
        <v>33</v>
      </c>
      <c r="P51" s="14" t="s">
        <v>260</v>
      </c>
      <c r="Q51" s="126" t="s">
        <v>261</v>
      </c>
      <c r="R51" s="14">
        <v>310</v>
      </c>
      <c r="S51" s="14">
        <v>1686</v>
      </c>
      <c r="T51" s="14" t="s">
        <v>491</v>
      </c>
      <c r="U51" s="14" t="s">
        <v>492</v>
      </c>
      <c r="V51" s="14" t="s">
        <v>493</v>
      </c>
      <c r="W51" s="14">
        <v>27</v>
      </c>
      <c r="X51" s="104" t="s">
        <v>95</v>
      </c>
      <c r="Y51" s="105"/>
      <c r="Z51" s="105">
        <v>12</v>
      </c>
      <c r="CA51" s="73" t="s">
        <v>500</v>
      </c>
      <c r="CB51" s="102" t="s">
        <v>501</v>
      </c>
      <c r="CC51" s="44">
        <f t="shared" ref="CC51:CD55" si="2">R86</f>
        <v>107</v>
      </c>
      <c r="CD51" s="44">
        <f t="shared" si="2"/>
        <v>573</v>
      </c>
      <c r="CE51" s="34"/>
      <c r="CF51" s="34"/>
      <c r="CG51" s="34"/>
      <c r="CH51" s="45" t="str">
        <f>W86</f>
        <v>0 à 10</v>
      </c>
      <c r="CI51" s="36" t="s">
        <v>502</v>
      </c>
      <c r="CK51" s="239" t="s">
        <v>199</v>
      </c>
      <c r="CL51" s="239" t="s">
        <v>200</v>
      </c>
      <c r="CM51" s="246" t="s">
        <v>78</v>
      </c>
      <c r="CN51" s="12" t="s">
        <v>503</v>
      </c>
      <c r="CO51" s="245" t="s">
        <v>1</v>
      </c>
      <c r="CP51" s="90">
        <v>14</v>
      </c>
      <c r="CQ51" s="220">
        <v>14</v>
      </c>
    </row>
    <row r="52" spans="15:96" x14ac:dyDescent="0.3">
      <c r="O52" s="116">
        <v>34</v>
      </c>
      <c r="P52" s="116" t="s">
        <v>270</v>
      </c>
      <c r="Q52" s="117" t="s">
        <v>504</v>
      </c>
      <c r="R52" s="116">
        <v>305</v>
      </c>
      <c r="S52" s="116">
        <v>1997</v>
      </c>
      <c r="T52" s="116" t="s">
        <v>505</v>
      </c>
      <c r="U52" s="116" t="s">
        <v>506</v>
      </c>
      <c r="V52" s="116" t="s">
        <v>507</v>
      </c>
      <c r="W52" s="116">
        <v>27</v>
      </c>
      <c r="X52" s="38" t="s">
        <v>95</v>
      </c>
      <c r="Y52" s="38"/>
      <c r="Z52" s="38">
        <v>27</v>
      </c>
      <c r="CA52" s="61" t="s">
        <v>508</v>
      </c>
      <c r="CB52" s="76" t="s">
        <v>509</v>
      </c>
      <c r="CC52" s="76">
        <f t="shared" si="2"/>
        <v>105</v>
      </c>
      <c r="CD52" s="76">
        <f t="shared" si="2"/>
        <v>40</v>
      </c>
      <c r="CE52" s="76"/>
      <c r="CF52" s="76"/>
      <c r="CG52" s="76"/>
      <c r="CH52" s="77" t="str">
        <f>W87</f>
        <v>0 à 10</v>
      </c>
      <c r="CI52" s="29" t="s">
        <v>510</v>
      </c>
      <c r="CK52" s="114" t="s">
        <v>2</v>
      </c>
      <c r="CL52" s="243" t="s">
        <v>64</v>
      </c>
      <c r="CM52" s="244" t="s">
        <v>78</v>
      </c>
      <c r="CN52" s="114" t="s">
        <v>503</v>
      </c>
      <c r="CO52" s="114" t="s">
        <v>2</v>
      </c>
      <c r="CP52" s="114">
        <v>17</v>
      </c>
      <c r="CQ52" s="703">
        <f>SUM(CP52,CP53,CP54)</f>
        <v>40</v>
      </c>
    </row>
    <row r="53" spans="15:96" ht="62.4" x14ac:dyDescent="0.3">
      <c r="O53" s="61">
        <v>27</v>
      </c>
      <c r="P53" s="61" t="s">
        <v>277</v>
      </c>
      <c r="Q53" s="62" t="s">
        <v>511</v>
      </c>
      <c r="R53" s="61">
        <v>411</v>
      </c>
      <c r="S53" s="61">
        <v>1915</v>
      </c>
      <c r="T53" s="61" t="s">
        <v>512</v>
      </c>
      <c r="U53" s="61" t="s">
        <v>513</v>
      </c>
      <c r="V53" s="61" t="s">
        <v>514</v>
      </c>
      <c r="W53" s="61">
        <v>20</v>
      </c>
      <c r="X53" s="22" t="s">
        <v>95</v>
      </c>
      <c r="Y53" s="22"/>
      <c r="Z53" s="22">
        <v>20</v>
      </c>
      <c r="CA53" s="73" t="s">
        <v>515</v>
      </c>
      <c r="CB53" s="84" t="s">
        <v>516</v>
      </c>
      <c r="CC53" s="44">
        <f t="shared" si="2"/>
        <v>59</v>
      </c>
      <c r="CD53" s="44">
        <f t="shared" si="2"/>
        <v>379</v>
      </c>
      <c r="CE53" s="44"/>
      <c r="CF53" s="44"/>
      <c r="CG53" s="44"/>
      <c r="CH53" s="45" t="str">
        <f>W88</f>
        <v>0 à 10</v>
      </c>
      <c r="CI53" s="36" t="s">
        <v>510</v>
      </c>
      <c r="CK53" s="114" t="s">
        <v>2</v>
      </c>
      <c r="CL53" s="243" t="s">
        <v>64</v>
      </c>
      <c r="CM53" s="114" t="s">
        <v>65</v>
      </c>
      <c r="CN53" s="114" t="s">
        <v>66</v>
      </c>
      <c r="CO53" s="114" t="s">
        <v>2</v>
      </c>
      <c r="CP53" s="114">
        <v>12</v>
      </c>
      <c r="CQ53" s="703"/>
    </row>
    <row r="54" spans="15:96" ht="62.4" x14ac:dyDescent="0.3">
      <c r="O54" s="53">
        <v>24</v>
      </c>
      <c r="P54" s="53" t="s">
        <v>284</v>
      </c>
      <c r="Q54" s="54" t="s">
        <v>288</v>
      </c>
      <c r="R54" s="53">
        <v>562</v>
      </c>
      <c r="S54" s="53">
        <v>2694</v>
      </c>
      <c r="T54" s="53" t="s">
        <v>517</v>
      </c>
      <c r="U54" s="53" t="s">
        <v>518</v>
      </c>
      <c r="V54" s="53" t="s">
        <v>519</v>
      </c>
      <c r="W54" s="53">
        <v>16</v>
      </c>
      <c r="X54" s="38" t="s">
        <v>95</v>
      </c>
      <c r="Y54" s="38"/>
      <c r="Z54" s="38">
        <v>16</v>
      </c>
      <c r="BZ54" t="s">
        <v>520</v>
      </c>
      <c r="CA54" s="26" t="s">
        <v>521</v>
      </c>
      <c r="CB54" s="39" t="s">
        <v>522</v>
      </c>
      <c r="CC54" s="27">
        <f t="shared" si="2"/>
        <v>57</v>
      </c>
      <c r="CD54" s="27">
        <f t="shared" si="2"/>
        <v>209</v>
      </c>
      <c r="CE54" s="27"/>
      <c r="CF54" s="27"/>
      <c r="CG54" s="27"/>
      <c r="CH54" s="28" t="str">
        <f>W89</f>
        <v>0 à 10</v>
      </c>
      <c r="CI54" s="29" t="s">
        <v>336</v>
      </c>
      <c r="CK54" s="114" t="s">
        <v>2</v>
      </c>
      <c r="CL54" s="243" t="s">
        <v>64</v>
      </c>
      <c r="CM54" s="244" t="s">
        <v>101</v>
      </c>
      <c r="CN54" s="114" t="s">
        <v>102</v>
      </c>
      <c r="CO54" s="114" t="s">
        <v>2</v>
      </c>
      <c r="CP54" s="114">
        <v>11</v>
      </c>
      <c r="CQ54" s="703"/>
    </row>
    <row r="55" spans="15:96" ht="78" x14ac:dyDescent="0.3">
      <c r="O55" s="61">
        <v>43</v>
      </c>
      <c r="P55" s="61" t="s">
        <v>244</v>
      </c>
      <c r="Q55" s="62" t="s">
        <v>330</v>
      </c>
      <c r="R55" s="61">
        <v>176</v>
      </c>
      <c r="S55" s="61">
        <v>305</v>
      </c>
      <c r="T55" s="61" t="s">
        <v>523</v>
      </c>
      <c r="U55" s="61" t="s">
        <v>524</v>
      </c>
      <c r="V55" s="61" t="s">
        <v>525</v>
      </c>
      <c r="W55" s="61">
        <v>14</v>
      </c>
      <c r="X55" s="57" t="s">
        <v>95</v>
      </c>
      <c r="Y55" s="22"/>
      <c r="Z55" s="22">
        <v>14</v>
      </c>
      <c r="CA55" s="73" t="s">
        <v>526</v>
      </c>
      <c r="CB55" s="44" t="s">
        <v>527</v>
      </c>
      <c r="CC55" s="44">
        <f t="shared" si="2"/>
        <v>57</v>
      </c>
      <c r="CD55" s="44">
        <f t="shared" si="2"/>
        <v>691</v>
      </c>
      <c r="CE55" s="44"/>
      <c r="CF55" s="44"/>
      <c r="CG55" s="44"/>
      <c r="CH55" s="45" t="str">
        <f>W90</f>
        <v>0 à 10</v>
      </c>
      <c r="CI55" s="36" t="s">
        <v>528</v>
      </c>
      <c r="CK55" s="192" t="s">
        <v>529</v>
      </c>
      <c r="CL55" s="192" t="s">
        <v>530</v>
      </c>
      <c r="CM55" s="192" t="s">
        <v>65</v>
      </c>
      <c r="CN55" s="192" t="s">
        <v>66</v>
      </c>
      <c r="CO55" s="192" t="s">
        <v>392</v>
      </c>
      <c r="CP55" s="192">
        <v>43</v>
      </c>
      <c r="CQ55" s="12">
        <v>43</v>
      </c>
    </row>
    <row r="56" spans="15:96" ht="31.2" x14ac:dyDescent="0.3">
      <c r="O56" s="53">
        <v>20</v>
      </c>
      <c r="P56" s="53" t="s">
        <v>91</v>
      </c>
      <c r="Q56" s="54" t="s">
        <v>92</v>
      </c>
      <c r="R56" s="53">
        <v>677</v>
      </c>
      <c r="S56" s="53">
        <v>1957</v>
      </c>
      <c r="T56" s="53" t="s">
        <v>531</v>
      </c>
      <c r="U56" s="53" t="s">
        <v>532</v>
      </c>
      <c r="V56" s="53" t="s">
        <v>533</v>
      </c>
      <c r="W56" s="53">
        <v>13</v>
      </c>
      <c r="X56" s="55" t="s">
        <v>95</v>
      </c>
      <c r="Y56" s="56"/>
      <c r="Z56" s="56">
        <v>13</v>
      </c>
      <c r="CA56" s="119" t="s">
        <v>534</v>
      </c>
      <c r="CB56" s="120" t="s">
        <v>535</v>
      </c>
      <c r="CC56" s="120">
        <f xml:space="preserve"> R89</f>
        <v>57</v>
      </c>
      <c r="CD56" s="120">
        <f xml:space="preserve"> S89</f>
        <v>209</v>
      </c>
      <c r="CE56" s="120"/>
      <c r="CF56" s="120"/>
      <c r="CG56" s="120"/>
      <c r="CH56" s="121" t="str">
        <f xml:space="preserve"> W89</f>
        <v>0 à 10</v>
      </c>
      <c r="CI56" s="29" t="s">
        <v>536</v>
      </c>
    </row>
    <row r="57" spans="15:96" ht="31.2" x14ac:dyDescent="0.3">
      <c r="O57" s="26">
        <v>41</v>
      </c>
      <c r="P57" s="26" t="s">
        <v>295</v>
      </c>
      <c r="Q57" s="122" t="s">
        <v>537</v>
      </c>
      <c r="R57" s="26">
        <v>202</v>
      </c>
      <c r="S57" s="26">
        <v>1611</v>
      </c>
      <c r="T57" s="26" t="s">
        <v>364</v>
      </c>
      <c r="U57" s="26" t="s">
        <v>538</v>
      </c>
      <c r="V57" s="26" t="s">
        <v>539</v>
      </c>
      <c r="W57" s="241">
        <v>13</v>
      </c>
      <c r="X57" s="242" t="s">
        <v>95</v>
      </c>
      <c r="Y57" s="242"/>
      <c r="Z57" s="242">
        <v>13</v>
      </c>
      <c r="CA57" s="73" t="s">
        <v>540</v>
      </c>
      <c r="CB57" s="44" t="s">
        <v>541</v>
      </c>
      <c r="CC57" s="44">
        <f>R90</f>
        <v>57</v>
      </c>
      <c r="CD57" s="44">
        <f>S90</f>
        <v>691</v>
      </c>
      <c r="CE57" s="44"/>
      <c r="CF57" s="44"/>
      <c r="CG57" s="44"/>
      <c r="CH57" s="45" t="str">
        <f>W90</f>
        <v>0 à 10</v>
      </c>
      <c r="CI57" s="36" t="s">
        <v>361</v>
      </c>
    </row>
    <row r="58" spans="15:96" ht="31.2" x14ac:dyDescent="0.3">
      <c r="O58" s="53">
        <v>1</v>
      </c>
      <c r="P58" s="53" t="s">
        <v>542</v>
      </c>
      <c r="Q58" s="54" t="s">
        <v>543</v>
      </c>
      <c r="R58" s="53">
        <v>13380</v>
      </c>
      <c r="S58" s="53">
        <v>0</v>
      </c>
      <c r="T58" s="53" t="s">
        <v>544</v>
      </c>
      <c r="U58" s="53" t="s">
        <v>545</v>
      </c>
      <c r="V58" s="151" t="s">
        <v>152</v>
      </c>
      <c r="W58" s="128" t="s">
        <v>234</v>
      </c>
      <c r="X58" s="153"/>
      <c r="Y58" s="238"/>
      <c r="Z58" s="238"/>
      <c r="CA58" s="61" t="s">
        <v>546</v>
      </c>
      <c r="CB58" s="75" t="s">
        <v>547</v>
      </c>
      <c r="CC58" s="76">
        <f>R86</f>
        <v>107</v>
      </c>
      <c r="CD58" s="76">
        <f>S86</f>
        <v>573</v>
      </c>
      <c r="CE58" s="76"/>
      <c r="CF58" s="76"/>
      <c r="CG58" s="76"/>
      <c r="CH58" s="77" t="str">
        <f>W86</f>
        <v>0 à 10</v>
      </c>
      <c r="CI58" s="29" t="s">
        <v>548</v>
      </c>
    </row>
    <row r="59" spans="15:96" ht="31.2" x14ac:dyDescent="0.3">
      <c r="O59" s="61">
        <v>2</v>
      </c>
      <c r="P59" s="61" t="s">
        <v>369</v>
      </c>
      <c r="Q59" s="62" t="s">
        <v>370</v>
      </c>
      <c r="R59" s="61">
        <v>6493</v>
      </c>
      <c r="S59" s="61">
        <v>0</v>
      </c>
      <c r="T59" s="61" t="s">
        <v>549</v>
      </c>
      <c r="U59" s="61" t="s">
        <v>550</v>
      </c>
      <c r="V59" s="152" t="s">
        <v>152</v>
      </c>
      <c r="W59" s="14" t="s">
        <v>234</v>
      </c>
      <c r="X59" s="240"/>
      <c r="Y59" s="154"/>
      <c r="Z59" s="154"/>
      <c r="CA59" s="73" t="s">
        <v>551</v>
      </c>
      <c r="CB59" s="44" t="s">
        <v>552</v>
      </c>
      <c r="CC59" s="44">
        <f>R87</f>
        <v>105</v>
      </c>
      <c r="CD59" s="44">
        <f>S87</f>
        <v>40</v>
      </c>
      <c r="CE59" s="44"/>
      <c r="CF59" s="44"/>
      <c r="CG59" s="44"/>
      <c r="CH59" s="45" t="str">
        <f>W87</f>
        <v>0 à 10</v>
      </c>
      <c r="CI59" s="36" t="s">
        <v>548</v>
      </c>
    </row>
    <row r="60" spans="15:96" ht="62.4" x14ac:dyDescent="0.3">
      <c r="O60" s="53">
        <v>6</v>
      </c>
      <c r="P60" s="53" t="s">
        <v>211</v>
      </c>
      <c r="Q60" s="54" t="s">
        <v>212</v>
      </c>
      <c r="R60" s="53">
        <v>1719</v>
      </c>
      <c r="S60" s="53">
        <v>8276</v>
      </c>
      <c r="T60" s="53" t="s">
        <v>58</v>
      </c>
      <c r="U60" s="53" t="s">
        <v>58</v>
      </c>
      <c r="V60" s="151" t="s">
        <v>553</v>
      </c>
      <c r="W60" s="128" t="s">
        <v>60</v>
      </c>
      <c r="X60" s="240"/>
      <c r="Y60" s="154"/>
      <c r="Z60" s="154"/>
      <c r="CA60" s="61" t="s">
        <v>554</v>
      </c>
      <c r="CB60" s="76" t="s">
        <v>555</v>
      </c>
      <c r="CC60" s="76">
        <f>R93</f>
        <v>28</v>
      </c>
      <c r="CD60" s="76">
        <f>S93</f>
        <v>11</v>
      </c>
      <c r="CE60" s="76"/>
      <c r="CF60" s="76"/>
      <c r="CG60" s="76"/>
      <c r="CH60" s="77" t="str">
        <f>W93</f>
        <v>0 à 10</v>
      </c>
      <c r="CI60" s="29" t="s">
        <v>438</v>
      </c>
    </row>
    <row r="61" spans="15:96" ht="46.8" x14ac:dyDescent="0.3">
      <c r="O61" s="61">
        <v>8</v>
      </c>
      <c r="P61" s="61" t="s">
        <v>309</v>
      </c>
      <c r="Q61" s="62" t="s">
        <v>310</v>
      </c>
      <c r="R61" s="61">
        <v>1607</v>
      </c>
      <c r="S61" s="61">
        <v>0</v>
      </c>
      <c r="T61" s="61" t="s">
        <v>416</v>
      </c>
      <c r="U61" s="61" t="s">
        <v>556</v>
      </c>
      <c r="V61" s="152" t="s">
        <v>152</v>
      </c>
      <c r="W61" s="14" t="s">
        <v>234</v>
      </c>
      <c r="X61" s="240"/>
      <c r="Y61" s="154"/>
      <c r="Z61" s="154"/>
      <c r="CA61" s="73" t="s">
        <v>557</v>
      </c>
      <c r="CB61" s="84" t="s">
        <v>558</v>
      </c>
      <c r="CC61" s="44">
        <f>R67</f>
        <v>571</v>
      </c>
      <c r="CD61" s="44">
        <f>S67</f>
        <v>1577</v>
      </c>
      <c r="CE61" s="44"/>
      <c r="CF61" s="44"/>
      <c r="CG61" s="44"/>
      <c r="CH61" s="45" t="str">
        <f>W67</f>
        <v>0 à 10</v>
      </c>
      <c r="CI61" s="36" t="s">
        <v>559</v>
      </c>
    </row>
    <row r="62" spans="15:96" ht="31.2" x14ac:dyDescent="0.3">
      <c r="O62" s="53">
        <v>9</v>
      </c>
      <c r="P62" s="53" t="s">
        <v>219</v>
      </c>
      <c r="Q62" s="54" t="s">
        <v>220</v>
      </c>
      <c r="R62" s="53">
        <v>1273</v>
      </c>
      <c r="S62" s="53">
        <v>4816</v>
      </c>
      <c r="T62" s="53" t="s">
        <v>560</v>
      </c>
      <c r="U62" s="53" t="s">
        <v>58</v>
      </c>
      <c r="V62" s="151" t="s">
        <v>561</v>
      </c>
      <c r="W62" s="128" t="s">
        <v>60</v>
      </c>
      <c r="X62" s="240"/>
      <c r="Y62" s="154"/>
      <c r="Z62" s="154"/>
      <c r="CA62" s="61" t="s">
        <v>542</v>
      </c>
      <c r="CB62" s="75" t="s">
        <v>562</v>
      </c>
      <c r="CC62" s="76">
        <f>R58</f>
        <v>13380</v>
      </c>
      <c r="CD62" s="76">
        <f>S58</f>
        <v>0</v>
      </c>
      <c r="CE62" s="76"/>
      <c r="CF62" s="76"/>
      <c r="CG62" s="76"/>
      <c r="CH62" s="77" t="str">
        <f>W58</f>
        <v>NA</v>
      </c>
      <c r="CI62" s="29" t="s">
        <v>26</v>
      </c>
    </row>
    <row r="63" spans="15:96" ht="31.2" x14ac:dyDescent="0.3">
      <c r="O63" s="61">
        <v>11</v>
      </c>
      <c r="P63" s="61" t="s">
        <v>230</v>
      </c>
      <c r="Q63" s="62" t="s">
        <v>231</v>
      </c>
      <c r="R63" s="61">
        <v>982</v>
      </c>
      <c r="S63" s="61">
        <v>0</v>
      </c>
      <c r="T63" s="61" t="s">
        <v>563</v>
      </c>
      <c r="U63" s="61" t="s">
        <v>564</v>
      </c>
      <c r="V63" s="152" t="s">
        <v>152</v>
      </c>
      <c r="W63" s="14" t="s">
        <v>234</v>
      </c>
      <c r="X63" s="240"/>
      <c r="Y63" s="154"/>
      <c r="Z63" s="154"/>
      <c r="CA63" s="73" t="s">
        <v>369</v>
      </c>
      <c r="CB63" s="84" t="s">
        <v>565</v>
      </c>
      <c r="CC63" s="44">
        <f>SUM(R59,AT32)</f>
        <v>9646</v>
      </c>
      <c r="CD63" s="44">
        <f>SUM(S59,AU32)</f>
        <v>0</v>
      </c>
      <c r="CE63" s="44"/>
      <c r="CF63" s="44"/>
      <c r="CG63" s="44"/>
      <c r="CH63" s="45" t="s">
        <v>234</v>
      </c>
      <c r="CI63" s="36" t="s">
        <v>26</v>
      </c>
    </row>
    <row r="64" spans="15:96" ht="31.2" x14ac:dyDescent="0.3">
      <c r="O64" s="53">
        <v>16</v>
      </c>
      <c r="P64" s="53" t="s">
        <v>448</v>
      </c>
      <c r="Q64" s="54" t="s">
        <v>494</v>
      </c>
      <c r="R64" s="53">
        <v>708</v>
      </c>
      <c r="S64" s="53">
        <v>1508</v>
      </c>
      <c r="T64" s="53" t="s">
        <v>566</v>
      </c>
      <c r="U64" s="53" t="s">
        <v>567</v>
      </c>
      <c r="V64" s="151" t="s">
        <v>568</v>
      </c>
      <c r="W64" s="128" t="s">
        <v>60</v>
      </c>
      <c r="X64" s="240"/>
      <c r="Y64" s="154"/>
      <c r="Z64" s="154"/>
      <c r="CA64" s="26" t="s">
        <v>309</v>
      </c>
      <c r="CB64" s="39" t="s">
        <v>310</v>
      </c>
      <c r="CC64" s="27">
        <f>SUM(D26,R61,AT33)</f>
        <v>2314</v>
      </c>
      <c r="CD64" s="27">
        <f>SUM(E26,S61,AU33)</f>
        <v>0</v>
      </c>
      <c r="CE64" s="27"/>
      <c r="CF64" s="27"/>
      <c r="CG64" s="27"/>
      <c r="CH64" s="28" t="s">
        <v>234</v>
      </c>
      <c r="CI64" s="29" t="s">
        <v>26</v>
      </c>
    </row>
    <row r="65" spans="15:87" x14ac:dyDescent="0.3">
      <c r="O65" s="61">
        <v>18</v>
      </c>
      <c r="P65" s="61" t="s">
        <v>320</v>
      </c>
      <c r="Q65" s="62" t="s">
        <v>321</v>
      </c>
      <c r="R65" s="61">
        <v>695</v>
      </c>
      <c r="S65" s="61">
        <v>1244</v>
      </c>
      <c r="T65" s="61" t="s">
        <v>569</v>
      </c>
      <c r="U65" s="61" t="s">
        <v>58</v>
      </c>
      <c r="V65" s="152" t="s">
        <v>570</v>
      </c>
      <c r="W65" s="14" t="s">
        <v>60</v>
      </c>
      <c r="X65" s="240"/>
      <c r="Y65" s="154"/>
      <c r="Z65" s="154"/>
      <c r="CA65" s="32" t="s">
        <v>230</v>
      </c>
      <c r="CB65" s="33" t="s">
        <v>571</v>
      </c>
      <c r="CC65" s="33">
        <f>SUM(D17,R63,AT36)</f>
        <v>1389</v>
      </c>
      <c r="CD65" s="33">
        <f>SUM(E17,S63,AU36)</f>
        <v>0</v>
      </c>
      <c r="CE65" s="33"/>
      <c r="CF65" s="33"/>
      <c r="CG65" s="33"/>
      <c r="CH65" s="35" t="s">
        <v>234</v>
      </c>
      <c r="CI65" s="179" t="s">
        <v>26</v>
      </c>
    </row>
    <row r="66" spans="15:87" ht="46.8" x14ac:dyDescent="0.3">
      <c r="O66" s="53">
        <v>22</v>
      </c>
      <c r="P66" s="53" t="s">
        <v>254</v>
      </c>
      <c r="Q66" s="54" t="s">
        <v>255</v>
      </c>
      <c r="R66" s="53">
        <v>619</v>
      </c>
      <c r="S66" s="53">
        <v>27</v>
      </c>
      <c r="T66" s="53" t="s">
        <v>258</v>
      </c>
      <c r="U66" s="53" t="s">
        <v>312</v>
      </c>
      <c r="V66" s="151" t="s">
        <v>152</v>
      </c>
      <c r="W66" s="128" t="s">
        <v>60</v>
      </c>
      <c r="X66" s="240"/>
      <c r="Y66" s="154"/>
      <c r="Z66" s="154"/>
    </row>
    <row r="67" spans="15:87" ht="62.4" x14ac:dyDescent="0.3">
      <c r="O67" s="61">
        <v>23</v>
      </c>
      <c r="P67" s="61" t="s">
        <v>572</v>
      </c>
      <c r="Q67" s="62" t="s">
        <v>573</v>
      </c>
      <c r="R67" s="61">
        <v>571</v>
      </c>
      <c r="S67" s="61">
        <v>1577</v>
      </c>
      <c r="T67" s="61" t="s">
        <v>574</v>
      </c>
      <c r="U67" s="61" t="s">
        <v>575</v>
      </c>
      <c r="V67" s="152" t="s">
        <v>576</v>
      </c>
      <c r="W67" s="14" t="s">
        <v>60</v>
      </c>
      <c r="X67" s="240"/>
      <c r="Y67" s="154"/>
      <c r="Z67" s="154"/>
    </row>
    <row r="68" spans="15:87" x14ac:dyDescent="0.3">
      <c r="O68" s="53">
        <v>25</v>
      </c>
      <c r="P68" s="53" t="s">
        <v>298</v>
      </c>
      <c r="Q68" s="54" t="s">
        <v>299</v>
      </c>
      <c r="R68" s="53">
        <v>429</v>
      </c>
      <c r="S68" s="53">
        <v>4</v>
      </c>
      <c r="T68" s="53" t="s">
        <v>577</v>
      </c>
      <c r="U68" s="53" t="s">
        <v>58</v>
      </c>
      <c r="V68" s="151" t="s">
        <v>152</v>
      </c>
      <c r="W68" s="128" t="s">
        <v>60</v>
      </c>
      <c r="X68" s="240"/>
      <c r="Y68" s="154"/>
      <c r="Z68" s="154"/>
    </row>
    <row r="69" spans="15:87" ht="62.4" x14ac:dyDescent="0.3">
      <c r="O69" s="61">
        <v>26</v>
      </c>
      <c r="P69" s="61" t="s">
        <v>165</v>
      </c>
      <c r="Q69" s="62" t="s">
        <v>166</v>
      </c>
      <c r="R69" s="61">
        <v>412</v>
      </c>
      <c r="S69" s="61">
        <v>558</v>
      </c>
      <c r="T69" s="61" t="s">
        <v>202</v>
      </c>
      <c r="U69" s="61" t="s">
        <v>578</v>
      </c>
      <c r="V69" s="152" t="s">
        <v>579</v>
      </c>
      <c r="W69" s="14" t="s">
        <v>60</v>
      </c>
      <c r="X69" s="240"/>
      <c r="Y69" s="154"/>
      <c r="Z69" s="154"/>
    </row>
    <row r="70" spans="15:87" x14ac:dyDescent="0.3">
      <c r="O70" s="53">
        <v>29</v>
      </c>
      <c r="P70" s="53" t="s">
        <v>279</v>
      </c>
      <c r="Q70" s="54" t="s">
        <v>280</v>
      </c>
      <c r="R70" s="53">
        <v>385</v>
      </c>
      <c r="S70" s="53">
        <v>801</v>
      </c>
      <c r="T70" s="53" t="s">
        <v>580</v>
      </c>
      <c r="U70" s="53" t="s">
        <v>581</v>
      </c>
      <c r="V70" s="151" t="s">
        <v>582</v>
      </c>
      <c r="W70" s="128" t="s">
        <v>60</v>
      </c>
      <c r="X70" s="240"/>
      <c r="Y70" s="154"/>
      <c r="Z70" s="154"/>
    </row>
    <row r="71" spans="15:87" x14ac:dyDescent="0.3">
      <c r="O71" s="61">
        <v>30</v>
      </c>
      <c r="P71" s="61" t="s">
        <v>375</v>
      </c>
      <c r="Q71" s="62" t="s">
        <v>376</v>
      </c>
      <c r="R71" s="61">
        <v>374</v>
      </c>
      <c r="S71" s="61">
        <v>926</v>
      </c>
      <c r="T71" s="61" t="s">
        <v>583</v>
      </c>
      <c r="U71" s="61" t="s">
        <v>584</v>
      </c>
      <c r="V71" s="152" t="s">
        <v>585</v>
      </c>
      <c r="W71" s="14" t="s">
        <v>60</v>
      </c>
      <c r="X71" s="240"/>
      <c r="Y71" s="154"/>
      <c r="Z71" s="154"/>
    </row>
    <row r="72" spans="15:87" x14ac:dyDescent="0.3">
      <c r="O72" s="53">
        <v>31</v>
      </c>
      <c r="P72" s="53" t="s">
        <v>347</v>
      </c>
      <c r="Q72" s="54" t="s">
        <v>348</v>
      </c>
      <c r="R72" s="53">
        <v>372</v>
      </c>
      <c r="S72" s="53">
        <v>2245</v>
      </c>
      <c r="T72" s="53" t="s">
        <v>586</v>
      </c>
      <c r="U72" s="53" t="s">
        <v>58</v>
      </c>
      <c r="V72" s="151" t="s">
        <v>587</v>
      </c>
      <c r="W72" s="128" t="s">
        <v>60</v>
      </c>
      <c r="X72" s="240"/>
      <c r="Y72" s="154"/>
      <c r="Z72" s="154"/>
    </row>
    <row r="73" spans="15:87" ht="46.8" x14ac:dyDescent="0.3">
      <c r="O73" s="61">
        <v>32</v>
      </c>
      <c r="P73" s="61" t="s">
        <v>353</v>
      </c>
      <c r="Q73" s="62" t="s">
        <v>354</v>
      </c>
      <c r="R73" s="61">
        <v>335</v>
      </c>
      <c r="S73" s="61">
        <v>335</v>
      </c>
      <c r="T73" s="61" t="s">
        <v>337</v>
      </c>
      <c r="U73" s="61" t="s">
        <v>588</v>
      </c>
      <c r="V73" s="152" t="s">
        <v>152</v>
      </c>
      <c r="W73" s="14" t="s">
        <v>60</v>
      </c>
      <c r="X73" s="240"/>
      <c r="Y73" s="154"/>
      <c r="Z73" s="154"/>
    </row>
    <row r="74" spans="15:87" ht="31.2" x14ac:dyDescent="0.3">
      <c r="O74" s="53">
        <v>35</v>
      </c>
      <c r="P74" s="53" t="s">
        <v>551</v>
      </c>
      <c r="Q74" s="54" t="s">
        <v>552</v>
      </c>
      <c r="R74" s="53">
        <v>277</v>
      </c>
      <c r="S74" s="53">
        <v>1722</v>
      </c>
      <c r="T74" s="53" t="s">
        <v>589</v>
      </c>
      <c r="U74" s="53" t="s">
        <v>590</v>
      </c>
      <c r="V74" s="151" t="s">
        <v>591</v>
      </c>
      <c r="W74" s="128" t="s">
        <v>60</v>
      </c>
      <c r="X74" s="240"/>
      <c r="Y74" s="154"/>
      <c r="Z74" s="154"/>
    </row>
    <row r="75" spans="15:87" ht="31.2" x14ac:dyDescent="0.3">
      <c r="O75" s="61">
        <v>36</v>
      </c>
      <c r="P75" s="61" t="s">
        <v>546</v>
      </c>
      <c r="Q75" s="62" t="s">
        <v>592</v>
      </c>
      <c r="R75" s="61">
        <v>258</v>
      </c>
      <c r="S75" s="61">
        <v>889</v>
      </c>
      <c r="T75" s="61" t="s">
        <v>593</v>
      </c>
      <c r="U75" s="61" t="s">
        <v>594</v>
      </c>
      <c r="V75" s="152" t="s">
        <v>595</v>
      </c>
      <c r="W75" s="14" t="s">
        <v>60</v>
      </c>
      <c r="X75" s="240"/>
      <c r="Y75" s="154"/>
      <c r="Z75" s="154"/>
    </row>
    <row r="76" spans="15:87" ht="46.8" x14ac:dyDescent="0.3">
      <c r="O76" s="53">
        <v>37</v>
      </c>
      <c r="P76" s="53" t="s">
        <v>430</v>
      </c>
      <c r="Q76" s="54" t="s">
        <v>431</v>
      </c>
      <c r="R76" s="53">
        <v>255</v>
      </c>
      <c r="S76" s="53">
        <v>1130</v>
      </c>
      <c r="T76" s="53" t="s">
        <v>596</v>
      </c>
      <c r="U76" s="53" t="s">
        <v>597</v>
      </c>
      <c r="V76" s="151" t="s">
        <v>598</v>
      </c>
      <c r="W76" s="128" t="s">
        <v>60</v>
      </c>
      <c r="X76" s="240"/>
      <c r="Y76" s="154"/>
      <c r="Z76" s="154"/>
    </row>
    <row r="77" spans="15:87" ht="31.2" x14ac:dyDescent="0.3">
      <c r="O77" s="61">
        <v>38</v>
      </c>
      <c r="P77" s="61" t="s">
        <v>86</v>
      </c>
      <c r="Q77" s="62" t="s">
        <v>87</v>
      </c>
      <c r="R77" s="61">
        <v>250</v>
      </c>
      <c r="S77" s="61">
        <v>1299</v>
      </c>
      <c r="T77" s="61" t="s">
        <v>599</v>
      </c>
      <c r="U77" s="61" t="s">
        <v>600</v>
      </c>
      <c r="V77" s="152" t="s">
        <v>601</v>
      </c>
      <c r="W77" s="14" t="s">
        <v>60</v>
      </c>
      <c r="X77" s="240"/>
      <c r="Y77" s="154"/>
      <c r="Z77" s="154"/>
    </row>
    <row r="78" spans="15:87" ht="46.8" x14ac:dyDescent="0.3">
      <c r="O78" s="53">
        <v>39</v>
      </c>
      <c r="P78" s="53" t="s">
        <v>554</v>
      </c>
      <c r="Q78" s="54" t="s">
        <v>555</v>
      </c>
      <c r="R78" s="53">
        <v>222</v>
      </c>
      <c r="S78" s="53">
        <v>89</v>
      </c>
      <c r="T78" s="53" t="s">
        <v>602</v>
      </c>
      <c r="U78" s="53" t="s">
        <v>603</v>
      </c>
      <c r="V78" s="151" t="s">
        <v>604</v>
      </c>
      <c r="W78" s="128" t="s">
        <v>60</v>
      </c>
      <c r="X78" s="240"/>
      <c r="Y78" s="154"/>
      <c r="Z78" s="154"/>
    </row>
    <row r="79" spans="15:87" ht="62.4" x14ac:dyDescent="0.3">
      <c r="O79" s="61">
        <v>40</v>
      </c>
      <c r="P79" s="61" t="s">
        <v>362</v>
      </c>
      <c r="Q79" s="62" t="s">
        <v>363</v>
      </c>
      <c r="R79" s="61">
        <v>205</v>
      </c>
      <c r="S79" s="61">
        <v>22</v>
      </c>
      <c r="T79" s="61" t="s">
        <v>461</v>
      </c>
      <c r="U79" s="61" t="s">
        <v>605</v>
      </c>
      <c r="V79" s="152" t="s">
        <v>152</v>
      </c>
      <c r="W79" s="14" t="s">
        <v>60</v>
      </c>
      <c r="X79" s="240"/>
      <c r="Y79" s="154"/>
      <c r="Z79" s="154"/>
    </row>
    <row r="80" spans="15:87" ht="31.2" x14ac:dyDescent="0.3">
      <c r="O80" s="53">
        <v>44</v>
      </c>
      <c r="P80" s="53" t="s">
        <v>344</v>
      </c>
      <c r="Q80" s="54" t="s">
        <v>345</v>
      </c>
      <c r="R80" s="53">
        <v>172</v>
      </c>
      <c r="S80" s="53">
        <v>566</v>
      </c>
      <c r="T80" s="53" t="s">
        <v>606</v>
      </c>
      <c r="U80" s="53" t="s">
        <v>607</v>
      </c>
      <c r="V80" s="151" t="s">
        <v>608</v>
      </c>
      <c r="W80" s="128" t="s">
        <v>60</v>
      </c>
      <c r="X80" s="240"/>
      <c r="Y80" s="154"/>
      <c r="Z80" s="154"/>
    </row>
    <row r="81" spans="15:26" x14ac:dyDescent="0.3">
      <c r="O81" s="61">
        <v>45</v>
      </c>
      <c r="P81" s="61" t="s">
        <v>540</v>
      </c>
      <c r="Q81" s="62" t="s">
        <v>609</v>
      </c>
      <c r="R81" s="61">
        <v>170</v>
      </c>
      <c r="S81" s="61">
        <v>93</v>
      </c>
      <c r="T81" s="61" t="s">
        <v>372</v>
      </c>
      <c r="U81" s="61" t="s">
        <v>610</v>
      </c>
      <c r="V81" s="152" t="s">
        <v>611</v>
      </c>
      <c r="W81" s="14" t="s">
        <v>60</v>
      </c>
      <c r="X81" s="240"/>
      <c r="Y81" s="154"/>
      <c r="Z81" s="154"/>
    </row>
    <row r="82" spans="15:26" x14ac:dyDescent="0.3">
      <c r="O82" s="53">
        <v>46</v>
      </c>
      <c r="P82" s="53" t="s">
        <v>470</v>
      </c>
      <c r="Q82" s="54" t="s">
        <v>471</v>
      </c>
      <c r="R82" s="53">
        <v>154</v>
      </c>
      <c r="S82" s="53">
        <v>478</v>
      </c>
      <c r="T82" s="53" t="s">
        <v>364</v>
      </c>
      <c r="U82" s="53" t="s">
        <v>575</v>
      </c>
      <c r="V82" s="151" t="s">
        <v>612</v>
      </c>
      <c r="W82" s="128" t="s">
        <v>60</v>
      </c>
      <c r="X82" s="240"/>
      <c r="Y82" s="154"/>
      <c r="Z82" s="154"/>
    </row>
    <row r="83" spans="15:26" ht="31.2" x14ac:dyDescent="0.3">
      <c r="O83" s="61">
        <v>47</v>
      </c>
      <c r="P83" s="61" t="s">
        <v>405</v>
      </c>
      <c r="Q83" s="62" t="s">
        <v>485</v>
      </c>
      <c r="R83" s="61">
        <v>137</v>
      </c>
      <c r="S83" s="61">
        <v>11</v>
      </c>
      <c r="T83" s="61" t="s">
        <v>613</v>
      </c>
      <c r="U83" s="61" t="s">
        <v>614</v>
      </c>
      <c r="V83" s="152" t="s">
        <v>152</v>
      </c>
      <c r="W83" s="14" t="s">
        <v>60</v>
      </c>
      <c r="X83" s="240"/>
      <c r="Y83" s="154"/>
      <c r="Z83" s="154"/>
    </row>
    <row r="84" spans="15:26" x14ac:dyDescent="0.3">
      <c r="O84" s="53">
        <v>48</v>
      </c>
      <c r="P84" s="53" t="s">
        <v>615</v>
      </c>
      <c r="Q84" s="54" t="s">
        <v>616</v>
      </c>
      <c r="R84" s="53">
        <v>131</v>
      </c>
      <c r="S84" s="53">
        <v>335</v>
      </c>
      <c r="T84" s="53" t="s">
        <v>617</v>
      </c>
      <c r="U84" s="53" t="s">
        <v>618</v>
      </c>
      <c r="V84" s="151" t="s">
        <v>619</v>
      </c>
      <c r="W84" s="128" t="s">
        <v>60</v>
      </c>
      <c r="X84" s="240"/>
      <c r="Y84" s="154"/>
      <c r="Z84" s="154"/>
    </row>
    <row r="85" spans="15:26" ht="31.2" x14ac:dyDescent="0.3">
      <c r="O85" s="61">
        <v>49</v>
      </c>
      <c r="P85" s="61" t="s">
        <v>334</v>
      </c>
      <c r="Q85" s="62" t="s">
        <v>393</v>
      </c>
      <c r="R85" s="61">
        <v>108</v>
      </c>
      <c r="S85" s="61">
        <v>731</v>
      </c>
      <c r="T85" s="61" t="s">
        <v>620</v>
      </c>
      <c r="U85" s="61" t="s">
        <v>153</v>
      </c>
      <c r="V85" s="152" t="s">
        <v>621</v>
      </c>
      <c r="W85" s="14" t="s">
        <v>60</v>
      </c>
      <c r="X85" s="240"/>
      <c r="Y85" s="154"/>
      <c r="Z85" s="154"/>
    </row>
    <row r="86" spans="15:26" ht="31.2" x14ac:dyDescent="0.3">
      <c r="O86" s="53">
        <v>50</v>
      </c>
      <c r="P86" s="53" t="s">
        <v>323</v>
      </c>
      <c r="Q86" s="54" t="s">
        <v>324</v>
      </c>
      <c r="R86" s="53">
        <v>107</v>
      </c>
      <c r="S86" s="53">
        <v>573</v>
      </c>
      <c r="T86" s="53" t="s">
        <v>622</v>
      </c>
      <c r="U86" s="53" t="s">
        <v>426</v>
      </c>
      <c r="V86" s="151" t="s">
        <v>623</v>
      </c>
      <c r="W86" s="128" t="s">
        <v>60</v>
      </c>
      <c r="X86" s="240"/>
      <c r="Y86" s="154"/>
      <c r="Z86" s="154"/>
    </row>
    <row r="87" spans="15:26" ht="31.2" x14ac:dyDescent="0.3">
      <c r="O87" s="61">
        <v>51</v>
      </c>
      <c r="P87" s="61" t="s">
        <v>624</v>
      </c>
      <c r="Q87" s="62" t="s">
        <v>527</v>
      </c>
      <c r="R87" s="61">
        <v>105</v>
      </c>
      <c r="S87" s="61">
        <v>40</v>
      </c>
      <c r="T87" s="61" t="s">
        <v>625</v>
      </c>
      <c r="U87" s="61" t="s">
        <v>626</v>
      </c>
      <c r="V87" s="152" t="s">
        <v>627</v>
      </c>
      <c r="W87" s="14" t="s">
        <v>60</v>
      </c>
      <c r="X87" s="240"/>
      <c r="Y87" s="154"/>
      <c r="Z87" s="154"/>
    </row>
    <row r="88" spans="15:26" ht="62.4" x14ac:dyDescent="0.3">
      <c r="O88" s="53">
        <v>52</v>
      </c>
      <c r="P88" s="53" t="s">
        <v>521</v>
      </c>
      <c r="Q88" s="54" t="s">
        <v>628</v>
      </c>
      <c r="R88" s="53">
        <v>59</v>
      </c>
      <c r="S88" s="53">
        <v>379</v>
      </c>
      <c r="T88" s="53" t="s">
        <v>629</v>
      </c>
      <c r="U88" s="53" t="s">
        <v>630</v>
      </c>
      <c r="V88" s="151" t="s">
        <v>631</v>
      </c>
      <c r="W88" s="128" t="s">
        <v>60</v>
      </c>
      <c r="X88" s="240"/>
      <c r="Y88" s="154"/>
      <c r="Z88" s="154"/>
    </row>
    <row r="89" spans="15:26" ht="62.4" x14ac:dyDescent="0.3">
      <c r="O89" s="61">
        <v>53</v>
      </c>
      <c r="P89" s="61" t="s">
        <v>515</v>
      </c>
      <c r="Q89" s="62" t="s">
        <v>632</v>
      </c>
      <c r="R89" s="61">
        <v>57</v>
      </c>
      <c r="S89" s="61">
        <v>209</v>
      </c>
      <c r="T89" s="61" t="s">
        <v>633</v>
      </c>
      <c r="U89" s="61" t="s">
        <v>634</v>
      </c>
      <c r="V89" s="152" t="s">
        <v>635</v>
      </c>
      <c r="W89" s="14" t="s">
        <v>60</v>
      </c>
      <c r="X89" s="240"/>
      <c r="Y89" s="154"/>
      <c r="Z89" s="154"/>
    </row>
    <row r="90" spans="15:26" x14ac:dyDescent="0.3">
      <c r="O90" s="53">
        <v>54</v>
      </c>
      <c r="P90" s="53" t="s">
        <v>508</v>
      </c>
      <c r="Q90" s="54" t="s">
        <v>636</v>
      </c>
      <c r="R90" s="53">
        <v>57</v>
      </c>
      <c r="S90" s="53">
        <v>691</v>
      </c>
      <c r="T90" s="53" t="s">
        <v>566</v>
      </c>
      <c r="U90" s="53" t="s">
        <v>637</v>
      </c>
      <c r="V90" s="151" t="s">
        <v>638</v>
      </c>
      <c r="W90" s="128" t="s">
        <v>60</v>
      </c>
      <c r="X90" s="240"/>
      <c r="Y90" s="154"/>
      <c r="Z90" s="154"/>
    </row>
    <row r="91" spans="15:26" ht="46.8" x14ac:dyDescent="0.3">
      <c r="O91" s="61">
        <v>55</v>
      </c>
      <c r="P91" s="61" t="s">
        <v>500</v>
      </c>
      <c r="Q91" s="62" t="s">
        <v>501</v>
      </c>
      <c r="R91" s="61">
        <v>37</v>
      </c>
      <c r="S91" s="61">
        <v>0</v>
      </c>
      <c r="T91" s="61" t="s">
        <v>639</v>
      </c>
      <c r="U91" s="61" t="s">
        <v>640</v>
      </c>
      <c r="V91" s="152" t="s">
        <v>152</v>
      </c>
      <c r="W91" s="14" t="s">
        <v>60</v>
      </c>
      <c r="X91" s="240"/>
      <c r="Y91" s="154"/>
      <c r="Z91" s="154"/>
    </row>
    <row r="92" spans="15:26" ht="46.8" x14ac:dyDescent="0.3">
      <c r="O92" s="53">
        <v>56</v>
      </c>
      <c r="P92" s="53" t="s">
        <v>395</v>
      </c>
      <c r="Q92" s="54" t="s">
        <v>480</v>
      </c>
      <c r="R92" s="53">
        <v>36</v>
      </c>
      <c r="S92" s="53">
        <v>0</v>
      </c>
      <c r="T92" s="53" t="s">
        <v>641</v>
      </c>
      <c r="U92" s="53" t="s">
        <v>642</v>
      </c>
      <c r="V92" s="151" t="s">
        <v>152</v>
      </c>
      <c r="W92" s="128" t="s">
        <v>60</v>
      </c>
      <c r="X92" s="240"/>
      <c r="Y92" s="154"/>
      <c r="Z92" s="154"/>
    </row>
    <row r="93" spans="15:26" ht="46.8" x14ac:dyDescent="0.3">
      <c r="O93" s="61">
        <v>57</v>
      </c>
      <c r="P93" s="61" t="s">
        <v>497</v>
      </c>
      <c r="Q93" s="62" t="s">
        <v>498</v>
      </c>
      <c r="R93" s="61">
        <v>28</v>
      </c>
      <c r="S93" s="61">
        <v>11</v>
      </c>
      <c r="T93" s="61" t="s">
        <v>58</v>
      </c>
      <c r="U93" s="61" t="s">
        <v>58</v>
      </c>
      <c r="V93" s="152" t="s">
        <v>152</v>
      </c>
      <c r="W93" s="14" t="s">
        <v>60</v>
      </c>
      <c r="X93" s="240"/>
      <c r="Y93" s="154"/>
      <c r="Z93" s="154"/>
    </row>
    <row r="94" spans="15:26" ht="46.8" x14ac:dyDescent="0.3">
      <c r="O94" s="53">
        <v>58</v>
      </c>
      <c r="P94" s="53" t="s">
        <v>488</v>
      </c>
      <c r="Q94" s="54" t="s">
        <v>489</v>
      </c>
      <c r="R94" s="53">
        <v>22</v>
      </c>
      <c r="S94" s="53">
        <v>112</v>
      </c>
      <c r="T94" s="53" t="s">
        <v>197</v>
      </c>
      <c r="U94" s="53" t="s">
        <v>643</v>
      </c>
      <c r="V94" s="151" t="s">
        <v>644</v>
      </c>
      <c r="W94" s="128" t="s">
        <v>60</v>
      </c>
      <c r="X94" s="240"/>
      <c r="Y94" s="154"/>
      <c r="Z94" s="154"/>
    </row>
    <row r="95" spans="15:26" ht="46.8" x14ac:dyDescent="0.3">
      <c r="O95" s="61">
        <v>59</v>
      </c>
      <c r="P95" s="61" t="s">
        <v>482</v>
      </c>
      <c r="Q95" s="62" t="s">
        <v>645</v>
      </c>
      <c r="R95" s="61">
        <v>18</v>
      </c>
      <c r="S95" s="61">
        <v>2</v>
      </c>
      <c r="T95" s="61" t="s">
        <v>646</v>
      </c>
      <c r="U95" s="61" t="s">
        <v>647</v>
      </c>
      <c r="V95" s="152" t="s">
        <v>152</v>
      </c>
      <c r="W95" s="14" t="s">
        <v>60</v>
      </c>
      <c r="X95" s="240"/>
      <c r="Y95" s="154"/>
      <c r="Z95" s="154"/>
    </row>
    <row r="96" spans="15:26" ht="62.4" x14ac:dyDescent="0.3">
      <c r="O96" s="53">
        <v>60</v>
      </c>
      <c r="P96" s="53" t="s">
        <v>474</v>
      </c>
      <c r="Q96" s="54" t="s">
        <v>648</v>
      </c>
      <c r="R96" s="53">
        <v>17</v>
      </c>
      <c r="S96" s="53">
        <v>0</v>
      </c>
      <c r="T96" s="53" t="s">
        <v>637</v>
      </c>
      <c r="U96" s="53" t="s">
        <v>58</v>
      </c>
      <c r="V96" s="151" t="s">
        <v>152</v>
      </c>
      <c r="W96" s="128" t="s">
        <v>60</v>
      </c>
      <c r="X96" s="240"/>
      <c r="Y96" s="154"/>
      <c r="Z96" s="154"/>
    </row>
    <row r="97" spans="15:26" ht="31.2" x14ac:dyDescent="0.3">
      <c r="O97" s="61">
        <v>61</v>
      </c>
      <c r="P97" s="61" t="s">
        <v>464</v>
      </c>
      <c r="Q97" s="62" t="s">
        <v>649</v>
      </c>
      <c r="R97" s="61">
        <v>14</v>
      </c>
      <c r="S97" s="61">
        <v>73</v>
      </c>
      <c r="T97" s="61" t="s">
        <v>302</v>
      </c>
      <c r="U97" s="61" t="s">
        <v>650</v>
      </c>
      <c r="V97" s="152" t="s">
        <v>651</v>
      </c>
      <c r="W97" s="14" t="s">
        <v>60</v>
      </c>
      <c r="X97" s="240"/>
      <c r="Y97" s="154"/>
      <c r="Z97" s="154"/>
    </row>
    <row r="98" spans="15:26" x14ac:dyDescent="0.3">
      <c r="O98" s="53">
        <v>62</v>
      </c>
      <c r="P98" s="53" t="s">
        <v>388</v>
      </c>
      <c r="Q98" s="54" t="s">
        <v>389</v>
      </c>
      <c r="R98" s="53">
        <v>12</v>
      </c>
      <c r="S98" s="53">
        <v>78</v>
      </c>
      <c r="T98" s="53" t="s">
        <v>652</v>
      </c>
      <c r="U98" s="53" t="s">
        <v>653</v>
      </c>
      <c r="V98" s="151" t="s">
        <v>418</v>
      </c>
      <c r="W98" s="128" t="s">
        <v>60</v>
      </c>
      <c r="X98" s="240"/>
      <c r="Y98" s="154"/>
      <c r="Z98" s="154"/>
    </row>
  </sheetData>
  <mergeCells count="58">
    <mergeCell ref="CQ52:CQ54"/>
    <mergeCell ref="CQ47:CQ49"/>
    <mergeCell ref="CR47:CR50"/>
    <mergeCell ref="CR34:CR45"/>
    <mergeCell ref="CQ35:CQ45"/>
    <mergeCell ref="CQ32:CQ33"/>
    <mergeCell ref="BF30:BF31"/>
    <mergeCell ref="BG30:BG31"/>
    <mergeCell ref="BF32:BF33"/>
    <mergeCell ref="BG32:BG33"/>
    <mergeCell ref="CQ26:CQ31"/>
    <mergeCell ref="BF26:BF27"/>
    <mergeCell ref="BG26:BG27"/>
    <mergeCell ref="BF28:BF29"/>
    <mergeCell ref="BG28:BG29"/>
    <mergeCell ref="BF24:BF25"/>
    <mergeCell ref="BG24:BG25"/>
    <mergeCell ref="BF22:BF23"/>
    <mergeCell ref="BG22:BG23"/>
    <mergeCell ref="DQ20:DQ21"/>
    <mergeCell ref="DR20:DR21"/>
    <mergeCell ref="DU20:DU21"/>
    <mergeCell ref="DR17:DR18"/>
    <mergeCell ref="DU17:DU18"/>
    <mergeCell ref="BF17:BF18"/>
    <mergeCell ref="BG17:BG18"/>
    <mergeCell ref="DP17:DP18"/>
    <mergeCell ref="BF19:BF21"/>
    <mergeCell ref="BG19:BG21"/>
    <mergeCell ref="DP20:DP21"/>
    <mergeCell ref="DP12:DP13"/>
    <mergeCell ref="DQ12:DQ13"/>
    <mergeCell ref="DR12:DR13"/>
    <mergeCell ref="DU12:DU13"/>
    <mergeCell ref="CQ7:CQ15"/>
    <mergeCell ref="DP5:DP7"/>
    <mergeCell ref="DQ5:DQ7"/>
    <mergeCell ref="DR5:DR7"/>
    <mergeCell ref="DU5:DU7"/>
    <mergeCell ref="CQ3:CQ6"/>
    <mergeCell ref="DU15:DU16"/>
    <mergeCell ref="DP15:DP16"/>
    <mergeCell ref="DQ15:DQ16"/>
    <mergeCell ref="DR15:DR16"/>
    <mergeCell ref="CQ16:CQ25"/>
    <mergeCell ref="DQ17:DQ18"/>
    <mergeCell ref="DJ1:DM1"/>
    <mergeCell ref="A1:L1"/>
    <mergeCell ref="O1:Z1"/>
    <mergeCell ref="AC1:AN1"/>
    <mergeCell ref="AQ1:BB1"/>
    <mergeCell ref="BE1:BM1"/>
    <mergeCell ref="BP1:BX1"/>
    <mergeCell ref="CA1:CI1"/>
    <mergeCell ref="CK1:CR1"/>
    <mergeCell ref="CU1:CX1"/>
    <mergeCell ref="CZ1:DC1"/>
    <mergeCell ref="DE1:DH1"/>
  </mergeCells>
  <hyperlinks>
    <hyperlink ref="C3" r:id="rId1" display="https://www.scansante.fr/applications/flux-entre-etablissements-orfee/submit?an=20&amp;gp=ALL&amp;choix1=choix1_etab&amp;finess=710010786&amp;choix2=descact&amp;typedesc=comp&amp;_program=orfee.orfee_trt.sas" xr:uid="{D96232ED-7023-A341-9121-2DFBDCC8DE1C}"/>
    <hyperlink ref="C4" r:id="rId2" display="https://www.scansante.fr/applications/flux-entre-etablissements-orfee/submit?an=20&amp;gp=X08&amp;choix1=choix1_etab&amp;finess=710010786&amp;choix2=descact&amp;typedesc=comp&amp;_program=orfee.orfee_trt.sas" xr:uid="{768ED989-2587-0545-854A-8DC20E2B6DCA}"/>
    <hyperlink ref="C6" r:id="rId3" display="https://www.scansante.fr/applications/flux-entre-etablissements-orfee/submit?an=20&amp;gp=X03&amp;choix1=choix1_etab&amp;finess=710010786&amp;choix2=descact&amp;typedesc=comp&amp;_program=orfee.orfee_trt.sas" xr:uid="{43081124-5616-8340-BA1B-CB2151A614E1}"/>
    <hyperlink ref="C8" r:id="rId4" display="https://www.scansante.fr/applications/flux-entre-etablissements-orfee/submit?an=20&amp;gp=X07&amp;choix1=choix1_etab&amp;finess=710010786&amp;choix2=descact&amp;typedesc=comp&amp;_program=orfee.orfee_trt.sas" xr:uid="{FC8AB82C-C23B-4649-9E61-6328DA8236D3}"/>
    <hyperlink ref="C10" r:id="rId5" display="https://www.scansante.fr/applications/flux-entre-etablissements-orfee/submit?an=20&amp;gp=X05&amp;choix1=choix1_etab&amp;finess=710010786&amp;choix2=descact&amp;typedesc=comp&amp;_program=orfee.orfee_trt.sas" xr:uid="{F6B586A4-1618-254C-A139-D10AC3909A4B}"/>
    <hyperlink ref="C11" r:id="rId6" display="https://www.scansante.fr/applications/flux-entre-etablissements-orfee/submit?an=20&amp;gp=X06&amp;choix1=choix1_etab&amp;finess=710010786&amp;choix2=descact&amp;typedesc=comp&amp;_program=orfee.orfee_trt.sas" xr:uid="{FD61E62A-6F30-B34E-8F99-20B7A4B8C5A9}"/>
    <hyperlink ref="C13" r:id="rId7" display="https://www.scansante.fr/applications/flux-entre-etablissements-orfee/submit?an=20&amp;gp=X02&amp;choix1=choix1_etab&amp;finess=710010786&amp;choix2=descact&amp;typedesc=comp&amp;_program=orfee.orfee_trt.sas" xr:uid="{A021F8CC-BE7A-1640-ADB8-6AD7C8B56F80}"/>
    <hyperlink ref="C14" r:id="rId8" display="https://www.scansante.fr/applications/flux-entre-etablissements-orfee/submit?an=20&amp;gp=X20&amp;choix1=choix1_etab&amp;finess=710010786&amp;choix2=descact&amp;typedesc=comp&amp;_program=orfee.orfee_trt.sas" xr:uid="{07075D50-62E0-1A43-83A1-B280AE78FE5F}"/>
    <hyperlink ref="C15" r:id="rId9" display="https://www.scansante.fr/applications/flux-entre-etablissements-orfee/submit?an=20&amp;gp=N02&amp;choix1=choix1_etab&amp;finess=710010786&amp;choix2=descact&amp;typedesc=comp&amp;_program=orfee.orfee_trt.sas" xr:uid="{920352DC-0104-1C4C-81CC-8401F550107D}"/>
    <hyperlink ref="C16" r:id="rId10" display="https://www.scansante.fr/applications/flux-entre-etablissements-orfee/submit?an=20&amp;gp=O01&amp;choix1=choix1_etab&amp;finess=710010786&amp;choix2=descact&amp;typedesc=comp&amp;_program=orfee.orfee_trt.sas" xr:uid="{64BB1D67-D8CA-F848-A1D8-D64722F97C32}"/>
    <hyperlink ref="C17" r:id="rId11" display="https://www.scansante.fr/applications/flux-entre-etablissements-orfee/submit?an=20&amp;gp=S05&amp;choix1=choix1_etab&amp;finess=710010786&amp;choix2=descact&amp;typedesc=comp&amp;_program=orfee.orfee_trt.sas" xr:uid="{B3EB77B9-AA88-D54E-B2CB-C47936E4BD07}"/>
    <hyperlink ref="C18" r:id="rId12" display="https://www.scansante.fr/applications/flux-entre-etablissements-orfee/submit?an=20&amp;gp=X16&amp;choix1=choix1_etab&amp;finess=710010786&amp;choix2=descact&amp;typedesc=comp&amp;_program=orfee.orfee_trt.sas" xr:uid="{E22CA05C-7C5C-9F47-9912-CF2D553E7946}"/>
    <hyperlink ref="C19" r:id="rId13" display="https://www.scansante.fr/applications/flux-entre-etablissements-orfee/submit?an=20&amp;gp=X12&amp;choix1=choix1_etab&amp;finess=710010786&amp;choix2=descact&amp;typedesc=comp&amp;_program=orfee.orfee_trt.sas" xr:uid="{D73A5B51-CAAE-9E41-B091-56EA53E5C4CB}"/>
    <hyperlink ref="C20" r:id="rId14" display="https://www.scansante.fr/applications/flux-entre-etablissements-orfee/submit?an=20&amp;gp=K02&amp;choix1=choix1_etab&amp;finess=710010786&amp;choix2=descact&amp;typedesc=comp&amp;_program=orfee.orfee_trt.sas" xr:uid="{6169BB5F-8BB8-D744-9F35-EA21D72F372E}"/>
    <hyperlink ref="C21" r:id="rId15" display="https://www.scansante.fr/applications/flux-entre-etablissements-orfee/submit?an=20&amp;gp=X21&amp;choix1=choix1_etab&amp;finess=710010786&amp;choix2=descact&amp;typedesc=comp&amp;_program=orfee.orfee_trt.sas" xr:uid="{DB3CE013-EDFD-F145-8B47-5156FFC5EA4E}"/>
    <hyperlink ref="C22" r:id="rId16" display="https://www.scansante.fr/applications/flux-entre-etablissements-orfee/submit?an=20&amp;gp=X14&amp;choix1=choix1_etab&amp;finess=710010786&amp;choix2=descact&amp;typedesc=comp&amp;_program=orfee.orfee_trt.sas" xr:uid="{6E64916A-484C-274E-8257-4EC30D7D97E8}"/>
    <hyperlink ref="C23" r:id="rId17" display="https://www.scansante.fr/applications/flux-entre-etablissements-orfee/submit?an=20&amp;gp=X09&amp;choix1=choix1_etab&amp;finess=710010786&amp;choix2=descact&amp;typedesc=comp&amp;_program=orfee.orfee_trt.sas" xr:uid="{B099E571-4493-AA46-A44C-7161F7515713}"/>
    <hyperlink ref="C24" r:id="rId18" display="https://www.scansante.fr/applications/flux-entre-etablissements-orfee/submit?an=20&amp;gp=X15&amp;choix1=choix1_etab&amp;finess=710010786&amp;choix2=descact&amp;typedesc=comp&amp;_program=orfee.orfee_trt.sas" xr:uid="{87BBBCCC-88FE-1D4C-AFA1-0D5FF8E65D39}"/>
    <hyperlink ref="C25" r:id="rId19" display="https://www.scansante.fr/applications/flux-entre-etablissements-orfee/submit?an=20&amp;gp=O03&amp;choix1=choix1_etab&amp;finess=710010786&amp;choix2=descact&amp;typedesc=comp&amp;_program=orfee.orfee_trt.sas" xr:uid="{BB545DCD-5DAA-9E4F-852D-76BB5DF6A491}"/>
    <hyperlink ref="C26" r:id="rId20" display="https://www.scansante.fr/applications/flux-entre-etablissements-orfee/submit?an=20&amp;gp=S03&amp;choix1=choix1_etab&amp;finess=710010786&amp;choix2=descact&amp;typedesc=comp&amp;_program=orfee.orfee_trt.sas" xr:uid="{B41E9A6B-EAD9-B64B-ADD7-4C51347D3F73}"/>
    <hyperlink ref="C27" r:id="rId21" display="https://www.scansante.fr/applications/flux-entre-etablissements-orfee/submit?an=20&amp;gp=O04&amp;choix1=choix1_etab&amp;finess=710010786&amp;choix2=descact&amp;typedesc=comp&amp;_program=orfee.orfee_trt.sas" xr:uid="{3A003227-2141-AC43-B351-8E3C0B507045}"/>
    <hyperlink ref="C28" r:id="rId22" display="https://www.scansante.fr/applications/flux-entre-etablissements-orfee/submit?an=20&amp;gp=X24&amp;choix1=choix1_etab&amp;finess=710010786&amp;choix2=descact&amp;typedesc=comp&amp;_program=orfee.orfee_trt.sas" xr:uid="{C7CE98C7-6483-0D46-8044-AF54D75AA9B2}"/>
    <hyperlink ref="C29" r:id="rId23" display="https://www.scansante.fr/applications/flux-entre-etablissements-orfee/submit?an=20&amp;gp=X19&amp;choix1=choix1_etab&amp;finess=710010786&amp;choix2=descact&amp;typedesc=comp&amp;_program=orfee.orfee_trt.sas" xr:uid="{DD832B07-5681-994B-B80E-FE29D4841C93}"/>
    <hyperlink ref="C30" r:id="rId24" display="https://www.scansante.fr/applications/flux-entre-etablissements-orfee/submit?an=20&amp;gp=O02&amp;choix1=choix1_etab&amp;finess=710010786&amp;choix2=descact&amp;typedesc=comp&amp;_program=orfee.orfee_trt.sas" xr:uid="{8825EDAC-BCF6-B94F-9928-400EB49AE300}"/>
    <hyperlink ref="C31" r:id="rId25" display="https://www.scansante.fr/applications/flux-entre-etablissements-orfee/submit?an=20&amp;gp=X22&amp;choix1=choix1_etab&amp;finess=710010786&amp;choix2=descact&amp;typedesc=comp&amp;_program=orfee.orfee_trt.sas" xr:uid="{C62E44D4-AD0F-4846-9ED5-A1947549449A}"/>
    <hyperlink ref="C32" r:id="rId26" display="https://www.scansante.fr/applications/flux-entre-etablissements-orfee/submit?an=20&amp;gp=K10&amp;choix1=choix1_etab&amp;finess=710010786&amp;choix2=descact&amp;typedesc=comp&amp;_program=orfee.orfee_trt.sas" xr:uid="{DEB87429-A3DA-AE49-8508-DBD9AD3258AC}"/>
    <hyperlink ref="C33" r:id="rId27" display="https://www.scansante.fr/applications/flux-entre-etablissements-orfee/submit?an=20&amp;gp=C17&amp;choix1=choix1_etab&amp;finess=710010786&amp;choix2=descact&amp;typedesc=comp&amp;_program=orfee.orfee_trt.sas" xr:uid="{3E320FC9-AA45-6844-984A-0E074FAE732B}"/>
    <hyperlink ref="C34" r:id="rId28" display="https://www.scansante.fr/applications/flux-entre-etablissements-orfee/submit?an=20&amp;gp=X18&amp;choix1=choix1_etab&amp;finess=710010786&amp;choix2=descact&amp;typedesc=comp&amp;_program=orfee.orfee_trt.sas" xr:uid="{9A97D33B-4452-534D-A250-2A26BC6AA14B}"/>
    <hyperlink ref="C35" r:id="rId29" display="https://www.scansante.fr/applications/flux-entre-etablissements-orfee/submit?an=20&amp;gp=X13&amp;choix1=choix1_etab&amp;finess=710010786&amp;choix2=descact&amp;typedesc=comp&amp;_program=orfee.orfee_trt.sas" xr:uid="{FD42251E-7441-A04C-B63A-40B85BC7E3B4}"/>
    <hyperlink ref="C36" r:id="rId30" display="https://www.scansante.fr/applications/flux-entre-etablissements-orfee/submit?an=20&amp;gp=K12&amp;choix1=choix1_etab&amp;finess=710010786&amp;choix2=descact&amp;typedesc=comp&amp;_program=orfee.orfee_trt.sas" xr:uid="{DD35DB49-578A-FD4E-9E41-10C51023DEFF}"/>
    <hyperlink ref="C37" r:id="rId31" display="https://www.scansante.fr/applications/flux-entre-etablissements-orfee/submit?an=20&amp;gp=X04&amp;choix1=choix1_etab&amp;finess=710010786&amp;choix2=descact&amp;typedesc=comp&amp;_program=orfee.orfee_trt.sas" xr:uid="{86A3AA3C-ED85-C345-B834-B9E8CFFE3E93}"/>
    <hyperlink ref="C38" r:id="rId32" display="https://www.scansante.fr/applications/flux-entre-etablissements-orfee/submit?an=20&amp;gp=X11&amp;choix1=choix1_etab&amp;finess=710010786&amp;choix2=descact&amp;typedesc=comp&amp;_program=orfee.orfee_trt.sas" xr:uid="{A5BD0D94-75ED-654E-9DD9-6FD2E1EDEA5D}"/>
    <hyperlink ref="C39" r:id="rId33" display="https://www.scansante.fr/applications/flux-entre-etablissements-orfee/submit?an=20&amp;gp=X17&amp;choix1=choix1_etab&amp;finess=710010786&amp;choix2=descact&amp;typedesc=comp&amp;_program=orfee.orfee_trt.sas" xr:uid="{7FC2813A-5135-FE44-B2AB-DA8DA5712B2B}"/>
    <hyperlink ref="Q3" r:id="rId34" display="https://www.scansante.fr/applications/flux-entre-etablissements-orfee/submit?an=20&amp;gp=ALL&amp;choix1=choix1_etab&amp;finess=710978263&amp;choix2=descact&amp;typedesc=comp&amp;_program=orfee.orfee_trt.sas" xr:uid="{8DE1896F-F58F-F746-91D0-CE7AEF7F50DB}"/>
    <hyperlink ref="Q4" r:id="rId35" display="https://www.scansante.fr/applications/flux-entre-etablissements-orfee/submit?an=20&amp;gp=C09&amp;choix1=choix1_etab&amp;finess=710978263&amp;choix2=descact&amp;typedesc=comp&amp;_program=orfee.orfee_trt.sas" xr:uid="{95FD4F70-0D40-FC48-B56F-7D338407F2A7}"/>
    <hyperlink ref="Q11" r:id="rId36" display="https://www.scansante.fr/applications/flux-entre-etablissements-orfee/submit?an=20&amp;gp=X03&amp;choix1=choix1_etab&amp;finess=710978263&amp;choix2=descact&amp;typedesc=comp&amp;_program=orfee.orfee_trt.sas" xr:uid="{81654854-390A-1445-841B-2D45F052EC10}"/>
    <hyperlink ref="Q16" r:id="rId37" display="https://www.scansante.fr/applications/flux-entre-etablissements-orfee/submit?an=20&amp;gp=X08&amp;choix1=choix1_etab&amp;finess=710978263&amp;choix2=descact&amp;typedesc=comp&amp;_program=orfee.orfee_trt.sas" xr:uid="{4B8A054E-E2F6-DD46-B4D4-EF012AB1AC91}"/>
    <hyperlink ref="Q21" r:id="rId38" display="https://www.scansante.fr/applications/flux-entre-etablissements-orfee/submit?an=20&amp;gp=X07&amp;choix1=choix1_etab&amp;finess=710978263&amp;choix2=descact&amp;typedesc=comp&amp;_program=orfee.orfee_trt.sas" xr:uid="{C371FC3D-60F1-3143-842B-78CA504AEC25}"/>
    <hyperlink ref="Q25" r:id="rId39" display="https://www.scansante.fr/applications/flux-entre-etablissements-orfee/submit?an=20&amp;gp=C11&amp;choix1=choix1_etab&amp;finess=710978263&amp;choix2=descact&amp;typedesc=comp&amp;_program=orfee.orfee_trt.sas" xr:uid="{680A8642-AA72-7D4C-B128-D73BBD63B550}"/>
    <hyperlink ref="Q29" r:id="rId40" display="https://www.scansante.fr/applications/flux-entre-etablissements-orfee/submit?an=20&amp;gp=X06&amp;choix1=choix1_etab&amp;finess=710978263&amp;choix2=descact&amp;typedesc=comp&amp;_program=orfee.orfee_trt.sas" xr:uid="{BE152FF5-7D80-C749-B6BB-C613B2CCF0C9}"/>
    <hyperlink ref="Q36" r:id="rId41" display="https://www.scansante.fr/applications/flux-entre-etablissements-orfee/submit?an=20&amp;gp=X02&amp;choix1=choix1_etab&amp;finess=710978263&amp;choix2=descact&amp;typedesc=comp&amp;_program=orfee.orfee_trt.sas" xr:uid="{267E10C3-E89C-EE48-8BD1-65B7A6A7B66B}"/>
    <hyperlink ref="Q39" r:id="rId42" display="https://www.scansante.fr/applications/flux-entre-etablissements-orfee/submit?an=20&amp;gp=X12&amp;choix1=choix1_etab&amp;finess=710978263&amp;choix2=descact&amp;typedesc=comp&amp;_program=orfee.orfee_trt.sas" xr:uid="{8AD560D7-F71F-B741-8CBB-88AFC4033107}"/>
    <hyperlink ref="Q42" r:id="rId43" display="https://www.scansante.fr/applications/flux-entre-etablissements-orfee/submit?an=20&amp;gp=C07&amp;choix1=choix1_etab&amp;finess=710978263&amp;choix2=descact&amp;typedesc=comp&amp;_program=orfee.orfee_trt.sas" xr:uid="{E42A76AC-9C4F-9749-BC3E-F28A9EE63983}"/>
    <hyperlink ref="Q44" r:id="rId44" display="https://www.scansante.fr/applications/flux-entre-etablissements-orfee/submit?an=20&amp;gp=X20&amp;choix1=choix1_etab&amp;finess=710978263&amp;choix2=descact&amp;typedesc=comp&amp;_program=orfee.orfee_trt.sas" xr:uid="{9EE87925-1C8E-BE43-A37C-5B814345FC8F}"/>
    <hyperlink ref="Q46" r:id="rId45" display="https://www.scansante.fr/applications/flux-entre-etablissements-orfee/submit?an=20&amp;gp=X16&amp;choix1=choix1_etab&amp;finess=710978263&amp;choix2=descact&amp;typedesc=comp&amp;_program=orfee.orfee_trt.sas" xr:uid="{20321986-E7E6-6146-BAFF-ADB41D086709}"/>
    <hyperlink ref="Q47" r:id="rId46" display="https://www.scansante.fr/applications/flux-entre-etablissements-orfee/submit?an=20&amp;gp=X14&amp;choix1=choix1_etab&amp;finess=710978263&amp;choix2=descact&amp;typedesc=comp&amp;_program=orfee.orfee_trt.sas" xr:uid="{35D72760-1985-0844-B1A3-BCA9F674308E}"/>
    <hyperlink ref="Q48" r:id="rId47" display="https://www.scansante.fr/applications/flux-entre-etablissements-orfee/submit?an=20&amp;gp=C06&amp;choix1=choix1_etab&amp;finess=710978263&amp;choix2=descact&amp;typedesc=comp&amp;_program=orfee.orfee_trt.sas" xr:uid="{D62E51CA-31BD-6146-B833-049E7ACC5D37}"/>
    <hyperlink ref="Q50" r:id="rId48" display="https://www.scansante.fr/applications/flux-entre-etablissements-orfee/submit?an=20&amp;gp=X19&amp;choix1=choix1_etab&amp;finess=710978263&amp;choix2=descact&amp;typedesc=comp&amp;_program=orfee.orfee_trt.sas" xr:uid="{4335A9A1-B4D5-DE4B-9482-78C2413C4095}"/>
    <hyperlink ref="Q52" r:id="rId49" display="https://www.scansante.fr/applications/flux-entre-etablissements-orfee/submit?an=20&amp;gp=C14&amp;choix1=choix1_etab&amp;finess=710978263&amp;choix2=descact&amp;typedesc=comp&amp;_program=orfee.orfee_trt.sas" xr:uid="{06E2B7D8-99EA-3F48-AD7E-474C920DF12A}"/>
    <hyperlink ref="Q53" r:id="rId50" display="https://www.scansante.fr/applications/flux-entre-etablissements-orfee/submit?an=20&amp;gp=C19&amp;choix1=choix1_etab&amp;finess=710978263&amp;choix2=descact&amp;typedesc=comp&amp;_program=orfee.orfee_trt.sas" xr:uid="{81F52A84-7619-3F43-8230-939D3C5CABED}"/>
    <hyperlink ref="Q54" r:id="rId51" display="https://www.scansante.fr/applications/flux-entre-etablissements-orfee/submit?an=20&amp;gp=X15&amp;choix1=choix1_etab&amp;finess=710978263&amp;choix2=descact&amp;typedesc=comp&amp;_program=orfee.orfee_trt.sas" xr:uid="{67B2EBBF-5E67-E84C-AA65-580630020220}"/>
    <hyperlink ref="Q55" r:id="rId52" display="https://www.scansante.fr/applications/flux-entre-etablissements-orfee/submit?an=20&amp;gp=X18&amp;choix1=choix1_etab&amp;finess=710978263&amp;choix2=descact&amp;typedesc=comp&amp;_program=orfee.orfee_trt.sas" xr:uid="{CACA610F-FE9C-E74A-8F96-5C9A234AC4C8}"/>
    <hyperlink ref="Q56" r:id="rId53" display="https://www.scansante.fr/applications/flux-entre-etablissements-orfee/submit?an=20&amp;gp=X21&amp;choix1=choix1_etab&amp;finess=710978263&amp;choix2=descact&amp;typedesc=comp&amp;_program=orfee.orfee_trt.sas" xr:uid="{1C104A6B-007B-9E40-BDC4-92098AC6B74D}"/>
    <hyperlink ref="Q57" r:id="rId54" display="https://www.scansante.fr/applications/flux-entre-etablissements-orfee/submit?an=20&amp;gp=C25&amp;choix1=choix1_etab&amp;finess=710978263&amp;choix2=descact&amp;typedesc=comp&amp;_program=orfee.orfee_trt.sas" xr:uid="{D05FE0B8-8F1C-A642-A219-3F31801488BF}"/>
    <hyperlink ref="Q58" r:id="rId55" display="https://www.scansante.fr/applications/flux-entre-etablissements-orfee/submit?an=20&amp;gp=S01&amp;choix1=choix1_etab&amp;finess=710978263&amp;choix2=descact&amp;typedesc=comp&amp;_program=orfee.orfee_trt.sas" xr:uid="{CC827970-50A8-044E-AFF9-C74AD4792846}"/>
    <hyperlink ref="Q59" r:id="rId56" display="https://www.scansante.fr/applications/flux-entre-etablissements-orfee/submit?an=20&amp;gp=S02&amp;choix1=choix1_etab&amp;finess=710978263&amp;choix2=descact&amp;typedesc=comp&amp;_program=orfee.orfee_trt.sas" xr:uid="{19646DC0-4E29-C147-A3EF-4A25A5063B2D}"/>
    <hyperlink ref="Q60" r:id="rId57" display="https://www.scansante.fr/applications/flux-entre-etablissements-orfee/submit?an=20&amp;gp=N02&amp;choix1=choix1_etab&amp;finess=710978263&amp;choix2=descact&amp;typedesc=comp&amp;_program=orfee.orfee_trt.sas" xr:uid="{9E51CEF0-AD44-7F48-BB74-967D84C32322}"/>
    <hyperlink ref="Q61" r:id="rId58" display="https://www.scansante.fr/applications/flux-entre-etablissements-orfee/submit?an=20&amp;gp=S03&amp;choix1=choix1_etab&amp;finess=710978263&amp;choix2=descact&amp;typedesc=comp&amp;_program=orfee.orfee_trt.sas" xr:uid="{BF4D1696-6143-9240-A343-51AC1A8CB01D}"/>
    <hyperlink ref="Q62" r:id="rId59" display="https://www.scansante.fr/applications/flux-entre-etablissements-orfee/submit?an=20&amp;gp=O01&amp;choix1=choix1_etab&amp;finess=710978263&amp;choix2=descact&amp;typedesc=comp&amp;_program=orfee.orfee_trt.sas" xr:uid="{EB94C483-EF7E-8A44-ACC7-067B0A4210C4}"/>
    <hyperlink ref="Q63" r:id="rId60" display="https://www.scansante.fr/applications/flux-entre-etablissements-orfee/submit?an=20&amp;gp=S05&amp;choix1=choix1_etab&amp;finess=710978263&amp;choix2=descact&amp;typedesc=comp&amp;_program=orfee.orfee_trt.sas" xr:uid="{019858B9-E04A-9048-94EB-7589882408CE}"/>
    <hyperlink ref="Q64" r:id="rId61" display="https://www.scansante.fr/applications/flux-entre-etablissements-orfee/submit?an=20&amp;gp=X23&amp;choix1=choix1_etab&amp;finess=710978263&amp;choix2=descact&amp;typedesc=comp&amp;_program=orfee.orfee_trt.sas" xr:uid="{BE85A5B3-AA01-7940-8D6B-88D7A6586883}"/>
    <hyperlink ref="Q65" r:id="rId62" display="https://www.scansante.fr/applications/flux-entre-etablissements-orfee/submit?an=20&amp;gp=O04&amp;choix1=choix1_etab&amp;finess=710978263&amp;choix2=descact&amp;typedesc=comp&amp;_program=orfee.orfee_trt.sas" xr:uid="{DCE8373D-B460-8B47-AC7D-0613D1E8F585}"/>
    <hyperlink ref="Q66" r:id="rId63" display="https://www.scansante.fr/applications/flux-entre-etablissements-orfee/submit?an=20&amp;gp=K02&amp;choix1=choix1_etab&amp;finess=710978263&amp;choix2=descact&amp;typedesc=comp&amp;_program=orfee.orfee_trt.sas" xr:uid="{7F4D7F02-9A62-0841-BD3C-5B04D50F6DBF}"/>
    <hyperlink ref="Q67" r:id="rId64" display="https://www.scansante.fr/applications/flux-entre-etablissements-orfee/submit?an=20&amp;gp=K05&amp;choix1=choix1_etab&amp;finess=710978263&amp;choix2=descact&amp;typedesc=comp&amp;_program=orfee.orfee_trt.sas" xr:uid="{8A2BDE2C-22D9-0540-979D-BE6D37CBFCE8}"/>
    <hyperlink ref="Q68" r:id="rId65" display="https://www.scansante.fr/applications/flux-entre-etablissements-orfee/submit?an=20&amp;gp=O03&amp;choix1=choix1_etab&amp;finess=710978263&amp;choix2=descact&amp;typedesc=comp&amp;_program=orfee.orfee_trt.sas" xr:uid="{BC3703ED-A570-5347-B8D1-D7C644AAFAE4}"/>
    <hyperlink ref="Q69" r:id="rId66" display="https://www.scansante.fr/applications/flux-entre-etablissements-orfee/submit?an=20&amp;gp=X24&amp;choix1=choix1_etab&amp;finess=710978263&amp;choix2=descact&amp;typedesc=comp&amp;_program=orfee.orfee_trt.sas" xr:uid="{FA88AE29-D68F-3A4A-9DC8-9AABDFA4FFB5}"/>
    <hyperlink ref="Q70" r:id="rId67" display="https://www.scansante.fr/applications/flux-entre-etablissements-orfee/submit?an=20&amp;gp=X09&amp;choix1=choix1_etab&amp;finess=710978263&amp;choix2=descact&amp;typedesc=comp&amp;_program=orfee.orfee_trt.sas" xr:uid="{EA411CD3-2F38-5144-AA02-5944B445ED2C}"/>
    <hyperlink ref="Q71" r:id="rId68" display="https://www.scansante.fr/applications/flux-entre-etablissements-orfee/submit?an=20&amp;gp=C17&amp;choix1=choix1_etab&amp;finess=710978263&amp;choix2=descact&amp;typedesc=comp&amp;_program=orfee.orfee_trt.sas" xr:uid="{11194CA8-8280-904C-B5C4-0BC79F7B81A8}"/>
    <hyperlink ref="Q72" r:id="rId69" display="https://www.scansante.fr/applications/flux-entre-etablissements-orfee/submit?an=20&amp;gp=O02&amp;choix1=choix1_etab&amp;finess=710978263&amp;choix2=descact&amp;typedesc=comp&amp;_program=orfee.orfee_trt.sas" xr:uid="{FEC697AE-E9EE-FC4C-ABF5-F072B496ACF9}"/>
    <hyperlink ref="Q73" r:id="rId70" display="https://www.scansante.fr/applications/flux-entre-etablissements-orfee/submit?an=20&amp;gp=K12&amp;choix1=choix1_etab&amp;finess=710978263&amp;choix2=descact&amp;typedesc=comp&amp;_program=orfee.orfee_trt.sas" xr:uid="{D510AD11-C29E-454B-B192-B0B3052F9BA3}"/>
    <hyperlink ref="Q74" r:id="rId71" display="https://www.scansante.fr/applications/flux-entre-etablissements-orfee/submit?an=20&amp;gp=C08&amp;choix1=choix1_etab&amp;finess=710978263&amp;choix2=descact&amp;typedesc=comp&amp;_program=orfee.orfee_trt.sas" xr:uid="{A1144B30-3331-A34E-89C3-71C93C904137}"/>
    <hyperlink ref="Q75" r:id="rId72" display="https://www.scansante.fr/applications/flux-entre-etablissements-orfee/submit?an=20&amp;gp=C20&amp;choix1=choix1_etab&amp;finess=710978263&amp;choix2=descact&amp;typedesc=comp&amp;_program=orfee.orfee_trt.sas" xr:uid="{48E8B8F6-1449-C843-8AAE-AB96C5E60EDB}"/>
    <hyperlink ref="Q76" r:id="rId73" display="https://www.scansante.fr/applications/flux-entre-etablissements-orfee/submit?an=20&amp;gp=C13&amp;choix1=choix1_etab&amp;finess=710978263&amp;choix2=descact&amp;typedesc=comp&amp;_program=orfee.orfee_trt.sas" xr:uid="{65A2B9E8-AEDF-5746-B604-24349970EED5}"/>
    <hyperlink ref="Q77" r:id="rId74" display="https://www.scansante.fr/applications/flux-entre-etablissements-orfee/submit?an=20&amp;gp=X22&amp;choix1=choix1_etab&amp;finess=710978263&amp;choix2=descact&amp;typedesc=comp&amp;_program=orfee.orfee_trt.sas" xr:uid="{411828EE-560A-F047-86F9-4C93118F530E}"/>
    <hyperlink ref="Q78" r:id="rId75" display="https://www.scansante.fr/applications/flux-entre-etablissements-orfee/submit?an=20&amp;gp=C16&amp;choix1=choix1_etab&amp;finess=710978263&amp;choix2=descact&amp;typedesc=comp&amp;_program=orfee.orfee_trt.sas" xr:uid="{95D54F2D-7A54-D447-92DA-A7B5011398EA}"/>
    <hyperlink ref="Q79" r:id="rId76" display="https://www.scansante.fr/applications/flux-entre-etablissements-orfee/submit?an=20&amp;gp=K10&amp;choix1=choix1_etab&amp;finess=710978263&amp;choix2=descact&amp;typedesc=comp&amp;_program=orfee.orfee_trt.sas" xr:uid="{F52ED715-2F8E-0445-A3E4-DCDE0C391FC4}"/>
    <hyperlink ref="Q80" r:id="rId77" display="https://www.scansante.fr/applications/flux-entre-etablissements-orfee/submit?an=20&amp;gp=X11&amp;choix1=choix1_etab&amp;finess=710978263&amp;choix2=descact&amp;typedesc=comp&amp;_program=orfee.orfee_trt.sas" xr:uid="{C06D77C2-E279-BB4C-9A7C-C79E39894251}"/>
    <hyperlink ref="Q81" r:id="rId78" display="https://www.scansante.fr/applications/flux-entre-etablissements-orfee/submit?an=20&amp;gp=C15&amp;choix1=choix1_etab&amp;finess=710978263&amp;choix2=descact&amp;typedesc=comp&amp;_program=orfee.orfee_trt.sas" xr:uid="{B57AEB89-01C6-0F44-828C-D1192821EE5B}"/>
    <hyperlink ref="Q82" r:id="rId79" display="https://www.scansante.fr/applications/flux-entre-etablissements-orfee/submit?an=20&amp;gp=X10&amp;choix1=choix1_etab&amp;finess=710978263&amp;choix2=descact&amp;typedesc=comp&amp;_program=orfee.orfee_trt.sas" xr:uid="{7A600394-7FA8-B14D-9E98-819730D38DA7}"/>
    <hyperlink ref="Q83" r:id="rId80" display="https://www.scansante.fr/applications/flux-entre-etablissements-orfee/submit?an=20&amp;gp=K06&amp;choix1=choix1_etab&amp;finess=710978263&amp;choix2=descact&amp;typedesc=comp&amp;_program=orfee.orfee_trt.sas" xr:uid="{6B7036BA-4779-0640-BE27-7B40DE8AF667}"/>
    <hyperlink ref="Q84" r:id="rId81" display="https://www.scansante.fr/applications/flux-entre-etablissements-orfee/submit?an=20&amp;gp=C18&amp;choix1=choix1_etab&amp;finess=710978263&amp;choix2=descact&amp;typedesc=comp&amp;_program=orfee.orfee_trt.sas" xr:uid="{05032885-EB20-754E-B162-EADE7CA1AB88}"/>
    <hyperlink ref="Q85" r:id="rId82" display="https://www.scansante.fr/applications/flux-entre-etablissements-orfee/submit?an=20&amp;gp=X13&amp;choix1=choix1_etab&amp;finess=710978263&amp;choix2=descact&amp;typedesc=comp&amp;_program=orfee.orfee_trt.sas" xr:uid="{02FDDB88-0E36-6B4A-A000-49E5B97B27CB}"/>
    <hyperlink ref="Q86" r:id="rId83" display="https://www.scansante.fr/applications/flux-entre-etablissements-orfee/submit?an=20&amp;gp=X04&amp;choix1=choix1_etab&amp;finess=710978263&amp;choix2=descact&amp;typedesc=comp&amp;_program=orfee.orfee_trt.sas" xr:uid="{84EA63AE-7DA3-E54D-955A-AD395BC9E2F8}"/>
    <hyperlink ref="Q87" r:id="rId84" display="https://www.scansante.fr/applications/flux-entre-etablissements-orfee/submit?an=20&amp;gp=C10&amp;choix1=choix1_etab&amp;finess=710978263&amp;choix2=descact&amp;typedesc=comp&amp;_program=orfee.orfee_trt.sas" xr:uid="{FE82A7AB-179A-704D-AF06-E590333546D0}"/>
    <hyperlink ref="Q88" r:id="rId85" display="https://www.scansante.fr/applications/flux-entre-etablissements-orfee/submit?an=20&amp;gp=C21&amp;choix1=choix1_etab&amp;finess=710978263&amp;choix2=descact&amp;typedesc=comp&amp;_program=orfee.orfee_trt.sas" xr:uid="{0CF21903-F1BD-5C46-AD31-4A5582FB7A8D}"/>
    <hyperlink ref="Q89" r:id="rId86" display="https://www.scansante.fr/applications/flux-entre-etablissements-orfee/submit?an=20&amp;gp=C22&amp;choix1=choix1_etab&amp;finess=710978263&amp;choix2=descact&amp;typedesc=comp&amp;_program=orfee.orfee_trt.sas" xr:uid="{0DC4DB89-E6D9-A84F-A709-32E3A157D3F1}"/>
    <hyperlink ref="Q90" r:id="rId87" display="https://www.scansante.fr/applications/flux-entre-etablissements-orfee/submit?an=20&amp;gp=K13&amp;choix1=choix1_etab&amp;finess=710978263&amp;choix2=descact&amp;typedesc=comp&amp;_program=orfee.orfee_trt.sas" xr:uid="{1420BE22-24D9-4148-9787-CBAFC6A8DC22}"/>
    <hyperlink ref="Q91" r:id="rId88" display="https://www.scansante.fr/applications/flux-entre-etablissements-orfee/submit?an=20&amp;gp=K07&amp;choix1=choix1_etab&amp;finess=710978263&amp;choix2=descact&amp;typedesc=comp&amp;_program=orfee.orfee_trt.sas" xr:uid="{78F63DED-2F8B-EB4A-86D5-BA3941A26B2D}"/>
    <hyperlink ref="Q92" r:id="rId89" display="https://www.scansante.fr/applications/flux-entre-etablissements-orfee/submit?an=20&amp;gp=K08&amp;choix1=choix1_etab&amp;finess=710978263&amp;choix2=descact&amp;typedesc=comp&amp;_program=orfee.orfee_trt.sas" xr:uid="{11DB5085-802B-FF49-8E0F-C0D02723646C}"/>
    <hyperlink ref="Q93" r:id="rId90" display="https://www.scansante.fr/applications/flux-entre-etablissements-orfee/submit?an=20&amp;gp=N03&amp;choix1=choix1_etab&amp;finess=710978263&amp;choix2=descact&amp;typedesc=comp&amp;_program=orfee.orfee_trt.sas" xr:uid="{BA436E90-475D-B844-868F-0D31BA252757}"/>
    <hyperlink ref="Q94" r:id="rId91" display="https://www.scansante.fr/applications/flux-entre-etablissements-orfee/submit?an=20&amp;gp=C23&amp;choix1=choix1_etab&amp;finess=710978263&amp;choix2=descact&amp;typedesc=comp&amp;_program=orfee.orfee_trt.sas" xr:uid="{55A23AB3-DC50-E143-B75C-5F2E00BBFA7B}"/>
    <hyperlink ref="Q95" r:id="rId92" display="https://www.scansante.fr/applications/flux-entre-etablissements-orfee/submit?an=20&amp;gp=K09&amp;choix1=choix1_etab&amp;finess=710978263&amp;choix2=descact&amp;typedesc=comp&amp;_program=orfee.orfee_trt.sas" xr:uid="{54D0870F-2663-4E46-916C-3A837F5BC54F}"/>
    <hyperlink ref="Q96" r:id="rId93" display="https://www.scansante.fr/applications/flux-entre-etablissements-orfee/submit?an=20&amp;gp=K15&amp;choix1=choix1_etab&amp;finess=710978263&amp;choix2=descact&amp;typedesc=comp&amp;_program=orfee.orfee_trt.sas" xr:uid="{2F878E3F-746F-5A4B-9BDD-2387814832A8}"/>
    <hyperlink ref="Q97" r:id="rId94" display="https://www.scansante.fr/applications/flux-entre-etablissements-orfee/submit?an=20&amp;gp=X25&amp;choix1=choix1_etab&amp;finess=710978263&amp;choix2=descact&amp;typedesc=comp&amp;_program=orfee.orfee_trt.sas" xr:uid="{D39199D6-966C-854C-BE7D-00884926544E}"/>
    <hyperlink ref="Q98" r:id="rId95" display="https://www.scansante.fr/applications/flux-entre-etablissements-orfee/submit?an=20&amp;gp=X17&amp;choix1=choix1_etab&amp;finess=710978263&amp;choix2=descact&amp;typedesc=comp&amp;_program=orfee.orfee_trt.sas" xr:uid="{1C4BFAE4-F842-C246-85B7-51AC13B614D7}"/>
    <hyperlink ref="AE3" r:id="rId96" display="https://www.scansante.fr/applications/flux-entre-etablissements-orfee/submit?an=20&amp;gp=ALL&amp;choix1=choix1_etab&amp;finess=710978156&amp;choix2=descact&amp;typedesc=comp&amp;_program=orfee.orfee_trt.sas" xr:uid="{17E52DDD-8375-0E44-B9DD-2325031C4B83}"/>
    <hyperlink ref="AE4" r:id="rId97" display="https://www.scansante.fr/applications/flux-entre-etablissements-orfee/submit?an=20&amp;gp=X03&amp;choix1=choix1_etab&amp;finess=710978156&amp;choix2=descact&amp;typedesc=comp&amp;_program=orfee.orfee_trt.sas" xr:uid="{E9B86980-DAC4-7049-994F-C2D0842C0CA1}"/>
    <hyperlink ref="AE6" r:id="rId98" display="https://www.scansante.fr/applications/flux-entre-etablissements-orfee/submit?an=20&amp;gp=X08&amp;choix1=choix1_etab&amp;finess=710978156&amp;choix2=descact&amp;typedesc=comp&amp;_program=orfee.orfee_trt.sas" xr:uid="{3C62347D-0D08-934F-8DEC-8BA4D47A467D}"/>
    <hyperlink ref="AE8" r:id="rId99" display="https://www.scansante.fr/applications/flux-entre-etablissements-orfee/submit?an=20&amp;gp=X07&amp;choix1=choix1_etab&amp;finess=710978156&amp;choix2=descact&amp;typedesc=comp&amp;_program=orfee.orfee_trt.sas" xr:uid="{EAA216D9-65E6-CF49-B188-D5FB6102E657}"/>
    <hyperlink ref="AE10" r:id="rId100" display="https://www.scansante.fr/applications/flux-entre-etablissements-orfee/submit?an=20&amp;gp=X22&amp;choix1=choix1_etab&amp;finess=710978156&amp;choix2=descact&amp;typedesc=comp&amp;_program=orfee.orfee_trt.sas" xr:uid="{78E37A32-0E55-3E4A-8F39-17D522ACDD3A}"/>
    <hyperlink ref="AE11" r:id="rId101" display="https://www.scansante.fr/applications/flux-entre-etablissements-orfee/submit?an=20&amp;gp=X24&amp;choix1=choix1_etab&amp;finess=710978156&amp;choix2=descact&amp;typedesc=comp&amp;_program=orfee.orfee_trt.sas" xr:uid="{90961C6F-4990-1F40-9B68-AF2E5F149BB8}"/>
    <hyperlink ref="AE12" r:id="rId102" display="https://www.scansante.fr/applications/flux-entre-etablissements-orfee/submit?an=20&amp;gp=X20&amp;choix1=choix1_etab&amp;finess=710978156&amp;choix2=descact&amp;typedesc=comp&amp;_program=orfee.orfee_trt.sas" xr:uid="{86B5110C-FAB4-D049-BB8D-6F617A8E9DB6}"/>
    <hyperlink ref="AE13" r:id="rId103" display="https://www.scansante.fr/applications/flux-entre-etablissements-orfee/submit?an=20&amp;gp=X12&amp;choix1=choix1_etab&amp;finess=710978156&amp;choix2=descact&amp;typedesc=comp&amp;_program=orfee.orfee_trt.sas" xr:uid="{53A831CD-B4B5-E749-A159-355A0ACFECBD}"/>
    <hyperlink ref="AE14" r:id="rId104" display="https://www.scansante.fr/applications/flux-entre-etablissements-orfee/submit?an=20&amp;gp=X02&amp;choix1=choix1_etab&amp;finess=710978156&amp;choix2=descact&amp;typedesc=comp&amp;_program=orfee.orfee_trt.sas" xr:uid="{73237FBE-8AE0-A64A-B1FE-0945DA7443A7}"/>
    <hyperlink ref="AE15" r:id="rId105" display="https://www.scansante.fr/applications/flux-entre-etablissements-orfee/submit?an=20&amp;gp=X06&amp;choix1=choix1_etab&amp;finess=710978156&amp;choix2=descact&amp;typedesc=comp&amp;_program=orfee.orfee_trt.sas" xr:uid="{493E9076-6048-3642-91E8-C76EC7C02791}"/>
    <hyperlink ref="AS3" r:id="rId106" display="https://www.scansante.fr/applications/flux-entre-etablissements-orfee/submit?an=20&amp;gp=ALL&amp;choix1=choix1_etab&amp;finess=710978313&amp;choix2=descact&amp;typedesc=comp&amp;_program=orfee.orfee_trt.sas" xr:uid="{F5F823D3-FB66-444C-A859-9C5260232C27}"/>
    <hyperlink ref="AS4" r:id="rId107" display="https://www.scansante.fr/applications/flux-entre-etablissements-orfee/submit?an=20&amp;gp=X08&amp;choix1=choix1_etab&amp;finess=710978313&amp;choix2=descact&amp;typedesc=comp&amp;_program=orfee.orfee_trt.sas" xr:uid="{A8950217-D2F7-3541-9EE0-338386198AB4}"/>
    <hyperlink ref="AS8" r:id="rId108" display="https://www.scansante.fr/applications/flux-entre-etablissements-orfee/submit?an=20&amp;gp=X03&amp;choix1=choix1_etab&amp;finess=710978313&amp;choix2=descact&amp;typedesc=comp&amp;_program=orfee.orfee_trt.sas" xr:uid="{1082BB06-0ACA-B64C-AF6E-9259CC947789}"/>
    <hyperlink ref="AS10" r:id="rId109" display="https://www.scansante.fr/applications/flux-entre-etablissements-orfee/submit?an=20&amp;gp=X07&amp;choix1=choix1_etab&amp;finess=710978313&amp;choix2=descact&amp;typedesc=comp&amp;_program=orfee.orfee_trt.sas" xr:uid="{21A190A3-8DE6-9643-AA52-CA6382927721}"/>
    <hyperlink ref="AS13" r:id="rId110" display="https://www.scansante.fr/applications/flux-entre-etablissements-orfee/submit?an=20&amp;gp=X06&amp;choix1=choix1_etab&amp;finess=710978313&amp;choix2=descact&amp;typedesc=comp&amp;_program=orfee.orfee_trt.sas" xr:uid="{CC88CE34-3A82-F640-9CC6-499100B8DAB2}"/>
    <hyperlink ref="AS15" r:id="rId111" display="https://www.scansante.fr/applications/flux-entre-etablissements-orfee/submit?an=20&amp;gp=X20&amp;choix1=choix1_etab&amp;finess=710978313&amp;choix2=descact&amp;typedesc=comp&amp;_program=orfee.orfee_trt.sas" xr:uid="{EC48AA7A-68F3-8649-9F66-29A6F73E0274}"/>
    <hyperlink ref="AS18" r:id="rId112" display="https://www.scansante.fr/applications/flux-entre-etablissements-orfee/submit?an=20&amp;gp=X21&amp;choix1=choix1_etab&amp;finess=710978313&amp;choix2=descact&amp;typedesc=comp&amp;_program=orfee.orfee_trt.sas" xr:uid="{7C87FAF0-578F-6C49-BAB2-C89CF85B63EA}"/>
    <hyperlink ref="AS20" r:id="rId113" display="https://www.scansante.fr/applications/flux-entre-etablissements-orfee/submit?an=20&amp;gp=X05&amp;choix1=choix1_etab&amp;finess=710978313&amp;choix2=descact&amp;typedesc=comp&amp;_program=orfee.orfee_trt.sas" xr:uid="{5F99F856-454A-DE49-9C02-2EB4AD7C8E45}"/>
    <hyperlink ref="AS22" r:id="rId114" display="https://www.scansante.fr/applications/flux-entre-etablissements-orfee/submit?an=20&amp;gp=X16&amp;choix1=choix1_etab&amp;finess=710978313&amp;choix2=descact&amp;typedesc=comp&amp;_program=orfee.orfee_trt.sas" xr:uid="{EB075BB4-7BF0-054E-A73A-AFBE4C96E91B}"/>
    <hyperlink ref="AS24" r:id="rId115" display="https://www.scansante.fr/applications/flux-entre-etablissements-orfee/submit?an=20&amp;gp=X02&amp;choix1=choix1_etab&amp;finess=710978313&amp;choix2=descact&amp;typedesc=comp&amp;_program=orfee.orfee_trt.sas" xr:uid="{A0AFCB5E-017F-E64A-B788-59DC7882A68D}"/>
    <hyperlink ref="AS26" r:id="rId116" display="https://www.scansante.fr/applications/flux-entre-etablissements-orfee/submit?an=20&amp;gp=X12&amp;choix1=choix1_etab&amp;finess=710978313&amp;choix2=descact&amp;typedesc=comp&amp;_program=orfee.orfee_trt.sas" xr:uid="{CB76C3E2-7B56-9446-9DDB-06125D250BED}"/>
    <hyperlink ref="AS28" r:id="rId117" display="https://www.scansante.fr/applications/flux-entre-etablissements-orfee/submit?an=20&amp;gp=X18&amp;choix1=choix1_etab&amp;finess=710978313&amp;choix2=descact&amp;typedesc=comp&amp;_program=orfee.orfee_trt.sas" xr:uid="{D3445BCE-A37A-8E49-BEFC-D4047298C2FE}"/>
    <hyperlink ref="AS30" r:id="rId118" display="https://www.scansante.fr/applications/flux-entre-etablissements-orfee/submit?an=20&amp;gp=X14&amp;choix1=choix1_etab&amp;finess=710978313&amp;choix2=descact&amp;typedesc=comp&amp;_program=orfee.orfee_trt.sas" xr:uid="{59BE05FB-47B7-FB45-985B-55C0CAD937DC}"/>
    <hyperlink ref="AS31" r:id="rId119" display="https://www.scansante.fr/applications/flux-entre-etablissements-orfee/submit?an=20&amp;gp=X24&amp;choix1=choix1_etab&amp;finess=710978313&amp;choix2=descact&amp;typedesc=comp&amp;_program=orfee.orfee_trt.sas" xr:uid="{FE2E30B2-6A4C-1441-AB28-4710B120A230}"/>
    <hyperlink ref="AS32" r:id="rId120" display="https://www.scansante.fr/applications/flux-entre-etablissements-orfee/submit?an=20&amp;gp=S02&amp;choix1=choix1_etab&amp;finess=710978313&amp;choix2=descact&amp;typedesc=comp&amp;_program=orfee.orfee_trt.sas" xr:uid="{8EF15D8E-42BE-4243-BDD9-1379AE545B2A}"/>
    <hyperlink ref="AS33" r:id="rId121" display="https://www.scansante.fr/applications/flux-entre-etablissements-orfee/submit?an=20&amp;gp=S03&amp;choix1=choix1_etab&amp;finess=710978313&amp;choix2=descact&amp;typedesc=comp&amp;_program=orfee.orfee_trt.sas" xr:uid="{F01814AE-EFB6-514A-BAEE-4B9879A90D29}"/>
    <hyperlink ref="AS34" r:id="rId122" display="https://www.scansante.fr/applications/flux-entre-etablissements-orfee/submit?an=20&amp;gp=K02&amp;choix1=choix1_etab&amp;finess=710978313&amp;choix2=descact&amp;typedesc=comp&amp;_program=orfee.orfee_trt.sas" xr:uid="{B8E973ED-083A-C84C-AC1B-2D76A2B4B54A}"/>
    <hyperlink ref="AS36" r:id="rId123" display="https://www.scansante.fr/applications/flux-entre-etablissements-orfee/submit?an=20&amp;gp=S05&amp;choix1=choix1_etab&amp;finess=710978313&amp;choix2=descact&amp;typedesc=comp&amp;_program=orfee.orfee_trt.sas" xr:uid="{E8DF979A-29E0-164E-8694-67060C1DA006}"/>
    <hyperlink ref="AS37" r:id="rId124" display="https://www.scansante.fr/applications/flux-entre-etablissements-orfee/submit?an=20&amp;gp=X15&amp;choix1=choix1_etab&amp;finess=710978313&amp;choix2=descact&amp;typedesc=comp&amp;_program=orfee.orfee_trt.sas" xr:uid="{BEBD55DD-D1B7-254C-9342-378672D7D744}"/>
    <hyperlink ref="AS38" r:id="rId125" display="https://www.scansante.fr/applications/flux-entre-etablissements-orfee/submit?an=20&amp;gp=X09&amp;choix1=choix1_etab&amp;finess=710978313&amp;choix2=descact&amp;typedesc=comp&amp;_program=orfee.orfee_trt.sas" xr:uid="{0102B2A3-3CAF-FE40-AECB-B39084260032}"/>
    <hyperlink ref="AS39" r:id="rId126" display="https://www.scansante.fr/applications/flux-entre-etablissements-orfee/submit?an=20&amp;gp=X22&amp;choix1=choix1_etab&amp;finess=710978313&amp;choix2=descact&amp;typedesc=comp&amp;_program=orfee.orfee_trt.sas" xr:uid="{641D9DCD-9C58-9A4A-B659-B709F6444EB7}"/>
    <hyperlink ref="AS40" r:id="rId127" display="https://www.scansante.fr/applications/flux-entre-etablissements-orfee/submit?an=20&amp;gp=X19&amp;choix1=choix1_etab&amp;finess=710978313&amp;choix2=descact&amp;typedesc=comp&amp;_program=orfee.orfee_trt.sas" xr:uid="{5404869D-2B1A-E447-A906-8C4B784FC298}"/>
    <hyperlink ref="AS41" r:id="rId128" display="https://www.scansante.fr/applications/flux-entre-etablissements-orfee/submit?an=20&amp;gp=O03&amp;choix1=choix1_etab&amp;finess=710978313&amp;choix2=descact&amp;typedesc=comp&amp;_program=orfee.orfee_trt.sas" xr:uid="{AAD1203E-CB6E-D64F-861A-25B1C61298FF}"/>
    <hyperlink ref="AS42" r:id="rId129" display="https://www.scansante.fr/applications/flux-entre-etablissements-orfee/submit?an=20&amp;gp=X13&amp;choix1=choix1_etab&amp;finess=710978313&amp;choix2=descact&amp;typedesc=comp&amp;_program=orfee.orfee_trt.sas" xr:uid="{643C7FEC-A8DE-CD48-8CB8-D8ACB40C4D8E}"/>
    <hyperlink ref="AS43" r:id="rId130" display="https://www.scansante.fr/applications/flux-entre-etablissements-orfee/submit?an=20&amp;gp=C13&amp;choix1=choix1_etab&amp;finess=710978313&amp;choix2=descact&amp;typedesc=comp&amp;_program=orfee.orfee_trt.sas" xr:uid="{B11F19E6-BB5D-F548-AD41-D7F5D218AFA3}"/>
    <hyperlink ref="AS44" r:id="rId131" display="https://www.scansante.fr/applications/flux-entre-etablissements-orfee/submit?an=20&amp;gp=K12&amp;choix1=choix1_etab&amp;finess=710978313&amp;choix2=descact&amp;typedesc=comp&amp;_program=orfee.orfee_trt.sas" xr:uid="{485094E3-B6B0-E34F-9C7B-B5A0DF58771B}"/>
    <hyperlink ref="AS45" r:id="rId132" display="https://www.scansante.fr/applications/flux-entre-etablissements-orfee/submit?an=20&amp;gp=X04&amp;choix1=choix1_etab&amp;finess=710978313&amp;choix2=descact&amp;typedesc=comp&amp;_program=orfee.orfee_trt.sas" xr:uid="{375701A8-D2E9-8E44-90FC-3D39B22DF42D}"/>
    <hyperlink ref="AS46" r:id="rId133" display="https://www.scansante.fr/applications/flux-entre-etablissements-orfee/submit?an=20&amp;gp=X11&amp;choix1=choix1_etab&amp;finess=710978313&amp;choix2=descact&amp;typedesc=comp&amp;_program=orfee.orfee_trt.sas" xr:uid="{61E8D2BB-DA8D-AD49-8434-55E77CB0B1BC}"/>
    <hyperlink ref="AS47" r:id="rId134" display="https://www.scansante.fr/applications/flux-entre-etablissements-orfee/submit?an=20&amp;gp=X10&amp;choix1=choix1_etab&amp;finess=710978313&amp;choix2=descact&amp;typedesc=comp&amp;_program=orfee.orfee_trt.sas" xr:uid="{89D7936C-2B1D-1943-B5E5-4D916A62D3E2}"/>
    <hyperlink ref="AS48" r:id="rId135" display="https://www.scansante.fr/applications/flux-entre-etablissements-orfee/submit?an=20&amp;gp=K08&amp;choix1=choix1_etab&amp;finess=710978313&amp;choix2=descact&amp;typedesc=comp&amp;_program=orfee.orfee_trt.sas" xr:uid="{C67EAE37-EDE8-D24F-AE7B-3A89F52AB373}"/>
    <hyperlink ref="AS49" r:id="rId136" display="https://www.scansante.fr/applications/flux-entre-etablissements-orfee/submit?an=20&amp;gp=K06&amp;choix1=choix1_etab&amp;finess=710978313&amp;choix2=descact&amp;typedesc=comp&amp;_program=orfee.orfee_trt.sas" xr:uid="{542AF30F-C675-0849-8E6C-1C54CF7864EC}"/>
    <hyperlink ref="AS50" r:id="rId137" display="https://www.scansante.fr/applications/flux-entre-etablissements-orfee/submit?an=20&amp;gp=X23&amp;choix1=choix1_etab&amp;finess=710978313&amp;choix2=descact&amp;typedesc=comp&amp;_program=orfee.orfee_trt.sas" xr:uid="{FDA1C258-C3D7-5046-9B68-AE5321421C8F}"/>
    <hyperlink ref="BG3" r:id="rId138" display="https://www.scansante.fr/applications/flux-entre-etablissements-orfee/submit?an=20&amp;gp=ALL&amp;choix1=choix1_etab&amp;finess=710978107&amp;choix2=descact&amp;typedesc=comp&amp;_program=orfee.orfee_trt.sas" xr:uid="{78DE411D-31B6-5740-BBEC-C1B3A0F1AED5}"/>
    <hyperlink ref="BG4" r:id="rId139" display="https://www.scansante.fr/applications/flux-entre-etablissements-orfee/submit?an=20&amp;gp=X22&amp;choix1=choix1_etab&amp;finess=710978107&amp;choix2=descact&amp;typedesc=comp&amp;_program=orfee.orfee_trt.sas" xr:uid="{B3E3F0DD-2F6B-B443-9028-CBB7AC56AC85}"/>
    <hyperlink ref="BG5" r:id="rId140" display="https://www.scansante.fr/applications/flux-entre-etablissements-orfee/submit?an=20&amp;gp=X08&amp;choix1=choix1_etab&amp;finess=710978107&amp;choix2=descact&amp;typedesc=comp&amp;_program=orfee.orfee_trt.sas" xr:uid="{A3F21758-33AA-BE43-B01D-E3449FFE68E9}"/>
    <hyperlink ref="BG6" r:id="rId141" display="https://www.scansante.fr/applications/flux-entre-etablissements-orfee/submit?an=20&amp;gp=X20&amp;choix1=choix1_etab&amp;finess=710978107&amp;choix2=descact&amp;typedesc=comp&amp;_program=orfee.orfee_trt.sas" xr:uid="{6B0C9A34-83D6-C842-A071-6556774089E1}"/>
    <hyperlink ref="BG7" r:id="rId142" display="https://www.scansante.fr/applications/flux-entre-etablissements-orfee/submit?an=20&amp;gp=X03&amp;choix1=choix1_etab&amp;finess=710978107&amp;choix2=descact&amp;typedesc=comp&amp;_program=orfee.orfee_trt.sas" xr:uid="{1468D68C-94E6-7A45-8CA4-1C9B93862FDF}"/>
    <hyperlink ref="BG8" r:id="rId143" display="https://www.scansante.fr/applications/flux-entre-etablissements-orfee/submit?an=20&amp;gp=X06&amp;choix1=choix1_etab&amp;finess=710978107&amp;choix2=descact&amp;typedesc=comp&amp;_program=orfee.orfee_trt.sas" xr:uid="{53AD8F72-C778-1147-9B20-72E7644A1188}"/>
    <hyperlink ref="BG9" r:id="rId144" display="https://www.scansante.fr/applications/flux-entre-etablissements-orfee/submit?an=20&amp;gp=X07&amp;choix1=choix1_etab&amp;finess=710978107&amp;choix2=descact&amp;typedesc=comp&amp;_program=orfee.orfee_trt.sas" xr:uid="{5BA71F68-FF81-694C-8610-238B999E5D42}"/>
    <hyperlink ref="BG10" r:id="rId145" display="https://www.scansante.fr/applications/flux-entre-etablissements-orfee/submit?an=20&amp;gp=X05&amp;choix1=choix1_etab&amp;finess=710978107&amp;choix2=descact&amp;typedesc=comp&amp;_program=orfee.orfee_trt.sas" xr:uid="{EEA6704A-D5FF-E64D-9AA7-9D02481C6870}"/>
    <hyperlink ref="BG11" r:id="rId146" display="https://www.scansante.fr/applications/flux-entre-etablissements-orfee/submit?an=20&amp;gp=X02&amp;choix1=choix1_etab&amp;finess=710978107&amp;choix2=descact&amp;typedesc=comp&amp;_program=orfee.orfee_trt.sas" xr:uid="{5F8F75C8-5872-1D4F-8907-A418AE2EA8B5}"/>
    <hyperlink ref="BG12" r:id="rId147" display="https://www.scansante.fr/applications/flux-entre-etablissements-orfee/submit?an=20&amp;gp=X16&amp;choix1=choix1_etab&amp;finess=710978107&amp;choix2=descact&amp;typedesc=comp&amp;_program=orfee.orfee_trt.sas" xr:uid="{DA06614F-0F1F-E541-8DFC-2C5DECF12357}"/>
    <hyperlink ref="BG13" r:id="rId148" display="https://www.scansante.fr/applications/flux-entre-etablissements-orfee/submit?an=20&amp;gp=X12&amp;choix1=choix1_etab&amp;finess=710978107&amp;choix2=descact&amp;typedesc=comp&amp;_program=orfee.orfee_trt.sas" xr:uid="{00CEB201-A55D-5347-A288-B68D5DE12213}"/>
    <hyperlink ref="BG14" r:id="rId149" display="https://www.scansante.fr/applications/flux-entre-etablissements-orfee/submit?an=20&amp;gp=X24&amp;choix1=choix1_etab&amp;finess=710978107&amp;choix2=descact&amp;typedesc=comp&amp;_program=orfee.orfee_trt.sas" xr:uid="{F46F112B-ACF0-BA46-AFAD-62D98C9FA8C0}"/>
    <hyperlink ref="BR3" r:id="rId150" display="https://www.scansante.fr/applications/flux-entre-etablissements-orfee/submit?an=20&amp;gp=ALL&amp;choix1=choix1_etab&amp;finess=710978230&amp;choix2=descact&amp;typedesc=comp&amp;_program=orfee.orfee_trt.sas" xr:uid="{85542552-B3EB-8C42-987E-8A8D5223353C}"/>
    <hyperlink ref="BR4" r:id="rId151" display="https://www.scansante.fr/applications/flux-entre-etablissements-orfee/submit?an=20&amp;gp=X21&amp;choix1=choix1_etab&amp;finess=710978230&amp;choix2=descact&amp;typedesc=comp&amp;_program=orfee.orfee_trt.sas" xr:uid="{881DB339-CBF6-EC4F-9AFC-7C697AF026F1}"/>
    <hyperlink ref="Q32" r:id="rId152" display="https://www.scansante.fr/applications/flux-entre-etablissements-orfee/submit?an=20&amp;gp=X05&amp;choix1=choix1_etab&amp;finess=710978263&amp;choix2=descact&amp;typedesc=comp&amp;_program=orfee.orfee_trt.sas" xr:uid="{EC090292-465E-174F-9296-5F3FDF9D43AD}"/>
    <hyperlink ref="C5" r:id="rId153" display="https://www.scansante.fr/applications/flux-entre-etablissements-orfee/submit?an=20&amp;gp=X08&amp;choix1=choix1_etab&amp;finess=710010786&amp;choix2=descact&amp;typedesc=comp&amp;_program=orfee.orfee_trt.sas" xr:uid="{EA8F88E9-EA92-FC4C-BAF3-057384D87E3A}"/>
    <hyperlink ref="C7" r:id="rId154" display="https://www.scansante.fr/applications/flux-entre-etablissements-orfee/submit?an=20&amp;gp=X03&amp;choix1=choix1_etab&amp;finess=710010786&amp;choix2=descact&amp;typedesc=comp&amp;_program=orfee.orfee_trt.sas" xr:uid="{48973BB7-CAD4-D245-9B5B-14E181B38C5F}"/>
    <hyperlink ref="C9" r:id="rId155" display="https://www.scansante.fr/applications/flux-entre-etablissements-orfee/submit?an=20&amp;gp=X07&amp;choix1=choix1_etab&amp;finess=710010786&amp;choix2=descact&amp;typedesc=comp&amp;_program=orfee.orfee_trt.sas" xr:uid="{021338E6-15A2-894B-B14E-8AEFEBE186F4}"/>
    <hyperlink ref="C12" r:id="rId156" display="https://www.scansante.fr/applications/flux-entre-etablissements-orfee/submit?an=20&amp;gp=X06&amp;choix1=choix1_etab&amp;finess=710010786&amp;choix2=descact&amp;typedesc=comp&amp;_program=orfee.orfee_trt.sas" xr:uid="{A5116E99-8168-B946-B016-BACD3DE29DA8}"/>
    <hyperlink ref="Q5" r:id="rId157" display="https://www.scansante.fr/applications/flux-entre-etablissements-orfee/submit?an=20&amp;gp=C09&amp;choix1=choix1_etab&amp;finess=710978263&amp;choix2=descact&amp;typedesc=comp&amp;_program=orfee.orfee_trt.sas" xr:uid="{AB8A8071-3D4D-E74F-9D4E-699C1D497612}"/>
    <hyperlink ref="Q6" r:id="rId158" display="https://www.scansante.fr/applications/flux-entre-etablissements-orfee/submit?an=20&amp;gp=C09&amp;choix1=choix1_etab&amp;finess=710978263&amp;choix2=descact&amp;typedesc=comp&amp;_program=orfee.orfee_trt.sas" xr:uid="{27EF2DFD-57FA-E241-B586-35A11A1676D6}"/>
    <hyperlink ref="Q7" r:id="rId159" display="https://www.scansante.fr/applications/flux-entre-etablissements-orfee/submit?an=20&amp;gp=C09&amp;choix1=choix1_etab&amp;finess=710978263&amp;choix2=descact&amp;typedesc=comp&amp;_program=orfee.orfee_trt.sas" xr:uid="{D3F5B1BC-23AB-6743-841F-62D06BBA6350}"/>
    <hyperlink ref="Q8" r:id="rId160" display="https://www.scansante.fr/applications/flux-entre-etablissements-orfee/submit?an=20&amp;gp=C09&amp;choix1=choix1_etab&amp;finess=710978263&amp;choix2=descact&amp;typedesc=comp&amp;_program=orfee.orfee_trt.sas" xr:uid="{DD990886-B011-CD45-B1B0-CAA21F664A5F}"/>
    <hyperlink ref="Q9" r:id="rId161" display="https://www.scansante.fr/applications/flux-entre-etablissements-orfee/submit?an=20&amp;gp=C09&amp;choix1=choix1_etab&amp;finess=710978263&amp;choix2=descact&amp;typedesc=comp&amp;_program=orfee.orfee_trt.sas" xr:uid="{93C1D459-695A-CC41-A741-7373369B046F}"/>
    <hyperlink ref="Q10" r:id="rId162" display="https://www.scansante.fr/applications/flux-entre-etablissements-orfee/submit?an=20&amp;gp=C09&amp;choix1=choix1_etab&amp;finess=710978263&amp;choix2=descact&amp;typedesc=comp&amp;_program=orfee.orfee_trt.sas" xr:uid="{85C89AA2-CB99-7D46-B94C-DCAD6FED41F2}"/>
    <hyperlink ref="Q12" r:id="rId163" display="https://www.scansante.fr/applications/flux-entre-etablissements-orfee/submit?an=20&amp;gp=X03&amp;choix1=choix1_etab&amp;finess=710978263&amp;choix2=descact&amp;typedesc=comp&amp;_program=orfee.orfee_trt.sas" xr:uid="{EECFDB5E-9544-7041-84D6-90D41D18F945}"/>
    <hyperlink ref="Q13" r:id="rId164" display="https://www.scansante.fr/applications/flux-entre-etablissements-orfee/submit?an=20&amp;gp=X03&amp;choix1=choix1_etab&amp;finess=710978263&amp;choix2=descact&amp;typedesc=comp&amp;_program=orfee.orfee_trt.sas" xr:uid="{3C1912F8-BF89-AA43-A0DB-247B7C47C35E}"/>
    <hyperlink ref="Q14" r:id="rId165" display="https://www.scansante.fr/applications/flux-entre-etablissements-orfee/submit?an=20&amp;gp=X03&amp;choix1=choix1_etab&amp;finess=710978263&amp;choix2=descact&amp;typedesc=comp&amp;_program=orfee.orfee_trt.sas" xr:uid="{6C4D7ABD-4492-A344-9032-11D4D5A7FC9C}"/>
    <hyperlink ref="Q15" r:id="rId166" display="https://www.scansante.fr/applications/flux-entre-etablissements-orfee/submit?an=20&amp;gp=X03&amp;choix1=choix1_etab&amp;finess=710978263&amp;choix2=descact&amp;typedesc=comp&amp;_program=orfee.orfee_trt.sas" xr:uid="{29EA8519-E3C0-E049-A9B8-8CD91E5A2A4A}"/>
    <hyperlink ref="Q17" r:id="rId167" display="https://www.scansante.fr/applications/flux-entre-etablissements-orfee/submit?an=20&amp;gp=X08&amp;choix1=choix1_etab&amp;finess=710978263&amp;choix2=descact&amp;typedesc=comp&amp;_program=orfee.orfee_trt.sas" xr:uid="{BF0292C3-2991-9F4F-8984-2E7ED23CA8C4}"/>
    <hyperlink ref="Q18" r:id="rId168" display="https://www.scansante.fr/applications/flux-entre-etablissements-orfee/submit?an=20&amp;gp=X08&amp;choix1=choix1_etab&amp;finess=710978263&amp;choix2=descact&amp;typedesc=comp&amp;_program=orfee.orfee_trt.sas" xr:uid="{36E72C96-A220-BD43-A65B-6619726BAA8B}"/>
    <hyperlink ref="Q19" r:id="rId169" display="https://www.scansante.fr/applications/flux-entre-etablissements-orfee/submit?an=20&amp;gp=X08&amp;choix1=choix1_etab&amp;finess=710978263&amp;choix2=descact&amp;typedesc=comp&amp;_program=orfee.orfee_trt.sas" xr:uid="{5DFF54CF-6762-6840-BB53-D98F997F37AC}"/>
    <hyperlink ref="Q20" r:id="rId170" display="https://www.scansante.fr/applications/flux-entre-etablissements-orfee/submit?an=20&amp;gp=X08&amp;choix1=choix1_etab&amp;finess=710978263&amp;choix2=descact&amp;typedesc=comp&amp;_program=orfee.orfee_trt.sas" xr:uid="{136C9221-FE92-6349-B4CE-1960FE1E3EE4}"/>
    <hyperlink ref="Q22" r:id="rId171" display="https://www.scansante.fr/applications/flux-entre-etablissements-orfee/submit?an=20&amp;gp=X07&amp;choix1=choix1_etab&amp;finess=710978263&amp;choix2=descact&amp;typedesc=comp&amp;_program=orfee.orfee_trt.sas" xr:uid="{D8496A9F-CE5D-BA42-9D72-F93E13C38537}"/>
    <hyperlink ref="Q23" r:id="rId172" display="https://www.scansante.fr/applications/flux-entre-etablissements-orfee/submit?an=20&amp;gp=X07&amp;choix1=choix1_etab&amp;finess=710978263&amp;choix2=descact&amp;typedesc=comp&amp;_program=orfee.orfee_trt.sas" xr:uid="{963B2848-FF6B-6740-9826-9B884EF9717A}"/>
    <hyperlink ref="Q24" r:id="rId173" display="https://www.scansante.fr/applications/flux-entre-etablissements-orfee/submit?an=20&amp;gp=X07&amp;choix1=choix1_etab&amp;finess=710978263&amp;choix2=descact&amp;typedesc=comp&amp;_program=orfee.orfee_trt.sas" xr:uid="{FC3602AD-D123-6844-8CD3-F8464A85A3F0}"/>
    <hyperlink ref="Q26" r:id="rId174" display="https://www.scansante.fr/applications/flux-entre-etablissements-orfee/submit?an=20&amp;gp=C11&amp;choix1=choix1_etab&amp;finess=710978263&amp;choix2=descact&amp;typedesc=comp&amp;_program=orfee.orfee_trt.sas" xr:uid="{9B0CAB49-C54A-734F-AF00-CD54F4F9BA39}"/>
    <hyperlink ref="Q27" r:id="rId175" display="https://www.scansante.fr/applications/flux-entre-etablissements-orfee/submit?an=20&amp;gp=C11&amp;choix1=choix1_etab&amp;finess=710978263&amp;choix2=descact&amp;typedesc=comp&amp;_program=orfee.orfee_trt.sas" xr:uid="{6B951A82-2B25-0D4B-BD96-F6085C35E258}"/>
    <hyperlink ref="Q28" r:id="rId176" display="https://www.scansante.fr/applications/flux-entre-etablissements-orfee/submit?an=20&amp;gp=C11&amp;choix1=choix1_etab&amp;finess=710978263&amp;choix2=descact&amp;typedesc=comp&amp;_program=orfee.orfee_trt.sas" xr:uid="{07F2BC1F-7340-6845-8E94-5794DAE30F3B}"/>
    <hyperlink ref="Q30" r:id="rId177" display="https://www.scansante.fr/applications/flux-entre-etablissements-orfee/submit?an=20&amp;gp=X06&amp;choix1=choix1_etab&amp;finess=710978263&amp;choix2=descact&amp;typedesc=comp&amp;_program=orfee.orfee_trt.sas" xr:uid="{A0EAEF60-B85A-CD4D-8182-F6E6538F011A}"/>
    <hyperlink ref="Q31" r:id="rId178" display="https://www.scansante.fr/applications/flux-entre-etablissements-orfee/submit?an=20&amp;gp=X06&amp;choix1=choix1_etab&amp;finess=710978263&amp;choix2=descact&amp;typedesc=comp&amp;_program=orfee.orfee_trt.sas" xr:uid="{A32E8E3C-A6A5-1941-8BCD-2A58E2B27DC4}"/>
    <hyperlink ref="Q33" r:id="rId179" display="https://www.scansante.fr/applications/flux-entre-etablissements-orfee/submit?an=20&amp;gp=X05&amp;choix1=choix1_etab&amp;finess=710978263&amp;choix2=descact&amp;typedesc=comp&amp;_program=orfee.orfee_trt.sas" xr:uid="{AE8B5CA8-7208-3F48-8A5C-1E20FB6B2AC6}"/>
    <hyperlink ref="Q34" r:id="rId180" display="https://www.scansante.fr/applications/flux-entre-etablissements-orfee/submit?an=20&amp;gp=X05&amp;choix1=choix1_etab&amp;finess=710978263&amp;choix2=descact&amp;typedesc=comp&amp;_program=orfee.orfee_trt.sas" xr:uid="{0EE2A6C3-AE94-FA45-B06A-1CDCF8B76537}"/>
    <hyperlink ref="Q35" r:id="rId181" display="https://www.scansante.fr/applications/flux-entre-etablissements-orfee/submit?an=20&amp;gp=X05&amp;choix1=choix1_etab&amp;finess=710978263&amp;choix2=descact&amp;typedesc=comp&amp;_program=orfee.orfee_trt.sas" xr:uid="{B9EFE974-CA84-2C41-8BB6-A4E98E9754AC}"/>
    <hyperlink ref="Q37" r:id="rId182" display="https://www.scansante.fr/applications/flux-entre-etablissements-orfee/submit?an=20&amp;gp=X02&amp;choix1=choix1_etab&amp;finess=710978263&amp;choix2=descact&amp;typedesc=comp&amp;_program=orfee.orfee_trt.sas" xr:uid="{A55211CE-2919-8A40-B4F6-135C9A257805}"/>
    <hyperlink ref="Q38" r:id="rId183" display="https://www.scansante.fr/applications/flux-entre-etablissements-orfee/submit?an=20&amp;gp=X02&amp;choix1=choix1_etab&amp;finess=710978263&amp;choix2=descact&amp;typedesc=comp&amp;_program=orfee.orfee_trt.sas" xr:uid="{43DE6531-10D2-744E-8161-2596CFE76BBD}"/>
    <hyperlink ref="Q40" r:id="rId184" display="https://www.scansante.fr/applications/flux-entre-etablissements-orfee/submit?an=20&amp;gp=X12&amp;choix1=choix1_etab&amp;finess=710978263&amp;choix2=descact&amp;typedesc=comp&amp;_program=orfee.orfee_trt.sas" xr:uid="{A024D8CD-D661-6448-8DB4-E60EB0B58826}"/>
    <hyperlink ref="Q41" r:id="rId185" display="https://www.scansante.fr/applications/flux-entre-etablissements-orfee/submit?an=20&amp;gp=X12&amp;choix1=choix1_etab&amp;finess=710978263&amp;choix2=descact&amp;typedesc=comp&amp;_program=orfee.orfee_trt.sas" xr:uid="{C7159659-4E20-7E4D-B2F9-5182163707FD}"/>
    <hyperlink ref="Q43" r:id="rId186" display="https://www.scansante.fr/applications/flux-entre-etablissements-orfee/submit?an=20&amp;gp=C07&amp;choix1=choix1_etab&amp;finess=710978263&amp;choix2=descact&amp;typedesc=comp&amp;_program=orfee.orfee_trt.sas" xr:uid="{D0F2A824-E042-8B4B-8A8B-05341CB71072}"/>
    <hyperlink ref="Q45" r:id="rId187" display="https://www.scansante.fr/applications/flux-entre-etablissements-orfee/submit?an=20&amp;gp=X20&amp;choix1=choix1_etab&amp;finess=710978263&amp;choix2=descact&amp;typedesc=comp&amp;_program=orfee.orfee_trt.sas" xr:uid="{5450563C-43BA-B84E-9B39-A654545E150A}"/>
    <hyperlink ref="Q49" r:id="rId188" display="https://www.scansante.fr/applications/flux-entre-etablissements-orfee/submit?an=20&amp;gp=C06&amp;choix1=choix1_etab&amp;finess=710978263&amp;choix2=descact&amp;typedesc=comp&amp;_program=orfee.orfee_trt.sas" xr:uid="{622797F4-F94B-AA4B-B006-013E59DDE74D}"/>
    <hyperlink ref="Q51" r:id="rId189" display="https://www.scansante.fr/applications/flux-entre-etablissements-orfee/submit?an=20&amp;gp=X19&amp;choix1=choix1_etab&amp;finess=710978263&amp;choix2=descact&amp;typedesc=comp&amp;_program=orfee.orfee_trt.sas" xr:uid="{A601FE8B-74FD-E14A-9103-58CDA90C0014}"/>
    <hyperlink ref="AE5" r:id="rId190" display="https://www.scansante.fr/applications/flux-entre-etablissements-orfee/submit?an=20&amp;gp=X03&amp;choix1=choix1_etab&amp;finess=710978156&amp;choix2=descact&amp;typedesc=comp&amp;_program=orfee.orfee_trt.sas" xr:uid="{64C2E067-C490-6943-86E4-A2819F309795}"/>
    <hyperlink ref="AE7" r:id="rId191" display="https://www.scansante.fr/applications/flux-entre-etablissements-orfee/submit?an=20&amp;gp=X08&amp;choix1=choix1_etab&amp;finess=710978156&amp;choix2=descact&amp;typedesc=comp&amp;_program=orfee.orfee_trt.sas" xr:uid="{63407C61-1D11-2C48-877E-EBDEBDB7AAFC}"/>
    <hyperlink ref="AE9" r:id="rId192" display="https://www.scansante.fr/applications/flux-entre-etablissements-orfee/submit?an=20&amp;gp=X07&amp;choix1=choix1_etab&amp;finess=710978156&amp;choix2=descact&amp;typedesc=comp&amp;_program=orfee.orfee_trt.sas" xr:uid="{A53F1321-4B3A-8E41-974D-B78F5022ECD7}"/>
    <hyperlink ref="AS5" r:id="rId193" display="https://www.scansante.fr/applications/flux-entre-etablissements-orfee/submit?an=20&amp;gp=X08&amp;choix1=choix1_etab&amp;finess=710978313&amp;choix2=descact&amp;typedesc=comp&amp;_program=orfee.orfee_trt.sas" xr:uid="{317078BC-237A-7C4A-835F-58B293FBB729}"/>
    <hyperlink ref="AS6" r:id="rId194" display="https://www.scansante.fr/applications/flux-entre-etablissements-orfee/submit?an=20&amp;gp=X08&amp;choix1=choix1_etab&amp;finess=710978313&amp;choix2=descact&amp;typedesc=comp&amp;_program=orfee.orfee_trt.sas" xr:uid="{3697D0FC-96F5-9748-B5E0-A02F183E7F4C}"/>
    <hyperlink ref="AS7" r:id="rId195" display="https://www.scansante.fr/applications/flux-entre-etablissements-orfee/submit?an=20&amp;gp=X08&amp;choix1=choix1_etab&amp;finess=710978313&amp;choix2=descact&amp;typedesc=comp&amp;_program=orfee.orfee_trt.sas" xr:uid="{85A9B652-D10D-2B4F-AC4F-9846260557CA}"/>
    <hyperlink ref="AS9" r:id="rId196" display="https://www.scansante.fr/applications/flux-entre-etablissements-orfee/submit?an=20&amp;gp=X03&amp;choix1=choix1_etab&amp;finess=710978313&amp;choix2=descact&amp;typedesc=comp&amp;_program=orfee.orfee_trt.sas" xr:uid="{4B3F9760-D289-1D41-AD2C-7C7CE27594DA}"/>
    <hyperlink ref="AS11" r:id="rId197" display="https://www.scansante.fr/applications/flux-entre-etablissements-orfee/submit?an=20&amp;gp=X07&amp;choix1=choix1_etab&amp;finess=710978313&amp;choix2=descact&amp;typedesc=comp&amp;_program=orfee.orfee_trt.sas" xr:uid="{B53239FD-E91C-084B-BB8B-7ADE646BDB9A}"/>
    <hyperlink ref="AS12" r:id="rId198" display="https://www.scansante.fr/applications/flux-entre-etablissements-orfee/submit?an=20&amp;gp=X07&amp;choix1=choix1_etab&amp;finess=710978313&amp;choix2=descact&amp;typedesc=comp&amp;_program=orfee.orfee_trt.sas" xr:uid="{BF029190-DFB7-C44E-870C-B90A01282DC1}"/>
    <hyperlink ref="AS14" r:id="rId199" display="https://www.scansante.fr/applications/flux-entre-etablissements-orfee/submit?an=20&amp;gp=X06&amp;choix1=choix1_etab&amp;finess=710978313&amp;choix2=descact&amp;typedesc=comp&amp;_program=orfee.orfee_trt.sas" xr:uid="{B82232CD-E548-9248-BB19-079A72A4D8EF}"/>
    <hyperlink ref="AS16" r:id="rId200" display="https://www.scansante.fr/applications/flux-entre-etablissements-orfee/submit?an=20&amp;gp=X20&amp;choix1=choix1_etab&amp;finess=710978313&amp;choix2=descact&amp;typedesc=comp&amp;_program=orfee.orfee_trt.sas" xr:uid="{045CFDDC-8FC8-4841-923F-5EA598487632}"/>
    <hyperlink ref="AS17" r:id="rId201" display="https://www.scansante.fr/applications/flux-entre-etablissements-orfee/submit?an=20&amp;gp=X20&amp;choix1=choix1_etab&amp;finess=710978313&amp;choix2=descact&amp;typedesc=comp&amp;_program=orfee.orfee_trt.sas" xr:uid="{9D4F6FC7-3B48-E54C-91E9-F598100232C3}"/>
    <hyperlink ref="AS19" r:id="rId202" display="https://www.scansante.fr/applications/flux-entre-etablissements-orfee/submit?an=20&amp;gp=X21&amp;choix1=choix1_etab&amp;finess=710978313&amp;choix2=descact&amp;typedesc=comp&amp;_program=orfee.orfee_trt.sas" xr:uid="{16C42D96-9C6F-074F-8A9B-70E0EF021C16}"/>
    <hyperlink ref="AS21" r:id="rId203" display="https://www.scansante.fr/applications/flux-entre-etablissements-orfee/submit?an=20&amp;gp=X05&amp;choix1=choix1_etab&amp;finess=710978313&amp;choix2=descact&amp;typedesc=comp&amp;_program=orfee.orfee_trt.sas" xr:uid="{B34C0086-90B5-7B4A-98F3-C7D51B707C98}"/>
    <hyperlink ref="AS23" r:id="rId204" display="https://www.scansante.fr/applications/flux-entre-etablissements-orfee/submit?an=20&amp;gp=X16&amp;choix1=choix1_etab&amp;finess=710978313&amp;choix2=descact&amp;typedesc=comp&amp;_program=orfee.orfee_trt.sas" xr:uid="{B818A7A7-62CA-394E-AB0F-484E41E95DF9}"/>
    <hyperlink ref="AS25" r:id="rId205" display="https://www.scansante.fr/applications/flux-entre-etablissements-orfee/submit?an=20&amp;gp=X02&amp;choix1=choix1_etab&amp;finess=710978313&amp;choix2=descact&amp;typedesc=comp&amp;_program=orfee.orfee_trt.sas" xr:uid="{2ABD130F-5CD3-7D47-8CAC-47890FDD3CD1}"/>
    <hyperlink ref="AS27" r:id="rId206" display="https://www.scansante.fr/applications/flux-entre-etablissements-orfee/submit?an=20&amp;gp=X12&amp;choix1=choix1_etab&amp;finess=710978313&amp;choix2=descact&amp;typedesc=comp&amp;_program=orfee.orfee_trt.sas" xr:uid="{504EDF7E-EE79-8C41-9FF6-FF3852125280}"/>
    <hyperlink ref="AS29" r:id="rId207" display="https://www.scansante.fr/applications/flux-entre-etablissements-orfee/submit?an=20&amp;gp=X18&amp;choix1=choix1_etab&amp;finess=710978313&amp;choix2=descact&amp;typedesc=comp&amp;_program=orfee.orfee_trt.sas" xr:uid="{D12F8983-60EA-B64B-98B8-E88223107DB6}"/>
    <hyperlink ref="DW2" r:id="rId208" xr:uid="{642C1582-2804-4520-A844-49FCB7E35C18}"/>
  </hyperlinks>
  <pageMargins left="0.7" right="0.7" top="0.75" bottom="0.75" header="0.3" footer="0.3"/>
  <pageSetup paperSize="9" orientation="portrait" horizontalDpi="1200" verticalDpi="1200" r:id="rId209"/>
  <tableParts count="7">
    <tablePart r:id="rId210"/>
    <tablePart r:id="rId211"/>
    <tablePart r:id="rId212"/>
    <tablePart r:id="rId213"/>
    <tablePart r:id="rId214"/>
    <tablePart r:id="rId215"/>
    <tablePart r:id="rId2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287A-B139-B14E-B54D-16A5391A2C7B}">
  <dimension ref="A1:DU92"/>
  <sheetViews>
    <sheetView topLeftCell="DD1" zoomScale="69" zoomScaleNormal="50" workbookViewId="0">
      <selection activeCell="DN1" sqref="DN1"/>
    </sheetView>
  </sheetViews>
  <sheetFormatPr defaultColWidth="11" defaultRowHeight="15.6" x14ac:dyDescent="0.3"/>
  <cols>
    <col min="9" max="9" width="20.296875" customWidth="1"/>
    <col min="10" max="10" width="20.19921875" customWidth="1"/>
    <col min="17" max="17" width="16.5" customWidth="1"/>
    <col min="18" max="18" width="14.796875" customWidth="1"/>
    <col min="23" max="23" width="59.5" customWidth="1"/>
    <col min="24" max="24" width="40.5" customWidth="1"/>
    <col min="26" max="26" width="15.5" customWidth="1"/>
    <col min="31" max="31" width="16.5" customWidth="1"/>
    <col min="32" max="32" width="14.69921875" customWidth="1"/>
    <col min="37" max="37" width="59.5" customWidth="1"/>
    <col min="38" max="38" width="16.69921875" customWidth="1"/>
    <col min="40" max="40" width="15.5" customWidth="1"/>
    <col min="45" max="45" width="16.5" customWidth="1"/>
    <col min="46" max="46" width="14.69921875" customWidth="1"/>
    <col min="51" max="51" width="59.5" customWidth="1"/>
    <col min="52" max="52" width="21" customWidth="1"/>
    <col min="54" max="54" width="15.5" customWidth="1"/>
    <col min="59" max="59" width="16.5" customWidth="1"/>
    <col min="60" max="60" width="14.69921875" customWidth="1"/>
    <col min="65" max="65" width="59.5" customWidth="1"/>
    <col min="66" max="66" width="25.796875" customWidth="1"/>
    <col min="68" max="68" width="15.5" customWidth="1"/>
    <col min="72" max="72" width="16.5" customWidth="1"/>
    <col min="78" max="78" width="59.5" customWidth="1"/>
    <col min="79" max="79" width="13.5" customWidth="1"/>
    <col min="82" max="82" width="41.296875" customWidth="1"/>
    <col min="83" max="83" width="11.5" customWidth="1"/>
    <col min="85" max="85" width="19.69921875" customWidth="1"/>
    <col min="86" max="86" width="13.296875" customWidth="1"/>
  </cols>
  <sheetData>
    <row r="1" spans="1:125" x14ac:dyDescent="0.3">
      <c r="A1" s="713" t="s">
        <v>654</v>
      </c>
      <c r="B1" s="713"/>
      <c r="C1" s="713"/>
      <c r="D1" s="713"/>
      <c r="E1" s="713"/>
      <c r="F1" s="713"/>
      <c r="G1" s="713"/>
      <c r="H1" s="713"/>
      <c r="I1" s="713"/>
      <c r="J1" s="713"/>
      <c r="K1" s="713"/>
      <c r="L1" s="713"/>
      <c r="O1" s="714" t="s">
        <v>655</v>
      </c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  <c r="AC1" s="714" t="s">
        <v>656</v>
      </c>
      <c r="AD1" s="714"/>
      <c r="AE1" s="714"/>
      <c r="AF1" s="714"/>
      <c r="AG1" s="714"/>
      <c r="AH1" s="714"/>
      <c r="AI1" s="714"/>
      <c r="AJ1" s="714"/>
      <c r="AK1" s="714"/>
      <c r="AL1" s="714"/>
      <c r="AM1" s="714"/>
      <c r="AN1" s="714"/>
      <c r="AQ1" s="714" t="s">
        <v>657</v>
      </c>
      <c r="AR1" s="714"/>
      <c r="AS1" s="714"/>
      <c r="AT1" s="714"/>
      <c r="AU1" s="714"/>
      <c r="AV1" s="714"/>
      <c r="AW1" s="714"/>
      <c r="AX1" s="714"/>
      <c r="AY1" s="714"/>
      <c r="AZ1" s="714"/>
      <c r="BA1" s="714"/>
      <c r="BB1" s="714"/>
      <c r="BE1" s="715" t="s">
        <v>658</v>
      </c>
      <c r="BF1" s="715"/>
      <c r="BG1" s="715"/>
      <c r="BH1" s="715"/>
      <c r="BI1" s="715"/>
      <c r="BJ1" s="715"/>
      <c r="BK1" s="715"/>
      <c r="BL1" s="715"/>
      <c r="BM1" s="715"/>
      <c r="BN1" s="715"/>
      <c r="BO1" s="715"/>
      <c r="BP1" s="715"/>
      <c r="BS1" s="716" t="s">
        <v>6</v>
      </c>
      <c r="BT1" s="716"/>
      <c r="BU1" s="716"/>
      <c r="BV1" s="716"/>
      <c r="BW1" s="716"/>
      <c r="BX1" s="716"/>
      <c r="BY1" s="716"/>
      <c r="BZ1" s="716"/>
      <c r="CA1" s="716"/>
      <c r="CD1" s="697" t="s">
        <v>659</v>
      </c>
      <c r="CE1" s="697"/>
      <c r="CF1" s="697"/>
      <c r="CG1" s="697"/>
      <c r="CH1" s="697"/>
      <c r="CI1" s="697"/>
      <c r="CJ1" s="697"/>
      <c r="CK1" s="697"/>
      <c r="CN1" s="698" t="s">
        <v>660</v>
      </c>
      <c r="CO1" s="699"/>
      <c r="CP1" s="699"/>
      <c r="CQ1" s="700"/>
      <c r="CS1" s="698" t="s">
        <v>661</v>
      </c>
      <c r="CT1" s="699"/>
      <c r="CU1" s="699"/>
      <c r="CV1" s="700"/>
      <c r="CX1" s="698" t="s">
        <v>662</v>
      </c>
      <c r="CY1" s="699"/>
      <c r="CZ1" s="699"/>
      <c r="DA1" s="700"/>
      <c r="DC1" s="698" t="s">
        <v>663</v>
      </c>
      <c r="DD1" s="699"/>
      <c r="DE1" s="699"/>
      <c r="DF1" s="700"/>
      <c r="DH1" s="698" t="s">
        <v>664</v>
      </c>
      <c r="DI1" s="699"/>
      <c r="DJ1" s="699"/>
      <c r="DK1" s="700"/>
      <c r="DU1" s="535" t="s">
        <v>665</v>
      </c>
    </row>
    <row r="2" spans="1:125" ht="30.6" x14ac:dyDescent="0.3">
      <c r="A2" s="188" t="s">
        <v>12</v>
      </c>
      <c r="B2" s="188" t="s">
        <v>13</v>
      </c>
      <c r="C2" s="188" t="s">
        <v>14</v>
      </c>
      <c r="D2" s="188" t="s">
        <v>666</v>
      </c>
      <c r="E2" s="188" t="s">
        <v>16</v>
      </c>
      <c r="F2" s="188" t="s">
        <v>17</v>
      </c>
      <c r="G2" s="188" t="s">
        <v>18</v>
      </c>
      <c r="H2" s="188" t="s">
        <v>19</v>
      </c>
      <c r="I2" s="250" t="s">
        <v>20</v>
      </c>
      <c r="J2" s="247" t="s">
        <v>667</v>
      </c>
      <c r="K2" s="248" t="s">
        <v>22</v>
      </c>
      <c r="L2" s="248" t="s">
        <v>23</v>
      </c>
      <c r="O2" s="253" t="s">
        <v>12</v>
      </c>
      <c r="P2" s="251" t="s">
        <v>13</v>
      </c>
      <c r="Q2" s="251" t="s">
        <v>14</v>
      </c>
      <c r="R2" s="251" t="s">
        <v>15</v>
      </c>
      <c r="S2" s="251" t="s">
        <v>16</v>
      </c>
      <c r="T2" s="251" t="s">
        <v>17</v>
      </c>
      <c r="U2" s="251" t="s">
        <v>18</v>
      </c>
      <c r="V2" s="251" t="s">
        <v>19</v>
      </c>
      <c r="W2" s="255" t="s">
        <v>20</v>
      </c>
      <c r="X2" s="351" t="s">
        <v>667</v>
      </c>
      <c r="Y2" s="351" t="s">
        <v>22</v>
      </c>
      <c r="Z2" s="351" t="s">
        <v>23</v>
      </c>
      <c r="AC2" s="253" t="s">
        <v>12</v>
      </c>
      <c r="AD2" s="251" t="s">
        <v>13</v>
      </c>
      <c r="AE2" s="251" t="s">
        <v>14</v>
      </c>
      <c r="AF2" s="251" t="s">
        <v>25</v>
      </c>
      <c r="AG2" s="251" t="s">
        <v>16</v>
      </c>
      <c r="AH2" s="251" t="s">
        <v>17</v>
      </c>
      <c r="AI2" s="251" t="s">
        <v>18</v>
      </c>
      <c r="AJ2" s="251" t="s">
        <v>19</v>
      </c>
      <c r="AK2" s="255" t="s">
        <v>20</v>
      </c>
      <c r="AL2" s="256" t="s">
        <v>667</v>
      </c>
      <c r="AM2" s="256" t="s">
        <v>22</v>
      </c>
      <c r="AN2" s="256" t="s">
        <v>23</v>
      </c>
      <c r="AQ2" s="253" t="s">
        <v>12</v>
      </c>
      <c r="AR2" s="251" t="s">
        <v>13</v>
      </c>
      <c r="AS2" s="251" t="s">
        <v>14</v>
      </c>
      <c r="AT2" s="251" t="s">
        <v>25</v>
      </c>
      <c r="AU2" s="251" t="s">
        <v>16</v>
      </c>
      <c r="AV2" s="251" t="s">
        <v>17</v>
      </c>
      <c r="AW2" s="251" t="s">
        <v>18</v>
      </c>
      <c r="AX2" s="251" t="s">
        <v>19</v>
      </c>
      <c r="AY2" s="255" t="s">
        <v>20</v>
      </c>
      <c r="AZ2" s="256" t="s">
        <v>667</v>
      </c>
      <c r="BA2" s="256" t="s">
        <v>22</v>
      </c>
      <c r="BB2" s="256" t="s">
        <v>23</v>
      </c>
      <c r="BE2" s="367" t="s">
        <v>12</v>
      </c>
      <c r="BF2" s="168" t="s">
        <v>13</v>
      </c>
      <c r="BG2" s="168" t="s">
        <v>14</v>
      </c>
      <c r="BH2" s="168" t="s">
        <v>25</v>
      </c>
      <c r="BI2" s="168" t="s">
        <v>16</v>
      </c>
      <c r="BJ2" s="168" t="s">
        <v>17</v>
      </c>
      <c r="BK2" s="168" t="s">
        <v>18</v>
      </c>
      <c r="BL2" s="168" t="s">
        <v>19</v>
      </c>
      <c r="BM2" s="368" t="s">
        <v>20</v>
      </c>
      <c r="BN2" s="369" t="s">
        <v>667</v>
      </c>
      <c r="BO2" s="369" t="s">
        <v>22</v>
      </c>
      <c r="BP2" s="369" t="s">
        <v>23</v>
      </c>
      <c r="BS2" s="286" t="s">
        <v>13</v>
      </c>
      <c r="BT2" s="286" t="s">
        <v>14</v>
      </c>
      <c r="BU2" s="286" t="s">
        <v>666</v>
      </c>
      <c r="BV2" s="286" t="s">
        <v>16</v>
      </c>
      <c r="BW2" s="286" t="s">
        <v>26</v>
      </c>
      <c r="BX2" s="286" t="s">
        <v>28</v>
      </c>
      <c r="BY2" s="176" t="s">
        <v>27</v>
      </c>
      <c r="BZ2" s="287" t="s">
        <v>20</v>
      </c>
      <c r="CA2" s="178" t="s">
        <v>29</v>
      </c>
      <c r="CD2" s="293" t="s">
        <v>30</v>
      </c>
      <c r="CE2" s="293" t="s">
        <v>22</v>
      </c>
      <c r="CF2" s="293" t="s">
        <v>31</v>
      </c>
      <c r="CG2" s="293" t="s">
        <v>32</v>
      </c>
      <c r="CH2" s="293" t="s">
        <v>33</v>
      </c>
      <c r="CI2" s="294" t="s">
        <v>34</v>
      </c>
      <c r="CJ2" s="291" t="s">
        <v>35</v>
      </c>
      <c r="CK2" s="6" t="s">
        <v>36</v>
      </c>
      <c r="CN2" s="7" t="s">
        <v>37</v>
      </c>
      <c r="CO2" s="7" t="s">
        <v>38</v>
      </c>
      <c r="CP2" s="7" t="s">
        <v>39</v>
      </c>
      <c r="CQ2" s="7" t="s">
        <v>23</v>
      </c>
      <c r="CS2" s="7" t="s">
        <v>37</v>
      </c>
      <c r="CT2" s="7" t="s">
        <v>38</v>
      </c>
      <c r="CU2" s="7" t="s">
        <v>39</v>
      </c>
      <c r="CV2" s="7" t="s">
        <v>23</v>
      </c>
      <c r="CX2" s="7" t="s">
        <v>37</v>
      </c>
      <c r="CY2" s="7" t="s">
        <v>38</v>
      </c>
      <c r="CZ2" s="7" t="s">
        <v>39</v>
      </c>
      <c r="DA2" s="7" t="s">
        <v>23</v>
      </c>
      <c r="DC2" s="7" t="s">
        <v>37</v>
      </c>
      <c r="DD2" s="7" t="s">
        <v>38</v>
      </c>
      <c r="DE2" s="7" t="s">
        <v>39</v>
      </c>
      <c r="DF2" s="7" t="s">
        <v>23</v>
      </c>
      <c r="DH2" s="7" t="s">
        <v>37</v>
      </c>
      <c r="DI2" s="7" t="s">
        <v>38</v>
      </c>
      <c r="DJ2" s="7" t="s">
        <v>39</v>
      </c>
      <c r="DK2" s="7" t="s">
        <v>23</v>
      </c>
      <c r="DN2" s="9" t="s">
        <v>37</v>
      </c>
      <c r="DO2" s="9" t="s">
        <v>38</v>
      </c>
      <c r="DP2" s="297" t="s">
        <v>39</v>
      </c>
      <c r="DQ2" s="9" t="s">
        <v>33</v>
      </c>
      <c r="DR2" s="298" t="s">
        <v>23</v>
      </c>
    </row>
    <row r="3" spans="1:125" x14ac:dyDescent="0.3">
      <c r="A3" s="16">
        <v>0</v>
      </c>
      <c r="B3" s="16"/>
      <c r="C3" s="146" t="s">
        <v>41</v>
      </c>
      <c r="D3" s="16">
        <v>535</v>
      </c>
      <c r="E3" s="16">
        <v>3769</v>
      </c>
      <c r="F3" s="16" t="s">
        <v>668</v>
      </c>
      <c r="G3" s="16" t="s">
        <v>58</v>
      </c>
      <c r="H3" s="16" t="s">
        <v>669</v>
      </c>
      <c r="I3" s="16">
        <v>68</v>
      </c>
      <c r="J3" s="247" t="s">
        <v>26</v>
      </c>
      <c r="K3" s="248" t="s">
        <v>26</v>
      </c>
      <c r="L3" s="248" t="s">
        <v>26</v>
      </c>
      <c r="O3" s="252">
        <v>0</v>
      </c>
      <c r="P3" s="16"/>
      <c r="Q3" s="146" t="s">
        <v>41</v>
      </c>
      <c r="R3" s="16">
        <v>40362</v>
      </c>
      <c r="S3" s="16">
        <v>107073</v>
      </c>
      <c r="T3" s="16" t="s">
        <v>670</v>
      </c>
      <c r="U3" s="16" t="s">
        <v>671</v>
      </c>
      <c r="V3" s="16" t="s">
        <v>672</v>
      </c>
      <c r="W3" s="16">
        <v>1353</v>
      </c>
      <c r="X3" s="248" t="s">
        <v>26</v>
      </c>
      <c r="Y3" s="248" t="s">
        <v>26</v>
      </c>
      <c r="Z3" s="248" t="s">
        <v>26</v>
      </c>
      <c r="AC3" s="355">
        <v>0</v>
      </c>
      <c r="AD3" s="141"/>
      <c r="AE3" s="354" t="s">
        <v>41</v>
      </c>
      <c r="AF3" s="141">
        <v>2056</v>
      </c>
      <c r="AG3" s="141">
        <v>13682</v>
      </c>
      <c r="AH3" s="141" t="s">
        <v>620</v>
      </c>
      <c r="AI3" s="141" t="s">
        <v>673</v>
      </c>
      <c r="AJ3" s="141" t="s">
        <v>674</v>
      </c>
      <c r="AK3" s="141">
        <v>205</v>
      </c>
      <c r="AL3" s="248" t="s">
        <v>26</v>
      </c>
      <c r="AM3" s="248" t="s">
        <v>26</v>
      </c>
      <c r="AN3" s="248" t="s">
        <v>26</v>
      </c>
      <c r="AQ3" s="252">
        <v>0</v>
      </c>
      <c r="AR3" s="16"/>
      <c r="AS3" s="146" t="s">
        <v>41</v>
      </c>
      <c r="AT3" s="16">
        <v>1796</v>
      </c>
      <c r="AU3" s="16">
        <v>12062</v>
      </c>
      <c r="AV3" s="16" t="s">
        <v>675</v>
      </c>
      <c r="AW3" s="16" t="s">
        <v>676</v>
      </c>
      <c r="AX3" s="16" t="s">
        <v>677</v>
      </c>
      <c r="AY3" s="16">
        <v>133</v>
      </c>
      <c r="AZ3" s="248" t="s">
        <v>26</v>
      </c>
      <c r="BA3" s="248" t="s">
        <v>26</v>
      </c>
      <c r="BB3" s="248" t="s">
        <v>26</v>
      </c>
      <c r="BE3" s="365">
        <v>0</v>
      </c>
      <c r="BF3" s="302"/>
      <c r="BG3" s="303" t="s">
        <v>41</v>
      </c>
      <c r="BH3" s="301">
        <v>1694</v>
      </c>
      <c r="BI3" s="301">
        <v>10791</v>
      </c>
      <c r="BJ3" s="301" t="s">
        <v>327</v>
      </c>
      <c r="BK3" s="301" t="s">
        <v>678</v>
      </c>
      <c r="BL3" s="301" t="s">
        <v>679</v>
      </c>
      <c r="BM3" s="301">
        <v>218</v>
      </c>
      <c r="BN3" s="362"/>
      <c r="BO3" s="362"/>
      <c r="BP3" s="362"/>
      <c r="BS3" s="195"/>
      <c r="BT3" s="195" t="s">
        <v>61</v>
      </c>
      <c r="BU3" s="195">
        <f xml:space="preserve"> SUM(D3,R3,AF3,AT3,BH3)</f>
        <v>46443</v>
      </c>
      <c r="BV3" s="195">
        <f xml:space="preserve"> SUM(E3,S3,AG3,AU3,BI3)</f>
        <v>147377</v>
      </c>
      <c r="BW3" s="195" t="s">
        <v>26</v>
      </c>
      <c r="BX3" s="195" t="s">
        <v>26</v>
      </c>
      <c r="BY3" s="195" t="s">
        <v>26</v>
      </c>
      <c r="BZ3" s="195">
        <f xml:space="preserve"> SUM(I3,W3,AK3,AY3,BM3)</f>
        <v>1977</v>
      </c>
      <c r="CA3" s="196">
        <f>BZ3/BU3</f>
        <v>4.2568309540727343E-2</v>
      </c>
      <c r="CD3" s="105" t="s">
        <v>680</v>
      </c>
      <c r="CE3" s="105" t="s">
        <v>200</v>
      </c>
      <c r="CF3" s="26" t="s">
        <v>91</v>
      </c>
      <c r="CG3" s="27" t="s">
        <v>92</v>
      </c>
      <c r="CH3" s="27" t="s">
        <v>654</v>
      </c>
      <c r="CI3" s="299">
        <v>30</v>
      </c>
      <c r="CJ3" s="69">
        <v>30</v>
      </c>
      <c r="CN3" s="15">
        <v>890000300</v>
      </c>
      <c r="CO3" s="15" t="s">
        <v>680</v>
      </c>
      <c r="CP3" s="15" t="s">
        <v>200</v>
      </c>
      <c r="CQ3" s="15">
        <v>30</v>
      </c>
      <c r="CR3" s="13"/>
      <c r="CS3" s="12">
        <v>890975527</v>
      </c>
      <c r="CT3" s="12" t="s">
        <v>655</v>
      </c>
      <c r="CU3" s="12" t="s">
        <v>64</v>
      </c>
      <c r="CV3" s="12">
        <v>587</v>
      </c>
      <c r="CW3" s="13"/>
      <c r="CX3" s="15">
        <v>890975535</v>
      </c>
      <c r="CY3" s="15" t="s">
        <v>656</v>
      </c>
      <c r="CZ3" s="15" t="s">
        <v>64</v>
      </c>
      <c r="DA3" s="15">
        <v>169</v>
      </c>
      <c r="DC3" s="15">
        <v>890975568</v>
      </c>
      <c r="DD3" s="15" t="s">
        <v>657</v>
      </c>
      <c r="DE3" s="15" t="s">
        <v>64</v>
      </c>
      <c r="DF3" s="15">
        <v>127</v>
      </c>
      <c r="DG3" s="13"/>
      <c r="DH3" s="12">
        <v>580971349</v>
      </c>
      <c r="DI3" s="12" t="s">
        <v>681</v>
      </c>
      <c r="DJ3" s="12" t="s">
        <v>77</v>
      </c>
      <c r="DK3" s="12">
        <v>142</v>
      </c>
      <c r="DL3" s="13"/>
      <c r="DN3" s="300">
        <v>890000300</v>
      </c>
      <c r="DO3" s="300" t="s">
        <v>680</v>
      </c>
      <c r="DP3" s="300" t="s">
        <v>200</v>
      </c>
      <c r="DQ3" s="300" t="s">
        <v>654</v>
      </c>
      <c r="DR3" s="300">
        <v>30</v>
      </c>
      <c r="DS3" s="71"/>
    </row>
    <row r="4" spans="1:125" ht="127.95" customHeight="1" x14ac:dyDescent="0.3">
      <c r="A4" s="728">
        <v>1</v>
      </c>
      <c r="B4" s="728" t="s">
        <v>91</v>
      </c>
      <c r="C4" s="732" t="s">
        <v>92</v>
      </c>
      <c r="D4" s="728">
        <v>535</v>
      </c>
      <c r="E4" s="728">
        <v>3769</v>
      </c>
      <c r="F4" s="728" t="s">
        <v>668</v>
      </c>
      <c r="G4" s="728" t="s">
        <v>58</v>
      </c>
      <c r="H4" s="728" t="s">
        <v>669</v>
      </c>
      <c r="I4" s="728">
        <v>68</v>
      </c>
      <c r="J4" s="143" t="s">
        <v>680</v>
      </c>
      <c r="K4" s="143" t="s">
        <v>200</v>
      </c>
      <c r="L4" s="143">
        <v>30</v>
      </c>
      <c r="O4" s="130">
        <v>25</v>
      </c>
      <c r="P4" s="61" t="s">
        <v>71</v>
      </c>
      <c r="Q4" s="329" t="s">
        <v>72</v>
      </c>
      <c r="R4" s="61">
        <v>494</v>
      </c>
      <c r="S4" s="61">
        <v>4894</v>
      </c>
      <c r="T4" s="61" t="s">
        <v>682</v>
      </c>
      <c r="U4" s="61" t="s">
        <v>683</v>
      </c>
      <c r="V4" s="61" t="s">
        <v>684</v>
      </c>
      <c r="W4" s="61">
        <v>244</v>
      </c>
      <c r="X4" s="305" t="s">
        <v>655</v>
      </c>
      <c r="Y4" s="143" t="s">
        <v>64</v>
      </c>
      <c r="Z4" s="143">
        <v>62</v>
      </c>
      <c r="AC4" s="130">
        <v>6</v>
      </c>
      <c r="AD4" s="61" t="s">
        <v>117</v>
      </c>
      <c r="AE4" s="329" t="s">
        <v>137</v>
      </c>
      <c r="AF4" s="61">
        <v>126</v>
      </c>
      <c r="AG4" s="61">
        <v>1123</v>
      </c>
      <c r="AH4" s="61" t="s">
        <v>327</v>
      </c>
      <c r="AI4" s="61" t="s">
        <v>685</v>
      </c>
      <c r="AJ4" s="61" t="s">
        <v>686</v>
      </c>
      <c r="AK4" s="61">
        <v>30</v>
      </c>
      <c r="AL4" s="181" t="s">
        <v>656</v>
      </c>
      <c r="AM4" s="61" t="s">
        <v>64</v>
      </c>
      <c r="AN4" s="76">
        <v>26</v>
      </c>
      <c r="AQ4" s="130">
        <v>6</v>
      </c>
      <c r="AR4" s="61" t="s">
        <v>78</v>
      </c>
      <c r="AS4" s="329" t="s">
        <v>79</v>
      </c>
      <c r="AT4" s="61">
        <v>94</v>
      </c>
      <c r="AU4" s="61">
        <v>768</v>
      </c>
      <c r="AV4" s="61" t="s">
        <v>687</v>
      </c>
      <c r="AW4" s="61" t="s">
        <v>688</v>
      </c>
      <c r="AX4" s="61" t="s">
        <v>689</v>
      </c>
      <c r="AY4" s="61">
        <v>23</v>
      </c>
      <c r="AZ4" s="76" t="s">
        <v>657</v>
      </c>
      <c r="BA4" s="61" t="s">
        <v>64</v>
      </c>
      <c r="BB4" s="76">
        <v>22</v>
      </c>
      <c r="BE4" s="130">
        <v>2</v>
      </c>
      <c r="BF4" s="61" t="s">
        <v>101</v>
      </c>
      <c r="BG4" s="329" t="s">
        <v>127</v>
      </c>
      <c r="BH4" s="61">
        <v>286</v>
      </c>
      <c r="BI4" s="61">
        <v>1451</v>
      </c>
      <c r="BJ4" s="61" t="s">
        <v>690</v>
      </c>
      <c r="BK4" s="61" t="s">
        <v>691</v>
      </c>
      <c r="BL4" s="61" t="s">
        <v>692</v>
      </c>
      <c r="BM4" s="152">
        <v>37</v>
      </c>
      <c r="BN4" s="61" t="s">
        <v>681</v>
      </c>
      <c r="BO4" s="61" t="s">
        <v>319</v>
      </c>
      <c r="BP4" s="76">
        <v>25</v>
      </c>
      <c r="BS4" s="198" t="s">
        <v>71</v>
      </c>
      <c r="BT4" s="306" t="s">
        <v>116</v>
      </c>
      <c r="BU4" s="199">
        <f>R4</f>
        <v>494</v>
      </c>
      <c r="BV4" s="199">
        <f>S4</f>
        <v>4894</v>
      </c>
      <c r="BW4" s="199"/>
      <c r="BX4" s="199"/>
      <c r="BY4" s="199"/>
      <c r="BZ4" s="199">
        <f>W4</f>
        <v>244</v>
      </c>
      <c r="CA4" s="201">
        <f>BZ4/BU4</f>
        <v>0.49392712550607287</v>
      </c>
      <c r="CD4" s="134" t="s">
        <v>693</v>
      </c>
      <c r="CE4" s="133" t="s">
        <v>77</v>
      </c>
      <c r="CF4" s="85" t="s">
        <v>91</v>
      </c>
      <c r="CG4" s="47" t="s">
        <v>92</v>
      </c>
      <c r="CH4" s="47" t="s">
        <v>654</v>
      </c>
      <c r="CI4" s="51">
        <v>13</v>
      </c>
      <c r="CJ4" s="232">
        <v>13</v>
      </c>
      <c r="CN4" s="15">
        <v>210010443</v>
      </c>
      <c r="CO4" s="15" t="s">
        <v>693</v>
      </c>
      <c r="CP4" s="15" t="s">
        <v>77</v>
      </c>
      <c r="CQ4" s="15">
        <v>13</v>
      </c>
      <c r="CR4" s="13"/>
      <c r="CS4" s="12">
        <v>890000318</v>
      </c>
      <c r="CT4" s="12" t="s">
        <v>694</v>
      </c>
      <c r="CU4" s="12" t="s">
        <v>77</v>
      </c>
      <c r="CV4" s="12">
        <v>440</v>
      </c>
      <c r="CW4" s="13"/>
      <c r="CX4" s="15">
        <v>580972610</v>
      </c>
      <c r="CY4" s="15" t="s">
        <v>695</v>
      </c>
      <c r="CZ4" s="15" t="s">
        <v>64</v>
      </c>
      <c r="DA4" s="15">
        <v>15</v>
      </c>
      <c r="DC4" s="15"/>
      <c r="DD4" s="15" t="s">
        <v>95</v>
      </c>
      <c r="DE4" s="15"/>
      <c r="DF4" s="15" t="s">
        <v>60</v>
      </c>
      <c r="DH4" s="12">
        <v>580780203</v>
      </c>
      <c r="DI4" s="12" t="s">
        <v>696</v>
      </c>
      <c r="DJ4" s="12" t="s">
        <v>77</v>
      </c>
      <c r="DK4" s="12">
        <v>49</v>
      </c>
      <c r="DN4" s="304">
        <v>210010443</v>
      </c>
      <c r="DO4" s="304" t="s">
        <v>693</v>
      </c>
      <c r="DP4" s="304" t="s">
        <v>77</v>
      </c>
      <c r="DQ4" s="304" t="s">
        <v>654</v>
      </c>
      <c r="DR4" s="304">
        <v>13</v>
      </c>
      <c r="DS4" s="71"/>
    </row>
    <row r="5" spans="1:125" ht="93.6" x14ac:dyDescent="0.3">
      <c r="A5" s="729"/>
      <c r="B5" s="729"/>
      <c r="C5" s="733"/>
      <c r="D5" s="729"/>
      <c r="E5" s="729"/>
      <c r="F5" s="729"/>
      <c r="G5" s="729"/>
      <c r="H5" s="729"/>
      <c r="I5" s="729"/>
      <c r="J5" s="22" t="s">
        <v>693</v>
      </c>
      <c r="K5" s="22" t="s">
        <v>77</v>
      </c>
      <c r="L5" s="22">
        <v>13</v>
      </c>
      <c r="O5" s="130">
        <v>25</v>
      </c>
      <c r="P5" s="61" t="s">
        <v>71</v>
      </c>
      <c r="Q5" s="329" t="s">
        <v>72</v>
      </c>
      <c r="R5" s="61">
        <v>494</v>
      </c>
      <c r="S5" s="61">
        <v>4894</v>
      </c>
      <c r="T5" s="61" t="s">
        <v>682</v>
      </c>
      <c r="U5" s="61" t="s">
        <v>683</v>
      </c>
      <c r="V5" s="61" t="s">
        <v>684</v>
      </c>
      <c r="W5" s="61">
        <v>244</v>
      </c>
      <c r="X5" s="22" t="s">
        <v>694</v>
      </c>
      <c r="Y5" s="57" t="s">
        <v>77</v>
      </c>
      <c r="Z5" s="22">
        <v>53</v>
      </c>
      <c r="AC5" s="130">
        <v>6</v>
      </c>
      <c r="AD5" s="61" t="s">
        <v>117</v>
      </c>
      <c r="AE5" s="329" t="s">
        <v>137</v>
      </c>
      <c r="AF5" s="61">
        <v>126</v>
      </c>
      <c r="AG5" s="61">
        <v>1123</v>
      </c>
      <c r="AH5" s="61" t="s">
        <v>327</v>
      </c>
      <c r="AI5" s="61" t="s">
        <v>685</v>
      </c>
      <c r="AJ5" s="61" t="s">
        <v>686</v>
      </c>
      <c r="AK5" s="61">
        <v>30</v>
      </c>
      <c r="AL5" s="57" t="s">
        <v>95</v>
      </c>
      <c r="AM5" s="22"/>
      <c r="AN5" s="308" t="s">
        <v>251</v>
      </c>
      <c r="AQ5" s="130">
        <v>6</v>
      </c>
      <c r="AR5" s="61" t="s">
        <v>78</v>
      </c>
      <c r="AS5" s="329" t="s">
        <v>79</v>
      </c>
      <c r="AT5" s="61">
        <v>94</v>
      </c>
      <c r="AU5" s="61">
        <v>768</v>
      </c>
      <c r="AV5" s="61" t="s">
        <v>687</v>
      </c>
      <c r="AW5" s="61" t="s">
        <v>688</v>
      </c>
      <c r="AX5" s="61" t="s">
        <v>689</v>
      </c>
      <c r="AY5" s="61">
        <v>23</v>
      </c>
      <c r="AZ5" s="105" t="s">
        <v>95</v>
      </c>
      <c r="BA5" s="105"/>
      <c r="BB5" s="309" t="s">
        <v>697</v>
      </c>
      <c r="BE5" s="130">
        <v>2</v>
      </c>
      <c r="BF5" s="61" t="s">
        <v>101</v>
      </c>
      <c r="BG5" s="329" t="s">
        <v>127</v>
      </c>
      <c r="BH5" s="61">
        <v>286</v>
      </c>
      <c r="BI5" s="61">
        <v>1451</v>
      </c>
      <c r="BJ5" s="61" t="s">
        <v>690</v>
      </c>
      <c r="BK5" s="61" t="s">
        <v>691</v>
      </c>
      <c r="BL5" s="61" t="s">
        <v>692</v>
      </c>
      <c r="BM5" s="152">
        <v>37</v>
      </c>
      <c r="BN5" s="370" t="s">
        <v>95</v>
      </c>
      <c r="BO5" s="305"/>
      <c r="BP5" s="310" t="s">
        <v>697</v>
      </c>
      <c r="BS5" s="32" t="s">
        <v>144</v>
      </c>
      <c r="BT5" s="52" t="s">
        <v>145</v>
      </c>
      <c r="BU5" s="33">
        <f>SUM(R32,AF12,AT8,BH18)</f>
        <v>431</v>
      </c>
      <c r="BV5" s="33">
        <f>SUM(S32,AG12,AU8,BI18)</f>
        <v>2101</v>
      </c>
      <c r="BW5" s="33"/>
      <c r="BX5" s="33"/>
      <c r="BY5" s="33"/>
      <c r="BZ5" s="33" t="s">
        <v>698</v>
      </c>
      <c r="CA5" s="36" t="s">
        <v>699</v>
      </c>
      <c r="CD5" s="242" t="s">
        <v>681</v>
      </c>
      <c r="CE5" s="104" t="s">
        <v>319</v>
      </c>
      <c r="CF5" s="61" t="s">
        <v>71</v>
      </c>
      <c r="CG5" s="75" t="s">
        <v>116</v>
      </c>
      <c r="CH5" s="76" t="s">
        <v>700</v>
      </c>
      <c r="CI5" s="307">
        <v>39</v>
      </c>
      <c r="CJ5" s="69">
        <v>39</v>
      </c>
      <c r="CK5" s="704">
        <f>SUM(CI5,CI6,CI7,CI8,CI9)</f>
        <v>123</v>
      </c>
      <c r="CN5" s="12"/>
      <c r="CO5" s="12" t="s">
        <v>95</v>
      </c>
      <c r="CP5" s="12"/>
      <c r="CQ5" s="12">
        <v>25</v>
      </c>
      <c r="CS5" s="12">
        <v>580971349</v>
      </c>
      <c r="CT5" s="12" t="s">
        <v>681</v>
      </c>
      <c r="CU5" s="12" t="s">
        <v>77</v>
      </c>
      <c r="CV5" s="12">
        <v>76</v>
      </c>
      <c r="CW5" s="13"/>
      <c r="CX5" s="12">
        <v>580971349</v>
      </c>
      <c r="CY5" s="12" t="s">
        <v>681</v>
      </c>
      <c r="CZ5" s="12" t="s">
        <v>77</v>
      </c>
      <c r="DA5" s="12">
        <v>14</v>
      </c>
      <c r="DB5" s="13"/>
      <c r="DH5" s="12">
        <v>580972610</v>
      </c>
      <c r="DI5" s="12" t="s">
        <v>695</v>
      </c>
      <c r="DJ5" s="12" t="s">
        <v>64</v>
      </c>
      <c r="DK5" s="12">
        <v>18</v>
      </c>
      <c r="DN5" s="192">
        <v>890975527</v>
      </c>
      <c r="DO5" s="192" t="s">
        <v>655</v>
      </c>
      <c r="DP5" s="192" t="s">
        <v>64</v>
      </c>
      <c r="DQ5" s="192" t="s">
        <v>655</v>
      </c>
      <c r="DR5" s="192">
        <v>587</v>
      </c>
      <c r="DS5" s="71"/>
    </row>
    <row r="6" spans="1:125" ht="127.95" customHeight="1" x14ac:dyDescent="0.3">
      <c r="A6" s="730"/>
      <c r="B6" s="730"/>
      <c r="C6" s="734"/>
      <c r="D6" s="730"/>
      <c r="E6" s="730"/>
      <c r="F6" s="730"/>
      <c r="G6" s="730"/>
      <c r="H6" s="730"/>
      <c r="I6" s="730"/>
      <c r="J6" s="22" t="s">
        <v>95</v>
      </c>
      <c r="K6" s="22"/>
      <c r="L6" s="22">
        <v>25</v>
      </c>
      <c r="O6" s="130">
        <v>25</v>
      </c>
      <c r="P6" s="61" t="s">
        <v>71</v>
      </c>
      <c r="Q6" s="329" t="s">
        <v>72</v>
      </c>
      <c r="R6" s="61">
        <v>494</v>
      </c>
      <c r="S6" s="61">
        <v>4894</v>
      </c>
      <c r="T6" s="61" t="s">
        <v>682</v>
      </c>
      <c r="U6" s="61" t="s">
        <v>683</v>
      </c>
      <c r="V6" s="61" t="s">
        <v>684</v>
      </c>
      <c r="W6" s="61">
        <v>244</v>
      </c>
      <c r="X6" s="143" t="s">
        <v>681</v>
      </c>
      <c r="Y6" s="22" t="s">
        <v>77</v>
      </c>
      <c r="Z6" s="22">
        <v>39</v>
      </c>
      <c r="AC6" s="346">
        <v>1</v>
      </c>
      <c r="AD6" s="124" t="s">
        <v>101</v>
      </c>
      <c r="AE6" s="127" t="s">
        <v>127</v>
      </c>
      <c r="AF6" s="124">
        <v>375</v>
      </c>
      <c r="AG6" s="124">
        <v>2227</v>
      </c>
      <c r="AH6" s="124" t="s">
        <v>687</v>
      </c>
      <c r="AI6" s="124" t="s">
        <v>701</v>
      </c>
      <c r="AJ6" s="124" t="s">
        <v>702</v>
      </c>
      <c r="AK6" s="124">
        <v>25</v>
      </c>
      <c r="AL6" s="213" t="s">
        <v>656</v>
      </c>
      <c r="AM6" s="53" t="s">
        <v>64</v>
      </c>
      <c r="AN6" s="202">
        <v>21</v>
      </c>
      <c r="AQ6" s="346">
        <v>9</v>
      </c>
      <c r="AR6" s="124" t="s">
        <v>117</v>
      </c>
      <c r="AS6" s="125" t="s">
        <v>137</v>
      </c>
      <c r="AT6" s="124">
        <v>75</v>
      </c>
      <c r="AU6" s="124">
        <v>691</v>
      </c>
      <c r="AV6" s="124" t="s">
        <v>192</v>
      </c>
      <c r="AW6" s="124" t="s">
        <v>703</v>
      </c>
      <c r="AX6" s="124" t="s">
        <v>704</v>
      </c>
      <c r="AY6" s="124">
        <v>23</v>
      </c>
      <c r="AZ6" s="202" t="s">
        <v>657</v>
      </c>
      <c r="BA6" s="53" t="s">
        <v>64</v>
      </c>
      <c r="BB6" s="202">
        <v>23</v>
      </c>
      <c r="BE6" s="318">
        <v>1</v>
      </c>
      <c r="BF6" s="171" t="s">
        <v>65</v>
      </c>
      <c r="BG6" s="363" t="s">
        <v>67</v>
      </c>
      <c r="BH6" s="171">
        <v>293</v>
      </c>
      <c r="BI6" s="171">
        <v>2558</v>
      </c>
      <c r="BJ6" s="171" t="s">
        <v>687</v>
      </c>
      <c r="BK6" s="171" t="s">
        <v>593</v>
      </c>
      <c r="BL6" s="171" t="s">
        <v>705</v>
      </c>
      <c r="BM6" s="364">
        <v>35</v>
      </c>
      <c r="BN6" s="171" t="s">
        <v>681</v>
      </c>
      <c r="BO6" s="171" t="s">
        <v>319</v>
      </c>
      <c r="BP6" s="311">
        <v>21</v>
      </c>
      <c r="BS6" s="26" t="s">
        <v>117</v>
      </c>
      <c r="BT6" s="27" t="s">
        <v>118</v>
      </c>
      <c r="BU6" s="27">
        <f>SUM(R26,AF4,AT6,BH11)</f>
        <v>767</v>
      </c>
      <c r="BV6" s="27">
        <f>SUM(S26,AG4,AU6,BI11)</f>
        <v>5752</v>
      </c>
      <c r="BW6" s="27"/>
      <c r="BX6" s="27"/>
      <c r="BY6" s="27"/>
      <c r="BZ6" s="27">
        <f>SUM(W26,AK4,AY6,BM11)</f>
        <v>140</v>
      </c>
      <c r="CA6" s="29">
        <f>BZ6/BU6</f>
        <v>0.18252933507170796</v>
      </c>
      <c r="CD6" s="242" t="s">
        <v>681</v>
      </c>
      <c r="CE6" s="104" t="s">
        <v>319</v>
      </c>
      <c r="CF6" s="61" t="s">
        <v>101</v>
      </c>
      <c r="CG6" s="76" t="s">
        <v>102</v>
      </c>
      <c r="CH6" s="76" t="s">
        <v>658</v>
      </c>
      <c r="CI6" s="307">
        <v>25</v>
      </c>
      <c r="CJ6" s="721">
        <f>SUM(CI6,CI7,CI8,CI9)</f>
        <v>84</v>
      </c>
      <c r="CK6" s="704"/>
      <c r="CS6" s="12">
        <v>890975568</v>
      </c>
      <c r="CT6" s="12" t="s">
        <v>657</v>
      </c>
      <c r="CU6" s="12" t="s">
        <v>64</v>
      </c>
      <c r="CV6" s="12">
        <v>56</v>
      </c>
      <c r="CW6" s="13"/>
      <c r="CX6" s="12"/>
      <c r="CY6" s="12" t="s">
        <v>95</v>
      </c>
      <c r="CZ6" s="12"/>
      <c r="DA6" s="12" t="s">
        <v>60</v>
      </c>
      <c r="DH6" s="12"/>
      <c r="DI6" s="12" t="s">
        <v>95</v>
      </c>
      <c r="DJ6" s="12"/>
      <c r="DK6" s="12" t="s">
        <v>60</v>
      </c>
      <c r="DN6" s="20">
        <v>890000318</v>
      </c>
      <c r="DO6" s="20" t="s">
        <v>694</v>
      </c>
      <c r="DP6" s="20" t="s">
        <v>77</v>
      </c>
      <c r="DQ6" s="50" t="s">
        <v>655</v>
      </c>
      <c r="DR6" s="50">
        <v>440</v>
      </c>
      <c r="DS6" s="71"/>
    </row>
    <row r="7" spans="1:125" ht="127.95" customHeight="1" x14ac:dyDescent="0.3">
      <c r="O7" s="130">
        <v>25</v>
      </c>
      <c r="P7" s="61" t="s">
        <v>71</v>
      </c>
      <c r="Q7" s="329" t="s">
        <v>72</v>
      </c>
      <c r="R7" s="61">
        <v>494</v>
      </c>
      <c r="S7" s="61">
        <v>4894</v>
      </c>
      <c r="T7" s="61" t="s">
        <v>682</v>
      </c>
      <c r="U7" s="61" t="s">
        <v>683</v>
      </c>
      <c r="V7" s="61" t="s">
        <v>684</v>
      </c>
      <c r="W7" s="61">
        <v>244</v>
      </c>
      <c r="X7" s="22" t="s">
        <v>656</v>
      </c>
      <c r="Y7" s="22" t="s">
        <v>64</v>
      </c>
      <c r="Z7" s="22">
        <v>25</v>
      </c>
      <c r="AC7" s="346">
        <v>1</v>
      </c>
      <c r="AD7" s="124" t="s">
        <v>101</v>
      </c>
      <c r="AE7" s="127" t="s">
        <v>127</v>
      </c>
      <c r="AF7" s="124">
        <v>375</v>
      </c>
      <c r="AG7" s="124">
        <v>2227</v>
      </c>
      <c r="AH7" s="124" t="s">
        <v>687</v>
      </c>
      <c r="AI7" s="124" t="s">
        <v>701</v>
      </c>
      <c r="AJ7" s="124" t="s">
        <v>702</v>
      </c>
      <c r="AK7" s="124">
        <v>25</v>
      </c>
      <c r="AL7" s="68" t="s">
        <v>95</v>
      </c>
      <c r="AM7" s="38"/>
      <c r="AN7" s="312" t="s">
        <v>251</v>
      </c>
      <c r="AQ7" s="165">
        <v>2</v>
      </c>
      <c r="AR7" s="26" t="s">
        <v>65</v>
      </c>
      <c r="AS7" s="122" t="s">
        <v>67</v>
      </c>
      <c r="AT7" s="26">
        <v>269</v>
      </c>
      <c r="AU7" s="26">
        <v>2494</v>
      </c>
      <c r="AV7" s="26" t="s">
        <v>563</v>
      </c>
      <c r="AW7" s="26" t="s">
        <v>706</v>
      </c>
      <c r="AX7" s="26" t="s">
        <v>707</v>
      </c>
      <c r="AY7" s="26">
        <v>18</v>
      </c>
      <c r="AZ7" s="181" t="s">
        <v>657</v>
      </c>
      <c r="BA7" s="61" t="s">
        <v>64</v>
      </c>
      <c r="BB7" s="76">
        <v>18</v>
      </c>
      <c r="BE7" s="318">
        <v>1</v>
      </c>
      <c r="BF7" s="171" t="s">
        <v>65</v>
      </c>
      <c r="BG7" s="363" t="s">
        <v>67</v>
      </c>
      <c r="BH7" s="171">
        <v>293</v>
      </c>
      <c r="BI7" s="171">
        <v>2558</v>
      </c>
      <c r="BJ7" s="171" t="s">
        <v>687</v>
      </c>
      <c r="BK7" s="171" t="s">
        <v>593</v>
      </c>
      <c r="BL7" s="171" t="s">
        <v>705</v>
      </c>
      <c r="BM7" s="364">
        <v>35</v>
      </c>
      <c r="BN7" s="311" t="s">
        <v>708</v>
      </c>
      <c r="BO7" s="311" t="s">
        <v>319</v>
      </c>
      <c r="BP7" s="311">
        <v>11</v>
      </c>
      <c r="BS7" s="32" t="s">
        <v>78</v>
      </c>
      <c r="BT7" s="33" t="s">
        <v>93</v>
      </c>
      <c r="BU7" s="33">
        <f>SUM(R14,AF10,AT4,BH9)</f>
        <v>1356</v>
      </c>
      <c r="BV7" s="33">
        <f>SUM(S14,AG10,AU4,BI9)</f>
        <v>9900</v>
      </c>
      <c r="BW7" s="33"/>
      <c r="BX7" s="33"/>
      <c r="BY7" s="33"/>
      <c r="BZ7" s="33">
        <f>SUM(W14,AK10,AY4,BM9)</f>
        <v>203</v>
      </c>
      <c r="CA7" s="36">
        <f>BZ7/BU7</f>
        <v>0.14970501474926254</v>
      </c>
      <c r="CD7" s="242" t="s">
        <v>681</v>
      </c>
      <c r="CE7" s="104" t="s">
        <v>319</v>
      </c>
      <c r="CF7" s="61" t="s">
        <v>65</v>
      </c>
      <c r="CG7" s="61" t="s">
        <v>66</v>
      </c>
      <c r="CH7" s="76" t="s">
        <v>658</v>
      </c>
      <c r="CI7" s="307">
        <v>21</v>
      </c>
      <c r="CJ7" s="722"/>
      <c r="CK7" s="704"/>
      <c r="CS7" s="12">
        <v>890000250</v>
      </c>
      <c r="CT7" s="12" t="s">
        <v>709</v>
      </c>
      <c r="CU7" s="12" t="s">
        <v>200</v>
      </c>
      <c r="CV7" s="12">
        <v>42</v>
      </c>
      <c r="CW7" s="13"/>
      <c r="DN7" s="720">
        <v>580971349</v>
      </c>
      <c r="DO7" s="720" t="s">
        <v>681</v>
      </c>
      <c r="DP7" s="720" t="s">
        <v>77</v>
      </c>
      <c r="DQ7" s="228" t="s">
        <v>655</v>
      </c>
      <c r="DR7" s="237">
        <v>76</v>
      </c>
      <c r="DS7" s="717">
        <f>SUM(DR7,DR8,DR9)</f>
        <v>232</v>
      </c>
    </row>
    <row r="8" spans="1:125" ht="127.95" customHeight="1" x14ac:dyDescent="0.3">
      <c r="O8" s="130">
        <v>25</v>
      </c>
      <c r="P8" s="61" t="s">
        <v>71</v>
      </c>
      <c r="Q8" s="329" t="s">
        <v>72</v>
      </c>
      <c r="R8" s="61">
        <v>494</v>
      </c>
      <c r="S8" s="61">
        <v>4894</v>
      </c>
      <c r="T8" s="61" t="s">
        <v>682</v>
      </c>
      <c r="U8" s="61" t="s">
        <v>683</v>
      </c>
      <c r="V8" s="61" t="s">
        <v>684</v>
      </c>
      <c r="W8" s="61">
        <v>244</v>
      </c>
      <c r="X8" s="22" t="s">
        <v>657</v>
      </c>
      <c r="Y8" s="22" t="s">
        <v>64</v>
      </c>
      <c r="Z8" s="22">
        <v>24</v>
      </c>
      <c r="AC8" s="130">
        <v>2</v>
      </c>
      <c r="AD8" s="61" t="s">
        <v>65</v>
      </c>
      <c r="AE8" s="329" t="s">
        <v>67</v>
      </c>
      <c r="AF8" s="61">
        <v>272</v>
      </c>
      <c r="AG8" s="61">
        <v>2229</v>
      </c>
      <c r="AH8" s="61" t="s">
        <v>159</v>
      </c>
      <c r="AI8" s="61" t="s">
        <v>710</v>
      </c>
      <c r="AJ8" s="61" t="s">
        <v>711</v>
      </c>
      <c r="AK8" s="61">
        <v>25</v>
      </c>
      <c r="AL8" s="181" t="s">
        <v>656</v>
      </c>
      <c r="AM8" s="61" t="s">
        <v>64</v>
      </c>
      <c r="AN8" s="76">
        <v>21</v>
      </c>
      <c r="AQ8" s="346">
        <v>14</v>
      </c>
      <c r="AR8" s="124" t="s">
        <v>144</v>
      </c>
      <c r="AS8" s="125" t="s">
        <v>146</v>
      </c>
      <c r="AT8" s="124">
        <v>45</v>
      </c>
      <c r="AU8" s="124">
        <v>370</v>
      </c>
      <c r="AV8" s="124" t="s">
        <v>712</v>
      </c>
      <c r="AW8" s="124" t="s">
        <v>713</v>
      </c>
      <c r="AX8" s="124" t="s">
        <v>714</v>
      </c>
      <c r="AY8" s="124">
        <v>16</v>
      </c>
      <c r="AZ8" s="213" t="s">
        <v>657</v>
      </c>
      <c r="BA8" s="53" t="s">
        <v>64</v>
      </c>
      <c r="BB8" s="202">
        <v>16</v>
      </c>
      <c r="BE8" s="318">
        <v>1</v>
      </c>
      <c r="BF8" s="171" t="s">
        <v>65</v>
      </c>
      <c r="BG8" s="363" t="s">
        <v>67</v>
      </c>
      <c r="BH8" s="171">
        <v>293</v>
      </c>
      <c r="BI8" s="171">
        <v>2558</v>
      </c>
      <c r="BJ8" s="171" t="s">
        <v>687</v>
      </c>
      <c r="BK8" s="171" t="s">
        <v>593</v>
      </c>
      <c r="BL8" s="171" t="s">
        <v>705</v>
      </c>
      <c r="BM8" s="364">
        <v>35</v>
      </c>
      <c r="BN8" s="314" t="s">
        <v>95</v>
      </c>
      <c r="BO8" s="311"/>
      <c r="BP8" s="311" t="s">
        <v>305</v>
      </c>
      <c r="BS8" s="61" t="s">
        <v>165</v>
      </c>
      <c r="BT8" s="75" t="s">
        <v>306</v>
      </c>
      <c r="BU8" s="76">
        <f>SUM(R29,AF16,AT16,BH13)</f>
        <v>707</v>
      </c>
      <c r="BV8" s="76">
        <f>SUM(S29,AG16,AU16,BI13)</f>
        <v>3075</v>
      </c>
      <c r="BW8" s="76"/>
      <c r="BX8" s="76"/>
      <c r="BY8" s="76"/>
      <c r="BZ8" s="76" t="s">
        <v>715</v>
      </c>
      <c r="CA8" s="29" t="s">
        <v>716</v>
      </c>
      <c r="CD8" s="242" t="s">
        <v>681</v>
      </c>
      <c r="CE8" s="104" t="s">
        <v>319</v>
      </c>
      <c r="CF8" s="61" t="s">
        <v>78</v>
      </c>
      <c r="CG8" s="76" t="s">
        <v>93</v>
      </c>
      <c r="CH8" s="76" t="s">
        <v>658</v>
      </c>
      <c r="CI8" s="307">
        <v>20</v>
      </c>
      <c r="CJ8" s="722"/>
      <c r="CK8" s="704"/>
      <c r="CS8" s="12">
        <v>890975535</v>
      </c>
      <c r="CT8" s="12" t="s">
        <v>656</v>
      </c>
      <c r="CU8" s="12" t="s">
        <v>64</v>
      </c>
      <c r="CV8" s="12">
        <v>41</v>
      </c>
      <c r="DN8" s="720"/>
      <c r="DO8" s="720"/>
      <c r="DP8" s="720"/>
      <c r="DQ8" s="313" t="s">
        <v>717</v>
      </c>
      <c r="DR8" s="237">
        <v>14</v>
      </c>
      <c r="DS8" s="718"/>
    </row>
    <row r="9" spans="1:125" ht="127.95" customHeight="1" x14ac:dyDescent="0.3">
      <c r="O9" s="130">
        <v>25</v>
      </c>
      <c r="P9" s="61" t="s">
        <v>71</v>
      </c>
      <c r="Q9" s="329" t="s">
        <v>72</v>
      </c>
      <c r="R9" s="61">
        <v>494</v>
      </c>
      <c r="S9" s="61">
        <v>4894</v>
      </c>
      <c r="T9" s="61" t="s">
        <v>682</v>
      </c>
      <c r="U9" s="61" t="s">
        <v>683</v>
      </c>
      <c r="V9" s="61" t="s">
        <v>684</v>
      </c>
      <c r="W9" s="61">
        <v>244</v>
      </c>
      <c r="X9" s="22" t="s">
        <v>709</v>
      </c>
      <c r="Y9" s="22" t="s">
        <v>200</v>
      </c>
      <c r="Z9" s="22">
        <v>18</v>
      </c>
      <c r="AC9" s="130">
        <v>2</v>
      </c>
      <c r="AD9" s="61" t="s">
        <v>65</v>
      </c>
      <c r="AE9" s="329" t="s">
        <v>67</v>
      </c>
      <c r="AF9" s="61">
        <v>272</v>
      </c>
      <c r="AG9" s="61">
        <v>2229</v>
      </c>
      <c r="AH9" s="61" t="s">
        <v>159</v>
      </c>
      <c r="AI9" s="61" t="s">
        <v>710</v>
      </c>
      <c r="AJ9" s="61" t="s">
        <v>711</v>
      </c>
      <c r="AK9" s="61">
        <v>25</v>
      </c>
      <c r="AL9" s="57" t="s">
        <v>95</v>
      </c>
      <c r="AM9" s="22"/>
      <c r="AN9" s="308" t="s">
        <v>251</v>
      </c>
      <c r="AQ9" s="130">
        <v>1</v>
      </c>
      <c r="AR9" s="61" t="s">
        <v>101</v>
      </c>
      <c r="AS9" s="329" t="s">
        <v>127</v>
      </c>
      <c r="AT9" s="61">
        <v>288</v>
      </c>
      <c r="AU9" s="61">
        <v>2154</v>
      </c>
      <c r="AV9" s="61" t="s">
        <v>128</v>
      </c>
      <c r="AW9" s="61" t="s">
        <v>589</v>
      </c>
      <c r="AX9" s="61" t="s">
        <v>718</v>
      </c>
      <c r="AY9" s="61">
        <v>15</v>
      </c>
      <c r="AZ9" s="76" t="s">
        <v>657</v>
      </c>
      <c r="BA9" s="61" t="s">
        <v>64</v>
      </c>
      <c r="BB9" s="76">
        <v>13</v>
      </c>
      <c r="BE9" s="130">
        <v>4</v>
      </c>
      <c r="BF9" s="61" t="s">
        <v>78</v>
      </c>
      <c r="BG9" s="329" t="s">
        <v>79</v>
      </c>
      <c r="BH9" s="61">
        <v>159</v>
      </c>
      <c r="BI9" s="61">
        <v>1202</v>
      </c>
      <c r="BJ9" s="61" t="s">
        <v>186</v>
      </c>
      <c r="BK9" s="61" t="s">
        <v>719</v>
      </c>
      <c r="BL9" s="61" t="s">
        <v>720</v>
      </c>
      <c r="BM9" s="61">
        <v>28</v>
      </c>
      <c r="BN9" s="130" t="s">
        <v>681</v>
      </c>
      <c r="BO9" s="61" t="s">
        <v>319</v>
      </c>
      <c r="BP9" s="76">
        <v>20</v>
      </c>
      <c r="BS9" s="32" t="s">
        <v>252</v>
      </c>
      <c r="BT9" s="52" t="s">
        <v>253</v>
      </c>
      <c r="BU9" s="33">
        <f xml:space="preserve"> R51</f>
        <v>175</v>
      </c>
      <c r="BV9" s="33">
        <f xml:space="preserve"> S51</f>
        <v>2126</v>
      </c>
      <c r="BW9" s="33"/>
      <c r="BX9" s="33"/>
      <c r="BY9" s="33"/>
      <c r="BZ9" s="33">
        <f xml:space="preserve"> W51</f>
        <v>20</v>
      </c>
      <c r="CA9" s="36">
        <f>BZ9/BU9</f>
        <v>0.11428571428571428</v>
      </c>
      <c r="CD9" s="242" t="s">
        <v>681</v>
      </c>
      <c r="CE9" s="104" t="s">
        <v>319</v>
      </c>
      <c r="CF9" s="26" t="s">
        <v>117</v>
      </c>
      <c r="CG9" s="27" t="s">
        <v>118</v>
      </c>
      <c r="CH9" s="27" t="s">
        <v>658</v>
      </c>
      <c r="CI9" s="299">
        <v>18</v>
      </c>
      <c r="CJ9" s="723"/>
      <c r="CK9" s="704"/>
      <c r="CS9" s="12">
        <v>890002389</v>
      </c>
      <c r="CT9" s="12" t="s">
        <v>721</v>
      </c>
      <c r="CU9" s="12" t="s">
        <v>77</v>
      </c>
      <c r="CV9" s="12">
        <v>33</v>
      </c>
      <c r="CW9" s="13"/>
      <c r="DN9" s="717"/>
      <c r="DO9" s="717"/>
      <c r="DP9" s="717"/>
      <c r="DQ9" s="228" t="s">
        <v>722</v>
      </c>
      <c r="DR9" s="292">
        <v>142</v>
      </c>
      <c r="DS9" s="719"/>
    </row>
    <row r="10" spans="1:125" ht="62.4" x14ac:dyDescent="0.3">
      <c r="O10" s="130">
        <v>25</v>
      </c>
      <c r="P10" s="61" t="s">
        <v>71</v>
      </c>
      <c r="Q10" s="329" t="s">
        <v>72</v>
      </c>
      <c r="R10" s="61">
        <v>494</v>
      </c>
      <c r="S10" s="61">
        <v>4894</v>
      </c>
      <c r="T10" s="61" t="s">
        <v>682</v>
      </c>
      <c r="U10" s="61" t="s">
        <v>683</v>
      </c>
      <c r="V10" s="61" t="s">
        <v>684</v>
      </c>
      <c r="W10" s="61">
        <v>244</v>
      </c>
      <c r="X10" s="22" t="s">
        <v>95</v>
      </c>
      <c r="Y10" s="22"/>
      <c r="Z10" s="22">
        <v>23</v>
      </c>
      <c r="AC10" s="164">
        <v>4</v>
      </c>
      <c r="AD10" s="53" t="s">
        <v>78</v>
      </c>
      <c r="AE10" s="97" t="s">
        <v>79</v>
      </c>
      <c r="AF10" s="53">
        <v>159</v>
      </c>
      <c r="AG10" s="53">
        <v>1036</v>
      </c>
      <c r="AH10" s="53" t="s">
        <v>444</v>
      </c>
      <c r="AI10" s="53" t="s">
        <v>723</v>
      </c>
      <c r="AJ10" s="53" t="s">
        <v>724</v>
      </c>
      <c r="AK10" s="53">
        <v>17</v>
      </c>
      <c r="AL10" s="213" t="s">
        <v>656</v>
      </c>
      <c r="AM10" s="53" t="s">
        <v>64</v>
      </c>
      <c r="AN10" s="202">
        <v>12</v>
      </c>
      <c r="AQ10" s="130">
        <v>1</v>
      </c>
      <c r="AR10" s="61" t="s">
        <v>101</v>
      </c>
      <c r="AS10" s="329" t="s">
        <v>127</v>
      </c>
      <c r="AT10" s="61">
        <v>288</v>
      </c>
      <c r="AU10" s="61">
        <v>2154</v>
      </c>
      <c r="AV10" s="61" t="s">
        <v>128</v>
      </c>
      <c r="AW10" s="61" t="s">
        <v>589</v>
      </c>
      <c r="AX10" s="61" t="s">
        <v>718</v>
      </c>
      <c r="AY10" s="61">
        <v>15</v>
      </c>
      <c r="AZ10" s="105" t="s">
        <v>95</v>
      </c>
      <c r="BA10" s="105"/>
      <c r="BB10" s="309" t="s">
        <v>343</v>
      </c>
      <c r="BE10" s="130">
        <v>4</v>
      </c>
      <c r="BF10" s="61" t="s">
        <v>78</v>
      </c>
      <c r="BG10" s="329" t="s">
        <v>79</v>
      </c>
      <c r="BH10" s="61">
        <v>159</v>
      </c>
      <c r="BI10" s="61">
        <v>1202</v>
      </c>
      <c r="BJ10" s="61" t="s">
        <v>186</v>
      </c>
      <c r="BK10" s="61" t="s">
        <v>719</v>
      </c>
      <c r="BL10" s="61" t="s">
        <v>720</v>
      </c>
      <c r="BM10" s="61">
        <v>28</v>
      </c>
      <c r="BN10" s="57" t="s">
        <v>95</v>
      </c>
      <c r="BO10" s="76"/>
      <c r="BP10" s="76" t="s">
        <v>182</v>
      </c>
      <c r="BS10" s="26" t="s">
        <v>111</v>
      </c>
      <c r="BT10" s="27" t="s">
        <v>188</v>
      </c>
      <c r="BU10" s="27">
        <f>SUM(R42,AF14,AT15,BH21)</f>
        <v>492</v>
      </c>
      <c r="BV10" s="27">
        <f>SUM(S42,AG14,AU15,BI21)</f>
        <v>3193</v>
      </c>
      <c r="BW10" s="27"/>
      <c r="BX10" s="27"/>
      <c r="BY10" s="27"/>
      <c r="BZ10" s="27" t="s">
        <v>217</v>
      </c>
      <c r="CA10" s="29" t="s">
        <v>725</v>
      </c>
      <c r="CD10" s="135" t="s">
        <v>655</v>
      </c>
      <c r="CE10" s="133" t="s">
        <v>64</v>
      </c>
      <c r="CF10" s="85" t="s">
        <v>71</v>
      </c>
      <c r="CG10" s="58" t="s">
        <v>116</v>
      </c>
      <c r="CH10" s="133" t="s">
        <v>655</v>
      </c>
      <c r="CI10" s="51">
        <v>62</v>
      </c>
      <c r="CJ10" s="731">
        <f>SUM(CI10,CI11,CI12,CI13,CI14,CI15,CI16,CI17,CI18,CI19,CI20,CI21,CI22,CI23)</f>
        <v>504</v>
      </c>
      <c r="CS10" s="12">
        <v>580972008</v>
      </c>
      <c r="CT10" s="12" t="s">
        <v>726</v>
      </c>
      <c r="CU10" s="12" t="s">
        <v>77</v>
      </c>
      <c r="CV10" s="12">
        <v>16</v>
      </c>
      <c r="DN10" s="702">
        <v>890975568</v>
      </c>
      <c r="DO10" s="702" t="s">
        <v>657</v>
      </c>
      <c r="DP10" s="702" t="s">
        <v>64</v>
      </c>
      <c r="DQ10" s="63" t="s">
        <v>655</v>
      </c>
      <c r="DR10" s="50">
        <v>56</v>
      </c>
      <c r="DS10" s="702">
        <f>SUM(DR10,DR11)</f>
        <v>183</v>
      </c>
    </row>
    <row r="11" spans="1:125" ht="51" customHeight="1" x14ac:dyDescent="0.3">
      <c r="O11" s="164">
        <v>6</v>
      </c>
      <c r="P11" s="53" t="s">
        <v>65</v>
      </c>
      <c r="Q11" s="97" t="s">
        <v>67</v>
      </c>
      <c r="R11" s="53">
        <v>1702</v>
      </c>
      <c r="S11" s="53">
        <v>13496</v>
      </c>
      <c r="T11" s="53" t="s">
        <v>727</v>
      </c>
      <c r="U11" s="53" t="s">
        <v>728</v>
      </c>
      <c r="V11" s="53" t="s">
        <v>729</v>
      </c>
      <c r="W11" s="53">
        <v>137</v>
      </c>
      <c r="X11" s="68" t="s">
        <v>694</v>
      </c>
      <c r="Y11" s="38" t="s">
        <v>77</v>
      </c>
      <c r="Z11" s="38">
        <v>79</v>
      </c>
      <c r="AC11" s="164">
        <v>4</v>
      </c>
      <c r="AD11" s="53" t="s">
        <v>78</v>
      </c>
      <c r="AE11" s="97" t="s">
        <v>79</v>
      </c>
      <c r="AF11" s="53">
        <v>159</v>
      </c>
      <c r="AG11" s="53">
        <v>1036</v>
      </c>
      <c r="AH11" s="53" t="s">
        <v>444</v>
      </c>
      <c r="AI11" s="53" t="s">
        <v>723</v>
      </c>
      <c r="AJ11" s="53" t="s">
        <v>724</v>
      </c>
      <c r="AK11" s="53">
        <v>17</v>
      </c>
      <c r="AL11" s="68" t="s">
        <v>95</v>
      </c>
      <c r="AM11" s="38"/>
      <c r="AN11" s="312" t="s">
        <v>235</v>
      </c>
      <c r="AQ11" s="358">
        <v>3</v>
      </c>
      <c r="AR11" s="316" t="s">
        <v>157</v>
      </c>
      <c r="AS11" s="317" t="s">
        <v>170</v>
      </c>
      <c r="AT11" s="315">
        <v>179</v>
      </c>
      <c r="AU11" s="315">
        <v>1050</v>
      </c>
      <c r="AV11" s="315" t="s">
        <v>467</v>
      </c>
      <c r="AW11" s="315" t="s">
        <v>730</v>
      </c>
      <c r="AX11" s="315" t="s">
        <v>731</v>
      </c>
      <c r="AY11" s="360" t="s">
        <v>60</v>
      </c>
      <c r="AZ11" s="154"/>
      <c r="BA11" s="154"/>
      <c r="BB11" s="154"/>
      <c r="BE11" s="318">
        <v>11</v>
      </c>
      <c r="BF11" s="171" t="s">
        <v>117</v>
      </c>
      <c r="BG11" s="363" t="s">
        <v>137</v>
      </c>
      <c r="BH11" s="171">
        <v>52</v>
      </c>
      <c r="BI11" s="171">
        <v>492</v>
      </c>
      <c r="BJ11" s="171" t="s">
        <v>331</v>
      </c>
      <c r="BK11" s="171" t="s">
        <v>197</v>
      </c>
      <c r="BL11" s="171" t="s">
        <v>732</v>
      </c>
      <c r="BM11" s="171">
        <v>25</v>
      </c>
      <c r="BN11" s="318" t="s">
        <v>681</v>
      </c>
      <c r="BO11" s="171" t="s">
        <v>319</v>
      </c>
      <c r="BP11" s="311">
        <v>18</v>
      </c>
      <c r="BS11" s="73" t="s">
        <v>323</v>
      </c>
      <c r="BT11" s="44" t="s">
        <v>324</v>
      </c>
      <c r="BU11" s="44">
        <f>SUM(R50,BH22)</f>
        <v>209</v>
      </c>
      <c r="BV11" s="44">
        <f>SUM(S50,BI22)</f>
        <v>784</v>
      </c>
      <c r="BW11" s="44"/>
      <c r="BX11" s="44"/>
      <c r="BY11" s="44"/>
      <c r="BZ11" s="44" t="s">
        <v>733</v>
      </c>
      <c r="CA11" s="36" t="s">
        <v>734</v>
      </c>
      <c r="CD11" s="135" t="s">
        <v>655</v>
      </c>
      <c r="CE11" s="133" t="s">
        <v>64</v>
      </c>
      <c r="CF11" s="85" t="s">
        <v>65</v>
      </c>
      <c r="CG11" s="85" t="s">
        <v>66</v>
      </c>
      <c r="CH11" s="133" t="s">
        <v>655</v>
      </c>
      <c r="CI11" s="51">
        <v>36</v>
      </c>
      <c r="CJ11" s="731"/>
      <c r="CS11" s="12">
        <v>580780203</v>
      </c>
      <c r="CT11" s="12" t="s">
        <v>696</v>
      </c>
      <c r="CU11" s="12" t="s">
        <v>77</v>
      </c>
      <c r="CV11" s="12">
        <v>11</v>
      </c>
      <c r="DN11" s="702"/>
      <c r="DO11" s="702"/>
      <c r="DP11" s="702"/>
      <c r="DQ11" s="63" t="s">
        <v>657</v>
      </c>
      <c r="DR11" s="304">
        <v>127</v>
      </c>
      <c r="DS11" s="702"/>
    </row>
    <row r="12" spans="1:125" ht="96" customHeight="1" x14ac:dyDescent="0.3">
      <c r="O12" s="164">
        <v>6</v>
      </c>
      <c r="P12" s="53" t="s">
        <v>65</v>
      </c>
      <c r="Q12" s="97" t="s">
        <v>67</v>
      </c>
      <c r="R12" s="53">
        <v>1702</v>
      </c>
      <c r="S12" s="53">
        <v>13496</v>
      </c>
      <c r="T12" s="53" t="s">
        <v>727</v>
      </c>
      <c r="U12" s="53" t="s">
        <v>728</v>
      </c>
      <c r="V12" s="53" t="s">
        <v>729</v>
      </c>
      <c r="W12" s="53">
        <v>137</v>
      </c>
      <c r="X12" s="68" t="s">
        <v>655</v>
      </c>
      <c r="Y12" s="38" t="s">
        <v>64</v>
      </c>
      <c r="Z12" s="38">
        <v>36</v>
      </c>
      <c r="AC12" s="130">
        <v>8</v>
      </c>
      <c r="AD12" s="61" t="s">
        <v>144</v>
      </c>
      <c r="AE12" s="329" t="s">
        <v>146</v>
      </c>
      <c r="AF12" s="61">
        <v>88</v>
      </c>
      <c r="AG12" s="61">
        <v>463</v>
      </c>
      <c r="AH12" s="61" t="s">
        <v>83</v>
      </c>
      <c r="AI12" s="61" t="s">
        <v>249</v>
      </c>
      <c r="AJ12" s="61" t="s">
        <v>735</v>
      </c>
      <c r="AK12" s="61">
        <v>16</v>
      </c>
      <c r="AL12" s="181" t="s">
        <v>656</v>
      </c>
      <c r="AM12" s="61" t="s">
        <v>64</v>
      </c>
      <c r="AN12" s="76">
        <v>14</v>
      </c>
      <c r="AQ12" s="357">
        <v>4</v>
      </c>
      <c r="AR12" s="24" t="s">
        <v>353</v>
      </c>
      <c r="AS12" s="25" t="s">
        <v>354</v>
      </c>
      <c r="AT12" s="23">
        <v>165</v>
      </c>
      <c r="AU12" s="23">
        <v>165</v>
      </c>
      <c r="AV12" s="23" t="s">
        <v>162</v>
      </c>
      <c r="AW12" s="23" t="s">
        <v>736</v>
      </c>
      <c r="AX12" s="23" t="s">
        <v>152</v>
      </c>
      <c r="AY12" s="359" t="s">
        <v>60</v>
      </c>
      <c r="AZ12" s="154"/>
      <c r="BA12" s="154"/>
      <c r="BB12" s="154"/>
      <c r="BE12" s="318">
        <v>11</v>
      </c>
      <c r="BF12" s="171" t="s">
        <v>117</v>
      </c>
      <c r="BG12" s="363" t="s">
        <v>137</v>
      </c>
      <c r="BH12" s="171">
        <v>52</v>
      </c>
      <c r="BI12" s="171">
        <v>492</v>
      </c>
      <c r="BJ12" s="171" t="s">
        <v>331</v>
      </c>
      <c r="BK12" s="171" t="s">
        <v>197</v>
      </c>
      <c r="BL12" s="171" t="s">
        <v>732</v>
      </c>
      <c r="BM12" s="171">
        <v>25</v>
      </c>
      <c r="BN12" s="319" t="s">
        <v>95</v>
      </c>
      <c r="BO12" s="311"/>
      <c r="BP12" s="311" t="s">
        <v>269</v>
      </c>
      <c r="BS12" s="26" t="s">
        <v>295</v>
      </c>
      <c r="BT12" s="27" t="s">
        <v>296</v>
      </c>
      <c r="BU12" s="27">
        <f>R56</f>
        <v>120</v>
      </c>
      <c r="BV12" s="27">
        <f>S56</f>
        <v>932</v>
      </c>
      <c r="BW12" s="27"/>
      <c r="BX12" s="27"/>
      <c r="BY12" s="27"/>
      <c r="BZ12" s="27">
        <f>W56</f>
        <v>12</v>
      </c>
      <c r="CA12" s="29">
        <f t="shared" ref="CA12" si="0">BZ12/BU12</f>
        <v>0.1</v>
      </c>
      <c r="CD12" s="135" t="s">
        <v>655</v>
      </c>
      <c r="CE12" s="133" t="s">
        <v>64</v>
      </c>
      <c r="CF12" s="85" t="s">
        <v>78</v>
      </c>
      <c r="CG12" s="47" t="s">
        <v>93</v>
      </c>
      <c r="CH12" s="133" t="s">
        <v>655</v>
      </c>
      <c r="CI12" s="51">
        <v>80</v>
      </c>
      <c r="CJ12" s="731"/>
      <c r="CS12" s="12"/>
      <c r="CT12" s="12" t="s">
        <v>95</v>
      </c>
      <c r="CU12" s="12"/>
      <c r="CV12" s="12">
        <v>51</v>
      </c>
      <c r="DN12" s="192">
        <v>890000250</v>
      </c>
      <c r="DO12" s="192" t="s">
        <v>709</v>
      </c>
      <c r="DP12" s="192" t="s">
        <v>200</v>
      </c>
      <c r="DQ12" s="228" t="s">
        <v>655</v>
      </c>
      <c r="DR12" s="192">
        <v>42</v>
      </c>
      <c r="DS12" s="71"/>
    </row>
    <row r="13" spans="1:125" ht="85.05" customHeight="1" x14ac:dyDescent="0.3">
      <c r="O13" s="164">
        <v>6</v>
      </c>
      <c r="P13" s="53" t="s">
        <v>65</v>
      </c>
      <c r="Q13" s="97" t="s">
        <v>67</v>
      </c>
      <c r="R13" s="53">
        <v>1702</v>
      </c>
      <c r="S13" s="53">
        <v>13496</v>
      </c>
      <c r="T13" s="53" t="s">
        <v>727</v>
      </c>
      <c r="U13" s="53" t="s">
        <v>728</v>
      </c>
      <c r="V13" s="53" t="s">
        <v>729</v>
      </c>
      <c r="W13" s="53">
        <v>137</v>
      </c>
      <c r="X13" s="68" t="s">
        <v>95</v>
      </c>
      <c r="Y13" s="38"/>
      <c r="Z13" s="38">
        <v>22</v>
      </c>
      <c r="AC13" s="130">
        <v>8</v>
      </c>
      <c r="AD13" s="61" t="s">
        <v>144</v>
      </c>
      <c r="AE13" s="329" t="s">
        <v>146</v>
      </c>
      <c r="AF13" s="61">
        <v>88</v>
      </c>
      <c r="AG13" s="61">
        <v>463</v>
      </c>
      <c r="AH13" s="61" t="s">
        <v>83</v>
      </c>
      <c r="AI13" s="61" t="s">
        <v>249</v>
      </c>
      <c r="AJ13" s="61" t="s">
        <v>735</v>
      </c>
      <c r="AK13" s="61">
        <v>16</v>
      </c>
      <c r="AL13" s="57" t="s">
        <v>95</v>
      </c>
      <c r="AM13" s="22"/>
      <c r="AN13" s="308" t="s">
        <v>343</v>
      </c>
      <c r="AQ13" s="358">
        <v>5</v>
      </c>
      <c r="AR13" s="316" t="s">
        <v>174</v>
      </c>
      <c r="AS13" s="317" t="s">
        <v>175</v>
      </c>
      <c r="AT13" s="315">
        <v>124</v>
      </c>
      <c r="AU13" s="315">
        <v>767</v>
      </c>
      <c r="AV13" s="315" t="s">
        <v>737</v>
      </c>
      <c r="AW13" s="315" t="s">
        <v>738</v>
      </c>
      <c r="AX13" s="315" t="s">
        <v>739</v>
      </c>
      <c r="AY13" s="360" t="s">
        <v>60</v>
      </c>
      <c r="AZ13" s="154"/>
      <c r="BA13" s="154"/>
      <c r="BB13" s="154"/>
      <c r="BE13" s="165">
        <v>10</v>
      </c>
      <c r="BF13" s="26" t="s">
        <v>165</v>
      </c>
      <c r="BG13" s="122" t="s">
        <v>166</v>
      </c>
      <c r="BH13" s="26">
        <v>63</v>
      </c>
      <c r="BI13" s="26">
        <v>305</v>
      </c>
      <c r="BJ13" s="26" t="s">
        <v>740</v>
      </c>
      <c r="BK13" s="26" t="s">
        <v>741</v>
      </c>
      <c r="BL13" s="26" t="s">
        <v>742</v>
      </c>
      <c r="BM13" s="26">
        <v>12</v>
      </c>
      <c r="BN13" s="57" t="s">
        <v>95</v>
      </c>
      <c r="BO13" s="76"/>
      <c r="BP13" s="76">
        <v>12</v>
      </c>
      <c r="BS13" s="73" t="s">
        <v>260</v>
      </c>
      <c r="BT13" s="84" t="s">
        <v>261</v>
      </c>
      <c r="BU13" s="44">
        <f>SUM(R48,AF28,AT21,BH26)</f>
        <v>235</v>
      </c>
      <c r="BV13" s="44">
        <f>SUM(S48,AG28,AU21,BI26)</f>
        <v>1725</v>
      </c>
      <c r="BW13" s="44"/>
      <c r="BX13" s="44"/>
      <c r="BY13" s="44"/>
      <c r="BZ13" s="44" t="s">
        <v>743</v>
      </c>
      <c r="CA13" s="36" t="s">
        <v>744</v>
      </c>
      <c r="CD13" s="135" t="s">
        <v>655</v>
      </c>
      <c r="CE13" s="133" t="s">
        <v>64</v>
      </c>
      <c r="CF13" s="85" t="s">
        <v>101</v>
      </c>
      <c r="CG13" s="47" t="s">
        <v>102</v>
      </c>
      <c r="CH13" s="133" t="s">
        <v>655</v>
      </c>
      <c r="CI13" s="51">
        <v>70</v>
      </c>
      <c r="CJ13" s="731"/>
      <c r="DN13" s="50">
        <v>890002389</v>
      </c>
      <c r="DO13" s="50" t="s">
        <v>721</v>
      </c>
      <c r="DP13" s="50" t="s">
        <v>77</v>
      </c>
      <c r="DQ13" s="63" t="s">
        <v>655</v>
      </c>
      <c r="DR13" s="50">
        <v>33</v>
      </c>
      <c r="DS13" s="71"/>
    </row>
    <row r="14" spans="1:125" ht="62.4" x14ac:dyDescent="0.3">
      <c r="O14" s="130">
        <v>10</v>
      </c>
      <c r="P14" s="61" t="s">
        <v>78</v>
      </c>
      <c r="Q14" s="329" t="s">
        <v>79</v>
      </c>
      <c r="R14" s="61">
        <v>944</v>
      </c>
      <c r="S14" s="61">
        <v>6894</v>
      </c>
      <c r="T14" s="61" t="s">
        <v>745</v>
      </c>
      <c r="U14" s="61" t="s">
        <v>52</v>
      </c>
      <c r="V14" s="61" t="s">
        <v>746</v>
      </c>
      <c r="W14" s="61">
        <v>135</v>
      </c>
      <c r="X14" s="57" t="s">
        <v>655</v>
      </c>
      <c r="Y14" s="22" t="s">
        <v>64</v>
      </c>
      <c r="Z14" s="22">
        <v>80</v>
      </c>
      <c r="AC14" s="164">
        <v>9</v>
      </c>
      <c r="AD14" s="53" t="s">
        <v>111</v>
      </c>
      <c r="AE14" s="97" t="s">
        <v>112</v>
      </c>
      <c r="AF14" s="53">
        <v>84</v>
      </c>
      <c r="AG14" s="53">
        <v>563</v>
      </c>
      <c r="AH14" s="53" t="s">
        <v>747</v>
      </c>
      <c r="AI14" s="53" t="s">
        <v>153</v>
      </c>
      <c r="AJ14" s="53" t="s">
        <v>748</v>
      </c>
      <c r="AK14" s="53">
        <v>16</v>
      </c>
      <c r="AL14" s="213" t="s">
        <v>656</v>
      </c>
      <c r="AM14" s="53" t="s">
        <v>64</v>
      </c>
      <c r="AN14" s="202">
        <v>14</v>
      </c>
      <c r="AQ14" s="357">
        <v>7</v>
      </c>
      <c r="AR14" s="24" t="s">
        <v>91</v>
      </c>
      <c r="AS14" s="25" t="s">
        <v>92</v>
      </c>
      <c r="AT14" s="23">
        <v>90</v>
      </c>
      <c r="AU14" s="23">
        <v>202</v>
      </c>
      <c r="AV14" s="23" t="s">
        <v>678</v>
      </c>
      <c r="AW14" s="23" t="s">
        <v>749</v>
      </c>
      <c r="AX14" s="23" t="s">
        <v>750</v>
      </c>
      <c r="AY14" s="359" t="s">
        <v>60</v>
      </c>
      <c r="AZ14" s="154"/>
      <c r="BA14" s="154"/>
      <c r="BB14" s="154"/>
      <c r="BE14" s="366">
        <v>3</v>
      </c>
      <c r="BF14" s="320" t="s">
        <v>157</v>
      </c>
      <c r="BG14" s="321" t="s">
        <v>170</v>
      </c>
      <c r="BH14" s="320">
        <v>196</v>
      </c>
      <c r="BI14" s="320">
        <v>1049</v>
      </c>
      <c r="BJ14" s="320" t="s">
        <v>751</v>
      </c>
      <c r="BK14" s="320" t="s">
        <v>752</v>
      </c>
      <c r="BL14" s="320" t="s">
        <v>753</v>
      </c>
      <c r="BM14" s="320">
        <v>11</v>
      </c>
      <c r="BN14" s="319" t="s">
        <v>95</v>
      </c>
      <c r="BO14" s="311"/>
      <c r="BP14" s="311">
        <v>11</v>
      </c>
      <c r="BS14" s="26" t="s">
        <v>101</v>
      </c>
      <c r="BT14" s="76" t="s">
        <v>102</v>
      </c>
      <c r="BU14" s="76">
        <f>SUM(R17,AF6,AT9,BH4)</f>
        <v>2167</v>
      </c>
      <c r="BV14" s="76">
        <f>SUM(S17,AG6,AU9,BI4)</f>
        <v>12945</v>
      </c>
      <c r="BW14" s="76"/>
      <c r="BX14" s="76"/>
      <c r="BY14" s="76"/>
      <c r="BZ14" s="76">
        <f>SUM(W17,AK6,AY9,BM4)</f>
        <v>185</v>
      </c>
      <c r="CA14" s="29">
        <f>BZ14/BU14</f>
        <v>8.5371481310567598E-2</v>
      </c>
      <c r="CD14" s="135" t="s">
        <v>655</v>
      </c>
      <c r="CE14" s="133" t="s">
        <v>64</v>
      </c>
      <c r="CF14" s="85" t="s">
        <v>157</v>
      </c>
      <c r="CG14" s="47" t="s">
        <v>158</v>
      </c>
      <c r="CH14" s="133" t="s">
        <v>655</v>
      </c>
      <c r="CI14" s="51">
        <v>31</v>
      </c>
      <c r="CJ14" s="731"/>
      <c r="DN14" s="226">
        <v>580972008</v>
      </c>
      <c r="DO14" s="226" t="s">
        <v>726</v>
      </c>
      <c r="DP14" s="226" t="s">
        <v>77</v>
      </c>
      <c r="DQ14" s="228" t="s">
        <v>655</v>
      </c>
      <c r="DR14" s="192">
        <v>16</v>
      </c>
      <c r="DS14" s="71"/>
    </row>
    <row r="15" spans="1:125" ht="78" x14ac:dyDescent="0.3">
      <c r="O15" s="130">
        <v>10</v>
      </c>
      <c r="P15" s="61" t="s">
        <v>78</v>
      </c>
      <c r="Q15" s="329" t="s">
        <v>79</v>
      </c>
      <c r="R15" s="61">
        <v>944</v>
      </c>
      <c r="S15" s="61">
        <v>6894</v>
      </c>
      <c r="T15" s="61" t="s">
        <v>745</v>
      </c>
      <c r="U15" s="61" t="s">
        <v>52</v>
      </c>
      <c r="V15" s="61" t="s">
        <v>746</v>
      </c>
      <c r="W15" s="61">
        <v>135</v>
      </c>
      <c r="X15" s="57" t="s">
        <v>694</v>
      </c>
      <c r="Y15" s="22" t="s">
        <v>77</v>
      </c>
      <c r="Z15" s="22">
        <v>32</v>
      </c>
      <c r="AC15" s="164">
        <v>9</v>
      </c>
      <c r="AD15" s="53" t="s">
        <v>111</v>
      </c>
      <c r="AE15" s="97" t="s">
        <v>112</v>
      </c>
      <c r="AF15" s="53">
        <v>84</v>
      </c>
      <c r="AG15" s="53">
        <v>563</v>
      </c>
      <c r="AH15" s="53" t="s">
        <v>747</v>
      </c>
      <c r="AI15" s="53" t="s">
        <v>153</v>
      </c>
      <c r="AJ15" s="53" t="s">
        <v>748</v>
      </c>
      <c r="AK15" s="53">
        <v>16</v>
      </c>
      <c r="AL15" s="68" t="s">
        <v>95</v>
      </c>
      <c r="AM15" s="38"/>
      <c r="AN15" s="312" t="s">
        <v>343</v>
      </c>
      <c r="AQ15" s="358">
        <v>8</v>
      </c>
      <c r="AR15" s="316" t="s">
        <v>111</v>
      </c>
      <c r="AS15" s="317" t="s">
        <v>112</v>
      </c>
      <c r="AT15" s="315">
        <v>85</v>
      </c>
      <c r="AU15" s="315">
        <v>599</v>
      </c>
      <c r="AV15" s="315" t="s">
        <v>193</v>
      </c>
      <c r="AW15" s="315" t="s">
        <v>754</v>
      </c>
      <c r="AX15" s="315" t="s">
        <v>755</v>
      </c>
      <c r="AY15" s="360" t="s">
        <v>60</v>
      </c>
      <c r="AZ15" s="154"/>
      <c r="BA15" s="154"/>
      <c r="BB15" s="154"/>
      <c r="BD15" s="13"/>
      <c r="BE15" s="165">
        <v>8</v>
      </c>
      <c r="BF15" s="26" t="s">
        <v>284</v>
      </c>
      <c r="BG15" s="122" t="s">
        <v>288</v>
      </c>
      <c r="BH15" s="26">
        <v>67</v>
      </c>
      <c r="BI15" s="26">
        <v>567</v>
      </c>
      <c r="BJ15" s="26" t="s">
        <v>756</v>
      </c>
      <c r="BK15" s="26" t="s">
        <v>757</v>
      </c>
      <c r="BL15" s="26" t="s">
        <v>758</v>
      </c>
      <c r="BM15" s="26">
        <v>11</v>
      </c>
      <c r="BN15" s="57" t="s">
        <v>95</v>
      </c>
      <c r="BO15" s="76"/>
      <c r="BP15" s="76">
        <v>11</v>
      </c>
      <c r="BS15" s="32" t="s">
        <v>176</v>
      </c>
      <c r="BT15" s="52" t="s">
        <v>177</v>
      </c>
      <c r="BU15" s="33">
        <f>R23</f>
        <v>739</v>
      </c>
      <c r="BV15" s="33">
        <f>S23</f>
        <v>2718</v>
      </c>
      <c r="BW15" s="33"/>
      <c r="BX15" s="33"/>
      <c r="BY15" s="33"/>
      <c r="BZ15" s="33">
        <f>W23</f>
        <v>64</v>
      </c>
      <c r="CA15" s="36">
        <f>BZ15/BU15</f>
        <v>8.6603518267929641E-2</v>
      </c>
      <c r="CD15" s="135" t="s">
        <v>655</v>
      </c>
      <c r="CE15" s="133" t="s">
        <v>64</v>
      </c>
      <c r="CF15" s="85" t="s">
        <v>176</v>
      </c>
      <c r="CG15" s="58" t="s">
        <v>177</v>
      </c>
      <c r="CH15" s="133" t="s">
        <v>655</v>
      </c>
      <c r="CI15" s="51">
        <v>17</v>
      </c>
      <c r="CJ15" s="731"/>
      <c r="DN15" s="702">
        <v>580780203</v>
      </c>
      <c r="DO15" s="702" t="s">
        <v>696</v>
      </c>
      <c r="DP15" s="702" t="s">
        <v>77</v>
      </c>
      <c r="DQ15" s="63" t="s">
        <v>655</v>
      </c>
      <c r="DR15" s="50">
        <v>11</v>
      </c>
      <c r="DS15" s="702">
        <f>SUM(DR15,DR16)</f>
        <v>60</v>
      </c>
    </row>
    <row r="16" spans="1:125" ht="78" x14ac:dyDescent="0.3">
      <c r="O16" s="130">
        <v>10</v>
      </c>
      <c r="P16" s="61" t="s">
        <v>78</v>
      </c>
      <c r="Q16" s="329" t="s">
        <v>79</v>
      </c>
      <c r="R16" s="61">
        <v>944</v>
      </c>
      <c r="S16" s="61">
        <v>6894</v>
      </c>
      <c r="T16" s="61" t="s">
        <v>745</v>
      </c>
      <c r="U16" s="61" t="s">
        <v>52</v>
      </c>
      <c r="V16" s="61" t="s">
        <v>746</v>
      </c>
      <c r="W16" s="61">
        <v>135</v>
      </c>
      <c r="X16" s="57" t="s">
        <v>95</v>
      </c>
      <c r="Y16" s="22"/>
      <c r="Z16" s="22">
        <v>23</v>
      </c>
      <c r="AC16" s="130">
        <v>12</v>
      </c>
      <c r="AD16" s="61" t="s">
        <v>165</v>
      </c>
      <c r="AE16" s="329" t="s">
        <v>166</v>
      </c>
      <c r="AF16" s="61">
        <v>64</v>
      </c>
      <c r="AG16" s="61">
        <v>409</v>
      </c>
      <c r="AH16" s="61" t="s">
        <v>49</v>
      </c>
      <c r="AI16" s="61" t="s">
        <v>759</v>
      </c>
      <c r="AJ16" s="61" t="s">
        <v>760</v>
      </c>
      <c r="AK16" s="61">
        <v>14</v>
      </c>
      <c r="AL16" s="181" t="s">
        <v>656</v>
      </c>
      <c r="AM16" s="61" t="s">
        <v>64</v>
      </c>
      <c r="AN16" s="76">
        <v>12</v>
      </c>
      <c r="AQ16" s="357">
        <v>10</v>
      </c>
      <c r="AR16" s="24" t="s">
        <v>165</v>
      </c>
      <c r="AS16" s="25" t="s">
        <v>166</v>
      </c>
      <c r="AT16" s="23">
        <v>74</v>
      </c>
      <c r="AU16" s="23">
        <v>462</v>
      </c>
      <c r="AV16" s="23" t="s">
        <v>761</v>
      </c>
      <c r="AW16" s="23" t="s">
        <v>762</v>
      </c>
      <c r="AX16" s="23" t="s">
        <v>763</v>
      </c>
      <c r="AY16" s="359" t="s">
        <v>60</v>
      </c>
      <c r="AZ16" s="154"/>
      <c r="BA16" s="154"/>
      <c r="BB16" s="154"/>
      <c r="BE16" s="318">
        <v>9</v>
      </c>
      <c r="BF16" s="171" t="s">
        <v>226</v>
      </c>
      <c r="BG16" s="172" t="s">
        <v>272</v>
      </c>
      <c r="BH16" s="171">
        <v>64</v>
      </c>
      <c r="BI16" s="171">
        <v>511</v>
      </c>
      <c r="BJ16" s="171" t="s">
        <v>764</v>
      </c>
      <c r="BK16" s="171" t="s">
        <v>765</v>
      </c>
      <c r="BL16" s="171" t="s">
        <v>766</v>
      </c>
      <c r="BM16" s="171">
        <v>11</v>
      </c>
      <c r="BN16" s="319" t="s">
        <v>95</v>
      </c>
      <c r="BO16" s="311"/>
      <c r="BP16" s="311">
        <v>11</v>
      </c>
      <c r="BS16" s="26" t="s">
        <v>65</v>
      </c>
      <c r="BT16" s="26" t="s">
        <v>66</v>
      </c>
      <c r="BU16" s="27">
        <f>SUM(R11,AF8,AT7,BH6)</f>
        <v>2536</v>
      </c>
      <c r="BV16" s="27">
        <f>SUM(S11,AG8,AU7,BI6)</f>
        <v>20777</v>
      </c>
      <c r="BW16" s="109"/>
      <c r="BX16" s="109"/>
      <c r="BY16" s="109"/>
      <c r="BZ16" s="27">
        <f>SUM(W11,AK8,AY7,BM6)</f>
        <v>215</v>
      </c>
      <c r="CA16" s="29">
        <f>BZ16/BU16</f>
        <v>8.4779179810725552E-2</v>
      </c>
      <c r="CD16" s="135" t="s">
        <v>655</v>
      </c>
      <c r="CE16" s="133" t="s">
        <v>64</v>
      </c>
      <c r="CF16" s="85" t="s">
        <v>117</v>
      </c>
      <c r="CG16" s="47" t="s">
        <v>118</v>
      </c>
      <c r="CH16" s="133" t="s">
        <v>655</v>
      </c>
      <c r="CI16" s="51">
        <v>42</v>
      </c>
      <c r="CJ16" s="731"/>
      <c r="DN16" s="705"/>
      <c r="DO16" s="705"/>
      <c r="DP16" s="705"/>
      <c r="DQ16" s="63" t="s">
        <v>722</v>
      </c>
      <c r="DR16" s="50">
        <v>49</v>
      </c>
      <c r="DS16" s="702"/>
    </row>
    <row r="17" spans="15:123" ht="62.4" x14ac:dyDescent="0.3">
      <c r="O17" s="346">
        <v>8</v>
      </c>
      <c r="P17" s="124" t="s">
        <v>101</v>
      </c>
      <c r="Q17" s="127" t="s">
        <v>127</v>
      </c>
      <c r="R17" s="124">
        <v>1218</v>
      </c>
      <c r="S17" s="124">
        <v>7113</v>
      </c>
      <c r="T17" s="124" t="s">
        <v>767</v>
      </c>
      <c r="U17" s="124" t="s">
        <v>105</v>
      </c>
      <c r="V17" s="124" t="s">
        <v>768</v>
      </c>
      <c r="W17" s="124">
        <v>108</v>
      </c>
      <c r="X17" s="68" t="s">
        <v>655</v>
      </c>
      <c r="Y17" s="38" t="s">
        <v>64</v>
      </c>
      <c r="Z17" s="38">
        <v>70</v>
      </c>
      <c r="AC17" s="130">
        <v>12</v>
      </c>
      <c r="AD17" s="61" t="s">
        <v>165</v>
      </c>
      <c r="AE17" s="329" t="s">
        <v>166</v>
      </c>
      <c r="AF17" s="61">
        <v>64</v>
      </c>
      <c r="AG17" s="61">
        <v>409</v>
      </c>
      <c r="AH17" s="61" t="s">
        <v>49</v>
      </c>
      <c r="AI17" s="61" t="s">
        <v>759</v>
      </c>
      <c r="AJ17" s="61" t="s">
        <v>760</v>
      </c>
      <c r="AK17" s="61">
        <v>14</v>
      </c>
      <c r="AL17" s="57" t="s">
        <v>95</v>
      </c>
      <c r="AM17" s="22"/>
      <c r="AN17" s="308" t="s">
        <v>343</v>
      </c>
      <c r="AQ17" s="358">
        <v>11</v>
      </c>
      <c r="AR17" s="316" t="s">
        <v>183</v>
      </c>
      <c r="AS17" s="317" t="s">
        <v>184</v>
      </c>
      <c r="AT17" s="315">
        <v>73</v>
      </c>
      <c r="AU17" s="315">
        <v>553</v>
      </c>
      <c r="AV17" s="315" t="s">
        <v>769</v>
      </c>
      <c r="AW17" s="315" t="s">
        <v>770</v>
      </c>
      <c r="AX17" s="315" t="s">
        <v>771</v>
      </c>
      <c r="AY17" s="360" t="s">
        <v>60</v>
      </c>
      <c r="AZ17" s="154"/>
      <c r="BA17" s="154"/>
      <c r="BB17" s="154"/>
      <c r="BE17" s="130">
        <v>5</v>
      </c>
      <c r="BF17" s="61" t="s">
        <v>174</v>
      </c>
      <c r="BG17" s="62" t="s">
        <v>175</v>
      </c>
      <c r="BH17" s="61">
        <v>99</v>
      </c>
      <c r="BI17" s="61">
        <v>723</v>
      </c>
      <c r="BJ17" s="61" t="s">
        <v>772</v>
      </c>
      <c r="BK17" s="61" t="s">
        <v>593</v>
      </c>
      <c r="BL17" s="61" t="s">
        <v>773</v>
      </c>
      <c r="BM17" s="61" t="s">
        <v>60</v>
      </c>
      <c r="BS17" s="73" t="s">
        <v>270</v>
      </c>
      <c r="BT17" s="84" t="s">
        <v>271</v>
      </c>
      <c r="BU17" s="44">
        <f>R53</f>
        <v>201</v>
      </c>
      <c r="BV17" s="44">
        <f>S53</f>
        <v>857</v>
      </c>
      <c r="BW17" s="44"/>
      <c r="BX17" s="44"/>
      <c r="BY17" s="44"/>
      <c r="BZ17" s="44">
        <f>W53</f>
        <v>16</v>
      </c>
      <c r="CA17" s="36">
        <f>BZ17/BU17</f>
        <v>7.9601990049751242E-2</v>
      </c>
      <c r="CD17" s="135" t="s">
        <v>655</v>
      </c>
      <c r="CE17" s="133" t="s">
        <v>64</v>
      </c>
      <c r="CF17" s="85" t="s">
        <v>165</v>
      </c>
      <c r="CG17" s="58" t="s">
        <v>306</v>
      </c>
      <c r="CH17" s="133" t="s">
        <v>655</v>
      </c>
      <c r="CI17" s="51">
        <v>34</v>
      </c>
      <c r="CJ17" s="731"/>
      <c r="DN17" s="720">
        <v>580972610</v>
      </c>
      <c r="DO17" s="720" t="s">
        <v>695</v>
      </c>
      <c r="DP17" s="720" t="s">
        <v>64</v>
      </c>
      <c r="DQ17" s="228" t="s">
        <v>717</v>
      </c>
      <c r="DR17" s="192">
        <v>15</v>
      </c>
      <c r="DS17" s="720">
        <f>SUM(DR17,DR18)</f>
        <v>33</v>
      </c>
    </row>
    <row r="18" spans="15:123" ht="153" customHeight="1" x14ac:dyDescent="0.3">
      <c r="O18" s="346">
        <v>8</v>
      </c>
      <c r="P18" s="124" t="s">
        <v>101</v>
      </c>
      <c r="Q18" s="127" t="s">
        <v>127</v>
      </c>
      <c r="R18" s="124">
        <v>1218</v>
      </c>
      <c r="S18" s="124">
        <v>7113</v>
      </c>
      <c r="T18" s="124" t="s">
        <v>767</v>
      </c>
      <c r="U18" s="124" t="s">
        <v>105</v>
      </c>
      <c r="V18" s="124" t="s">
        <v>768</v>
      </c>
      <c r="W18" s="124">
        <v>108</v>
      </c>
      <c r="X18" s="68" t="s">
        <v>694</v>
      </c>
      <c r="Y18" s="38" t="s">
        <v>77</v>
      </c>
      <c r="Z18" s="38">
        <v>27</v>
      </c>
      <c r="AC18" s="356">
        <v>5</v>
      </c>
      <c r="AD18" s="323" t="s">
        <v>174</v>
      </c>
      <c r="AE18" s="324" t="s">
        <v>175</v>
      </c>
      <c r="AF18" s="322">
        <v>127</v>
      </c>
      <c r="AG18" s="322">
        <v>730</v>
      </c>
      <c r="AH18" s="322" t="s">
        <v>774</v>
      </c>
      <c r="AI18" s="322" t="s">
        <v>775</v>
      </c>
      <c r="AJ18" s="322" t="s">
        <v>776</v>
      </c>
      <c r="AK18" s="322">
        <v>12</v>
      </c>
      <c r="AL18" s="56" t="s">
        <v>95</v>
      </c>
      <c r="AM18" s="56"/>
      <c r="AN18" s="361">
        <v>12</v>
      </c>
      <c r="AQ18" s="357">
        <v>12</v>
      </c>
      <c r="AR18" s="24" t="s">
        <v>226</v>
      </c>
      <c r="AS18" s="25" t="s">
        <v>272</v>
      </c>
      <c r="AT18" s="23">
        <v>65</v>
      </c>
      <c r="AU18" s="23">
        <v>508</v>
      </c>
      <c r="AV18" s="23" t="s">
        <v>777</v>
      </c>
      <c r="AW18" s="23" t="s">
        <v>778</v>
      </c>
      <c r="AX18" s="23" t="s">
        <v>779</v>
      </c>
      <c r="AY18" s="359" t="s">
        <v>60</v>
      </c>
      <c r="AZ18" s="154"/>
      <c r="BA18" s="154"/>
      <c r="BB18" s="154"/>
      <c r="BE18" s="318">
        <v>6</v>
      </c>
      <c r="BF18" s="171" t="s">
        <v>144</v>
      </c>
      <c r="BG18" s="172" t="s">
        <v>146</v>
      </c>
      <c r="BH18" s="171">
        <v>82</v>
      </c>
      <c r="BI18" s="171">
        <v>233</v>
      </c>
      <c r="BJ18" s="171" t="s">
        <v>780</v>
      </c>
      <c r="BK18" s="171" t="s">
        <v>512</v>
      </c>
      <c r="BL18" s="171" t="s">
        <v>781</v>
      </c>
      <c r="BM18" s="171" t="s">
        <v>60</v>
      </c>
      <c r="BS18" s="26" t="s">
        <v>183</v>
      </c>
      <c r="BT18" s="27" t="s">
        <v>184</v>
      </c>
      <c r="BU18" s="27">
        <f>SUM(R36,AF23,AT17,BH20)</f>
        <v>701</v>
      </c>
      <c r="BV18" s="27">
        <f>SUM(S36,AG23,AU17,BI20)</f>
        <v>3547</v>
      </c>
      <c r="BW18" s="27"/>
      <c r="BX18" s="27"/>
      <c r="BY18" s="27"/>
      <c r="BZ18" s="27" t="s">
        <v>782</v>
      </c>
      <c r="CA18" s="29" t="s">
        <v>783</v>
      </c>
      <c r="CD18" s="135" t="s">
        <v>655</v>
      </c>
      <c r="CE18" s="133" t="s">
        <v>64</v>
      </c>
      <c r="CF18" s="85" t="s">
        <v>144</v>
      </c>
      <c r="CG18" s="58" t="s">
        <v>145</v>
      </c>
      <c r="CH18" s="133" t="s">
        <v>655</v>
      </c>
      <c r="CI18" s="51">
        <v>37</v>
      </c>
      <c r="CJ18" s="731"/>
      <c r="DN18" s="717"/>
      <c r="DO18" s="717"/>
      <c r="DP18" s="717"/>
      <c r="DQ18" s="228" t="s">
        <v>722</v>
      </c>
      <c r="DR18" s="192">
        <v>18</v>
      </c>
      <c r="DS18" s="717"/>
    </row>
    <row r="19" spans="15:123" ht="136.05000000000001" customHeight="1" x14ac:dyDescent="0.3">
      <c r="O19" s="346">
        <v>8</v>
      </c>
      <c r="P19" s="124" t="s">
        <v>101</v>
      </c>
      <c r="Q19" s="127" t="s">
        <v>127</v>
      </c>
      <c r="R19" s="124">
        <v>1218</v>
      </c>
      <c r="S19" s="124">
        <v>7113</v>
      </c>
      <c r="T19" s="124" t="s">
        <v>767</v>
      </c>
      <c r="U19" s="124" t="s">
        <v>105</v>
      </c>
      <c r="V19" s="124" t="s">
        <v>768</v>
      </c>
      <c r="W19" s="124">
        <v>108</v>
      </c>
      <c r="X19" s="68" t="s">
        <v>95</v>
      </c>
      <c r="Y19" s="38"/>
      <c r="Z19" s="38">
        <v>11</v>
      </c>
      <c r="AC19" s="357">
        <v>3</v>
      </c>
      <c r="AD19" s="24" t="s">
        <v>157</v>
      </c>
      <c r="AE19" s="25" t="s">
        <v>170</v>
      </c>
      <c r="AF19" s="23">
        <v>238</v>
      </c>
      <c r="AG19" s="23">
        <v>1202</v>
      </c>
      <c r="AH19" s="23" t="s">
        <v>784</v>
      </c>
      <c r="AI19" s="23" t="s">
        <v>785</v>
      </c>
      <c r="AJ19" s="23" t="s">
        <v>786</v>
      </c>
      <c r="AK19" s="359" t="s">
        <v>60</v>
      </c>
      <c r="AL19" s="154"/>
      <c r="AM19" s="154"/>
      <c r="AN19" s="154"/>
      <c r="AQ19" s="358">
        <v>13</v>
      </c>
      <c r="AR19" s="316" t="s">
        <v>284</v>
      </c>
      <c r="AS19" s="317" t="s">
        <v>288</v>
      </c>
      <c r="AT19" s="315">
        <v>53</v>
      </c>
      <c r="AU19" s="315">
        <v>584</v>
      </c>
      <c r="AV19" s="315" t="s">
        <v>351</v>
      </c>
      <c r="AW19" s="315" t="s">
        <v>787</v>
      </c>
      <c r="AX19" s="315" t="s">
        <v>788</v>
      </c>
      <c r="AY19" s="360" t="s">
        <v>60</v>
      </c>
      <c r="AZ19" s="154"/>
      <c r="BA19" s="154"/>
      <c r="BB19" s="154"/>
      <c r="BE19" s="130">
        <v>7</v>
      </c>
      <c r="BF19" s="61" t="s">
        <v>91</v>
      </c>
      <c r="BG19" s="62" t="s">
        <v>92</v>
      </c>
      <c r="BH19" s="61">
        <v>81</v>
      </c>
      <c r="BI19" s="61">
        <v>162</v>
      </c>
      <c r="BJ19" s="61" t="s">
        <v>789</v>
      </c>
      <c r="BK19" s="61" t="s">
        <v>790</v>
      </c>
      <c r="BL19" s="61" t="s">
        <v>443</v>
      </c>
      <c r="BM19" s="61" t="s">
        <v>60</v>
      </c>
      <c r="BS19" s="73" t="s">
        <v>244</v>
      </c>
      <c r="BT19" s="84" t="s">
        <v>245</v>
      </c>
      <c r="BU19" s="44">
        <f>SUM(R55,AF29,AT23)</f>
        <v>239</v>
      </c>
      <c r="BV19" s="44">
        <f>SUM(S55,AG29,AU23)</f>
        <v>566</v>
      </c>
      <c r="BW19" s="44"/>
      <c r="BX19" s="44"/>
      <c r="BY19" s="44"/>
      <c r="BZ19" s="44" t="s">
        <v>791</v>
      </c>
      <c r="CA19" s="36" t="s">
        <v>792</v>
      </c>
      <c r="CD19" s="135" t="s">
        <v>655</v>
      </c>
      <c r="CE19" s="133" t="s">
        <v>64</v>
      </c>
      <c r="CF19" s="85" t="s">
        <v>183</v>
      </c>
      <c r="CG19" s="47" t="s">
        <v>184</v>
      </c>
      <c r="CH19" s="133" t="s">
        <v>655</v>
      </c>
      <c r="CI19" s="51">
        <v>26</v>
      </c>
      <c r="CJ19" s="731"/>
      <c r="DN19" s="702">
        <v>890975535</v>
      </c>
      <c r="DO19" s="702" t="s">
        <v>656</v>
      </c>
      <c r="DP19" s="702" t="s">
        <v>64</v>
      </c>
      <c r="DQ19" s="63" t="s">
        <v>655</v>
      </c>
      <c r="DR19" s="67">
        <v>41</v>
      </c>
      <c r="DS19" s="702">
        <f>SUM(DR19,DR20)</f>
        <v>210</v>
      </c>
    </row>
    <row r="20" spans="15:123" ht="153" customHeight="1" x14ac:dyDescent="0.3">
      <c r="O20" s="130">
        <v>3</v>
      </c>
      <c r="P20" s="61" t="s">
        <v>157</v>
      </c>
      <c r="Q20" s="329" t="s">
        <v>170</v>
      </c>
      <c r="R20" s="61">
        <v>1935</v>
      </c>
      <c r="S20" s="61">
        <v>9025</v>
      </c>
      <c r="T20" s="61" t="s">
        <v>639</v>
      </c>
      <c r="U20" s="61" t="s">
        <v>793</v>
      </c>
      <c r="V20" s="61" t="s">
        <v>794</v>
      </c>
      <c r="W20" s="61">
        <v>83</v>
      </c>
      <c r="X20" s="57" t="s">
        <v>694</v>
      </c>
      <c r="Y20" s="22" t="s">
        <v>77</v>
      </c>
      <c r="Z20" s="22">
        <v>34</v>
      </c>
      <c r="AC20" s="358">
        <v>7</v>
      </c>
      <c r="AD20" s="316" t="s">
        <v>91</v>
      </c>
      <c r="AE20" s="317" t="s">
        <v>92</v>
      </c>
      <c r="AF20" s="315">
        <v>104</v>
      </c>
      <c r="AG20" s="315">
        <v>252</v>
      </c>
      <c r="AH20" s="315" t="s">
        <v>795</v>
      </c>
      <c r="AI20" s="315" t="s">
        <v>454</v>
      </c>
      <c r="AJ20" s="315" t="s">
        <v>796</v>
      </c>
      <c r="AK20" s="360" t="s">
        <v>60</v>
      </c>
      <c r="AL20" s="154"/>
      <c r="AM20" s="154"/>
      <c r="AN20" s="154"/>
      <c r="AQ20" s="357">
        <v>15</v>
      </c>
      <c r="AR20" s="24" t="s">
        <v>279</v>
      </c>
      <c r="AS20" s="25" t="s">
        <v>280</v>
      </c>
      <c r="AT20" s="23">
        <v>26</v>
      </c>
      <c r="AU20" s="23">
        <v>162</v>
      </c>
      <c r="AV20" s="23" t="s">
        <v>797</v>
      </c>
      <c r="AW20" s="23" t="s">
        <v>798</v>
      </c>
      <c r="AX20" s="23" t="s">
        <v>799</v>
      </c>
      <c r="AY20" s="359" t="s">
        <v>60</v>
      </c>
      <c r="AZ20" s="154"/>
      <c r="BA20" s="154"/>
      <c r="BB20" s="154"/>
      <c r="BE20" s="318">
        <v>12</v>
      </c>
      <c r="BF20" s="171" t="s">
        <v>183</v>
      </c>
      <c r="BG20" s="172" t="s">
        <v>184</v>
      </c>
      <c r="BH20" s="171">
        <v>51</v>
      </c>
      <c r="BI20" s="171">
        <v>420</v>
      </c>
      <c r="BJ20" s="171" t="s">
        <v>800</v>
      </c>
      <c r="BK20" s="171" t="s">
        <v>379</v>
      </c>
      <c r="BL20" s="171" t="s">
        <v>801</v>
      </c>
      <c r="BM20" s="171" t="s">
        <v>60</v>
      </c>
      <c r="BS20" s="26" t="s">
        <v>284</v>
      </c>
      <c r="BT20" s="39" t="s">
        <v>285</v>
      </c>
      <c r="BU20" s="27">
        <f>SUM(R45,AF24,AT19,BH15)</f>
        <v>792</v>
      </c>
      <c r="BV20" s="27">
        <f>SUM(S45,AG24,AU19,BI15)</f>
        <v>4273</v>
      </c>
      <c r="BW20" s="27"/>
      <c r="BX20" s="27"/>
      <c r="BY20" s="27"/>
      <c r="BZ20" s="27" t="s">
        <v>782</v>
      </c>
      <c r="CA20" s="29" t="s">
        <v>802</v>
      </c>
      <c r="CD20" s="135" t="s">
        <v>655</v>
      </c>
      <c r="CE20" s="133" t="s">
        <v>64</v>
      </c>
      <c r="CF20" s="85" t="s">
        <v>174</v>
      </c>
      <c r="CG20" s="58" t="s">
        <v>175</v>
      </c>
      <c r="CH20" s="133" t="s">
        <v>655</v>
      </c>
      <c r="CI20" s="51">
        <v>17</v>
      </c>
      <c r="CJ20" s="731"/>
      <c r="DN20" s="702"/>
      <c r="DO20" s="702"/>
      <c r="DP20" s="702"/>
      <c r="DQ20" s="63" t="s">
        <v>656</v>
      </c>
      <c r="DR20" s="67">
        <v>169</v>
      </c>
      <c r="DS20" s="702"/>
    </row>
    <row r="21" spans="15:123" ht="153" customHeight="1" x14ac:dyDescent="0.3">
      <c r="O21" s="130">
        <v>3</v>
      </c>
      <c r="P21" s="61" t="s">
        <v>157</v>
      </c>
      <c r="Q21" s="329" t="s">
        <v>170</v>
      </c>
      <c r="R21" s="61">
        <v>1935</v>
      </c>
      <c r="S21" s="61">
        <v>9025</v>
      </c>
      <c r="T21" s="61" t="s">
        <v>639</v>
      </c>
      <c r="U21" s="61" t="s">
        <v>793</v>
      </c>
      <c r="V21" s="61" t="s">
        <v>794</v>
      </c>
      <c r="W21" s="61">
        <v>83</v>
      </c>
      <c r="X21" s="57" t="s">
        <v>655</v>
      </c>
      <c r="Y21" s="22" t="s">
        <v>64</v>
      </c>
      <c r="Z21" s="22">
        <v>31</v>
      </c>
      <c r="AC21" s="357">
        <v>10</v>
      </c>
      <c r="AD21" s="24" t="s">
        <v>226</v>
      </c>
      <c r="AE21" s="25" t="s">
        <v>272</v>
      </c>
      <c r="AF21" s="23">
        <v>79</v>
      </c>
      <c r="AG21" s="23">
        <v>854</v>
      </c>
      <c r="AH21" s="23" t="s">
        <v>803</v>
      </c>
      <c r="AI21" s="23" t="s">
        <v>599</v>
      </c>
      <c r="AJ21" s="23" t="s">
        <v>804</v>
      </c>
      <c r="AK21" s="359" t="s">
        <v>60</v>
      </c>
      <c r="AL21" s="154"/>
      <c r="AM21" s="154"/>
      <c r="AN21" s="154"/>
      <c r="AQ21" s="358">
        <v>16</v>
      </c>
      <c r="AR21" s="316" t="s">
        <v>260</v>
      </c>
      <c r="AS21" s="317" t="s">
        <v>261</v>
      </c>
      <c r="AT21" s="315">
        <v>21</v>
      </c>
      <c r="AU21" s="315">
        <v>185</v>
      </c>
      <c r="AV21" s="315" t="s">
        <v>805</v>
      </c>
      <c r="AW21" s="315" t="s">
        <v>806</v>
      </c>
      <c r="AX21" s="315" t="s">
        <v>807</v>
      </c>
      <c r="AY21" s="360" t="s">
        <v>60</v>
      </c>
      <c r="AZ21" s="154"/>
      <c r="BA21" s="154"/>
      <c r="BB21" s="154"/>
      <c r="BE21" s="130">
        <v>13</v>
      </c>
      <c r="BF21" s="61" t="s">
        <v>111</v>
      </c>
      <c r="BG21" s="62" t="s">
        <v>112</v>
      </c>
      <c r="BH21" s="61">
        <v>48</v>
      </c>
      <c r="BI21" s="61">
        <v>220</v>
      </c>
      <c r="BJ21" s="61" t="s">
        <v>495</v>
      </c>
      <c r="BK21" s="61" t="s">
        <v>808</v>
      </c>
      <c r="BL21" s="61" t="s">
        <v>418</v>
      </c>
      <c r="BM21" s="61" t="s">
        <v>60</v>
      </c>
      <c r="BS21" s="32" t="s">
        <v>226</v>
      </c>
      <c r="BT21" s="52" t="s">
        <v>227</v>
      </c>
      <c r="BU21" s="33">
        <f>SUM(R47,AF21,AT18,BH16)</f>
        <v>710</v>
      </c>
      <c r="BV21" s="33">
        <f>SUM(S47,AG21,AU18,BI16)</f>
        <v>4904</v>
      </c>
      <c r="BW21" s="33"/>
      <c r="BX21" s="33"/>
      <c r="BY21" s="33"/>
      <c r="BZ21" s="33" t="s">
        <v>809</v>
      </c>
      <c r="CA21" s="36" t="s">
        <v>802</v>
      </c>
      <c r="CD21" s="135" t="s">
        <v>655</v>
      </c>
      <c r="CE21" s="133" t="s">
        <v>64</v>
      </c>
      <c r="CF21" s="85" t="s">
        <v>111</v>
      </c>
      <c r="CG21" s="47" t="s">
        <v>188</v>
      </c>
      <c r="CH21" s="133" t="s">
        <v>655</v>
      </c>
      <c r="CI21" s="51">
        <v>22</v>
      </c>
      <c r="CJ21" s="731"/>
    </row>
    <row r="22" spans="15:123" ht="62.4" x14ac:dyDescent="0.3">
      <c r="O22" s="130">
        <v>3</v>
      </c>
      <c r="P22" s="61" t="s">
        <v>157</v>
      </c>
      <c r="Q22" s="329" t="s">
        <v>170</v>
      </c>
      <c r="R22" s="61">
        <v>1935</v>
      </c>
      <c r="S22" s="61">
        <v>9025</v>
      </c>
      <c r="T22" s="61" t="s">
        <v>639</v>
      </c>
      <c r="U22" s="61" t="s">
        <v>793</v>
      </c>
      <c r="V22" s="61" t="s">
        <v>794</v>
      </c>
      <c r="W22" s="61">
        <v>83</v>
      </c>
      <c r="X22" s="57" t="s">
        <v>95</v>
      </c>
      <c r="Y22" s="22"/>
      <c r="Z22" s="22">
        <v>18</v>
      </c>
      <c r="AC22" s="358">
        <v>11</v>
      </c>
      <c r="AD22" s="316" t="s">
        <v>309</v>
      </c>
      <c r="AE22" s="317" t="s">
        <v>310</v>
      </c>
      <c r="AF22" s="315">
        <v>71</v>
      </c>
      <c r="AG22" s="315">
        <v>0</v>
      </c>
      <c r="AH22" s="315" t="s">
        <v>810</v>
      </c>
      <c r="AI22" s="315" t="s">
        <v>811</v>
      </c>
      <c r="AJ22" s="315" t="s">
        <v>152</v>
      </c>
      <c r="AK22" s="360" t="s">
        <v>234</v>
      </c>
      <c r="AL22" s="154"/>
      <c r="AM22" s="154"/>
      <c r="AN22" s="154"/>
      <c r="AQ22" s="357">
        <v>17</v>
      </c>
      <c r="AR22" s="24" t="s">
        <v>230</v>
      </c>
      <c r="AS22" s="25" t="s">
        <v>231</v>
      </c>
      <c r="AT22" s="23">
        <v>19</v>
      </c>
      <c r="AU22" s="23">
        <v>0</v>
      </c>
      <c r="AV22" s="23" t="s">
        <v>167</v>
      </c>
      <c r="AW22" s="23" t="s">
        <v>84</v>
      </c>
      <c r="AX22" s="23" t="s">
        <v>152</v>
      </c>
      <c r="AY22" s="359" t="s">
        <v>234</v>
      </c>
      <c r="AZ22" s="154"/>
      <c r="BA22" s="154"/>
      <c r="BB22" s="154"/>
      <c r="BE22" s="318">
        <v>14</v>
      </c>
      <c r="BF22" s="171" t="s">
        <v>323</v>
      </c>
      <c r="BG22" s="172" t="s">
        <v>324</v>
      </c>
      <c r="BH22" s="171">
        <v>29</v>
      </c>
      <c r="BI22" s="171">
        <v>79</v>
      </c>
      <c r="BJ22" s="171" t="s">
        <v>812</v>
      </c>
      <c r="BK22" s="171" t="s">
        <v>128</v>
      </c>
      <c r="BL22" s="171" t="s">
        <v>473</v>
      </c>
      <c r="BM22" s="171" t="s">
        <v>60</v>
      </c>
      <c r="BS22" s="61" t="s">
        <v>91</v>
      </c>
      <c r="BT22" s="76" t="s">
        <v>92</v>
      </c>
      <c r="BU22" s="27">
        <f>SUM(D4,R63,AF20,AT14,BH19)</f>
        <v>1456</v>
      </c>
      <c r="BV22" s="27">
        <f>SUM(E4,S63,AG20,AU14,BI19)</f>
        <v>5855</v>
      </c>
      <c r="BW22" s="27"/>
      <c r="BX22" s="27"/>
      <c r="BY22" s="27"/>
      <c r="BZ22" s="27" t="s">
        <v>813</v>
      </c>
      <c r="CA22" s="29" t="s">
        <v>814</v>
      </c>
      <c r="CD22" s="135" t="s">
        <v>655</v>
      </c>
      <c r="CE22" s="133" t="s">
        <v>64</v>
      </c>
      <c r="CF22" s="85" t="s">
        <v>284</v>
      </c>
      <c r="CG22" s="58" t="s">
        <v>285</v>
      </c>
      <c r="CH22" s="133" t="s">
        <v>655</v>
      </c>
      <c r="CI22" s="51">
        <v>18</v>
      </c>
      <c r="CJ22" s="731"/>
    </row>
    <row r="23" spans="15:123" ht="169.95" customHeight="1" x14ac:dyDescent="0.3">
      <c r="O23" s="164">
        <v>12</v>
      </c>
      <c r="P23" s="53" t="s">
        <v>176</v>
      </c>
      <c r="Q23" s="97" t="s">
        <v>301</v>
      </c>
      <c r="R23" s="53">
        <v>739</v>
      </c>
      <c r="S23" s="53">
        <v>2718</v>
      </c>
      <c r="T23" s="53" t="s">
        <v>332</v>
      </c>
      <c r="U23" s="53" t="s">
        <v>815</v>
      </c>
      <c r="V23" s="53" t="s">
        <v>816</v>
      </c>
      <c r="W23" s="53">
        <v>64</v>
      </c>
      <c r="X23" s="68" t="s">
        <v>655</v>
      </c>
      <c r="Y23" s="38" t="s">
        <v>64</v>
      </c>
      <c r="Z23" s="38">
        <v>17</v>
      </c>
      <c r="AC23" s="357">
        <v>13</v>
      </c>
      <c r="AD23" s="24" t="s">
        <v>183</v>
      </c>
      <c r="AE23" s="25" t="s">
        <v>184</v>
      </c>
      <c r="AF23" s="23">
        <v>62</v>
      </c>
      <c r="AG23" s="23">
        <v>532</v>
      </c>
      <c r="AH23" s="23" t="s">
        <v>803</v>
      </c>
      <c r="AI23" s="23" t="s">
        <v>778</v>
      </c>
      <c r="AJ23" s="23" t="s">
        <v>817</v>
      </c>
      <c r="AK23" s="359" t="s">
        <v>60</v>
      </c>
      <c r="AL23" s="154"/>
      <c r="AM23" s="154"/>
      <c r="AN23" s="154"/>
      <c r="AQ23" s="358">
        <v>18</v>
      </c>
      <c r="AR23" s="316" t="s">
        <v>244</v>
      </c>
      <c r="AS23" s="317" t="s">
        <v>330</v>
      </c>
      <c r="AT23" s="315">
        <v>12</v>
      </c>
      <c r="AU23" s="315">
        <v>99</v>
      </c>
      <c r="AV23" s="315" t="s">
        <v>818</v>
      </c>
      <c r="AW23" s="315" t="s">
        <v>208</v>
      </c>
      <c r="AX23" s="315" t="s">
        <v>100</v>
      </c>
      <c r="AY23" s="360" t="s">
        <v>60</v>
      </c>
      <c r="AZ23" s="154"/>
      <c r="BA23" s="154"/>
      <c r="BB23" s="154"/>
      <c r="BE23" s="130">
        <v>15</v>
      </c>
      <c r="BF23" s="61" t="s">
        <v>230</v>
      </c>
      <c r="BG23" s="62" t="s">
        <v>231</v>
      </c>
      <c r="BH23" s="61">
        <v>28</v>
      </c>
      <c r="BI23" s="61">
        <v>0</v>
      </c>
      <c r="BJ23" s="61" t="s">
        <v>819</v>
      </c>
      <c r="BK23" s="61" t="s">
        <v>820</v>
      </c>
      <c r="BL23" s="61" t="s">
        <v>152</v>
      </c>
      <c r="BM23" s="61" t="s">
        <v>234</v>
      </c>
      <c r="BS23" s="32" t="s">
        <v>174</v>
      </c>
      <c r="BT23" s="52" t="s">
        <v>175</v>
      </c>
      <c r="BU23" s="33">
        <f>SUM(R39,AF18,AT13,BH17)</f>
        <v>923</v>
      </c>
      <c r="BV23" s="33">
        <f>SUM(S39,AG18,AU13,BI17)</f>
        <v>5838</v>
      </c>
      <c r="BW23" s="33"/>
      <c r="BX23" s="33"/>
      <c r="BY23" s="33"/>
      <c r="BZ23" s="33" t="s">
        <v>821</v>
      </c>
      <c r="CA23" s="36" t="s">
        <v>822</v>
      </c>
      <c r="CD23" s="135" t="s">
        <v>655</v>
      </c>
      <c r="CE23" s="133" t="s">
        <v>64</v>
      </c>
      <c r="CF23" s="85" t="s">
        <v>323</v>
      </c>
      <c r="CG23" s="47" t="s">
        <v>324</v>
      </c>
      <c r="CH23" s="133" t="s">
        <v>655</v>
      </c>
      <c r="CI23" s="51">
        <v>12</v>
      </c>
      <c r="CJ23" s="731"/>
    </row>
    <row r="24" spans="15:123" ht="78" x14ac:dyDescent="0.3">
      <c r="O24" s="164">
        <v>12</v>
      </c>
      <c r="P24" s="53" t="s">
        <v>176</v>
      </c>
      <c r="Q24" s="97" t="s">
        <v>301</v>
      </c>
      <c r="R24" s="53">
        <v>739</v>
      </c>
      <c r="S24" s="53">
        <v>2718</v>
      </c>
      <c r="T24" s="53" t="s">
        <v>332</v>
      </c>
      <c r="U24" s="53" t="s">
        <v>815</v>
      </c>
      <c r="V24" s="53" t="s">
        <v>816</v>
      </c>
      <c r="W24" s="53">
        <v>64</v>
      </c>
      <c r="X24" s="68" t="s">
        <v>694</v>
      </c>
      <c r="Y24" s="38" t="s">
        <v>77</v>
      </c>
      <c r="Z24" s="38">
        <v>17</v>
      </c>
      <c r="AC24" s="358">
        <v>14</v>
      </c>
      <c r="AD24" s="316" t="s">
        <v>284</v>
      </c>
      <c r="AE24" s="317" t="s">
        <v>288</v>
      </c>
      <c r="AF24" s="315">
        <v>61</v>
      </c>
      <c r="AG24" s="315">
        <v>467</v>
      </c>
      <c r="AH24" s="315" t="s">
        <v>823</v>
      </c>
      <c r="AI24" s="315" t="s">
        <v>824</v>
      </c>
      <c r="AJ24" s="315" t="s">
        <v>825</v>
      </c>
      <c r="AK24" s="360" t="s">
        <v>60</v>
      </c>
      <c r="AL24" s="154"/>
      <c r="AM24" s="154"/>
      <c r="AN24" s="154"/>
      <c r="BE24" s="318">
        <v>16</v>
      </c>
      <c r="BF24" s="171" t="s">
        <v>298</v>
      </c>
      <c r="BG24" s="172" t="s">
        <v>299</v>
      </c>
      <c r="BH24" s="171">
        <v>17</v>
      </c>
      <c r="BI24" s="171">
        <v>0</v>
      </c>
      <c r="BJ24" s="171" t="s">
        <v>652</v>
      </c>
      <c r="BK24" s="171" t="s">
        <v>58</v>
      </c>
      <c r="BL24" s="171" t="s">
        <v>152</v>
      </c>
      <c r="BM24" s="171" t="s">
        <v>60</v>
      </c>
      <c r="BS24" s="61" t="s">
        <v>448</v>
      </c>
      <c r="BT24" s="75" t="s">
        <v>449</v>
      </c>
      <c r="BU24" s="76">
        <f>R34</f>
        <v>828</v>
      </c>
      <c r="BV24" s="76">
        <f>S34</f>
        <v>2593</v>
      </c>
      <c r="BW24" s="132"/>
      <c r="BX24" s="132"/>
      <c r="BY24" s="132"/>
      <c r="BZ24" s="76">
        <f>W34</f>
        <v>41</v>
      </c>
      <c r="CA24" s="29">
        <f t="shared" ref="CA24" si="1">BZ24/BU24</f>
        <v>4.9516908212560384E-2</v>
      </c>
      <c r="CD24" s="76" t="s">
        <v>694</v>
      </c>
      <c r="CE24" s="76" t="s">
        <v>319</v>
      </c>
      <c r="CF24" s="61" t="s">
        <v>71</v>
      </c>
      <c r="CG24" s="75" t="s">
        <v>116</v>
      </c>
      <c r="CH24" s="22" t="s">
        <v>655</v>
      </c>
      <c r="CI24" s="307">
        <v>53</v>
      </c>
      <c r="CJ24" s="727">
        <f>SUM(CI24,CI25,CI26,CI27,CI28,CI29,CI30,CI31,CI32,CI33,CI34,CI35)</f>
        <v>344</v>
      </c>
    </row>
    <row r="25" spans="15:123" ht="57.6" x14ac:dyDescent="0.3">
      <c r="O25" s="164">
        <v>12</v>
      </c>
      <c r="P25" s="53" t="s">
        <v>176</v>
      </c>
      <c r="Q25" s="97" t="s">
        <v>301</v>
      </c>
      <c r="R25" s="53">
        <v>739</v>
      </c>
      <c r="S25" s="53">
        <v>2718</v>
      </c>
      <c r="T25" s="53" t="s">
        <v>332</v>
      </c>
      <c r="U25" s="53" t="s">
        <v>815</v>
      </c>
      <c r="V25" s="53" t="s">
        <v>816</v>
      </c>
      <c r="W25" s="53">
        <v>64</v>
      </c>
      <c r="X25" s="68" t="s">
        <v>95</v>
      </c>
      <c r="Y25" s="38"/>
      <c r="Z25" s="38">
        <v>30</v>
      </c>
      <c r="AC25" s="357">
        <v>15</v>
      </c>
      <c r="AD25" s="24" t="s">
        <v>86</v>
      </c>
      <c r="AE25" s="25" t="s">
        <v>87</v>
      </c>
      <c r="AF25" s="23">
        <v>40</v>
      </c>
      <c r="AG25" s="23">
        <v>1199</v>
      </c>
      <c r="AH25" s="23" t="s">
        <v>410</v>
      </c>
      <c r="AI25" s="23" t="s">
        <v>826</v>
      </c>
      <c r="AJ25" s="23" t="s">
        <v>152</v>
      </c>
      <c r="AK25" s="359" t="s">
        <v>60</v>
      </c>
      <c r="AL25" s="154"/>
      <c r="AM25" s="154"/>
      <c r="AN25" s="154"/>
      <c r="BE25" s="130">
        <v>17</v>
      </c>
      <c r="BF25" s="61" t="s">
        <v>279</v>
      </c>
      <c r="BG25" s="62" t="s">
        <v>280</v>
      </c>
      <c r="BH25" s="61">
        <v>15</v>
      </c>
      <c r="BI25" s="61">
        <v>79</v>
      </c>
      <c r="BJ25" s="61" t="s">
        <v>403</v>
      </c>
      <c r="BK25" s="61" t="s">
        <v>827</v>
      </c>
      <c r="BL25" s="61" t="s">
        <v>169</v>
      </c>
      <c r="BM25" s="61" t="s">
        <v>60</v>
      </c>
      <c r="BS25" s="32" t="s">
        <v>157</v>
      </c>
      <c r="BT25" s="33" t="s">
        <v>158</v>
      </c>
      <c r="BU25" s="33">
        <f>SUM(R20,AF19,AT11,BH14)</f>
        <v>2548</v>
      </c>
      <c r="BV25" s="33">
        <f>SUM(S20,AG19,AU11,BI14)</f>
        <v>12326</v>
      </c>
      <c r="BW25" s="33"/>
      <c r="BX25" s="33"/>
      <c r="BY25" s="33"/>
      <c r="BZ25" s="33" t="s">
        <v>828</v>
      </c>
      <c r="CA25" s="36" t="s">
        <v>829</v>
      </c>
      <c r="CD25" s="76" t="s">
        <v>694</v>
      </c>
      <c r="CE25" s="76" t="s">
        <v>319</v>
      </c>
      <c r="CF25" s="61" t="s">
        <v>65</v>
      </c>
      <c r="CG25" s="61" t="s">
        <v>66</v>
      </c>
      <c r="CH25" s="22" t="s">
        <v>655</v>
      </c>
      <c r="CI25" s="307">
        <v>79</v>
      </c>
      <c r="CJ25" s="727"/>
    </row>
    <row r="26" spans="15:123" ht="31.2" x14ac:dyDescent="0.3">
      <c r="O26" s="165">
        <v>22</v>
      </c>
      <c r="P26" s="26" t="s">
        <v>117</v>
      </c>
      <c r="Q26" s="332" t="s">
        <v>137</v>
      </c>
      <c r="R26" s="26">
        <v>514</v>
      </c>
      <c r="S26" s="26">
        <v>3446</v>
      </c>
      <c r="T26" s="26" t="s">
        <v>613</v>
      </c>
      <c r="U26" s="26" t="s">
        <v>428</v>
      </c>
      <c r="V26" s="26" t="s">
        <v>830</v>
      </c>
      <c r="W26" s="26">
        <v>62</v>
      </c>
      <c r="X26" s="57" t="s">
        <v>655</v>
      </c>
      <c r="Y26" s="22" t="s">
        <v>64</v>
      </c>
      <c r="Z26" s="22">
        <v>42</v>
      </c>
      <c r="AC26" s="358">
        <v>16</v>
      </c>
      <c r="AD26" s="316" t="s">
        <v>279</v>
      </c>
      <c r="AE26" s="317" t="s">
        <v>280</v>
      </c>
      <c r="AF26" s="315">
        <v>34</v>
      </c>
      <c r="AG26" s="315">
        <v>135</v>
      </c>
      <c r="AH26" s="315" t="s">
        <v>831</v>
      </c>
      <c r="AI26" s="315" t="s">
        <v>832</v>
      </c>
      <c r="AJ26" s="315" t="s">
        <v>833</v>
      </c>
      <c r="AK26" s="360" t="s">
        <v>60</v>
      </c>
      <c r="AL26" s="154"/>
      <c r="AM26" s="154"/>
      <c r="AN26" s="154"/>
      <c r="BE26" s="318">
        <v>18</v>
      </c>
      <c r="BF26" s="171" t="s">
        <v>260</v>
      </c>
      <c r="BG26" s="172" t="s">
        <v>261</v>
      </c>
      <c r="BH26" s="171">
        <v>13</v>
      </c>
      <c r="BI26" s="171">
        <v>89</v>
      </c>
      <c r="BJ26" s="171" t="s">
        <v>467</v>
      </c>
      <c r="BK26" s="171" t="s">
        <v>834</v>
      </c>
      <c r="BL26" s="171" t="s">
        <v>835</v>
      </c>
      <c r="BM26" s="171" t="s">
        <v>60</v>
      </c>
      <c r="BS26" s="61" t="s">
        <v>430</v>
      </c>
      <c r="BT26" s="76" t="s">
        <v>431</v>
      </c>
      <c r="BU26" s="76">
        <f>R54</f>
        <v>384</v>
      </c>
      <c r="BV26" s="76">
        <f>S54</f>
        <v>1223</v>
      </c>
      <c r="BW26" s="76"/>
      <c r="BX26" s="76"/>
      <c r="BY26" s="76"/>
      <c r="BZ26" s="76">
        <f>W54</f>
        <v>13</v>
      </c>
      <c r="CA26" s="29">
        <f t="shared" ref="CA26:CA27" si="2">BZ26/BU26</f>
        <v>3.3854166666666664E-2</v>
      </c>
      <c r="CD26" s="76" t="s">
        <v>694</v>
      </c>
      <c r="CE26" s="76" t="s">
        <v>319</v>
      </c>
      <c r="CF26" s="61" t="s">
        <v>78</v>
      </c>
      <c r="CG26" s="76" t="s">
        <v>93</v>
      </c>
      <c r="CH26" s="22" t="s">
        <v>655</v>
      </c>
      <c r="CI26" s="307">
        <v>32</v>
      </c>
      <c r="CJ26" s="727"/>
    </row>
    <row r="27" spans="15:123" ht="136.05000000000001" customHeight="1" x14ac:dyDescent="0.3">
      <c r="O27" s="165">
        <v>22</v>
      </c>
      <c r="P27" s="26" t="s">
        <v>117</v>
      </c>
      <c r="Q27" s="332" t="s">
        <v>137</v>
      </c>
      <c r="R27" s="26">
        <v>514</v>
      </c>
      <c r="S27" s="26">
        <v>3446</v>
      </c>
      <c r="T27" s="26" t="s">
        <v>613</v>
      </c>
      <c r="U27" s="26" t="s">
        <v>428</v>
      </c>
      <c r="V27" s="26" t="s">
        <v>830</v>
      </c>
      <c r="W27" s="26">
        <v>62</v>
      </c>
      <c r="X27" s="57" t="s">
        <v>694</v>
      </c>
      <c r="Y27" s="22" t="s">
        <v>77</v>
      </c>
      <c r="Z27" s="22">
        <v>17</v>
      </c>
      <c r="AC27" s="357">
        <v>17</v>
      </c>
      <c r="AD27" s="24" t="s">
        <v>470</v>
      </c>
      <c r="AE27" s="25" t="s">
        <v>471</v>
      </c>
      <c r="AF27" s="23">
        <v>16</v>
      </c>
      <c r="AG27" s="23">
        <v>48</v>
      </c>
      <c r="AH27" s="23" t="s">
        <v>836</v>
      </c>
      <c r="AI27" s="23" t="s">
        <v>400</v>
      </c>
      <c r="AJ27" s="23" t="s">
        <v>837</v>
      </c>
      <c r="AK27" s="359" t="s">
        <v>60</v>
      </c>
      <c r="AL27" s="154"/>
      <c r="AM27" s="154"/>
      <c r="AN27" s="154"/>
      <c r="BE27" s="130">
        <v>19</v>
      </c>
      <c r="BF27" s="61" t="s">
        <v>86</v>
      </c>
      <c r="BG27" s="62" t="s">
        <v>87</v>
      </c>
      <c r="BH27" s="61">
        <v>13</v>
      </c>
      <c r="BI27" s="61">
        <v>373</v>
      </c>
      <c r="BJ27" s="61" t="s">
        <v>55</v>
      </c>
      <c r="BK27" s="61" t="s">
        <v>838</v>
      </c>
      <c r="BL27" s="61" t="s">
        <v>152</v>
      </c>
      <c r="BM27" s="61" t="s">
        <v>60</v>
      </c>
      <c r="BS27" s="73" t="s">
        <v>557</v>
      </c>
      <c r="BT27" s="84" t="s">
        <v>558</v>
      </c>
      <c r="BU27" s="44">
        <f>R52</f>
        <v>1713</v>
      </c>
      <c r="BV27" s="44">
        <f>S52</f>
        <v>4868</v>
      </c>
      <c r="BW27" s="44"/>
      <c r="BX27" s="44"/>
      <c r="BY27" s="44"/>
      <c r="BZ27" s="44">
        <f>W52</f>
        <v>18</v>
      </c>
      <c r="CA27" s="36">
        <f t="shared" si="2"/>
        <v>1.0507880910683012E-2</v>
      </c>
      <c r="CD27" s="76" t="s">
        <v>694</v>
      </c>
      <c r="CE27" s="76" t="s">
        <v>319</v>
      </c>
      <c r="CF27" s="61" t="s">
        <v>101</v>
      </c>
      <c r="CG27" s="76" t="s">
        <v>102</v>
      </c>
      <c r="CH27" s="22" t="s">
        <v>655</v>
      </c>
      <c r="CI27" s="307">
        <v>27</v>
      </c>
      <c r="CJ27" s="727"/>
    </row>
    <row r="28" spans="15:123" ht="31.2" x14ac:dyDescent="0.3">
      <c r="O28" s="165">
        <v>22</v>
      </c>
      <c r="P28" s="26" t="s">
        <v>117</v>
      </c>
      <c r="Q28" s="332" t="s">
        <v>137</v>
      </c>
      <c r="R28" s="26">
        <v>514</v>
      </c>
      <c r="S28" s="26">
        <v>3446</v>
      </c>
      <c r="T28" s="26" t="s">
        <v>613</v>
      </c>
      <c r="U28" s="26" t="s">
        <v>428</v>
      </c>
      <c r="V28" s="26" t="s">
        <v>830</v>
      </c>
      <c r="W28" s="26">
        <v>62</v>
      </c>
      <c r="X28" s="57" t="s">
        <v>95</v>
      </c>
      <c r="Y28" s="22"/>
      <c r="Z28" s="22" t="s">
        <v>305</v>
      </c>
      <c r="AC28" s="358">
        <v>18</v>
      </c>
      <c r="AD28" s="316" t="s">
        <v>260</v>
      </c>
      <c r="AE28" s="317" t="s">
        <v>261</v>
      </c>
      <c r="AF28" s="315">
        <v>12</v>
      </c>
      <c r="AG28" s="315">
        <v>74</v>
      </c>
      <c r="AH28" s="315" t="s">
        <v>327</v>
      </c>
      <c r="AI28" s="315" t="s">
        <v>839</v>
      </c>
      <c r="AJ28" s="315" t="s">
        <v>100</v>
      </c>
      <c r="AK28" s="360" t="s">
        <v>60</v>
      </c>
      <c r="AL28" s="154"/>
      <c r="AM28" s="154"/>
      <c r="AN28" s="154"/>
      <c r="BE28" s="318">
        <v>20</v>
      </c>
      <c r="BF28" s="171" t="s">
        <v>334</v>
      </c>
      <c r="BG28" s="172" t="s">
        <v>393</v>
      </c>
      <c r="BH28" s="171">
        <v>12</v>
      </c>
      <c r="BI28" s="171">
        <v>123</v>
      </c>
      <c r="BJ28" s="171" t="s">
        <v>840</v>
      </c>
      <c r="BK28" s="171" t="s">
        <v>444</v>
      </c>
      <c r="BL28" s="171" t="s">
        <v>181</v>
      </c>
      <c r="BM28" s="171" t="s">
        <v>60</v>
      </c>
      <c r="BS28" s="26" t="s">
        <v>279</v>
      </c>
      <c r="BT28" s="27" t="s">
        <v>280</v>
      </c>
      <c r="BU28" s="27">
        <f>SUM(R70,AF26,AT20,BH25)</f>
        <v>332</v>
      </c>
      <c r="BV28" s="27">
        <f>SUM(S70,AG26,AU20,BI25)</f>
        <v>1256</v>
      </c>
      <c r="BW28" s="27"/>
      <c r="BX28" s="27"/>
      <c r="BY28" s="27"/>
      <c r="BZ28" s="27" t="s">
        <v>841</v>
      </c>
      <c r="CA28" s="29" t="s">
        <v>842</v>
      </c>
      <c r="CD28" s="76" t="s">
        <v>694</v>
      </c>
      <c r="CE28" s="76" t="s">
        <v>319</v>
      </c>
      <c r="CF28" s="61" t="s">
        <v>157</v>
      </c>
      <c r="CG28" s="76" t="s">
        <v>158</v>
      </c>
      <c r="CH28" s="22" t="s">
        <v>655</v>
      </c>
      <c r="CI28" s="307">
        <v>34</v>
      </c>
      <c r="CJ28" s="727"/>
    </row>
    <row r="29" spans="15:123" ht="93.6" x14ac:dyDescent="0.3">
      <c r="O29" s="164">
        <v>23</v>
      </c>
      <c r="P29" s="53" t="s">
        <v>165</v>
      </c>
      <c r="Q29" s="97" t="s">
        <v>166</v>
      </c>
      <c r="R29" s="53">
        <v>506</v>
      </c>
      <c r="S29" s="53">
        <v>1899</v>
      </c>
      <c r="T29" s="53" t="s">
        <v>820</v>
      </c>
      <c r="U29" s="53" t="s">
        <v>843</v>
      </c>
      <c r="V29" s="53" t="s">
        <v>844</v>
      </c>
      <c r="W29" s="53">
        <v>62</v>
      </c>
      <c r="X29" s="68" t="s">
        <v>655</v>
      </c>
      <c r="Y29" s="38" t="s">
        <v>64</v>
      </c>
      <c r="Z29" s="38">
        <v>34</v>
      </c>
      <c r="AC29" s="357">
        <v>19</v>
      </c>
      <c r="AD29" s="24" t="s">
        <v>244</v>
      </c>
      <c r="AE29" s="25" t="s">
        <v>330</v>
      </c>
      <c r="AF29" s="23">
        <v>11</v>
      </c>
      <c r="AG29" s="23">
        <v>69</v>
      </c>
      <c r="AH29" s="23" t="s">
        <v>167</v>
      </c>
      <c r="AI29" s="23" t="s">
        <v>643</v>
      </c>
      <c r="AJ29" s="23" t="s">
        <v>845</v>
      </c>
      <c r="AK29" s="359" t="s">
        <v>60</v>
      </c>
      <c r="AL29" s="154"/>
      <c r="AM29" s="154"/>
      <c r="AN29" s="154"/>
      <c r="BS29" s="73" t="s">
        <v>86</v>
      </c>
      <c r="BT29" s="44" t="s">
        <v>315</v>
      </c>
      <c r="BU29" s="44">
        <f>SUM(R80,AF25,BH27)</f>
        <v>164</v>
      </c>
      <c r="BV29" s="44">
        <f>SUM(S80,AG25,BI27)</f>
        <v>3055</v>
      </c>
      <c r="BW29" s="44"/>
      <c r="BX29" s="44"/>
      <c r="BY29" s="44"/>
      <c r="BZ29" s="44" t="s">
        <v>325</v>
      </c>
      <c r="CA29" s="36" t="s">
        <v>846</v>
      </c>
      <c r="CD29" s="76" t="s">
        <v>694</v>
      </c>
      <c r="CE29" s="76" t="s">
        <v>319</v>
      </c>
      <c r="CF29" s="61" t="s">
        <v>176</v>
      </c>
      <c r="CG29" s="75" t="s">
        <v>177</v>
      </c>
      <c r="CH29" s="22" t="s">
        <v>655</v>
      </c>
      <c r="CI29" s="307">
        <v>17</v>
      </c>
      <c r="CJ29" s="727"/>
    </row>
    <row r="30" spans="15:123" ht="57.6" x14ac:dyDescent="0.3">
      <c r="O30" s="164">
        <v>23</v>
      </c>
      <c r="P30" s="53" t="s">
        <v>165</v>
      </c>
      <c r="Q30" s="97" t="s">
        <v>166</v>
      </c>
      <c r="R30" s="53">
        <v>506</v>
      </c>
      <c r="S30" s="53">
        <v>1899</v>
      </c>
      <c r="T30" s="53" t="s">
        <v>820</v>
      </c>
      <c r="U30" s="53" t="s">
        <v>843</v>
      </c>
      <c r="V30" s="53" t="s">
        <v>844</v>
      </c>
      <c r="W30" s="53">
        <v>62</v>
      </c>
      <c r="X30" s="68" t="s">
        <v>694</v>
      </c>
      <c r="Y30" s="38" t="s">
        <v>77</v>
      </c>
      <c r="Z30" s="38">
        <v>22</v>
      </c>
      <c r="BS30" s="61" t="s">
        <v>413</v>
      </c>
      <c r="BT30" s="76" t="s">
        <v>414</v>
      </c>
      <c r="BU30" s="76">
        <f>SUM(R86,AF27)</f>
        <v>57</v>
      </c>
      <c r="BV30" s="76">
        <f>SUM(S86,AG27)</f>
        <v>158</v>
      </c>
      <c r="BW30" s="76"/>
      <c r="BX30" s="76"/>
      <c r="BY30" s="76"/>
      <c r="BZ30" s="76" t="s">
        <v>390</v>
      </c>
      <c r="CA30" s="29" t="s">
        <v>847</v>
      </c>
      <c r="CD30" s="76" t="s">
        <v>694</v>
      </c>
      <c r="CE30" s="76" t="s">
        <v>319</v>
      </c>
      <c r="CF30" s="61" t="s">
        <v>117</v>
      </c>
      <c r="CG30" s="76" t="s">
        <v>118</v>
      </c>
      <c r="CH30" s="22" t="s">
        <v>655</v>
      </c>
      <c r="CI30" s="307">
        <v>17</v>
      </c>
      <c r="CJ30" s="727"/>
    </row>
    <row r="31" spans="15:123" ht="62.4" x14ac:dyDescent="0.3">
      <c r="O31" s="164">
        <v>23</v>
      </c>
      <c r="P31" s="53" t="s">
        <v>165</v>
      </c>
      <c r="Q31" s="97" t="s">
        <v>166</v>
      </c>
      <c r="R31" s="53">
        <v>506</v>
      </c>
      <c r="S31" s="53">
        <v>1899</v>
      </c>
      <c r="T31" s="53" t="s">
        <v>820</v>
      </c>
      <c r="U31" s="53" t="s">
        <v>843</v>
      </c>
      <c r="V31" s="53" t="s">
        <v>844</v>
      </c>
      <c r="W31" s="53">
        <v>62</v>
      </c>
      <c r="X31" s="68" t="s">
        <v>95</v>
      </c>
      <c r="Y31" s="38"/>
      <c r="Z31" s="38" t="s">
        <v>178</v>
      </c>
      <c r="BS31" s="73" t="s">
        <v>334</v>
      </c>
      <c r="BT31" s="44" t="s">
        <v>335</v>
      </c>
      <c r="BU31" s="44">
        <f>SUM(R82,BH28)</f>
        <v>75</v>
      </c>
      <c r="BV31" s="44">
        <f>SUM(S82,BI28)</f>
        <v>408</v>
      </c>
      <c r="BW31" s="44"/>
      <c r="BX31" s="44"/>
      <c r="BY31" s="44"/>
      <c r="BZ31" s="44" t="s">
        <v>390</v>
      </c>
      <c r="CA31" s="36" t="s">
        <v>848</v>
      </c>
      <c r="CD31" s="76" t="s">
        <v>694</v>
      </c>
      <c r="CE31" s="76" t="s">
        <v>319</v>
      </c>
      <c r="CF31" s="61" t="s">
        <v>165</v>
      </c>
      <c r="CG31" s="75" t="s">
        <v>306</v>
      </c>
      <c r="CH31" s="22" t="s">
        <v>655</v>
      </c>
      <c r="CI31" s="307">
        <v>22</v>
      </c>
      <c r="CJ31" s="727"/>
    </row>
    <row r="32" spans="15:123" ht="57.6" x14ac:dyDescent="0.3">
      <c r="O32" s="130">
        <v>33</v>
      </c>
      <c r="P32" s="61" t="s">
        <v>144</v>
      </c>
      <c r="Q32" s="329" t="s">
        <v>146</v>
      </c>
      <c r="R32" s="61">
        <v>216</v>
      </c>
      <c r="S32" s="61">
        <v>1035</v>
      </c>
      <c r="T32" s="61" t="s">
        <v>849</v>
      </c>
      <c r="U32" s="61" t="s">
        <v>850</v>
      </c>
      <c r="V32" s="61" t="s">
        <v>851</v>
      </c>
      <c r="W32" s="61">
        <v>54</v>
      </c>
      <c r="X32" s="57" t="s">
        <v>655</v>
      </c>
      <c r="Y32" s="22" t="s">
        <v>64</v>
      </c>
      <c r="Z32" s="22">
        <v>37</v>
      </c>
      <c r="BS32" s="61" t="s">
        <v>353</v>
      </c>
      <c r="BT32" s="76" t="s">
        <v>354</v>
      </c>
      <c r="BU32" s="76">
        <f>SUM(R75,AT12)</f>
        <v>336</v>
      </c>
      <c r="BV32" s="76">
        <f>SUM(S75,AU12)</f>
        <v>336</v>
      </c>
      <c r="BW32" s="76"/>
      <c r="BX32" s="76"/>
      <c r="BY32" s="76"/>
      <c r="BZ32" s="76" t="s">
        <v>390</v>
      </c>
      <c r="CA32" s="29" t="s">
        <v>852</v>
      </c>
      <c r="CD32" s="76" t="s">
        <v>694</v>
      </c>
      <c r="CE32" s="76" t="s">
        <v>319</v>
      </c>
      <c r="CF32" s="61" t="s">
        <v>448</v>
      </c>
      <c r="CG32" s="75" t="s">
        <v>449</v>
      </c>
      <c r="CH32" s="22" t="s">
        <v>655</v>
      </c>
      <c r="CI32" s="307">
        <v>28</v>
      </c>
      <c r="CJ32" s="727"/>
    </row>
    <row r="33" spans="15:89" ht="16.05" customHeight="1" x14ac:dyDescent="0.3">
      <c r="O33" s="130">
        <v>33</v>
      </c>
      <c r="P33" s="61" t="s">
        <v>144</v>
      </c>
      <c r="Q33" s="329" t="s">
        <v>146</v>
      </c>
      <c r="R33" s="61">
        <v>216</v>
      </c>
      <c r="S33" s="61">
        <v>1035</v>
      </c>
      <c r="T33" s="61" t="s">
        <v>849</v>
      </c>
      <c r="U33" s="61" t="s">
        <v>850</v>
      </c>
      <c r="V33" s="61" t="s">
        <v>851</v>
      </c>
      <c r="W33" s="61">
        <v>54</v>
      </c>
      <c r="X33" s="57" t="s">
        <v>95</v>
      </c>
      <c r="Y33" s="22"/>
      <c r="Z33" s="22">
        <v>17</v>
      </c>
      <c r="BS33" s="73" t="s">
        <v>298</v>
      </c>
      <c r="BT33" s="84" t="s">
        <v>299</v>
      </c>
      <c r="BU33" s="44">
        <f>SUM(R69,BH24)</f>
        <v>374</v>
      </c>
      <c r="BV33" s="44">
        <f>SUM(S69,BI24)</f>
        <v>29</v>
      </c>
      <c r="BW33" s="44"/>
      <c r="BX33" s="44"/>
      <c r="BY33" s="44"/>
      <c r="BZ33" s="44" t="s">
        <v>390</v>
      </c>
      <c r="CA33" s="36" t="s">
        <v>853</v>
      </c>
      <c r="CD33" s="76" t="s">
        <v>694</v>
      </c>
      <c r="CE33" s="76" t="s">
        <v>319</v>
      </c>
      <c r="CF33" s="61" t="s">
        <v>183</v>
      </c>
      <c r="CG33" s="76" t="s">
        <v>184</v>
      </c>
      <c r="CH33" s="22" t="s">
        <v>655</v>
      </c>
      <c r="CI33" s="307">
        <v>11</v>
      </c>
      <c r="CJ33" s="727"/>
    </row>
    <row r="34" spans="15:89" ht="46.8" x14ac:dyDescent="0.3">
      <c r="O34" s="164">
        <v>11</v>
      </c>
      <c r="P34" s="53" t="s">
        <v>448</v>
      </c>
      <c r="Q34" s="97" t="s">
        <v>494</v>
      </c>
      <c r="R34" s="53">
        <v>828</v>
      </c>
      <c r="S34" s="53">
        <v>2593</v>
      </c>
      <c r="T34" s="53" t="s">
        <v>854</v>
      </c>
      <c r="U34" s="53" t="s">
        <v>855</v>
      </c>
      <c r="V34" s="53" t="s">
        <v>856</v>
      </c>
      <c r="W34" s="53">
        <v>41</v>
      </c>
      <c r="X34" s="68" t="s">
        <v>694</v>
      </c>
      <c r="Y34" s="38" t="s">
        <v>77</v>
      </c>
      <c r="Z34" s="38">
        <v>28</v>
      </c>
      <c r="BS34" s="61" t="s">
        <v>857</v>
      </c>
      <c r="BT34" s="75" t="s">
        <v>858</v>
      </c>
      <c r="BU34" s="76">
        <f>R92</f>
        <v>14</v>
      </c>
      <c r="BV34" s="76">
        <f>S92</f>
        <v>0</v>
      </c>
      <c r="BW34" s="76"/>
      <c r="BX34" s="76"/>
      <c r="BY34" s="76"/>
      <c r="BZ34" s="76" t="str">
        <f>W92</f>
        <v>0 à 10</v>
      </c>
      <c r="CA34" s="29" t="s">
        <v>859</v>
      </c>
      <c r="CD34" s="76" t="s">
        <v>694</v>
      </c>
      <c r="CE34" s="76" t="s">
        <v>319</v>
      </c>
      <c r="CF34" s="61" t="s">
        <v>174</v>
      </c>
      <c r="CG34" s="75" t="s">
        <v>175</v>
      </c>
      <c r="CH34" s="22" t="s">
        <v>655</v>
      </c>
      <c r="CI34" s="307">
        <v>13</v>
      </c>
      <c r="CJ34" s="727"/>
    </row>
    <row r="35" spans="15:89" ht="28.8" x14ac:dyDescent="0.3">
      <c r="O35" s="164">
        <v>11</v>
      </c>
      <c r="P35" s="53" t="s">
        <v>448</v>
      </c>
      <c r="Q35" s="97" t="s">
        <v>494</v>
      </c>
      <c r="R35" s="53">
        <v>828</v>
      </c>
      <c r="S35" s="53">
        <v>2593</v>
      </c>
      <c r="T35" s="53" t="s">
        <v>854</v>
      </c>
      <c r="U35" s="53" t="s">
        <v>855</v>
      </c>
      <c r="V35" s="53" t="s">
        <v>856</v>
      </c>
      <c r="W35" s="53">
        <v>41</v>
      </c>
      <c r="X35" s="68" t="s">
        <v>95</v>
      </c>
      <c r="Y35" s="38"/>
      <c r="Z35" s="38">
        <v>13</v>
      </c>
      <c r="BS35" s="73" t="s">
        <v>488</v>
      </c>
      <c r="BT35" s="44" t="s">
        <v>489</v>
      </c>
      <c r="BU35" s="44">
        <f>R91</f>
        <v>17</v>
      </c>
      <c r="BV35" s="44">
        <f>S91</f>
        <v>43</v>
      </c>
      <c r="BW35" s="44"/>
      <c r="BX35" s="44"/>
      <c r="BY35" s="44"/>
      <c r="BZ35" s="44" t="str">
        <f>W91</f>
        <v>0 à 10</v>
      </c>
      <c r="CA35" s="36" t="s">
        <v>860</v>
      </c>
      <c r="CD35" s="76" t="s">
        <v>694</v>
      </c>
      <c r="CE35" s="76" t="s">
        <v>319</v>
      </c>
      <c r="CF35" s="61" t="s">
        <v>111</v>
      </c>
      <c r="CG35" s="76" t="s">
        <v>188</v>
      </c>
      <c r="CH35" s="22" t="s">
        <v>655</v>
      </c>
      <c r="CI35" s="307">
        <v>11</v>
      </c>
      <c r="CJ35" s="727"/>
    </row>
    <row r="36" spans="15:89" ht="62.4" x14ac:dyDescent="0.3">
      <c r="O36" s="130">
        <v>21</v>
      </c>
      <c r="P36" s="61" t="s">
        <v>183</v>
      </c>
      <c r="Q36" s="329" t="s">
        <v>184</v>
      </c>
      <c r="R36" s="61">
        <v>515</v>
      </c>
      <c r="S36" s="61">
        <v>2042</v>
      </c>
      <c r="T36" s="61" t="s">
        <v>641</v>
      </c>
      <c r="U36" s="61" t="s">
        <v>861</v>
      </c>
      <c r="V36" s="61" t="s">
        <v>862</v>
      </c>
      <c r="W36" s="61">
        <v>41</v>
      </c>
      <c r="X36" s="57" t="s">
        <v>655</v>
      </c>
      <c r="Y36" s="22" t="s">
        <v>64</v>
      </c>
      <c r="Z36" s="22">
        <v>26</v>
      </c>
      <c r="BS36" s="61" t="s">
        <v>540</v>
      </c>
      <c r="BT36" s="76" t="s">
        <v>541</v>
      </c>
      <c r="BU36" s="76">
        <f>R90</f>
        <v>17</v>
      </c>
      <c r="BV36" s="76">
        <f>S90</f>
        <v>20</v>
      </c>
      <c r="BW36" s="76"/>
      <c r="BX36" s="76"/>
      <c r="BY36" s="76"/>
      <c r="BZ36" s="76" t="str">
        <f>W90</f>
        <v>0 à 10</v>
      </c>
      <c r="CA36" s="29" t="s">
        <v>860</v>
      </c>
      <c r="CD36" s="47" t="s">
        <v>717</v>
      </c>
      <c r="CE36" s="47" t="s">
        <v>530</v>
      </c>
      <c r="CF36" s="85" t="s">
        <v>71</v>
      </c>
      <c r="CG36" s="58" t="s">
        <v>116</v>
      </c>
      <c r="CH36" s="133" t="s">
        <v>655</v>
      </c>
      <c r="CI36" s="51">
        <v>25</v>
      </c>
      <c r="CJ36" s="232">
        <v>25</v>
      </c>
      <c r="CK36" s="703">
        <f>SUM(CI36,CI37,CI38,CI39,CI40,CI41,CI42,CI43)</f>
        <v>145</v>
      </c>
    </row>
    <row r="37" spans="15:89" ht="16.05" customHeight="1" x14ac:dyDescent="0.3">
      <c r="O37" s="130">
        <v>21</v>
      </c>
      <c r="P37" s="61" t="s">
        <v>183</v>
      </c>
      <c r="Q37" s="329" t="s">
        <v>184</v>
      </c>
      <c r="R37" s="61">
        <v>515</v>
      </c>
      <c r="S37" s="61">
        <v>2042</v>
      </c>
      <c r="T37" s="61" t="s">
        <v>641</v>
      </c>
      <c r="U37" s="61" t="s">
        <v>861</v>
      </c>
      <c r="V37" s="61" t="s">
        <v>862</v>
      </c>
      <c r="W37" s="61">
        <v>41</v>
      </c>
      <c r="X37" s="57" t="s">
        <v>694</v>
      </c>
      <c r="Y37" s="22" t="s">
        <v>77</v>
      </c>
      <c r="Z37" s="22">
        <v>11</v>
      </c>
      <c r="BS37" s="73" t="s">
        <v>515</v>
      </c>
      <c r="BT37" s="84" t="s">
        <v>516</v>
      </c>
      <c r="BU37" s="44">
        <f>R89</f>
        <v>21</v>
      </c>
      <c r="BV37" s="44">
        <f>S89</f>
        <v>77</v>
      </c>
      <c r="BW37" s="44"/>
      <c r="BX37" s="44"/>
      <c r="BY37" s="44"/>
      <c r="BZ37" s="44" t="str">
        <f>W89</f>
        <v>0 à 10</v>
      </c>
      <c r="CA37" s="36" t="s">
        <v>863</v>
      </c>
      <c r="CD37" s="47" t="s">
        <v>717</v>
      </c>
      <c r="CE37" s="47" t="s">
        <v>530</v>
      </c>
      <c r="CF37" s="85" t="s">
        <v>117</v>
      </c>
      <c r="CG37" s="47" t="s">
        <v>118</v>
      </c>
      <c r="CH37" s="47" t="s">
        <v>717</v>
      </c>
      <c r="CI37" s="48">
        <v>26</v>
      </c>
      <c r="CJ37" s="724">
        <f>SUM(CI37,CI38,CI39,CI40,CI41,CI42,CI43)</f>
        <v>120</v>
      </c>
      <c r="CK37" s="703"/>
    </row>
    <row r="38" spans="15:89" ht="169.95" customHeight="1" x14ac:dyDescent="0.3">
      <c r="O38" s="130">
        <v>21</v>
      </c>
      <c r="P38" s="61" t="s">
        <v>183</v>
      </c>
      <c r="Q38" s="329" t="s">
        <v>184</v>
      </c>
      <c r="R38" s="61">
        <v>515</v>
      </c>
      <c r="S38" s="61">
        <v>2042</v>
      </c>
      <c r="T38" s="61" t="s">
        <v>641</v>
      </c>
      <c r="U38" s="61" t="s">
        <v>861</v>
      </c>
      <c r="V38" s="61" t="s">
        <v>862</v>
      </c>
      <c r="W38" s="61">
        <v>41</v>
      </c>
      <c r="X38" s="57" t="s">
        <v>95</v>
      </c>
      <c r="Y38" s="22"/>
      <c r="Z38" s="22" t="s">
        <v>251</v>
      </c>
      <c r="BS38" s="61" t="s">
        <v>474</v>
      </c>
      <c r="BT38" s="75" t="s">
        <v>475</v>
      </c>
      <c r="BU38" s="76">
        <f>R88</f>
        <v>24</v>
      </c>
      <c r="BV38" s="76">
        <f>S88</f>
        <v>0</v>
      </c>
      <c r="BW38" s="76"/>
      <c r="BX38" s="76"/>
      <c r="BY38" s="76"/>
      <c r="BZ38" s="76" t="str">
        <f>W88</f>
        <v>0 à 10</v>
      </c>
      <c r="CA38" s="29" t="s">
        <v>864</v>
      </c>
      <c r="CD38" s="47" t="s">
        <v>717</v>
      </c>
      <c r="CE38" s="47" t="s">
        <v>530</v>
      </c>
      <c r="CF38" s="85" t="s">
        <v>101</v>
      </c>
      <c r="CG38" s="47" t="s">
        <v>102</v>
      </c>
      <c r="CH38" s="47" t="s">
        <v>717</v>
      </c>
      <c r="CI38" s="48">
        <v>21</v>
      </c>
      <c r="CJ38" s="725"/>
      <c r="CK38" s="703"/>
    </row>
    <row r="39" spans="15:89" ht="187.05" customHeight="1" x14ac:dyDescent="0.3">
      <c r="O39" s="164">
        <v>18</v>
      </c>
      <c r="P39" s="53" t="s">
        <v>174</v>
      </c>
      <c r="Q39" s="97" t="s">
        <v>175</v>
      </c>
      <c r="R39" s="53">
        <v>573</v>
      </c>
      <c r="S39" s="53">
        <v>3618</v>
      </c>
      <c r="T39" s="53" t="s">
        <v>865</v>
      </c>
      <c r="U39" s="53" t="s">
        <v>866</v>
      </c>
      <c r="V39" s="53" t="s">
        <v>867</v>
      </c>
      <c r="W39" s="53">
        <v>34</v>
      </c>
      <c r="X39" s="68" t="s">
        <v>655</v>
      </c>
      <c r="Y39" s="38" t="s">
        <v>64</v>
      </c>
      <c r="Z39" s="38">
        <v>17</v>
      </c>
      <c r="BS39" s="32" t="s">
        <v>521</v>
      </c>
      <c r="BT39" s="52" t="s">
        <v>522</v>
      </c>
      <c r="BU39" s="33">
        <f>R87</f>
        <v>36</v>
      </c>
      <c r="BV39" s="33">
        <f>S87</f>
        <v>150</v>
      </c>
      <c r="BW39" s="33"/>
      <c r="BX39" s="33"/>
      <c r="BY39" s="33"/>
      <c r="BZ39" s="33" t="str">
        <f>W87</f>
        <v>0 à 10</v>
      </c>
      <c r="CA39" s="36" t="s">
        <v>868</v>
      </c>
      <c r="CD39" s="47" t="s">
        <v>717</v>
      </c>
      <c r="CE39" s="47" t="s">
        <v>530</v>
      </c>
      <c r="CF39" s="85" t="s">
        <v>65</v>
      </c>
      <c r="CG39" s="85" t="s">
        <v>66</v>
      </c>
      <c r="CH39" s="47" t="s">
        <v>717</v>
      </c>
      <c r="CI39" s="48">
        <v>21</v>
      </c>
      <c r="CJ39" s="725"/>
      <c r="CK39" s="703"/>
    </row>
    <row r="40" spans="15:89" ht="43.2" x14ac:dyDescent="0.3">
      <c r="O40" s="164">
        <v>18</v>
      </c>
      <c r="P40" s="53" t="s">
        <v>174</v>
      </c>
      <c r="Q40" s="97" t="s">
        <v>175</v>
      </c>
      <c r="R40" s="53">
        <v>573</v>
      </c>
      <c r="S40" s="53">
        <v>3618</v>
      </c>
      <c r="T40" s="53" t="s">
        <v>865</v>
      </c>
      <c r="U40" s="53" t="s">
        <v>866</v>
      </c>
      <c r="V40" s="53" t="s">
        <v>867</v>
      </c>
      <c r="W40" s="53">
        <v>34</v>
      </c>
      <c r="X40" s="68" t="s">
        <v>694</v>
      </c>
      <c r="Y40" s="38" t="s">
        <v>77</v>
      </c>
      <c r="Z40" s="38">
        <v>13</v>
      </c>
      <c r="BS40" s="26" t="s">
        <v>497</v>
      </c>
      <c r="BT40" s="115" t="s">
        <v>498</v>
      </c>
      <c r="BU40" s="27">
        <f>R85</f>
        <v>43</v>
      </c>
      <c r="BV40" s="27">
        <f>S85</f>
        <v>21</v>
      </c>
      <c r="BW40" s="93"/>
      <c r="BX40" s="93"/>
      <c r="BY40" s="93"/>
      <c r="BZ40" s="27" t="str">
        <f>W85</f>
        <v>0 à 10</v>
      </c>
      <c r="CA40" s="29" t="s">
        <v>869</v>
      </c>
      <c r="CD40" s="47" t="s">
        <v>717</v>
      </c>
      <c r="CE40" s="47" t="s">
        <v>530</v>
      </c>
      <c r="CF40" s="85" t="s">
        <v>78</v>
      </c>
      <c r="CG40" s="47" t="s">
        <v>93</v>
      </c>
      <c r="CH40" s="47" t="s">
        <v>717</v>
      </c>
      <c r="CI40" s="48">
        <v>12</v>
      </c>
      <c r="CJ40" s="725"/>
      <c r="CK40" s="703"/>
    </row>
    <row r="41" spans="15:89" ht="78" x14ac:dyDescent="0.3">
      <c r="O41" s="164">
        <v>18</v>
      </c>
      <c r="P41" s="53" t="s">
        <v>174</v>
      </c>
      <c r="Q41" s="97" t="s">
        <v>175</v>
      </c>
      <c r="R41" s="53">
        <v>573</v>
      </c>
      <c r="S41" s="53">
        <v>3618</v>
      </c>
      <c r="T41" s="53" t="s">
        <v>865</v>
      </c>
      <c r="U41" s="53" t="s">
        <v>866</v>
      </c>
      <c r="V41" s="53" t="s">
        <v>867</v>
      </c>
      <c r="W41" s="53">
        <v>34</v>
      </c>
      <c r="X41" s="68" t="s">
        <v>95</v>
      </c>
      <c r="Y41" s="38"/>
      <c r="Z41" s="38" t="s">
        <v>251</v>
      </c>
      <c r="BS41" s="73" t="s">
        <v>508</v>
      </c>
      <c r="BT41" s="44" t="s">
        <v>509</v>
      </c>
      <c r="BU41" s="44">
        <f>R84</f>
        <v>50</v>
      </c>
      <c r="BV41" s="44">
        <f>S84</f>
        <v>570</v>
      </c>
      <c r="BW41" s="44"/>
      <c r="BX41" s="44"/>
      <c r="BY41" s="44"/>
      <c r="BZ41" s="44" t="str">
        <f>W84</f>
        <v>0 à 10</v>
      </c>
      <c r="CA41" s="36" t="s">
        <v>870</v>
      </c>
      <c r="CD41" s="47" t="s">
        <v>717</v>
      </c>
      <c r="CE41" s="47" t="s">
        <v>530</v>
      </c>
      <c r="CF41" s="85" t="s">
        <v>144</v>
      </c>
      <c r="CG41" s="58" t="s">
        <v>145</v>
      </c>
      <c r="CH41" s="47" t="s">
        <v>717</v>
      </c>
      <c r="CI41" s="48">
        <v>14</v>
      </c>
      <c r="CJ41" s="725"/>
      <c r="CK41" s="703"/>
    </row>
    <row r="42" spans="15:89" ht="136.05000000000001" customHeight="1" x14ac:dyDescent="0.3">
      <c r="O42" s="130">
        <v>29</v>
      </c>
      <c r="P42" s="61" t="s">
        <v>111</v>
      </c>
      <c r="Q42" s="329" t="s">
        <v>112</v>
      </c>
      <c r="R42" s="61">
        <v>275</v>
      </c>
      <c r="S42" s="61">
        <v>1811</v>
      </c>
      <c r="T42" s="61" t="s">
        <v>713</v>
      </c>
      <c r="U42" s="61" t="s">
        <v>871</v>
      </c>
      <c r="V42" s="61" t="s">
        <v>872</v>
      </c>
      <c r="W42" s="61">
        <v>33</v>
      </c>
      <c r="X42" s="57" t="s">
        <v>655</v>
      </c>
      <c r="Y42" s="22" t="s">
        <v>64</v>
      </c>
      <c r="Z42" s="22">
        <v>22</v>
      </c>
      <c r="BS42" s="61" t="s">
        <v>873</v>
      </c>
      <c r="BT42" s="75" t="s">
        <v>874</v>
      </c>
      <c r="BU42" s="76">
        <f>R83</f>
        <v>50</v>
      </c>
      <c r="BV42" s="76">
        <f>S83</f>
        <v>0</v>
      </c>
      <c r="BW42" s="76"/>
      <c r="BX42" s="76"/>
      <c r="BY42" s="76"/>
      <c r="BZ42" s="76" t="str">
        <f>W83</f>
        <v>0 à 10</v>
      </c>
      <c r="CA42" s="29" t="s">
        <v>870</v>
      </c>
      <c r="CD42" s="47" t="s">
        <v>717</v>
      </c>
      <c r="CE42" s="47" t="s">
        <v>530</v>
      </c>
      <c r="CF42" s="85" t="s">
        <v>111</v>
      </c>
      <c r="CG42" s="47" t="s">
        <v>188</v>
      </c>
      <c r="CH42" s="47" t="s">
        <v>717</v>
      </c>
      <c r="CI42" s="48">
        <v>14</v>
      </c>
      <c r="CJ42" s="725"/>
      <c r="CK42" s="703"/>
    </row>
    <row r="43" spans="15:89" ht="62.4" x14ac:dyDescent="0.3">
      <c r="O43" s="130">
        <v>29</v>
      </c>
      <c r="P43" s="61" t="s">
        <v>111</v>
      </c>
      <c r="Q43" s="329" t="s">
        <v>112</v>
      </c>
      <c r="R43" s="61">
        <v>275</v>
      </c>
      <c r="S43" s="61">
        <v>1811</v>
      </c>
      <c r="T43" s="61" t="s">
        <v>713</v>
      </c>
      <c r="U43" s="61" t="s">
        <v>871</v>
      </c>
      <c r="V43" s="61" t="s">
        <v>872</v>
      </c>
      <c r="W43" s="61">
        <v>33</v>
      </c>
      <c r="X43" s="57" t="s">
        <v>694</v>
      </c>
      <c r="Y43" s="22" t="s">
        <v>77</v>
      </c>
      <c r="Z43" s="22">
        <v>11</v>
      </c>
      <c r="BS43" s="73" t="s">
        <v>344</v>
      </c>
      <c r="BT43" s="44" t="s">
        <v>345</v>
      </c>
      <c r="BU43" s="44">
        <f>R81</f>
        <v>76</v>
      </c>
      <c r="BV43" s="44">
        <f>S81</f>
        <v>336</v>
      </c>
      <c r="BW43" s="44"/>
      <c r="BX43" s="44"/>
      <c r="BY43" s="44"/>
      <c r="BZ43" s="44" t="str">
        <f>W81</f>
        <v>0 à 10</v>
      </c>
      <c r="CA43" s="36" t="s">
        <v>875</v>
      </c>
      <c r="CD43" s="47" t="s">
        <v>717</v>
      </c>
      <c r="CE43" s="47" t="s">
        <v>530</v>
      </c>
      <c r="CF43" s="85" t="s">
        <v>165</v>
      </c>
      <c r="CG43" s="58" t="s">
        <v>306</v>
      </c>
      <c r="CH43" s="47" t="s">
        <v>717</v>
      </c>
      <c r="CI43" s="48">
        <v>12</v>
      </c>
      <c r="CJ43" s="726"/>
      <c r="CK43" s="703"/>
    </row>
    <row r="44" spans="15:89" ht="62.4" x14ac:dyDescent="0.3">
      <c r="O44" s="130">
        <v>29</v>
      </c>
      <c r="P44" s="61" t="s">
        <v>111</v>
      </c>
      <c r="Q44" s="329" t="s">
        <v>112</v>
      </c>
      <c r="R44" s="61">
        <v>275</v>
      </c>
      <c r="S44" s="61">
        <v>1811</v>
      </c>
      <c r="T44" s="61" t="s">
        <v>713</v>
      </c>
      <c r="U44" s="61" t="s">
        <v>871</v>
      </c>
      <c r="V44" s="61" t="s">
        <v>872</v>
      </c>
      <c r="W44" s="61">
        <v>33</v>
      </c>
      <c r="X44" s="57" t="s">
        <v>95</v>
      </c>
      <c r="Y44" s="22"/>
      <c r="Z44" s="22" t="s">
        <v>121</v>
      </c>
      <c r="BS44" s="61" t="s">
        <v>526</v>
      </c>
      <c r="BT44" s="76" t="s">
        <v>527</v>
      </c>
      <c r="BU44" s="76">
        <f>R79</f>
        <v>111</v>
      </c>
      <c r="BV44" s="76">
        <f>S79</f>
        <v>29</v>
      </c>
      <c r="BW44" s="76"/>
      <c r="BX44" s="76"/>
      <c r="BY44" s="76"/>
      <c r="BZ44" s="76" t="str">
        <f>W79</f>
        <v>0 à 10</v>
      </c>
      <c r="CA44" s="29" t="s">
        <v>876</v>
      </c>
      <c r="CD44" s="60" t="s">
        <v>657</v>
      </c>
      <c r="CE44" s="60" t="s">
        <v>64</v>
      </c>
      <c r="CF44" s="325" t="s">
        <v>71</v>
      </c>
      <c r="CG44" s="82" t="s">
        <v>116</v>
      </c>
      <c r="CH44" s="60" t="s">
        <v>655</v>
      </c>
      <c r="CI44" s="326">
        <v>24</v>
      </c>
      <c r="CJ44" s="69">
        <v>24</v>
      </c>
      <c r="CK44" s="704">
        <f>SUM(CI44,CI45,CI46,CI47,CI48,CI49)</f>
        <v>116</v>
      </c>
    </row>
    <row r="45" spans="15:89" ht="153" customHeight="1" x14ac:dyDescent="0.3">
      <c r="O45" s="164">
        <v>16</v>
      </c>
      <c r="P45" s="53" t="s">
        <v>284</v>
      </c>
      <c r="Q45" s="97" t="s">
        <v>288</v>
      </c>
      <c r="R45" s="53">
        <v>611</v>
      </c>
      <c r="S45" s="53">
        <v>2655</v>
      </c>
      <c r="T45" s="53" t="s">
        <v>877</v>
      </c>
      <c r="U45" s="53" t="s">
        <v>878</v>
      </c>
      <c r="V45" s="53" t="s">
        <v>879</v>
      </c>
      <c r="W45" s="53">
        <v>30</v>
      </c>
      <c r="X45" s="68" t="s">
        <v>655</v>
      </c>
      <c r="Y45" s="38" t="s">
        <v>64</v>
      </c>
      <c r="Z45" s="38">
        <v>18</v>
      </c>
      <c r="BS45" s="73" t="s">
        <v>362</v>
      </c>
      <c r="BT45" s="84" t="s">
        <v>421</v>
      </c>
      <c r="BU45" s="44">
        <f>R78</f>
        <v>126</v>
      </c>
      <c r="BV45" s="44">
        <f>S78</f>
        <v>8</v>
      </c>
      <c r="BW45" s="44"/>
      <c r="BX45" s="44"/>
      <c r="BY45" s="44"/>
      <c r="BZ45" s="44" t="str">
        <f>W78</f>
        <v>0 à 10</v>
      </c>
      <c r="CA45" s="36" t="s">
        <v>880</v>
      </c>
      <c r="CD45" s="60" t="s">
        <v>657</v>
      </c>
      <c r="CE45" s="60" t="s">
        <v>64</v>
      </c>
      <c r="CF45" s="327" t="s">
        <v>78</v>
      </c>
      <c r="CG45" s="118" t="s">
        <v>93</v>
      </c>
      <c r="CH45" s="60" t="s">
        <v>657</v>
      </c>
      <c r="CI45" s="88">
        <v>22</v>
      </c>
      <c r="CJ45" s="721">
        <f>SUM(CI45,CI46,CI47,CI48,CI49)</f>
        <v>92</v>
      </c>
      <c r="CK45" s="704"/>
    </row>
    <row r="46" spans="15:89" ht="57.6" x14ac:dyDescent="0.3">
      <c r="O46" s="164">
        <v>16</v>
      </c>
      <c r="P46" s="53" t="s">
        <v>284</v>
      </c>
      <c r="Q46" s="97" t="s">
        <v>288</v>
      </c>
      <c r="R46" s="53">
        <v>611</v>
      </c>
      <c r="S46" s="53">
        <v>2655</v>
      </c>
      <c r="T46" s="53" t="s">
        <v>877</v>
      </c>
      <c r="U46" s="53" t="s">
        <v>878</v>
      </c>
      <c r="V46" s="53" t="s">
        <v>879</v>
      </c>
      <c r="W46" s="53">
        <v>30</v>
      </c>
      <c r="X46" s="68" t="s">
        <v>95</v>
      </c>
      <c r="Y46" s="38"/>
      <c r="Z46" s="38">
        <v>12</v>
      </c>
      <c r="BS46" s="119" t="s">
        <v>534</v>
      </c>
      <c r="BT46" s="120" t="s">
        <v>535</v>
      </c>
      <c r="BU46" s="120">
        <f xml:space="preserve"> R77</f>
        <v>149</v>
      </c>
      <c r="BV46" s="120">
        <f xml:space="preserve"> S77</f>
        <v>197</v>
      </c>
      <c r="BW46" s="120"/>
      <c r="BX46" s="120"/>
      <c r="BY46" s="120"/>
      <c r="BZ46" s="120" t="str">
        <f xml:space="preserve"> W77</f>
        <v>0 à 10</v>
      </c>
      <c r="CA46" s="29" t="s">
        <v>881</v>
      </c>
      <c r="CD46" s="60" t="s">
        <v>657</v>
      </c>
      <c r="CE46" s="60" t="s">
        <v>64</v>
      </c>
      <c r="CF46" s="325" t="s">
        <v>117</v>
      </c>
      <c r="CG46" s="118" t="s">
        <v>118</v>
      </c>
      <c r="CH46" s="60" t="s">
        <v>657</v>
      </c>
      <c r="CI46" s="88">
        <v>23</v>
      </c>
      <c r="CJ46" s="722"/>
      <c r="CK46" s="704"/>
    </row>
    <row r="47" spans="15:89" ht="78" x14ac:dyDescent="0.3">
      <c r="O47" s="165">
        <v>24</v>
      </c>
      <c r="P47" s="26" t="s">
        <v>226</v>
      </c>
      <c r="Q47" s="122" t="s">
        <v>272</v>
      </c>
      <c r="R47" s="26">
        <v>502</v>
      </c>
      <c r="S47" s="26">
        <v>3031</v>
      </c>
      <c r="T47" s="26" t="s">
        <v>882</v>
      </c>
      <c r="U47" s="26" t="s">
        <v>883</v>
      </c>
      <c r="V47" s="26" t="s">
        <v>884</v>
      </c>
      <c r="W47" s="26">
        <v>25</v>
      </c>
      <c r="X47" s="328" t="s">
        <v>95</v>
      </c>
      <c r="Y47" s="155"/>
      <c r="Z47" s="155">
        <v>25</v>
      </c>
      <c r="BS47" s="73" t="s">
        <v>436</v>
      </c>
      <c r="BT47" s="84" t="s">
        <v>437</v>
      </c>
      <c r="BU47" s="44">
        <f>R76</f>
        <v>159</v>
      </c>
      <c r="BV47" s="44">
        <f>S76</f>
        <v>934</v>
      </c>
      <c r="BW47" s="44"/>
      <c r="BX47" s="44"/>
      <c r="BY47" s="44"/>
      <c r="BZ47" s="44" t="str">
        <f>W76</f>
        <v>0 à 10</v>
      </c>
      <c r="CA47" s="36" t="s">
        <v>852</v>
      </c>
      <c r="CD47" s="60" t="s">
        <v>657</v>
      </c>
      <c r="CE47" s="60" t="s">
        <v>64</v>
      </c>
      <c r="CF47" s="325" t="s">
        <v>65</v>
      </c>
      <c r="CG47" s="325" t="s">
        <v>66</v>
      </c>
      <c r="CH47" s="60" t="s">
        <v>657</v>
      </c>
      <c r="CI47" s="88">
        <v>18</v>
      </c>
      <c r="CJ47" s="722"/>
      <c r="CK47" s="704"/>
    </row>
    <row r="48" spans="15:89" ht="78" x14ac:dyDescent="0.3">
      <c r="O48" s="346">
        <v>37</v>
      </c>
      <c r="P48" s="124" t="s">
        <v>260</v>
      </c>
      <c r="Q48" s="125" t="s">
        <v>261</v>
      </c>
      <c r="R48" s="124">
        <v>189</v>
      </c>
      <c r="S48" s="124">
        <v>1377</v>
      </c>
      <c r="T48" s="124" t="s">
        <v>885</v>
      </c>
      <c r="U48" s="124" t="s">
        <v>341</v>
      </c>
      <c r="V48" s="124" t="s">
        <v>886</v>
      </c>
      <c r="W48" s="124">
        <v>20</v>
      </c>
      <c r="X48" s="56" t="s">
        <v>95</v>
      </c>
      <c r="Y48" s="56"/>
      <c r="Z48" s="56">
        <v>20</v>
      </c>
      <c r="BS48" s="61" t="s">
        <v>551</v>
      </c>
      <c r="BT48" s="76" t="s">
        <v>552</v>
      </c>
      <c r="BU48" s="76">
        <f>R74</f>
        <v>188</v>
      </c>
      <c r="BV48" s="76">
        <f>S74</f>
        <v>362</v>
      </c>
      <c r="BW48" s="76"/>
      <c r="BX48" s="76"/>
      <c r="BY48" s="76"/>
      <c r="BZ48" s="76" t="str">
        <f>W74</f>
        <v>0 à 10</v>
      </c>
      <c r="CA48" s="29" t="s">
        <v>853</v>
      </c>
      <c r="CD48" s="60" t="s">
        <v>657</v>
      </c>
      <c r="CE48" s="60" t="s">
        <v>64</v>
      </c>
      <c r="CF48" s="325" t="s">
        <v>144</v>
      </c>
      <c r="CG48" s="82" t="s">
        <v>145</v>
      </c>
      <c r="CH48" s="60" t="s">
        <v>657</v>
      </c>
      <c r="CI48" s="88">
        <v>16</v>
      </c>
      <c r="CJ48" s="722"/>
      <c r="CK48" s="704"/>
    </row>
    <row r="49" spans="15:89" ht="67.95" customHeight="1" x14ac:dyDescent="0.3">
      <c r="O49" s="130">
        <v>39</v>
      </c>
      <c r="P49" s="61" t="s">
        <v>323</v>
      </c>
      <c r="Q49" s="329" t="s">
        <v>324</v>
      </c>
      <c r="R49" s="61">
        <v>180</v>
      </c>
      <c r="S49" s="61">
        <v>705</v>
      </c>
      <c r="T49" s="61" t="s">
        <v>248</v>
      </c>
      <c r="U49" s="61" t="s">
        <v>887</v>
      </c>
      <c r="V49" s="61" t="s">
        <v>888</v>
      </c>
      <c r="W49" s="61">
        <v>20</v>
      </c>
      <c r="X49" s="22" t="s">
        <v>655</v>
      </c>
      <c r="Y49" s="22" t="s">
        <v>64</v>
      </c>
      <c r="Z49" s="22">
        <v>12</v>
      </c>
      <c r="BS49" s="32" t="s">
        <v>405</v>
      </c>
      <c r="BT49" s="52" t="s">
        <v>889</v>
      </c>
      <c r="BU49" s="33">
        <f>R72</f>
        <v>235</v>
      </c>
      <c r="BV49" s="33">
        <f>S72</f>
        <v>11</v>
      </c>
      <c r="BW49" s="33"/>
      <c r="BX49" s="33"/>
      <c r="BY49" s="33"/>
      <c r="BZ49" s="33" t="str">
        <f>W72</f>
        <v>0 à 10</v>
      </c>
      <c r="CA49" s="36" t="s">
        <v>890</v>
      </c>
      <c r="CD49" s="60" t="s">
        <v>657</v>
      </c>
      <c r="CE49" s="60" t="s">
        <v>64</v>
      </c>
      <c r="CF49" s="327" t="s">
        <v>101</v>
      </c>
      <c r="CG49" s="118" t="s">
        <v>102</v>
      </c>
      <c r="CH49" s="60" t="s">
        <v>657</v>
      </c>
      <c r="CI49" s="88">
        <v>13</v>
      </c>
      <c r="CJ49" s="723"/>
      <c r="CK49" s="704"/>
    </row>
    <row r="50" spans="15:89" ht="62.4" x14ac:dyDescent="0.3">
      <c r="O50" s="347">
        <v>39</v>
      </c>
      <c r="P50" s="110" t="s">
        <v>323</v>
      </c>
      <c r="Q50" s="111" t="s">
        <v>324</v>
      </c>
      <c r="R50" s="110">
        <v>180</v>
      </c>
      <c r="S50" s="110">
        <v>705</v>
      </c>
      <c r="T50" s="110" t="s">
        <v>248</v>
      </c>
      <c r="U50" s="110" t="s">
        <v>887</v>
      </c>
      <c r="V50" s="110" t="s">
        <v>888</v>
      </c>
      <c r="W50" s="110">
        <v>20</v>
      </c>
      <c r="X50" s="155" t="s">
        <v>95</v>
      </c>
      <c r="Y50" s="155"/>
      <c r="Z50" s="155" t="s">
        <v>891</v>
      </c>
      <c r="BS50" s="61" t="s">
        <v>546</v>
      </c>
      <c r="BT50" s="75" t="s">
        <v>547</v>
      </c>
      <c r="BU50" s="76">
        <f>R71</f>
        <v>245</v>
      </c>
      <c r="BV50" s="76">
        <f>S71</f>
        <v>670</v>
      </c>
      <c r="BW50" s="76"/>
      <c r="BX50" s="76"/>
      <c r="BY50" s="76"/>
      <c r="BZ50" s="76" t="str">
        <f>W71</f>
        <v>0 à 10</v>
      </c>
      <c r="CA50" s="29" t="s">
        <v>890</v>
      </c>
      <c r="CD50" s="100" t="s">
        <v>708</v>
      </c>
      <c r="CE50" s="100" t="s">
        <v>319</v>
      </c>
      <c r="CF50" s="372" t="s">
        <v>65</v>
      </c>
      <c r="CG50" s="372" t="s">
        <v>66</v>
      </c>
      <c r="CH50" s="100" t="s">
        <v>658</v>
      </c>
      <c r="CI50" s="112">
        <v>11</v>
      </c>
      <c r="CJ50" s="232">
        <v>11</v>
      </c>
    </row>
    <row r="51" spans="15:89" ht="78" x14ac:dyDescent="0.3">
      <c r="O51" s="348">
        <v>40</v>
      </c>
      <c r="P51" s="339" t="s">
        <v>252</v>
      </c>
      <c r="Q51" s="340" t="s">
        <v>477</v>
      </c>
      <c r="R51" s="339">
        <v>175</v>
      </c>
      <c r="S51" s="339">
        <v>2126</v>
      </c>
      <c r="T51" s="339" t="s">
        <v>774</v>
      </c>
      <c r="U51" s="339" t="s">
        <v>892</v>
      </c>
      <c r="V51" s="339" t="s">
        <v>893</v>
      </c>
      <c r="W51" s="339">
        <v>20</v>
      </c>
      <c r="X51" s="341" t="s">
        <v>95</v>
      </c>
      <c r="Y51" s="341"/>
      <c r="Z51" s="341">
        <v>20</v>
      </c>
      <c r="BS51" s="73" t="s">
        <v>277</v>
      </c>
      <c r="BT51" s="84" t="s">
        <v>278</v>
      </c>
      <c r="BU51" s="44">
        <f>R68</f>
        <v>481</v>
      </c>
      <c r="BV51" s="44">
        <f>S68</f>
        <v>1682</v>
      </c>
      <c r="BW51" s="44"/>
      <c r="BX51" s="44"/>
      <c r="BY51" s="44"/>
      <c r="BZ51" s="44" t="str">
        <f>W68</f>
        <v>0 à 10</v>
      </c>
      <c r="CA51" s="36" t="s">
        <v>894</v>
      </c>
      <c r="CF51" s="330"/>
      <c r="CI51" s="331"/>
    </row>
    <row r="52" spans="15:89" ht="62.4" x14ac:dyDescent="0.3">
      <c r="O52" s="349">
        <v>5</v>
      </c>
      <c r="P52" s="325" t="s">
        <v>572</v>
      </c>
      <c r="Q52" s="335" t="s">
        <v>573</v>
      </c>
      <c r="R52" s="325">
        <v>1713</v>
      </c>
      <c r="S52" s="325">
        <v>4868</v>
      </c>
      <c r="T52" s="325" t="s">
        <v>895</v>
      </c>
      <c r="U52" s="325" t="s">
        <v>896</v>
      </c>
      <c r="V52" s="325" t="s">
        <v>897</v>
      </c>
      <c r="W52" s="325">
        <v>18</v>
      </c>
      <c r="X52" s="60" t="s">
        <v>95</v>
      </c>
      <c r="Y52" s="60"/>
      <c r="Z52" s="60">
        <v>18</v>
      </c>
      <c r="BS52" s="61" t="s">
        <v>375</v>
      </c>
      <c r="BT52" s="75" t="s">
        <v>439</v>
      </c>
      <c r="BU52" s="76">
        <f>R66</f>
        <v>558</v>
      </c>
      <c r="BV52" s="76">
        <f>S66</f>
        <v>824</v>
      </c>
      <c r="BW52" s="76"/>
      <c r="BX52" s="76"/>
      <c r="BY52" s="76"/>
      <c r="BZ52" s="76" t="str">
        <f>W66</f>
        <v>0 à 10</v>
      </c>
      <c r="CA52" s="29" t="s">
        <v>898</v>
      </c>
    </row>
    <row r="53" spans="15:89" x14ac:dyDescent="0.3">
      <c r="O53" s="348">
        <v>36</v>
      </c>
      <c r="P53" s="339" t="s">
        <v>270</v>
      </c>
      <c r="Q53" s="342" t="s">
        <v>504</v>
      </c>
      <c r="R53" s="339">
        <v>201</v>
      </c>
      <c r="S53" s="339">
        <v>857</v>
      </c>
      <c r="T53" s="339" t="s">
        <v>366</v>
      </c>
      <c r="U53" s="339" t="s">
        <v>899</v>
      </c>
      <c r="V53" s="339" t="s">
        <v>900</v>
      </c>
      <c r="W53" s="339">
        <v>16</v>
      </c>
      <c r="X53" s="341" t="s">
        <v>95</v>
      </c>
      <c r="Y53" s="341"/>
      <c r="Z53" s="341">
        <v>16</v>
      </c>
      <c r="BS53" s="73" t="s">
        <v>320</v>
      </c>
      <c r="BT53" s="84" t="s">
        <v>446</v>
      </c>
      <c r="BU53" s="44">
        <f>R65</f>
        <v>579</v>
      </c>
      <c r="BV53" s="44">
        <f>S65</f>
        <v>1009</v>
      </c>
      <c r="BW53" s="44"/>
      <c r="BX53" s="44"/>
      <c r="BY53" s="44"/>
      <c r="BZ53" s="44" t="str">
        <f>W65</f>
        <v>0 à 10</v>
      </c>
      <c r="CA53" s="36" t="s">
        <v>898</v>
      </c>
    </row>
    <row r="54" spans="15:89" ht="78" x14ac:dyDescent="0.3">
      <c r="O54" s="347">
        <v>27</v>
      </c>
      <c r="P54" s="110" t="s">
        <v>430</v>
      </c>
      <c r="Q54" s="111" t="s">
        <v>431</v>
      </c>
      <c r="R54" s="110">
        <v>384</v>
      </c>
      <c r="S54" s="110">
        <v>1223</v>
      </c>
      <c r="T54" s="110" t="s">
        <v>901</v>
      </c>
      <c r="U54" s="110" t="s">
        <v>383</v>
      </c>
      <c r="V54" s="110" t="s">
        <v>902</v>
      </c>
      <c r="W54" s="110">
        <v>13</v>
      </c>
      <c r="X54" s="60" t="s">
        <v>95</v>
      </c>
      <c r="Y54" s="60"/>
      <c r="Z54" s="60">
        <v>13</v>
      </c>
      <c r="BS54" s="26" t="s">
        <v>254</v>
      </c>
      <c r="BT54" s="39" t="s">
        <v>381</v>
      </c>
      <c r="BU54" s="27">
        <f>R64</f>
        <v>622</v>
      </c>
      <c r="BV54" s="27">
        <f>S64</f>
        <v>38</v>
      </c>
      <c r="BW54" s="27"/>
      <c r="BX54" s="27"/>
      <c r="BY54" s="27"/>
      <c r="BZ54" s="27" t="str">
        <f>W64</f>
        <v>0 à 10</v>
      </c>
      <c r="CA54" s="29" t="s">
        <v>898</v>
      </c>
    </row>
    <row r="55" spans="15:89" ht="93.6" x14ac:dyDescent="0.3">
      <c r="O55" s="348">
        <v>34</v>
      </c>
      <c r="P55" s="339" t="s">
        <v>244</v>
      </c>
      <c r="Q55" s="340" t="s">
        <v>330</v>
      </c>
      <c r="R55" s="339">
        <v>216</v>
      </c>
      <c r="S55" s="339">
        <v>398</v>
      </c>
      <c r="T55" s="339" t="s">
        <v>625</v>
      </c>
      <c r="U55" s="339" t="s">
        <v>903</v>
      </c>
      <c r="V55" s="339" t="s">
        <v>904</v>
      </c>
      <c r="W55" s="339">
        <v>13</v>
      </c>
      <c r="X55" s="343" t="s">
        <v>95</v>
      </c>
      <c r="Y55" s="341"/>
      <c r="Z55" s="341">
        <v>13</v>
      </c>
      <c r="BS55" s="32" t="s">
        <v>236</v>
      </c>
      <c r="BT55" s="52" t="s">
        <v>237</v>
      </c>
      <c r="BU55" s="33">
        <f>R62</f>
        <v>669</v>
      </c>
      <c r="BV55" s="33">
        <f>S62</f>
        <v>1641</v>
      </c>
      <c r="BW55" s="33"/>
      <c r="BX55" s="33"/>
      <c r="BY55" s="33"/>
      <c r="BZ55" s="33" t="str">
        <f>W62</f>
        <v>0 à 10</v>
      </c>
      <c r="CA55" s="36" t="s">
        <v>905</v>
      </c>
    </row>
    <row r="56" spans="15:89" ht="31.2" x14ac:dyDescent="0.3">
      <c r="O56" s="347">
        <v>45</v>
      </c>
      <c r="P56" s="110" t="s">
        <v>295</v>
      </c>
      <c r="Q56" s="111" t="s">
        <v>537</v>
      </c>
      <c r="R56" s="110">
        <v>120</v>
      </c>
      <c r="S56" s="110">
        <v>932</v>
      </c>
      <c r="T56" s="110" t="s">
        <v>906</v>
      </c>
      <c r="U56" s="110" t="s">
        <v>907</v>
      </c>
      <c r="V56" s="110" t="s">
        <v>908</v>
      </c>
      <c r="W56" s="110">
        <v>12</v>
      </c>
      <c r="X56" s="155" t="s">
        <v>95</v>
      </c>
      <c r="Y56" s="155"/>
      <c r="Z56" s="155">
        <v>12</v>
      </c>
      <c r="AJ56" s="333"/>
      <c r="BS56" s="61" t="s">
        <v>219</v>
      </c>
      <c r="BT56" s="76" t="s">
        <v>455</v>
      </c>
      <c r="BU56" s="76">
        <f>R60</f>
        <v>1674</v>
      </c>
      <c r="BV56" s="76">
        <f>S60</f>
        <v>6710</v>
      </c>
      <c r="BW56" s="76"/>
      <c r="BX56" s="76"/>
      <c r="BY56" s="76"/>
      <c r="BZ56" s="76" t="str">
        <f>W60</f>
        <v>0 à 10</v>
      </c>
      <c r="CA56" s="29" t="s">
        <v>905</v>
      </c>
    </row>
    <row r="57" spans="15:89" ht="78" x14ac:dyDescent="0.3">
      <c r="O57" s="350">
        <v>1</v>
      </c>
      <c r="P57" s="344" t="s">
        <v>542</v>
      </c>
      <c r="Q57" s="345" t="s">
        <v>543</v>
      </c>
      <c r="R57" s="344">
        <v>7642</v>
      </c>
      <c r="S57" s="344">
        <v>0</v>
      </c>
      <c r="T57" s="344" t="s">
        <v>909</v>
      </c>
      <c r="U57" s="344" t="s">
        <v>349</v>
      </c>
      <c r="V57" s="344" t="s">
        <v>152</v>
      </c>
      <c r="W57" s="352" t="s">
        <v>234</v>
      </c>
      <c r="X57" s="257"/>
      <c r="Y57" s="257"/>
      <c r="Z57" s="257"/>
      <c r="BS57" s="73" t="s">
        <v>211</v>
      </c>
      <c r="BT57" s="84" t="s">
        <v>459</v>
      </c>
      <c r="BU57" s="44">
        <f>R59</f>
        <v>1851</v>
      </c>
      <c r="BV57" s="44">
        <f>S59</f>
        <v>8277</v>
      </c>
      <c r="BW57" s="44"/>
      <c r="BX57" s="44"/>
      <c r="BY57" s="44"/>
      <c r="BZ57" s="44" t="str">
        <f>W59</f>
        <v>0 à 10</v>
      </c>
      <c r="CA57" s="36" t="s">
        <v>905</v>
      </c>
    </row>
    <row r="58" spans="15:89" ht="31.2" x14ac:dyDescent="0.3">
      <c r="O58" s="349">
        <v>2</v>
      </c>
      <c r="P58" s="325" t="s">
        <v>369</v>
      </c>
      <c r="Q58" s="335" t="s">
        <v>370</v>
      </c>
      <c r="R58" s="325">
        <v>6557</v>
      </c>
      <c r="S58" s="325">
        <v>0</v>
      </c>
      <c r="T58" s="325" t="s">
        <v>201</v>
      </c>
      <c r="U58" s="325" t="s">
        <v>910</v>
      </c>
      <c r="V58" s="325" t="s">
        <v>152</v>
      </c>
      <c r="W58" s="353" t="s">
        <v>234</v>
      </c>
      <c r="X58" s="257"/>
      <c r="Y58" s="257"/>
      <c r="Z58" s="257"/>
      <c r="BS58" s="61" t="s">
        <v>542</v>
      </c>
      <c r="BT58" s="75" t="s">
        <v>562</v>
      </c>
      <c r="BU58" s="76">
        <f>R57</f>
        <v>7642</v>
      </c>
      <c r="BV58" s="76">
        <f>S57</f>
        <v>0</v>
      </c>
      <c r="BW58" s="76"/>
      <c r="BX58" s="76"/>
      <c r="BY58" s="76"/>
      <c r="BZ58" s="76" t="str">
        <f>W57</f>
        <v>NA</v>
      </c>
      <c r="CA58" s="29" t="s">
        <v>26</v>
      </c>
    </row>
    <row r="59" spans="15:89" ht="78" x14ac:dyDescent="0.3">
      <c r="O59" s="350">
        <v>4</v>
      </c>
      <c r="P59" s="344" t="s">
        <v>211</v>
      </c>
      <c r="Q59" s="345" t="s">
        <v>212</v>
      </c>
      <c r="R59" s="344">
        <v>1851</v>
      </c>
      <c r="S59" s="344">
        <v>8277</v>
      </c>
      <c r="T59" s="344" t="s">
        <v>58</v>
      </c>
      <c r="U59" s="344" t="s">
        <v>58</v>
      </c>
      <c r="V59" s="344" t="s">
        <v>561</v>
      </c>
      <c r="W59" s="352" t="s">
        <v>60</v>
      </c>
      <c r="X59" s="257"/>
      <c r="Y59" s="257"/>
      <c r="Z59" s="257"/>
      <c r="BS59" s="73" t="s">
        <v>369</v>
      </c>
      <c r="BT59" s="84" t="s">
        <v>565</v>
      </c>
      <c r="BU59" s="44">
        <f>R58</f>
        <v>6557</v>
      </c>
      <c r="BV59" s="44">
        <f>S58</f>
        <v>0</v>
      </c>
      <c r="BW59" s="44"/>
      <c r="BX59" s="44"/>
      <c r="BY59" s="44"/>
      <c r="BZ59" s="44" t="str">
        <f>W58</f>
        <v>NA</v>
      </c>
      <c r="CA59" s="36" t="s">
        <v>26</v>
      </c>
    </row>
    <row r="60" spans="15:89" ht="46.8" x14ac:dyDescent="0.3">
      <c r="O60" s="349">
        <v>7</v>
      </c>
      <c r="P60" s="325" t="s">
        <v>219</v>
      </c>
      <c r="Q60" s="335" t="s">
        <v>220</v>
      </c>
      <c r="R60" s="325">
        <v>1674</v>
      </c>
      <c r="S60" s="325">
        <v>6710</v>
      </c>
      <c r="T60" s="325" t="s">
        <v>300</v>
      </c>
      <c r="U60" s="325" t="s">
        <v>58</v>
      </c>
      <c r="V60" s="325" t="s">
        <v>911</v>
      </c>
      <c r="W60" s="353" t="s">
        <v>60</v>
      </c>
      <c r="X60" s="257"/>
      <c r="Y60" s="257"/>
      <c r="Z60" s="257"/>
      <c r="BS60" s="26" t="s">
        <v>309</v>
      </c>
      <c r="BT60" s="39" t="s">
        <v>310</v>
      </c>
      <c r="BU60" s="27">
        <f>SUM(R61,AF22)</f>
        <v>1046</v>
      </c>
      <c r="BV60" s="27" t="e">
        <f>SUM(#REF!,F29,AH25)</f>
        <v>#REF!</v>
      </c>
      <c r="BW60" s="27"/>
      <c r="BX60" s="27"/>
      <c r="BY60" s="27"/>
      <c r="BZ60" s="28" t="s">
        <v>234</v>
      </c>
      <c r="CA60" s="29" t="s">
        <v>26</v>
      </c>
    </row>
    <row r="61" spans="15:89" ht="46.8" x14ac:dyDescent="0.3">
      <c r="O61" s="350">
        <v>9</v>
      </c>
      <c r="P61" s="344" t="s">
        <v>309</v>
      </c>
      <c r="Q61" s="345" t="s">
        <v>310</v>
      </c>
      <c r="R61" s="344">
        <v>975</v>
      </c>
      <c r="S61" s="344">
        <v>0</v>
      </c>
      <c r="T61" s="344" t="s">
        <v>741</v>
      </c>
      <c r="U61" s="344" t="s">
        <v>454</v>
      </c>
      <c r="V61" s="344" t="s">
        <v>152</v>
      </c>
      <c r="W61" s="352" t="s">
        <v>234</v>
      </c>
      <c r="X61" s="257"/>
      <c r="Y61" s="257"/>
      <c r="Z61" s="257"/>
      <c r="BS61" s="32" t="s">
        <v>230</v>
      </c>
      <c r="BT61" s="33" t="s">
        <v>571</v>
      </c>
      <c r="BU61" s="33">
        <f>SUM(R67,BH23,AT22)</f>
        <v>575</v>
      </c>
      <c r="BV61" s="33">
        <f>SUM(S67,BI23,AU22)</f>
        <v>0</v>
      </c>
      <c r="BW61" s="33"/>
      <c r="BX61" s="33"/>
      <c r="BY61" s="33"/>
      <c r="BZ61" s="33" t="s">
        <v>234</v>
      </c>
      <c r="CA61" s="179" t="s">
        <v>26</v>
      </c>
    </row>
    <row r="62" spans="15:89" ht="78" x14ac:dyDescent="0.3">
      <c r="O62" s="349">
        <v>13</v>
      </c>
      <c r="P62" s="325" t="s">
        <v>236</v>
      </c>
      <c r="Q62" s="335" t="s">
        <v>440</v>
      </c>
      <c r="R62" s="325">
        <v>669</v>
      </c>
      <c r="S62" s="325">
        <v>1641</v>
      </c>
      <c r="T62" s="325" t="s">
        <v>912</v>
      </c>
      <c r="U62" s="325" t="s">
        <v>913</v>
      </c>
      <c r="V62" s="325" t="s">
        <v>914</v>
      </c>
      <c r="W62" s="353" t="s">
        <v>60</v>
      </c>
      <c r="X62" s="257"/>
      <c r="Y62" s="257"/>
      <c r="Z62" s="257"/>
      <c r="BS62" s="59" t="s">
        <v>915</v>
      </c>
      <c r="BT62" s="371" t="s">
        <v>916</v>
      </c>
      <c r="BU62" s="220">
        <f>R73</f>
        <v>212</v>
      </c>
      <c r="BV62" s="220">
        <f>S73</f>
        <v>0</v>
      </c>
      <c r="BW62" s="220"/>
      <c r="BX62" s="220"/>
      <c r="BY62" s="220"/>
      <c r="BZ62" s="220" t="str">
        <f>W73</f>
        <v>NA</v>
      </c>
      <c r="CA62" s="220"/>
    </row>
    <row r="63" spans="15:89" ht="62.4" x14ac:dyDescent="0.3">
      <c r="O63" s="350">
        <v>14</v>
      </c>
      <c r="P63" s="344" t="s">
        <v>91</v>
      </c>
      <c r="Q63" s="345" t="s">
        <v>92</v>
      </c>
      <c r="R63" s="344">
        <v>646</v>
      </c>
      <c r="S63" s="344">
        <v>1470</v>
      </c>
      <c r="T63" s="344" t="s">
        <v>917</v>
      </c>
      <c r="U63" s="344" t="s">
        <v>918</v>
      </c>
      <c r="V63" s="344" t="s">
        <v>919</v>
      </c>
      <c r="W63" s="352" t="s">
        <v>60</v>
      </c>
      <c r="X63" s="257"/>
      <c r="Y63" s="257"/>
      <c r="Z63" s="257"/>
    </row>
    <row r="64" spans="15:89" ht="62.4" x14ac:dyDescent="0.3">
      <c r="O64" s="349">
        <v>15</v>
      </c>
      <c r="P64" s="325" t="s">
        <v>254</v>
      </c>
      <c r="Q64" s="335" t="s">
        <v>255</v>
      </c>
      <c r="R64" s="325">
        <v>622</v>
      </c>
      <c r="S64" s="325">
        <v>38</v>
      </c>
      <c r="T64" s="325" t="s">
        <v>757</v>
      </c>
      <c r="U64" s="325" t="s">
        <v>920</v>
      </c>
      <c r="V64" s="325" t="s">
        <v>152</v>
      </c>
      <c r="W64" s="353" t="s">
        <v>60</v>
      </c>
      <c r="X64" s="257"/>
      <c r="Y64" s="257"/>
      <c r="Z64" s="257"/>
      <c r="BA64" s="198"/>
    </row>
    <row r="65" spans="15:26" x14ac:dyDescent="0.3">
      <c r="O65" s="350">
        <v>17</v>
      </c>
      <c r="P65" s="344" t="s">
        <v>320</v>
      </c>
      <c r="Q65" s="345" t="s">
        <v>321</v>
      </c>
      <c r="R65" s="344">
        <v>579</v>
      </c>
      <c r="S65" s="344">
        <v>1009</v>
      </c>
      <c r="T65" s="344" t="s">
        <v>322</v>
      </c>
      <c r="U65" s="344" t="s">
        <v>58</v>
      </c>
      <c r="V65" s="344" t="s">
        <v>152</v>
      </c>
      <c r="W65" s="352" t="s">
        <v>60</v>
      </c>
      <c r="X65" s="257"/>
      <c r="Y65" s="257"/>
      <c r="Z65" s="257"/>
    </row>
    <row r="66" spans="15:26" ht="31.2" x14ac:dyDescent="0.3">
      <c r="O66" s="349">
        <v>19</v>
      </c>
      <c r="P66" s="325" t="s">
        <v>375</v>
      </c>
      <c r="Q66" s="335" t="s">
        <v>376</v>
      </c>
      <c r="R66" s="325">
        <v>558</v>
      </c>
      <c r="S66" s="325">
        <v>824</v>
      </c>
      <c r="T66" s="325" t="s">
        <v>921</v>
      </c>
      <c r="U66" s="325" t="s">
        <v>922</v>
      </c>
      <c r="V66" s="325" t="s">
        <v>923</v>
      </c>
      <c r="W66" s="353" t="s">
        <v>60</v>
      </c>
      <c r="X66" s="257"/>
      <c r="Y66" s="257"/>
      <c r="Z66" s="257"/>
    </row>
    <row r="67" spans="15:26" x14ac:dyDescent="0.3">
      <c r="O67" s="350">
        <v>20</v>
      </c>
      <c r="P67" s="344" t="s">
        <v>230</v>
      </c>
      <c r="Q67" s="345" t="s">
        <v>231</v>
      </c>
      <c r="R67" s="344">
        <v>528</v>
      </c>
      <c r="S67" s="344">
        <v>0</v>
      </c>
      <c r="T67" s="344" t="s">
        <v>737</v>
      </c>
      <c r="U67" s="344" t="s">
        <v>924</v>
      </c>
      <c r="V67" s="344" t="s">
        <v>152</v>
      </c>
      <c r="W67" s="352" t="s">
        <v>234</v>
      </c>
      <c r="X67" s="257"/>
      <c r="Y67" s="257"/>
      <c r="Z67" s="257"/>
    </row>
    <row r="68" spans="15:26" ht="31.2" x14ac:dyDescent="0.3">
      <c r="O68" s="349">
        <v>26</v>
      </c>
      <c r="P68" s="325" t="s">
        <v>277</v>
      </c>
      <c r="Q68" s="335" t="s">
        <v>511</v>
      </c>
      <c r="R68" s="325">
        <v>481</v>
      </c>
      <c r="S68" s="325">
        <v>1682</v>
      </c>
      <c r="T68" s="325" t="s">
        <v>925</v>
      </c>
      <c r="U68" s="325" t="s">
        <v>926</v>
      </c>
      <c r="V68" s="325" t="s">
        <v>927</v>
      </c>
      <c r="W68" s="353" t="s">
        <v>60</v>
      </c>
      <c r="X68" s="257"/>
      <c r="Y68" s="257"/>
      <c r="Z68" s="257"/>
    </row>
    <row r="69" spans="15:26" x14ac:dyDescent="0.3">
      <c r="O69" s="350">
        <v>28</v>
      </c>
      <c r="P69" s="344" t="s">
        <v>298</v>
      </c>
      <c r="Q69" s="345" t="s">
        <v>299</v>
      </c>
      <c r="R69" s="344">
        <v>357</v>
      </c>
      <c r="S69" s="344">
        <v>29</v>
      </c>
      <c r="T69" s="344" t="s">
        <v>928</v>
      </c>
      <c r="U69" s="344" t="s">
        <v>58</v>
      </c>
      <c r="V69" s="344" t="s">
        <v>152</v>
      </c>
      <c r="W69" s="352" t="s">
        <v>60</v>
      </c>
      <c r="X69" s="257"/>
      <c r="Y69" s="257"/>
      <c r="Z69" s="257"/>
    </row>
    <row r="70" spans="15:26" x14ac:dyDescent="0.3">
      <c r="O70" s="349">
        <v>30</v>
      </c>
      <c r="P70" s="325" t="s">
        <v>279</v>
      </c>
      <c r="Q70" s="335" t="s">
        <v>280</v>
      </c>
      <c r="R70" s="325">
        <v>257</v>
      </c>
      <c r="S70" s="325">
        <v>880</v>
      </c>
      <c r="T70" s="325" t="s">
        <v>723</v>
      </c>
      <c r="U70" s="325" t="s">
        <v>929</v>
      </c>
      <c r="V70" s="325" t="s">
        <v>930</v>
      </c>
      <c r="W70" s="353" t="s">
        <v>60</v>
      </c>
      <c r="X70" s="257"/>
      <c r="Y70" s="257"/>
      <c r="Z70" s="257"/>
    </row>
    <row r="71" spans="15:26" ht="46.8" x14ac:dyDescent="0.3">
      <c r="O71" s="350">
        <v>31</v>
      </c>
      <c r="P71" s="344" t="s">
        <v>546</v>
      </c>
      <c r="Q71" s="345" t="s">
        <v>592</v>
      </c>
      <c r="R71" s="344">
        <v>245</v>
      </c>
      <c r="S71" s="344">
        <v>670</v>
      </c>
      <c r="T71" s="344" t="s">
        <v>710</v>
      </c>
      <c r="U71" s="344" t="s">
        <v>931</v>
      </c>
      <c r="V71" s="344" t="s">
        <v>932</v>
      </c>
      <c r="W71" s="352" t="s">
        <v>60</v>
      </c>
      <c r="X71" s="257"/>
      <c r="Y71" s="257"/>
      <c r="Z71" s="257"/>
    </row>
    <row r="72" spans="15:26" ht="31.2" x14ac:dyDescent="0.3">
      <c r="O72" s="349">
        <v>32</v>
      </c>
      <c r="P72" s="325" t="s">
        <v>405</v>
      </c>
      <c r="Q72" s="335" t="s">
        <v>485</v>
      </c>
      <c r="R72" s="325">
        <v>235</v>
      </c>
      <c r="S72" s="325">
        <v>11</v>
      </c>
      <c r="T72" s="325" t="s">
        <v>797</v>
      </c>
      <c r="U72" s="325" t="s">
        <v>451</v>
      </c>
      <c r="V72" s="325" t="s">
        <v>152</v>
      </c>
      <c r="W72" s="353" t="s">
        <v>60</v>
      </c>
      <c r="X72" s="257"/>
      <c r="Y72" s="257"/>
      <c r="Z72" s="257"/>
    </row>
    <row r="73" spans="15:26" x14ac:dyDescent="0.3">
      <c r="O73" s="350">
        <v>35</v>
      </c>
      <c r="P73" s="344" t="s">
        <v>915</v>
      </c>
      <c r="Q73" s="345" t="s">
        <v>933</v>
      </c>
      <c r="R73" s="344">
        <v>212</v>
      </c>
      <c r="S73" s="344">
        <v>0</v>
      </c>
      <c r="T73" s="344" t="s">
        <v>934</v>
      </c>
      <c r="U73" s="344" t="s">
        <v>153</v>
      </c>
      <c r="V73" s="344" t="s">
        <v>152</v>
      </c>
      <c r="W73" s="352" t="s">
        <v>234</v>
      </c>
      <c r="X73" s="257"/>
      <c r="Y73" s="257"/>
      <c r="Z73" s="257"/>
    </row>
    <row r="74" spans="15:26" ht="46.8" x14ac:dyDescent="0.3">
      <c r="O74" s="349">
        <v>38</v>
      </c>
      <c r="P74" s="325" t="s">
        <v>551</v>
      </c>
      <c r="Q74" s="335" t="s">
        <v>552</v>
      </c>
      <c r="R74" s="325">
        <v>188</v>
      </c>
      <c r="S74" s="325">
        <v>362</v>
      </c>
      <c r="T74" s="325" t="s">
        <v>328</v>
      </c>
      <c r="U74" s="325" t="s">
        <v>935</v>
      </c>
      <c r="V74" s="325" t="s">
        <v>897</v>
      </c>
      <c r="W74" s="353" t="s">
        <v>60</v>
      </c>
      <c r="X74" s="257"/>
      <c r="Y74" s="257"/>
      <c r="Z74" s="257"/>
    </row>
    <row r="75" spans="15:26" ht="62.4" x14ac:dyDescent="0.3">
      <c r="O75" s="350">
        <v>41</v>
      </c>
      <c r="P75" s="344" t="s">
        <v>353</v>
      </c>
      <c r="Q75" s="345" t="s">
        <v>354</v>
      </c>
      <c r="R75" s="344">
        <v>171</v>
      </c>
      <c r="S75" s="344">
        <v>171</v>
      </c>
      <c r="T75" s="344" t="s">
        <v>599</v>
      </c>
      <c r="U75" s="344" t="s">
        <v>936</v>
      </c>
      <c r="V75" s="344" t="s">
        <v>152</v>
      </c>
      <c r="W75" s="352" t="s">
        <v>60</v>
      </c>
      <c r="X75" s="257"/>
      <c r="Y75" s="257"/>
      <c r="Z75" s="257"/>
    </row>
    <row r="76" spans="15:26" x14ac:dyDescent="0.3">
      <c r="O76" s="349">
        <v>42</v>
      </c>
      <c r="P76" s="325" t="s">
        <v>347</v>
      </c>
      <c r="Q76" s="335" t="s">
        <v>348</v>
      </c>
      <c r="R76" s="325">
        <v>159</v>
      </c>
      <c r="S76" s="325">
        <v>934</v>
      </c>
      <c r="T76" s="325" t="s">
        <v>937</v>
      </c>
      <c r="U76" s="325" t="s">
        <v>58</v>
      </c>
      <c r="V76" s="325" t="s">
        <v>938</v>
      </c>
      <c r="W76" s="353" t="s">
        <v>60</v>
      </c>
      <c r="X76" s="257"/>
      <c r="Y76" s="257"/>
      <c r="Z76" s="257"/>
    </row>
    <row r="77" spans="15:26" x14ac:dyDescent="0.3">
      <c r="O77" s="350">
        <v>43</v>
      </c>
      <c r="P77" s="344" t="s">
        <v>615</v>
      </c>
      <c r="Q77" s="345" t="s">
        <v>616</v>
      </c>
      <c r="R77" s="344">
        <v>149</v>
      </c>
      <c r="S77" s="344">
        <v>197</v>
      </c>
      <c r="T77" s="344" t="s">
        <v>214</v>
      </c>
      <c r="U77" s="344" t="s">
        <v>939</v>
      </c>
      <c r="V77" s="344" t="s">
        <v>940</v>
      </c>
      <c r="W77" s="352" t="s">
        <v>60</v>
      </c>
      <c r="X77" s="257"/>
      <c r="Y77" s="257"/>
      <c r="Z77" s="257"/>
    </row>
    <row r="78" spans="15:26" ht="78" x14ac:dyDescent="0.3">
      <c r="O78" s="349">
        <v>44</v>
      </c>
      <c r="P78" s="325" t="s">
        <v>362</v>
      </c>
      <c r="Q78" s="335" t="s">
        <v>363</v>
      </c>
      <c r="R78" s="325">
        <v>126</v>
      </c>
      <c r="S78" s="325">
        <v>8</v>
      </c>
      <c r="T78" s="325" t="s">
        <v>564</v>
      </c>
      <c r="U78" s="325" t="s">
        <v>918</v>
      </c>
      <c r="V78" s="325" t="s">
        <v>152</v>
      </c>
      <c r="W78" s="353" t="s">
        <v>60</v>
      </c>
      <c r="X78" s="257"/>
      <c r="Y78" s="257"/>
      <c r="Z78" s="257"/>
    </row>
    <row r="79" spans="15:26" ht="46.8" x14ac:dyDescent="0.3">
      <c r="O79" s="350">
        <v>46</v>
      </c>
      <c r="P79" s="344" t="s">
        <v>624</v>
      </c>
      <c r="Q79" s="345" t="s">
        <v>527</v>
      </c>
      <c r="R79" s="344">
        <v>111</v>
      </c>
      <c r="S79" s="344">
        <v>29</v>
      </c>
      <c r="T79" s="344" t="s">
        <v>564</v>
      </c>
      <c r="U79" s="344" t="s">
        <v>941</v>
      </c>
      <c r="V79" s="344" t="s">
        <v>152</v>
      </c>
      <c r="W79" s="352" t="s">
        <v>60</v>
      </c>
      <c r="X79" s="257"/>
      <c r="Y79" s="257"/>
      <c r="Z79" s="257"/>
    </row>
    <row r="80" spans="15:26" ht="31.2" x14ac:dyDescent="0.3">
      <c r="O80" s="349">
        <v>47</v>
      </c>
      <c r="P80" s="325" t="s">
        <v>86</v>
      </c>
      <c r="Q80" s="335" t="s">
        <v>87</v>
      </c>
      <c r="R80" s="325">
        <v>111</v>
      </c>
      <c r="S80" s="325">
        <v>1483</v>
      </c>
      <c r="T80" s="325" t="s">
        <v>942</v>
      </c>
      <c r="U80" s="325" t="s">
        <v>372</v>
      </c>
      <c r="V80" s="325" t="s">
        <v>943</v>
      </c>
      <c r="W80" s="353" t="s">
        <v>60</v>
      </c>
      <c r="X80" s="257"/>
      <c r="Y80" s="257"/>
      <c r="Z80" s="257"/>
    </row>
    <row r="81" spans="15:26" ht="46.8" x14ac:dyDescent="0.3">
      <c r="O81" s="350">
        <v>48</v>
      </c>
      <c r="P81" s="344" t="s">
        <v>344</v>
      </c>
      <c r="Q81" s="345" t="s">
        <v>345</v>
      </c>
      <c r="R81" s="344">
        <v>76</v>
      </c>
      <c r="S81" s="344">
        <v>336</v>
      </c>
      <c r="T81" s="344" t="s">
        <v>944</v>
      </c>
      <c r="U81" s="344" t="s">
        <v>945</v>
      </c>
      <c r="V81" s="344" t="s">
        <v>946</v>
      </c>
      <c r="W81" s="352" t="s">
        <v>60</v>
      </c>
      <c r="X81" s="257"/>
      <c r="Y81" s="257"/>
      <c r="Z81" s="257"/>
    </row>
    <row r="82" spans="15:26" ht="31.2" x14ac:dyDescent="0.3">
      <c r="O82" s="349">
        <v>49</v>
      </c>
      <c r="P82" s="325" t="s">
        <v>334</v>
      </c>
      <c r="Q82" s="335" t="s">
        <v>393</v>
      </c>
      <c r="R82" s="325">
        <v>63</v>
      </c>
      <c r="S82" s="325">
        <v>285</v>
      </c>
      <c r="T82" s="325" t="s">
        <v>947</v>
      </c>
      <c r="U82" s="325" t="s">
        <v>948</v>
      </c>
      <c r="V82" s="325" t="s">
        <v>949</v>
      </c>
      <c r="W82" s="353" t="s">
        <v>60</v>
      </c>
      <c r="X82" s="257"/>
      <c r="Y82" s="257"/>
      <c r="Z82" s="257"/>
    </row>
    <row r="83" spans="15:26" ht="78" x14ac:dyDescent="0.3">
      <c r="O83" s="350">
        <v>50</v>
      </c>
      <c r="P83" s="344" t="s">
        <v>873</v>
      </c>
      <c r="Q83" s="345" t="s">
        <v>950</v>
      </c>
      <c r="R83" s="344">
        <v>50</v>
      </c>
      <c r="S83" s="344">
        <v>0</v>
      </c>
      <c r="T83" s="344" t="s">
        <v>951</v>
      </c>
      <c r="U83" s="344" t="s">
        <v>952</v>
      </c>
      <c r="V83" s="344" t="s">
        <v>152</v>
      </c>
      <c r="W83" s="352" t="s">
        <v>60</v>
      </c>
      <c r="X83" s="257"/>
      <c r="Y83" s="257"/>
      <c r="Z83" s="257"/>
    </row>
    <row r="84" spans="15:26" ht="31.2" x14ac:dyDescent="0.3">
      <c r="O84" s="349">
        <v>51</v>
      </c>
      <c r="P84" s="325" t="s">
        <v>508</v>
      </c>
      <c r="Q84" s="335" t="s">
        <v>636</v>
      </c>
      <c r="R84" s="325">
        <v>50</v>
      </c>
      <c r="S84" s="325">
        <v>570</v>
      </c>
      <c r="T84" s="325" t="s">
        <v>159</v>
      </c>
      <c r="U84" s="325" t="s">
        <v>57</v>
      </c>
      <c r="V84" s="325" t="s">
        <v>704</v>
      </c>
      <c r="W84" s="353" t="s">
        <v>60</v>
      </c>
      <c r="X84" s="257"/>
      <c r="Y84" s="257"/>
      <c r="Z84" s="257"/>
    </row>
    <row r="85" spans="15:26" ht="62.4" x14ac:dyDescent="0.3">
      <c r="O85" s="350">
        <v>52</v>
      </c>
      <c r="P85" s="344" t="s">
        <v>497</v>
      </c>
      <c r="Q85" s="345" t="s">
        <v>498</v>
      </c>
      <c r="R85" s="344">
        <v>43</v>
      </c>
      <c r="S85" s="344">
        <v>21</v>
      </c>
      <c r="T85" s="344" t="s">
        <v>58</v>
      </c>
      <c r="U85" s="344" t="s">
        <v>58</v>
      </c>
      <c r="V85" s="344" t="s">
        <v>152</v>
      </c>
      <c r="W85" s="352" t="s">
        <v>60</v>
      </c>
      <c r="X85" s="257"/>
      <c r="Y85" s="257"/>
      <c r="Z85" s="257"/>
    </row>
    <row r="86" spans="15:26" x14ac:dyDescent="0.3">
      <c r="O86" s="349">
        <v>53</v>
      </c>
      <c r="P86" s="325" t="s">
        <v>470</v>
      </c>
      <c r="Q86" s="335" t="s">
        <v>471</v>
      </c>
      <c r="R86" s="325">
        <v>41</v>
      </c>
      <c r="S86" s="325">
        <v>110</v>
      </c>
      <c r="T86" s="325" t="s">
        <v>713</v>
      </c>
      <c r="U86" s="325" t="s">
        <v>618</v>
      </c>
      <c r="V86" s="325" t="s">
        <v>953</v>
      </c>
      <c r="W86" s="353" t="s">
        <v>60</v>
      </c>
      <c r="X86" s="257"/>
      <c r="Y86" s="257"/>
      <c r="Z86" s="257"/>
    </row>
    <row r="87" spans="15:26" ht="93.6" x14ac:dyDescent="0.3">
      <c r="O87" s="350">
        <v>54</v>
      </c>
      <c r="P87" s="344" t="s">
        <v>521</v>
      </c>
      <c r="Q87" s="345" t="s">
        <v>628</v>
      </c>
      <c r="R87" s="344">
        <v>36</v>
      </c>
      <c r="S87" s="344">
        <v>150</v>
      </c>
      <c r="T87" s="344" t="s">
        <v>629</v>
      </c>
      <c r="U87" s="344" t="s">
        <v>954</v>
      </c>
      <c r="V87" s="344" t="s">
        <v>949</v>
      </c>
      <c r="W87" s="352" t="s">
        <v>60</v>
      </c>
      <c r="X87" s="257"/>
      <c r="Y87" s="257"/>
      <c r="Z87" s="257"/>
    </row>
    <row r="88" spans="15:26" ht="93.6" x14ac:dyDescent="0.3">
      <c r="O88" s="349">
        <v>55</v>
      </c>
      <c r="P88" s="325" t="s">
        <v>474</v>
      </c>
      <c r="Q88" s="335" t="s">
        <v>648</v>
      </c>
      <c r="R88" s="325">
        <v>24</v>
      </c>
      <c r="S88" s="325">
        <v>0</v>
      </c>
      <c r="T88" s="325" t="s">
        <v>643</v>
      </c>
      <c r="U88" s="325" t="s">
        <v>811</v>
      </c>
      <c r="V88" s="325" t="s">
        <v>152</v>
      </c>
      <c r="W88" s="353" t="s">
        <v>60</v>
      </c>
      <c r="X88" s="257"/>
      <c r="Y88" s="257"/>
      <c r="Z88" s="257"/>
    </row>
    <row r="89" spans="15:26" ht="93.6" x14ac:dyDescent="0.3">
      <c r="O89" s="350">
        <v>56</v>
      </c>
      <c r="P89" s="344" t="s">
        <v>515</v>
      </c>
      <c r="Q89" s="345" t="s">
        <v>632</v>
      </c>
      <c r="R89" s="344">
        <v>21</v>
      </c>
      <c r="S89" s="344">
        <v>77</v>
      </c>
      <c r="T89" s="344" t="s">
        <v>955</v>
      </c>
      <c r="U89" s="344" t="s">
        <v>956</v>
      </c>
      <c r="V89" s="344" t="s">
        <v>152</v>
      </c>
      <c r="W89" s="352" t="s">
        <v>60</v>
      </c>
      <c r="X89" s="257"/>
      <c r="Y89" s="257"/>
      <c r="Z89" s="257"/>
    </row>
    <row r="90" spans="15:26" ht="31.2" x14ac:dyDescent="0.3">
      <c r="O90" s="349">
        <v>57</v>
      </c>
      <c r="P90" s="325" t="s">
        <v>540</v>
      </c>
      <c r="Q90" s="335" t="s">
        <v>609</v>
      </c>
      <c r="R90" s="325">
        <v>17</v>
      </c>
      <c r="S90" s="325">
        <v>20</v>
      </c>
      <c r="T90" s="325" t="s">
        <v>955</v>
      </c>
      <c r="U90" s="325" t="s">
        <v>815</v>
      </c>
      <c r="V90" s="325" t="s">
        <v>957</v>
      </c>
      <c r="W90" s="353" t="s">
        <v>60</v>
      </c>
      <c r="X90" s="257"/>
      <c r="Y90" s="257"/>
      <c r="Z90" s="257"/>
    </row>
    <row r="91" spans="15:26" ht="46.8" x14ac:dyDescent="0.3">
      <c r="O91" s="350">
        <v>58</v>
      </c>
      <c r="P91" s="344" t="s">
        <v>488</v>
      </c>
      <c r="Q91" s="345" t="s">
        <v>489</v>
      </c>
      <c r="R91" s="344">
        <v>17</v>
      </c>
      <c r="S91" s="344">
        <v>43</v>
      </c>
      <c r="T91" s="344" t="s">
        <v>258</v>
      </c>
      <c r="U91" s="344" t="s">
        <v>815</v>
      </c>
      <c r="V91" s="344" t="s">
        <v>958</v>
      </c>
      <c r="W91" s="352" t="s">
        <v>60</v>
      </c>
      <c r="X91" s="257"/>
      <c r="Y91" s="257"/>
      <c r="Z91" s="257"/>
    </row>
    <row r="92" spans="15:26" ht="46.8" x14ac:dyDescent="0.3">
      <c r="O92" s="349">
        <v>59</v>
      </c>
      <c r="P92" s="325" t="s">
        <v>857</v>
      </c>
      <c r="Q92" s="335" t="s">
        <v>959</v>
      </c>
      <c r="R92" s="325">
        <v>14</v>
      </c>
      <c r="S92" s="325">
        <v>0</v>
      </c>
      <c r="T92" s="325" t="s">
        <v>960</v>
      </c>
      <c r="U92" s="325" t="s">
        <v>58</v>
      </c>
      <c r="V92" s="325" t="s">
        <v>152</v>
      </c>
      <c r="W92" s="353" t="s">
        <v>60</v>
      </c>
      <c r="X92" s="257"/>
      <c r="Y92" s="257"/>
      <c r="Z92" s="257"/>
    </row>
  </sheetData>
  <mergeCells count="49">
    <mergeCell ref="B4:B6"/>
    <mergeCell ref="A4:A6"/>
    <mergeCell ref="CJ10:CJ23"/>
    <mergeCell ref="CJ6:CJ9"/>
    <mergeCell ref="E4:E6"/>
    <mergeCell ref="D4:D6"/>
    <mergeCell ref="C4:C6"/>
    <mergeCell ref="G4:G6"/>
    <mergeCell ref="F4:F6"/>
    <mergeCell ref="I4:I6"/>
    <mergeCell ref="H4:H6"/>
    <mergeCell ref="CK44:CK49"/>
    <mergeCell ref="CJ45:CJ49"/>
    <mergeCell ref="CJ37:CJ43"/>
    <mergeCell ref="CK36:CK43"/>
    <mergeCell ref="CJ24:CJ35"/>
    <mergeCell ref="DN19:DN20"/>
    <mergeCell ref="DO19:DO20"/>
    <mergeCell ref="DP19:DP20"/>
    <mergeCell ref="DS19:DS20"/>
    <mergeCell ref="DP17:DP18"/>
    <mergeCell ref="DS17:DS18"/>
    <mergeCell ref="DN17:DN18"/>
    <mergeCell ref="DO17:DO18"/>
    <mergeCell ref="DS7:DS9"/>
    <mergeCell ref="CK5:CK9"/>
    <mergeCell ref="DN15:DN16"/>
    <mergeCell ref="DO15:DO16"/>
    <mergeCell ref="DP15:DP16"/>
    <mergeCell ref="DS15:DS16"/>
    <mergeCell ref="DN10:DN11"/>
    <mergeCell ref="DO10:DO11"/>
    <mergeCell ref="DP10:DP11"/>
    <mergeCell ref="DS10:DS11"/>
    <mergeCell ref="DN7:DN9"/>
    <mergeCell ref="DO7:DO9"/>
    <mergeCell ref="DP7:DP9"/>
    <mergeCell ref="CX1:DA1"/>
    <mergeCell ref="DC1:DF1"/>
    <mergeCell ref="DH1:DK1"/>
    <mergeCell ref="A1:L1"/>
    <mergeCell ref="O1:Z1"/>
    <mergeCell ref="AC1:AN1"/>
    <mergeCell ref="AQ1:BB1"/>
    <mergeCell ref="BE1:BP1"/>
    <mergeCell ref="BS1:CA1"/>
    <mergeCell ref="CD1:CK1"/>
    <mergeCell ref="CN1:CQ1"/>
    <mergeCell ref="CS1:CV1"/>
  </mergeCells>
  <hyperlinks>
    <hyperlink ref="C3" r:id="rId1" display="https://www.scansante.fr/applications/flux-entre-etablissements-orfee/submit?an=20&amp;gp=ALL&amp;choix1=choix1_etab&amp;finess=890975519&amp;choix2=descact&amp;typedesc=comp&amp;_program=orfee.orfee_trt.sas" xr:uid="{3D76750B-E8F1-B241-A590-218B797D5B82}"/>
    <hyperlink ref="C4" r:id="rId2" display="https://www.scansante.fr/applications/flux-entre-etablissements-orfee/submit?an=20&amp;gp=X21&amp;choix1=choix1_etab&amp;finess=890975519&amp;choix2=descact&amp;typedesc=comp&amp;_program=orfee.orfee_trt.sas" xr:uid="{8354CE5C-04EA-1043-BD19-A06D268EDE34}"/>
    <hyperlink ref="Q3" r:id="rId3" display="https://www.scansante.fr/applications/flux-entre-etablissements-orfee/submit?an=20&amp;gp=ALL&amp;choix1=choix1_etab&amp;finess=890975527&amp;choix2=descact&amp;typedesc=comp&amp;_program=orfee.orfee_trt.sas" xr:uid="{BF0DBC2F-6632-BF43-AACA-B68C6839065E}"/>
    <hyperlink ref="Q4" r:id="rId4" display="https://www.scansante.fr/applications/flux-entre-etablissements-orfee/submit?an=20&amp;gp=C09&amp;choix1=choix1_etab&amp;finess=890975527&amp;choix2=descact&amp;typedesc=comp&amp;_program=orfee.orfee_trt.sas" xr:uid="{669722CD-FFD1-6F49-85B4-B157928B1D4F}"/>
    <hyperlink ref="Q11" r:id="rId5" display="https://www.scansante.fr/applications/flux-entre-etablissements-orfee/submit?an=20&amp;gp=X08&amp;choix1=choix1_etab&amp;finess=890975527&amp;choix2=descact&amp;typedesc=comp&amp;_program=orfee.orfee_trt.sas" xr:uid="{D67769C6-4F3D-974E-B11E-C4203FF53DCF}"/>
    <hyperlink ref="Q14" r:id="rId6" display="https://www.scansante.fr/applications/flux-entre-etablissements-orfee/submit?an=20&amp;gp=X03&amp;choix1=choix1_etab&amp;finess=890975527&amp;choix2=descact&amp;typedesc=comp&amp;_program=orfee.orfee_trt.sas" xr:uid="{9E740E58-022B-5E4D-82F4-B7EE614CC18E}"/>
    <hyperlink ref="Q17" r:id="rId7" display="https://www.scansante.fr/applications/flux-entre-etablissements-orfee/submit?an=20&amp;gp=X07&amp;choix1=choix1_etab&amp;finess=890975527&amp;choix2=descact&amp;typedesc=comp&amp;_program=orfee.orfee_trt.sas" xr:uid="{F57BCC11-2BBC-C647-B9CA-EDD79E844BDF}"/>
    <hyperlink ref="Q20" r:id="rId8" display="https://www.scansante.fr/applications/flux-entre-etablissements-orfee/submit?an=20&amp;gp=X02&amp;choix1=choix1_etab&amp;finess=890975527&amp;choix2=descact&amp;typedesc=comp&amp;_program=orfee.orfee_trt.sas" xr:uid="{3EE41EBD-7BB1-E64C-B369-136DAB5F1C47}"/>
    <hyperlink ref="Q23" r:id="rId9" display="https://www.scansante.fr/applications/flux-entre-etablissements-orfee/submit?an=20&amp;gp=C11&amp;choix1=choix1_etab&amp;finess=890975527&amp;choix2=descact&amp;typedesc=comp&amp;_program=orfee.orfee_trt.sas" xr:uid="{5F8A8E18-7B40-AE42-8885-617011E9B546}"/>
    <hyperlink ref="Q26" r:id="rId10" display="https://www.scansante.fr/applications/flux-entre-etablissements-orfee/submit?an=20&amp;gp=X06&amp;choix1=choix1_etab&amp;finess=890975527&amp;choix2=descact&amp;typedesc=comp&amp;_program=orfee.orfee_trt.sas" xr:uid="{A663170E-8CBA-3F49-A4D5-0E595A36E9C3}"/>
    <hyperlink ref="Q29" r:id="rId11" display="https://www.scansante.fr/applications/flux-entre-etablissements-orfee/submit?an=20&amp;gp=X24&amp;choix1=choix1_etab&amp;finess=890975527&amp;choix2=descact&amp;typedesc=comp&amp;_program=orfee.orfee_trt.sas" xr:uid="{C473B67E-10DF-D340-97A6-F3B9C39A76BC}"/>
    <hyperlink ref="Q32" r:id="rId12" display="https://www.scansante.fr/applications/flux-entre-etablissements-orfee/submit?an=20&amp;gp=X05&amp;choix1=choix1_etab&amp;finess=890975527&amp;choix2=descact&amp;typedesc=comp&amp;_program=orfee.orfee_trt.sas" xr:uid="{75A77150-1A2B-5F45-80C0-78AE74D8E445}"/>
    <hyperlink ref="Q34" r:id="rId13" display="https://www.scansante.fr/applications/flux-entre-etablissements-orfee/submit?an=20&amp;gp=X23&amp;choix1=choix1_etab&amp;finess=890975527&amp;choix2=descact&amp;typedesc=comp&amp;_program=orfee.orfee_trt.sas" xr:uid="{CBB601A8-04BE-4745-9C5C-68AC21F53480}"/>
    <hyperlink ref="Q36" r:id="rId14" display="https://www.scansante.fr/applications/flux-entre-etablissements-orfee/submit?an=20&amp;gp=X16&amp;choix1=choix1_etab&amp;finess=890975527&amp;choix2=descact&amp;typedesc=comp&amp;_program=orfee.orfee_trt.sas" xr:uid="{D41D2408-0385-AF45-ABF8-290506DE5B3A}"/>
    <hyperlink ref="Q39" r:id="rId15" display="https://www.scansante.fr/applications/flux-entre-etablissements-orfee/submit?an=20&amp;gp=X12&amp;choix1=choix1_etab&amp;finess=890975527&amp;choix2=descact&amp;typedesc=comp&amp;_program=orfee.orfee_trt.sas" xr:uid="{03224E95-9594-914A-92F6-860CD1054033}"/>
    <hyperlink ref="Q42" r:id="rId16" display="https://www.scansante.fr/applications/flux-entre-etablissements-orfee/submit?an=20&amp;gp=X20&amp;choix1=choix1_etab&amp;finess=890975527&amp;choix2=descact&amp;typedesc=comp&amp;_program=orfee.orfee_trt.sas" xr:uid="{7DD0E42D-33B2-FB45-A753-7DD52B216327}"/>
    <hyperlink ref="Q45" r:id="rId17" display="https://www.scansante.fr/applications/flux-entre-etablissements-orfee/submit?an=20&amp;gp=X15&amp;choix1=choix1_etab&amp;finess=890975527&amp;choix2=descact&amp;typedesc=comp&amp;_program=orfee.orfee_trt.sas" xr:uid="{CDB02205-2B32-7E49-A4CE-C0BCC1A79E90}"/>
    <hyperlink ref="Q47" r:id="rId18" display="https://www.scansante.fr/applications/flux-entre-etablissements-orfee/submit?an=20&amp;gp=X14&amp;choix1=choix1_etab&amp;finess=890975527&amp;choix2=descact&amp;typedesc=comp&amp;_program=orfee.orfee_trt.sas" xr:uid="{22CC579F-8EF7-354E-BD02-7FD35AF47308}"/>
    <hyperlink ref="Q48" r:id="rId19" display="https://www.scansante.fr/applications/flux-entre-etablissements-orfee/submit?an=20&amp;gp=X19&amp;choix1=choix1_etab&amp;finess=890975527&amp;choix2=descact&amp;typedesc=comp&amp;_program=orfee.orfee_trt.sas" xr:uid="{5FBB403E-A29F-2249-BF63-6C54DDB3B5A1}"/>
    <hyperlink ref="Q50" r:id="rId20" display="https://www.scansante.fr/applications/flux-entre-etablissements-orfee/submit?an=20&amp;gp=X04&amp;choix1=choix1_etab&amp;finess=890975527&amp;choix2=descact&amp;typedesc=comp&amp;_program=orfee.orfee_trt.sas" xr:uid="{9FE23EDD-F8DF-3345-8965-04380463DED6}"/>
    <hyperlink ref="Q51" r:id="rId21" display="https://www.scansante.fr/applications/flux-entre-etablissements-orfee/submit?an=20&amp;gp=C06&amp;choix1=choix1_etab&amp;finess=890975527&amp;choix2=descact&amp;typedesc=comp&amp;_program=orfee.orfee_trt.sas" xr:uid="{CC0B7D29-DD6E-CD42-AF92-20ED9E4C4E09}"/>
    <hyperlink ref="Q52" r:id="rId22" display="https://www.scansante.fr/applications/flux-entre-etablissements-orfee/submit?an=20&amp;gp=K05&amp;choix1=choix1_etab&amp;finess=890975527&amp;choix2=descact&amp;typedesc=comp&amp;_program=orfee.orfee_trt.sas" xr:uid="{2E3841FA-8739-1940-BBF7-88C40A63FC19}"/>
    <hyperlink ref="Q54" r:id="rId23" display="https://www.scansante.fr/applications/flux-entre-etablissements-orfee/submit?an=20&amp;gp=C13&amp;choix1=choix1_etab&amp;finess=890975527&amp;choix2=descact&amp;typedesc=comp&amp;_program=orfee.orfee_trt.sas" xr:uid="{03E42D40-758F-BD42-835A-129228354A47}"/>
    <hyperlink ref="Q55" r:id="rId24" display="https://www.scansante.fr/applications/flux-entre-etablissements-orfee/submit?an=20&amp;gp=X18&amp;choix1=choix1_etab&amp;finess=890975527&amp;choix2=descact&amp;typedesc=comp&amp;_program=orfee.orfee_trt.sas" xr:uid="{480A2382-514B-0F4E-898A-7A4F07EB280F}"/>
    <hyperlink ref="Q56" r:id="rId25" display="https://www.scansante.fr/applications/flux-entre-etablissements-orfee/submit?an=20&amp;gp=C25&amp;choix1=choix1_etab&amp;finess=890975527&amp;choix2=descact&amp;typedesc=comp&amp;_program=orfee.orfee_trt.sas" xr:uid="{C878E56E-EF6A-5146-A9CE-752CD2DCEEB8}"/>
    <hyperlink ref="Q57" r:id="rId26" display="https://www.scansante.fr/applications/flux-entre-etablissements-orfee/submit?an=20&amp;gp=S01&amp;choix1=choix1_etab&amp;finess=890975527&amp;choix2=descact&amp;typedesc=comp&amp;_program=orfee.orfee_trt.sas" xr:uid="{AA1914BA-93AE-2D49-8907-12777D13878E}"/>
    <hyperlink ref="Q58" r:id="rId27" display="https://www.scansante.fr/applications/flux-entre-etablissements-orfee/submit?an=20&amp;gp=S02&amp;choix1=choix1_etab&amp;finess=890975527&amp;choix2=descact&amp;typedesc=comp&amp;_program=orfee.orfee_trt.sas" xr:uid="{912DCA51-FF8E-AD47-B704-08F0B54CA302}"/>
    <hyperlink ref="Q59" r:id="rId28" display="https://www.scansante.fr/applications/flux-entre-etablissements-orfee/submit?an=20&amp;gp=N02&amp;choix1=choix1_etab&amp;finess=890975527&amp;choix2=descact&amp;typedesc=comp&amp;_program=orfee.orfee_trt.sas" xr:uid="{10215C94-E2B5-4D4E-B9FD-106B03E19E9E}"/>
    <hyperlink ref="Q60" r:id="rId29" display="https://www.scansante.fr/applications/flux-entre-etablissements-orfee/submit?an=20&amp;gp=O01&amp;choix1=choix1_etab&amp;finess=890975527&amp;choix2=descact&amp;typedesc=comp&amp;_program=orfee.orfee_trt.sas" xr:uid="{FBFC5D25-8E40-A940-AC17-5432EC6FBA99}"/>
    <hyperlink ref="Q61" r:id="rId30" display="https://www.scansante.fr/applications/flux-entre-etablissements-orfee/submit?an=20&amp;gp=S03&amp;choix1=choix1_etab&amp;finess=890975527&amp;choix2=descact&amp;typedesc=comp&amp;_program=orfee.orfee_trt.sas" xr:uid="{6136E97F-F315-D140-BBCF-686DB61B507A}"/>
    <hyperlink ref="Q62" r:id="rId31" display="https://www.scansante.fr/applications/flux-entre-etablissements-orfee/submit?an=20&amp;gp=C07&amp;choix1=choix1_etab&amp;finess=890975527&amp;choix2=descact&amp;typedesc=comp&amp;_program=orfee.orfee_trt.sas" xr:uid="{54A77FD6-C87E-B74D-BB6F-5BE0C19B65D5}"/>
    <hyperlink ref="Q63" r:id="rId32" display="https://www.scansante.fr/applications/flux-entre-etablissements-orfee/submit?an=20&amp;gp=X21&amp;choix1=choix1_etab&amp;finess=890975527&amp;choix2=descact&amp;typedesc=comp&amp;_program=orfee.orfee_trt.sas" xr:uid="{BB6216E4-5098-8F4C-BF90-B3C8379C5190}"/>
    <hyperlink ref="Q64" r:id="rId33" display="https://www.scansante.fr/applications/flux-entre-etablissements-orfee/submit?an=20&amp;gp=K02&amp;choix1=choix1_etab&amp;finess=890975527&amp;choix2=descact&amp;typedesc=comp&amp;_program=orfee.orfee_trt.sas" xr:uid="{96DE0697-B57A-2E4B-A544-E5F5037B8975}"/>
    <hyperlink ref="Q65" r:id="rId34" display="https://www.scansante.fr/applications/flux-entre-etablissements-orfee/submit?an=20&amp;gp=O04&amp;choix1=choix1_etab&amp;finess=890975527&amp;choix2=descact&amp;typedesc=comp&amp;_program=orfee.orfee_trt.sas" xr:uid="{13F64B01-CF50-3D48-BC10-3A89DC193A50}"/>
    <hyperlink ref="Q66" r:id="rId35" display="https://www.scansante.fr/applications/flux-entre-etablissements-orfee/submit?an=20&amp;gp=C17&amp;choix1=choix1_etab&amp;finess=890975527&amp;choix2=descact&amp;typedesc=comp&amp;_program=orfee.orfee_trt.sas" xr:uid="{ADDE59A6-7F6B-754F-8D44-EBAA1012CBFB}"/>
    <hyperlink ref="Q67" r:id="rId36" display="https://www.scansante.fr/applications/flux-entre-etablissements-orfee/submit?an=20&amp;gp=S05&amp;choix1=choix1_etab&amp;finess=890975527&amp;choix2=descact&amp;typedesc=comp&amp;_program=orfee.orfee_trt.sas" xr:uid="{0ED058AE-3C20-BF4D-8212-2A13C5F51766}"/>
    <hyperlink ref="Q68" r:id="rId37" display="https://www.scansante.fr/applications/flux-entre-etablissements-orfee/submit?an=20&amp;gp=C19&amp;choix1=choix1_etab&amp;finess=890975527&amp;choix2=descact&amp;typedesc=comp&amp;_program=orfee.orfee_trt.sas" xr:uid="{73D849C2-085D-8741-90E8-9EDB5FD5693F}"/>
    <hyperlink ref="Q69" r:id="rId38" display="https://www.scansante.fr/applications/flux-entre-etablissements-orfee/submit?an=20&amp;gp=O03&amp;choix1=choix1_etab&amp;finess=890975527&amp;choix2=descact&amp;typedesc=comp&amp;_program=orfee.orfee_trt.sas" xr:uid="{C5C52B5A-2FAA-4041-86A4-08D859DCEB20}"/>
    <hyperlink ref="Q70" r:id="rId39" display="https://www.scansante.fr/applications/flux-entre-etablissements-orfee/submit?an=20&amp;gp=X09&amp;choix1=choix1_etab&amp;finess=890975527&amp;choix2=descact&amp;typedesc=comp&amp;_program=orfee.orfee_trt.sas" xr:uid="{3F8333CC-6B1E-7241-B237-AB2D48C508AA}"/>
    <hyperlink ref="Q71" r:id="rId40" display="https://www.scansante.fr/applications/flux-entre-etablissements-orfee/submit?an=20&amp;gp=C20&amp;choix1=choix1_etab&amp;finess=890975527&amp;choix2=descact&amp;typedesc=comp&amp;_program=orfee.orfee_trt.sas" xr:uid="{A59876EC-082A-AF43-8D00-C7AF6AE4AB97}"/>
    <hyperlink ref="Q72" r:id="rId41" display="https://www.scansante.fr/applications/flux-entre-etablissements-orfee/submit?an=20&amp;gp=K06&amp;choix1=choix1_etab&amp;finess=890975527&amp;choix2=descact&amp;typedesc=comp&amp;_program=orfee.orfee_trt.sas" xr:uid="{6610F849-E539-E843-8BFC-B40D8F2BA711}"/>
    <hyperlink ref="Q73" r:id="rId42" display="https://www.scansante.fr/applications/flux-entre-etablissements-orfee/submit?an=20&amp;gp=S06&amp;choix1=choix1_etab&amp;finess=890975527&amp;choix2=descact&amp;typedesc=comp&amp;_program=orfee.orfee_trt.sas" xr:uid="{9C55908E-164D-E841-A371-FA0E94E073B9}"/>
    <hyperlink ref="Q74" r:id="rId43" display="https://www.scansante.fr/applications/flux-entre-etablissements-orfee/submit?an=20&amp;gp=C08&amp;choix1=choix1_etab&amp;finess=890975527&amp;choix2=descact&amp;typedesc=comp&amp;_program=orfee.orfee_trt.sas" xr:uid="{858DD0B6-FDF9-0747-9AA6-10EDFB27E0B6}"/>
    <hyperlink ref="Q75" r:id="rId44" display="https://www.scansante.fr/applications/flux-entre-etablissements-orfee/submit?an=20&amp;gp=K12&amp;choix1=choix1_etab&amp;finess=890975527&amp;choix2=descact&amp;typedesc=comp&amp;_program=orfee.orfee_trt.sas" xr:uid="{CC410898-3393-304F-83DF-7169E8355BC0}"/>
    <hyperlink ref="Q76" r:id="rId45" display="https://www.scansante.fr/applications/flux-entre-etablissements-orfee/submit?an=20&amp;gp=O02&amp;choix1=choix1_etab&amp;finess=890975527&amp;choix2=descact&amp;typedesc=comp&amp;_program=orfee.orfee_trt.sas" xr:uid="{377DF46C-816A-474F-887E-F14E76A2FCB2}"/>
    <hyperlink ref="Q77" r:id="rId46" display="https://www.scansante.fr/applications/flux-entre-etablissements-orfee/submit?an=20&amp;gp=C18&amp;choix1=choix1_etab&amp;finess=890975527&amp;choix2=descact&amp;typedesc=comp&amp;_program=orfee.orfee_trt.sas" xr:uid="{C2C359FA-48D4-2D47-803E-44A209F9C676}"/>
    <hyperlink ref="Q78" r:id="rId47" display="https://www.scansante.fr/applications/flux-entre-etablissements-orfee/submit?an=20&amp;gp=K10&amp;choix1=choix1_etab&amp;finess=890975527&amp;choix2=descact&amp;typedesc=comp&amp;_program=orfee.orfee_trt.sas" xr:uid="{AA4549EC-D81F-5C47-80D4-08CC6A59CCD2}"/>
    <hyperlink ref="Q79" r:id="rId48" display="https://www.scansante.fr/applications/flux-entre-etablissements-orfee/submit?an=20&amp;gp=C10&amp;choix1=choix1_etab&amp;finess=890975527&amp;choix2=descact&amp;typedesc=comp&amp;_program=orfee.orfee_trt.sas" xr:uid="{195E98BC-8EAE-984A-86E6-60F65B3C1544}"/>
    <hyperlink ref="Q80" r:id="rId49" display="https://www.scansante.fr/applications/flux-entre-etablissements-orfee/submit?an=20&amp;gp=X22&amp;choix1=choix1_etab&amp;finess=890975527&amp;choix2=descact&amp;typedesc=comp&amp;_program=orfee.orfee_trt.sas" xr:uid="{0F3F7270-E9FC-784F-95CC-AE5872258042}"/>
    <hyperlink ref="Q81" r:id="rId50" display="https://www.scansante.fr/applications/flux-entre-etablissements-orfee/submit?an=20&amp;gp=X11&amp;choix1=choix1_etab&amp;finess=890975527&amp;choix2=descact&amp;typedesc=comp&amp;_program=orfee.orfee_trt.sas" xr:uid="{74994CD3-98F8-514A-B879-76ADEE864A01}"/>
    <hyperlink ref="Q82" r:id="rId51" display="https://www.scansante.fr/applications/flux-entre-etablissements-orfee/submit?an=20&amp;gp=X13&amp;choix1=choix1_etab&amp;finess=890975527&amp;choix2=descact&amp;typedesc=comp&amp;_program=orfee.orfee_trt.sas" xr:uid="{6D736077-DD23-AB44-BE2A-FAAA558CDF3B}"/>
    <hyperlink ref="Q83" r:id="rId52" display="https://www.scansante.fr/applications/flux-entre-etablissements-orfee/submit?an=20&amp;gp=K04&amp;choix1=choix1_etab&amp;finess=890975527&amp;choix2=descact&amp;typedesc=comp&amp;_program=orfee.orfee_trt.sas" xr:uid="{FC693A75-F1D1-E843-8A54-F5329FC4074D}"/>
    <hyperlink ref="Q84" r:id="rId53" display="https://www.scansante.fr/applications/flux-entre-etablissements-orfee/submit?an=20&amp;gp=K13&amp;choix1=choix1_etab&amp;finess=890975527&amp;choix2=descact&amp;typedesc=comp&amp;_program=orfee.orfee_trt.sas" xr:uid="{F5CAA2E2-1156-E84F-90A3-32ACE76E218B}"/>
    <hyperlink ref="Q85" r:id="rId54" display="https://www.scansante.fr/applications/flux-entre-etablissements-orfee/submit?an=20&amp;gp=N03&amp;choix1=choix1_etab&amp;finess=890975527&amp;choix2=descact&amp;typedesc=comp&amp;_program=orfee.orfee_trt.sas" xr:uid="{2F59CC8C-F6FE-0F4D-8842-BBCC4F312712}"/>
    <hyperlink ref="Q86" r:id="rId55" display="https://www.scansante.fr/applications/flux-entre-etablissements-orfee/submit?an=20&amp;gp=X10&amp;choix1=choix1_etab&amp;finess=890975527&amp;choix2=descact&amp;typedesc=comp&amp;_program=orfee.orfee_trt.sas" xr:uid="{80C8BEC9-C383-984C-AD40-7911EACD5D80}"/>
    <hyperlink ref="Q87" r:id="rId56" display="https://www.scansante.fr/applications/flux-entre-etablissements-orfee/submit?an=20&amp;gp=C21&amp;choix1=choix1_etab&amp;finess=890975527&amp;choix2=descact&amp;typedesc=comp&amp;_program=orfee.orfee_trt.sas" xr:uid="{D2F040D1-3A2C-5343-AE22-E73921EA673E}"/>
    <hyperlink ref="Q88" r:id="rId57" display="https://www.scansante.fr/applications/flux-entre-etablissements-orfee/submit?an=20&amp;gp=K15&amp;choix1=choix1_etab&amp;finess=890975527&amp;choix2=descact&amp;typedesc=comp&amp;_program=orfee.orfee_trt.sas" xr:uid="{CFFEFA64-D58E-0549-89AA-A478EB8EEED8}"/>
    <hyperlink ref="Q89" r:id="rId58" display="https://www.scansante.fr/applications/flux-entre-etablissements-orfee/submit?an=20&amp;gp=C22&amp;choix1=choix1_etab&amp;finess=890975527&amp;choix2=descact&amp;typedesc=comp&amp;_program=orfee.orfee_trt.sas" xr:uid="{9AA8B4A3-FFD8-BD45-A657-5AE05A801A68}"/>
    <hyperlink ref="Q90" r:id="rId59" display="https://www.scansante.fr/applications/flux-entre-etablissements-orfee/submit?an=20&amp;gp=C15&amp;choix1=choix1_etab&amp;finess=890975527&amp;choix2=descact&amp;typedesc=comp&amp;_program=orfee.orfee_trt.sas" xr:uid="{D32A4C41-9881-3642-96B0-C861AF46B27E}"/>
    <hyperlink ref="Q91" r:id="rId60" display="https://www.scansante.fr/applications/flux-entre-etablissements-orfee/submit?an=20&amp;gp=C23&amp;choix1=choix1_etab&amp;finess=890975527&amp;choix2=descact&amp;typedesc=comp&amp;_program=orfee.orfee_trt.sas" xr:uid="{1614233B-47C9-CA42-BB3D-25E81F726B1A}"/>
    <hyperlink ref="Q92" r:id="rId61" display="https://www.scansante.fr/applications/flux-entre-etablissements-orfee/submit?an=20&amp;gp=X26&amp;choix1=choix1_etab&amp;finess=890975527&amp;choix2=descact&amp;typedesc=comp&amp;_program=orfee.orfee_trt.sas" xr:uid="{B8B2D9E0-566C-7848-8C53-2E4C761AC441}"/>
    <hyperlink ref="AE3" r:id="rId62" display="https://www.scansante.fr/applications/flux-entre-etablissements-orfee/submit?an=20&amp;gp=ALL&amp;choix1=choix1_etab&amp;finess=890975535&amp;choix2=descact&amp;typedesc=comp&amp;_program=orfee.orfee_trt.sas" xr:uid="{5360A20E-2AB1-6D45-B3A5-96FFF22B6D87}"/>
    <hyperlink ref="AE6" r:id="rId63" display="https://www.scansante.fr/applications/flux-entre-etablissements-orfee/submit?an=20&amp;gp=X07&amp;choix1=choix1_etab&amp;finess=890975535&amp;choix2=descact&amp;typedesc=comp&amp;_program=orfee.orfee_trt.sas" xr:uid="{20F95544-8CAB-D940-B8A0-3E6A26BDC81C}"/>
    <hyperlink ref="AE8" r:id="rId64" display="https://www.scansante.fr/applications/flux-entre-etablissements-orfee/submit?an=20&amp;gp=X08&amp;choix1=choix1_etab&amp;finess=890975535&amp;choix2=descact&amp;typedesc=comp&amp;_program=orfee.orfee_trt.sas" xr:uid="{51C03669-9B26-C949-BE47-90684AE85BBA}"/>
    <hyperlink ref="AE19" r:id="rId65" display="https://www.scansante.fr/applications/flux-entre-etablissements-orfee/submit?an=20&amp;gp=X02&amp;choix1=choix1_etab&amp;finess=890975535&amp;choix2=descact&amp;typedesc=comp&amp;_program=orfee.orfee_trt.sas" xr:uid="{C04DC983-5313-7B42-8D7D-44E8FC197A39}"/>
    <hyperlink ref="AE10" r:id="rId66" display="https://www.scansante.fr/applications/flux-entre-etablissements-orfee/submit?an=20&amp;gp=X03&amp;choix1=choix1_etab&amp;finess=890975535&amp;choix2=descact&amp;typedesc=comp&amp;_program=orfee.orfee_trt.sas" xr:uid="{3CF6BDCA-0A27-D844-863E-4F20C1D00061}"/>
    <hyperlink ref="AE18" r:id="rId67" display="https://www.scansante.fr/applications/flux-entre-etablissements-orfee/submit?an=20&amp;gp=X12&amp;choix1=choix1_etab&amp;finess=890975535&amp;choix2=descact&amp;typedesc=comp&amp;_program=orfee.orfee_trt.sas" xr:uid="{70A8574B-51C6-F94C-8AAA-D11BE3ABE9ED}"/>
    <hyperlink ref="AE4" r:id="rId68" display="https://www.scansante.fr/applications/flux-entre-etablissements-orfee/submit?an=20&amp;gp=X06&amp;choix1=choix1_etab&amp;finess=890975535&amp;choix2=descact&amp;typedesc=comp&amp;_program=orfee.orfee_trt.sas" xr:uid="{2ECC7549-997F-624A-BB8D-C19DCCC9C6F2}"/>
    <hyperlink ref="AE20" r:id="rId69" display="https://www.scansante.fr/applications/flux-entre-etablissements-orfee/submit?an=20&amp;gp=X21&amp;choix1=choix1_etab&amp;finess=890975535&amp;choix2=descact&amp;typedesc=comp&amp;_program=orfee.orfee_trt.sas" xr:uid="{D84F7869-4D3E-FB49-ABF7-08A24A4763B7}"/>
    <hyperlink ref="AE12" r:id="rId70" display="https://www.scansante.fr/applications/flux-entre-etablissements-orfee/submit?an=20&amp;gp=X05&amp;choix1=choix1_etab&amp;finess=890975535&amp;choix2=descact&amp;typedesc=comp&amp;_program=orfee.orfee_trt.sas" xr:uid="{E277C3E6-4A97-3840-A2DF-E8197D8D4773}"/>
    <hyperlink ref="AE14" r:id="rId71" display="https://www.scansante.fr/applications/flux-entre-etablissements-orfee/submit?an=20&amp;gp=X20&amp;choix1=choix1_etab&amp;finess=890975535&amp;choix2=descact&amp;typedesc=comp&amp;_program=orfee.orfee_trt.sas" xr:uid="{AB679F98-71A9-6A42-831D-EE3645558142}"/>
    <hyperlink ref="AE21" r:id="rId72" display="https://www.scansante.fr/applications/flux-entre-etablissements-orfee/submit?an=20&amp;gp=X14&amp;choix1=choix1_etab&amp;finess=890975535&amp;choix2=descact&amp;typedesc=comp&amp;_program=orfee.orfee_trt.sas" xr:uid="{4ECD9348-3EFF-9940-BF6D-19E2346EB172}"/>
    <hyperlink ref="AE22" r:id="rId73" display="https://www.scansante.fr/applications/flux-entre-etablissements-orfee/submit?an=20&amp;gp=S03&amp;choix1=choix1_etab&amp;finess=890975535&amp;choix2=descact&amp;typedesc=comp&amp;_program=orfee.orfee_trt.sas" xr:uid="{EB67EFE0-8076-E244-8FA7-00BFE8B5AA3C}"/>
    <hyperlink ref="AE16" r:id="rId74" display="https://www.scansante.fr/applications/flux-entre-etablissements-orfee/submit?an=20&amp;gp=X24&amp;choix1=choix1_etab&amp;finess=890975535&amp;choix2=descact&amp;typedesc=comp&amp;_program=orfee.orfee_trt.sas" xr:uid="{BDAF5BAD-E67E-2944-88BC-25CC8CE42530}"/>
    <hyperlink ref="AE23" r:id="rId75" display="https://www.scansante.fr/applications/flux-entre-etablissements-orfee/submit?an=20&amp;gp=X16&amp;choix1=choix1_etab&amp;finess=890975535&amp;choix2=descact&amp;typedesc=comp&amp;_program=orfee.orfee_trt.sas" xr:uid="{FC76FAF5-3818-7442-A9C4-09DE1A6200BA}"/>
    <hyperlink ref="AE24" r:id="rId76" display="https://www.scansante.fr/applications/flux-entre-etablissements-orfee/submit?an=20&amp;gp=X15&amp;choix1=choix1_etab&amp;finess=890975535&amp;choix2=descact&amp;typedesc=comp&amp;_program=orfee.orfee_trt.sas" xr:uid="{4575CCED-20B1-3648-8A7C-E2E374ACBB78}"/>
    <hyperlink ref="AE25" r:id="rId77" display="https://www.scansante.fr/applications/flux-entre-etablissements-orfee/submit?an=20&amp;gp=X22&amp;choix1=choix1_etab&amp;finess=890975535&amp;choix2=descact&amp;typedesc=comp&amp;_program=orfee.orfee_trt.sas" xr:uid="{6E8D0C14-9AEE-8443-AA1A-6CA1A404F5F4}"/>
    <hyperlink ref="AE26" r:id="rId78" display="https://www.scansante.fr/applications/flux-entre-etablissements-orfee/submit?an=20&amp;gp=X09&amp;choix1=choix1_etab&amp;finess=890975535&amp;choix2=descact&amp;typedesc=comp&amp;_program=orfee.orfee_trt.sas" xr:uid="{3A7C90A7-10D1-7D47-8F0B-518061D58AAB}"/>
    <hyperlink ref="AE27" r:id="rId79" display="https://www.scansante.fr/applications/flux-entre-etablissements-orfee/submit?an=20&amp;gp=X10&amp;choix1=choix1_etab&amp;finess=890975535&amp;choix2=descact&amp;typedesc=comp&amp;_program=orfee.orfee_trt.sas" xr:uid="{34F04649-FFE1-C246-8808-5CC378F8BA19}"/>
    <hyperlink ref="AE28" r:id="rId80" display="https://www.scansante.fr/applications/flux-entre-etablissements-orfee/submit?an=20&amp;gp=X19&amp;choix1=choix1_etab&amp;finess=890975535&amp;choix2=descact&amp;typedesc=comp&amp;_program=orfee.orfee_trt.sas" xr:uid="{077F0069-3D54-7D46-949B-BF2EF7C975E6}"/>
    <hyperlink ref="AE29" r:id="rId81" display="https://www.scansante.fr/applications/flux-entre-etablissements-orfee/submit?an=20&amp;gp=X18&amp;choix1=choix1_etab&amp;finess=890975535&amp;choix2=descact&amp;typedesc=comp&amp;_program=orfee.orfee_trt.sas" xr:uid="{F56ED107-14EC-7B43-95D7-A942BEEFA154}"/>
    <hyperlink ref="AS3" r:id="rId82" display="https://www.scansante.fr/applications/flux-entre-etablissements-orfee/submit?an=20&amp;gp=ALL&amp;choix1=choix1_etab&amp;finess=890975568&amp;choix2=descact&amp;typedesc=comp&amp;_program=orfee.orfee_trt.sas" xr:uid="{08619FB2-6847-1B45-9007-1319D8735E6F}"/>
    <hyperlink ref="AS4" r:id="rId83" display="https://www.scansante.fr/applications/flux-entre-etablissements-orfee/submit?an=20&amp;gp=X03&amp;choix1=choix1_etab&amp;finess=890975568&amp;choix2=descact&amp;typedesc=comp&amp;_program=orfee.orfee_trt.sas" xr:uid="{257D1CFD-354B-0543-B872-C625522AFBAB}"/>
    <hyperlink ref="AS6" r:id="rId84" display="https://www.scansante.fr/applications/flux-entre-etablissements-orfee/submit?an=20&amp;gp=X06&amp;choix1=choix1_etab&amp;finess=890975568&amp;choix2=descact&amp;typedesc=comp&amp;_program=orfee.orfee_trt.sas" xr:uid="{A0A54E47-4479-104E-9117-3E41E3211CB4}"/>
    <hyperlink ref="AS7" r:id="rId85" display="https://www.scansante.fr/applications/flux-entre-etablissements-orfee/submit?an=20&amp;gp=X08&amp;choix1=choix1_etab&amp;finess=890975568&amp;choix2=descact&amp;typedesc=comp&amp;_program=orfee.orfee_trt.sas" xr:uid="{0BD9B688-81FC-F942-92B0-C5768AFAD6ED}"/>
    <hyperlink ref="AS8" r:id="rId86" display="https://www.scansante.fr/applications/flux-entre-etablissements-orfee/submit?an=20&amp;gp=X05&amp;choix1=choix1_etab&amp;finess=890975568&amp;choix2=descact&amp;typedesc=comp&amp;_program=orfee.orfee_trt.sas" xr:uid="{2F172602-514A-0241-B27F-BA4944A5A0AA}"/>
    <hyperlink ref="AS9" r:id="rId87" display="https://www.scansante.fr/applications/flux-entre-etablissements-orfee/submit?an=20&amp;gp=X07&amp;choix1=choix1_etab&amp;finess=890975568&amp;choix2=descact&amp;typedesc=comp&amp;_program=orfee.orfee_trt.sas" xr:uid="{E042A89C-1E50-5E44-8715-FABF2465389F}"/>
    <hyperlink ref="AS11" r:id="rId88" display="https://www.scansante.fr/applications/flux-entre-etablissements-orfee/submit?an=20&amp;gp=X02&amp;choix1=choix1_etab&amp;finess=890975568&amp;choix2=descact&amp;typedesc=comp&amp;_program=orfee.orfee_trt.sas" xr:uid="{B792DE97-F3BF-0E4F-BDDF-F1C2E2A0037E}"/>
    <hyperlink ref="AS12" r:id="rId89" display="https://www.scansante.fr/applications/flux-entre-etablissements-orfee/submit?an=20&amp;gp=K12&amp;choix1=choix1_etab&amp;finess=890975568&amp;choix2=descact&amp;typedesc=comp&amp;_program=orfee.orfee_trt.sas" xr:uid="{3BFC24A6-8A54-964E-BBFB-3E837C470027}"/>
    <hyperlink ref="AS13" r:id="rId90" display="https://www.scansante.fr/applications/flux-entre-etablissements-orfee/submit?an=20&amp;gp=X12&amp;choix1=choix1_etab&amp;finess=890975568&amp;choix2=descact&amp;typedesc=comp&amp;_program=orfee.orfee_trt.sas" xr:uid="{FBD746E4-3A0F-874D-96B2-35644CE02E08}"/>
    <hyperlink ref="AS14" r:id="rId91" display="https://www.scansante.fr/applications/flux-entre-etablissements-orfee/submit?an=20&amp;gp=X21&amp;choix1=choix1_etab&amp;finess=890975568&amp;choix2=descact&amp;typedesc=comp&amp;_program=orfee.orfee_trt.sas" xr:uid="{9530E781-F65A-194E-945B-CF7F82C52187}"/>
    <hyperlink ref="AS15" r:id="rId92" display="https://www.scansante.fr/applications/flux-entre-etablissements-orfee/submit?an=20&amp;gp=X20&amp;choix1=choix1_etab&amp;finess=890975568&amp;choix2=descact&amp;typedesc=comp&amp;_program=orfee.orfee_trt.sas" xr:uid="{2A04D4E4-49C3-CA44-92C6-4B57C47DFDD7}"/>
    <hyperlink ref="AS16" r:id="rId93" display="https://www.scansante.fr/applications/flux-entre-etablissements-orfee/submit?an=20&amp;gp=X24&amp;choix1=choix1_etab&amp;finess=890975568&amp;choix2=descact&amp;typedesc=comp&amp;_program=orfee.orfee_trt.sas" xr:uid="{3DD0C695-4930-104E-9037-10732B2BA4A2}"/>
    <hyperlink ref="AS17" r:id="rId94" display="https://www.scansante.fr/applications/flux-entre-etablissements-orfee/submit?an=20&amp;gp=X16&amp;choix1=choix1_etab&amp;finess=890975568&amp;choix2=descact&amp;typedesc=comp&amp;_program=orfee.orfee_trt.sas" xr:uid="{1A643D1D-38A2-9B45-B03E-3C80BEE46709}"/>
    <hyperlink ref="AS18" r:id="rId95" display="https://www.scansante.fr/applications/flux-entre-etablissements-orfee/submit?an=20&amp;gp=X14&amp;choix1=choix1_etab&amp;finess=890975568&amp;choix2=descact&amp;typedesc=comp&amp;_program=orfee.orfee_trt.sas" xr:uid="{084337D5-BE09-7147-8567-6A615D3904D6}"/>
    <hyperlink ref="AS19" r:id="rId96" display="https://www.scansante.fr/applications/flux-entre-etablissements-orfee/submit?an=20&amp;gp=X15&amp;choix1=choix1_etab&amp;finess=890975568&amp;choix2=descact&amp;typedesc=comp&amp;_program=orfee.orfee_trt.sas" xr:uid="{D94B70ED-E96F-6E46-9F3C-BCDCCAA5DD73}"/>
    <hyperlink ref="AS20" r:id="rId97" display="https://www.scansante.fr/applications/flux-entre-etablissements-orfee/submit?an=20&amp;gp=X09&amp;choix1=choix1_etab&amp;finess=890975568&amp;choix2=descact&amp;typedesc=comp&amp;_program=orfee.orfee_trt.sas" xr:uid="{EF709EB4-7757-BA43-AD88-34CB66E40601}"/>
    <hyperlink ref="AS21" r:id="rId98" display="https://www.scansante.fr/applications/flux-entre-etablissements-orfee/submit?an=20&amp;gp=X19&amp;choix1=choix1_etab&amp;finess=890975568&amp;choix2=descact&amp;typedesc=comp&amp;_program=orfee.orfee_trt.sas" xr:uid="{36ED6E90-5D85-5049-AEBA-4D605597418E}"/>
    <hyperlink ref="AS22" r:id="rId99" display="https://www.scansante.fr/applications/flux-entre-etablissements-orfee/submit?an=20&amp;gp=S05&amp;choix1=choix1_etab&amp;finess=890975568&amp;choix2=descact&amp;typedesc=comp&amp;_program=orfee.orfee_trt.sas" xr:uid="{9107D32A-2331-6E43-B248-968D6B8D7BA4}"/>
    <hyperlink ref="AS23" r:id="rId100" display="https://www.scansante.fr/applications/flux-entre-etablissements-orfee/submit?an=20&amp;gp=X18&amp;choix1=choix1_etab&amp;finess=890975568&amp;choix2=descact&amp;typedesc=comp&amp;_program=orfee.orfee_trt.sas" xr:uid="{815819D9-4A83-B44B-9EF8-61A9AE4AE762}"/>
    <hyperlink ref="BG3" r:id="rId101" display="https://www.scansante.fr/applications/flux-entre-etablissements-orfee/submit?an=20&amp;gp=ALL&amp;choix1=choix1_etab&amp;finess=580972669&amp;choix2=descact&amp;typedesc=comp&amp;_program=orfee.orfee_trt.sas" xr:uid="{C361E94F-A9D2-9B4D-B48D-550987F2C497}"/>
    <hyperlink ref="BG4" r:id="rId102" display="https://www.scansante.fr/applications/flux-entre-etablissements-orfee/submit?an=20&amp;gp=X07&amp;choix1=choix1_etab&amp;finess=580972669&amp;choix2=descact&amp;typedesc=comp&amp;_program=orfee.orfee_trt.sas" xr:uid="{E1BFABF3-3E15-2641-82F4-60E0C6D7893C}"/>
    <hyperlink ref="BG6" r:id="rId103" display="https://www.scansante.fr/applications/flux-entre-etablissements-orfee/submit?an=20&amp;gp=X08&amp;choix1=choix1_etab&amp;finess=580972669&amp;choix2=descact&amp;typedesc=comp&amp;_program=orfee.orfee_trt.sas" xr:uid="{66B8D3BB-8535-D944-AED5-5299E7A65FF4}"/>
    <hyperlink ref="BG9" r:id="rId104" display="https://www.scansante.fr/applications/flux-entre-etablissements-orfee/submit?an=20&amp;gp=X03&amp;choix1=choix1_etab&amp;finess=580972669&amp;choix2=descact&amp;typedesc=comp&amp;_program=orfee.orfee_trt.sas" xr:uid="{3BEEC271-5C86-C740-8777-6D7952C0BC1D}"/>
    <hyperlink ref="BG11" r:id="rId105" display="https://www.scansante.fr/applications/flux-entre-etablissements-orfee/submit?an=20&amp;gp=X06&amp;choix1=choix1_etab&amp;finess=580972669&amp;choix2=descact&amp;typedesc=comp&amp;_program=orfee.orfee_trt.sas" xr:uid="{92CE17EA-C4BF-5F4B-82FA-A759A39C8FC4}"/>
    <hyperlink ref="BG13" r:id="rId106" display="https://www.scansante.fr/applications/flux-entre-etablissements-orfee/submit?an=20&amp;gp=X24&amp;choix1=choix1_etab&amp;finess=580972669&amp;choix2=descact&amp;typedesc=comp&amp;_program=orfee.orfee_trt.sas" xr:uid="{0FB4F641-0EB6-7C43-88FE-454CFEF7419F}"/>
    <hyperlink ref="BG14" r:id="rId107" display="https://www.scansante.fr/applications/flux-entre-etablissements-orfee/submit?an=20&amp;gp=X02&amp;choix1=choix1_etab&amp;finess=580972669&amp;choix2=descact&amp;typedesc=comp&amp;_program=orfee.orfee_trt.sas" xr:uid="{3EAE6615-7B59-9448-8CAF-75A1159D6DAD}"/>
    <hyperlink ref="BG15" r:id="rId108" display="https://www.scansante.fr/applications/flux-entre-etablissements-orfee/submit?an=20&amp;gp=X15&amp;choix1=choix1_etab&amp;finess=580972669&amp;choix2=descact&amp;typedesc=comp&amp;_program=orfee.orfee_trt.sas" xr:uid="{9B7ECAC2-22E8-0744-A17D-D1F3155645DA}"/>
    <hyperlink ref="BG16" r:id="rId109" display="https://www.scansante.fr/applications/flux-entre-etablissements-orfee/submit?an=20&amp;gp=X14&amp;choix1=choix1_etab&amp;finess=580972669&amp;choix2=descact&amp;typedesc=comp&amp;_program=orfee.orfee_trt.sas" xr:uid="{CFC81AED-C67A-1A41-8DB0-176D4EB0B19A}"/>
    <hyperlink ref="BG17" r:id="rId110" display="https://www.scansante.fr/applications/flux-entre-etablissements-orfee/submit?an=20&amp;gp=X12&amp;choix1=choix1_etab&amp;finess=580972669&amp;choix2=descact&amp;typedesc=comp&amp;_program=orfee.orfee_trt.sas" xr:uid="{1B294151-21E3-7646-A885-3B47F5654A78}"/>
    <hyperlink ref="BG18" r:id="rId111" display="https://www.scansante.fr/applications/flux-entre-etablissements-orfee/submit?an=20&amp;gp=X05&amp;choix1=choix1_etab&amp;finess=580972669&amp;choix2=descact&amp;typedesc=comp&amp;_program=orfee.orfee_trt.sas" xr:uid="{479557A5-DAF2-6B4C-842F-B91921D5116E}"/>
    <hyperlink ref="BG19" r:id="rId112" display="https://www.scansante.fr/applications/flux-entre-etablissements-orfee/submit?an=20&amp;gp=X21&amp;choix1=choix1_etab&amp;finess=580972669&amp;choix2=descact&amp;typedesc=comp&amp;_program=orfee.orfee_trt.sas" xr:uid="{68A2344D-512D-5949-B19C-6CF3958694AB}"/>
    <hyperlink ref="BG20" r:id="rId113" display="https://www.scansante.fr/applications/flux-entre-etablissements-orfee/submit?an=20&amp;gp=X16&amp;choix1=choix1_etab&amp;finess=580972669&amp;choix2=descact&amp;typedesc=comp&amp;_program=orfee.orfee_trt.sas" xr:uid="{116B2C2B-4121-5644-888D-48248EF079B2}"/>
    <hyperlink ref="BG21" r:id="rId114" display="https://www.scansante.fr/applications/flux-entre-etablissements-orfee/submit?an=20&amp;gp=X20&amp;choix1=choix1_etab&amp;finess=580972669&amp;choix2=descact&amp;typedesc=comp&amp;_program=orfee.orfee_trt.sas" xr:uid="{818B8252-B14C-504F-A93E-B4D0FB635E63}"/>
    <hyperlink ref="BG22" r:id="rId115" display="https://www.scansante.fr/applications/flux-entre-etablissements-orfee/submit?an=20&amp;gp=X04&amp;choix1=choix1_etab&amp;finess=580972669&amp;choix2=descact&amp;typedesc=comp&amp;_program=orfee.orfee_trt.sas" xr:uid="{B2B00FC8-AB81-1F48-BAC1-1C47F172F1C8}"/>
    <hyperlink ref="BG23" r:id="rId116" display="https://www.scansante.fr/applications/flux-entre-etablissements-orfee/submit?an=20&amp;gp=S05&amp;choix1=choix1_etab&amp;finess=580972669&amp;choix2=descact&amp;typedesc=comp&amp;_program=orfee.orfee_trt.sas" xr:uid="{F40E4020-B80D-E94E-B981-C6206EC7C822}"/>
    <hyperlink ref="BG24" r:id="rId117" display="https://www.scansante.fr/applications/flux-entre-etablissements-orfee/submit?an=20&amp;gp=O03&amp;choix1=choix1_etab&amp;finess=580972669&amp;choix2=descact&amp;typedesc=comp&amp;_program=orfee.orfee_trt.sas" xr:uid="{4288A4B9-416D-BD40-9A43-971A5923E0BB}"/>
    <hyperlink ref="BG25" r:id="rId118" display="https://www.scansante.fr/applications/flux-entre-etablissements-orfee/submit?an=20&amp;gp=X09&amp;choix1=choix1_etab&amp;finess=580972669&amp;choix2=descact&amp;typedesc=comp&amp;_program=orfee.orfee_trt.sas" xr:uid="{97107A80-119E-124A-B4AF-19E92C62749F}"/>
    <hyperlink ref="BG26" r:id="rId119" display="https://www.scansante.fr/applications/flux-entre-etablissements-orfee/submit?an=20&amp;gp=X19&amp;choix1=choix1_etab&amp;finess=580972669&amp;choix2=descact&amp;typedesc=comp&amp;_program=orfee.orfee_trt.sas" xr:uid="{988F9B6A-295E-9645-92A4-B3CA3F5C1F4A}"/>
    <hyperlink ref="BG27" r:id="rId120" display="https://www.scansante.fr/applications/flux-entre-etablissements-orfee/submit?an=20&amp;gp=X22&amp;choix1=choix1_etab&amp;finess=580972669&amp;choix2=descact&amp;typedesc=comp&amp;_program=orfee.orfee_trt.sas" xr:uid="{1407AD79-6D57-9949-B823-4DE2822F833A}"/>
    <hyperlink ref="BG28" r:id="rId121" display="https://www.scansante.fr/applications/flux-entre-etablissements-orfee/submit?an=20&amp;gp=X13&amp;choix1=choix1_etab&amp;finess=580972669&amp;choix2=descact&amp;typedesc=comp&amp;_program=orfee.orfee_trt.sas" xr:uid="{F88A317B-DADB-E34B-B57A-A2E0C08BCFC5}"/>
    <hyperlink ref="Q49" r:id="rId122" display="https://www.scansante.fr/applications/flux-entre-etablissements-orfee/submit?an=20&amp;gp=X04&amp;choix1=choix1_etab&amp;finess=890975527&amp;choix2=descact&amp;typedesc=comp&amp;_program=orfee.orfee_trt.sas" xr:uid="{BE143172-903B-3640-B0AB-FEBBBF5A6B7D}"/>
    <hyperlink ref="Q53" r:id="rId123" display="https://www.scansante.fr/applications/flux-entre-etablissements-orfee/submit?an=20&amp;gp=C14&amp;choix1=choix1_etab&amp;finess=890975527&amp;choix2=descact&amp;typedesc=comp&amp;_program=orfee.orfee_trt.sas" xr:uid="{1FF0B4A9-A794-F04B-A238-588D596CF567}"/>
    <hyperlink ref="Q5" r:id="rId124" display="https://www.scansante.fr/applications/flux-entre-etablissements-orfee/submit?an=20&amp;gp=C09&amp;choix1=choix1_etab&amp;finess=890975527&amp;choix2=descact&amp;typedesc=comp&amp;_program=orfee.orfee_trt.sas" xr:uid="{A448E238-D7B4-2541-8BE8-5609CD3F29F6}"/>
    <hyperlink ref="Q6" r:id="rId125" display="https://www.scansante.fr/applications/flux-entre-etablissements-orfee/submit?an=20&amp;gp=C09&amp;choix1=choix1_etab&amp;finess=890975527&amp;choix2=descact&amp;typedesc=comp&amp;_program=orfee.orfee_trt.sas" xr:uid="{21D52C25-859D-A349-874A-08E066D3F93E}"/>
    <hyperlink ref="Q7" r:id="rId126" display="https://www.scansante.fr/applications/flux-entre-etablissements-orfee/submit?an=20&amp;gp=C09&amp;choix1=choix1_etab&amp;finess=890975527&amp;choix2=descact&amp;typedesc=comp&amp;_program=orfee.orfee_trt.sas" xr:uid="{D09143EF-32BC-D44D-9923-1985A8E70A44}"/>
    <hyperlink ref="Q8" r:id="rId127" display="https://www.scansante.fr/applications/flux-entre-etablissements-orfee/submit?an=20&amp;gp=C09&amp;choix1=choix1_etab&amp;finess=890975527&amp;choix2=descact&amp;typedesc=comp&amp;_program=orfee.orfee_trt.sas" xr:uid="{E43F52B7-BE7C-7D40-8B41-D506E2B18FB8}"/>
    <hyperlink ref="Q9" r:id="rId128" display="https://www.scansante.fr/applications/flux-entre-etablissements-orfee/submit?an=20&amp;gp=C09&amp;choix1=choix1_etab&amp;finess=890975527&amp;choix2=descact&amp;typedesc=comp&amp;_program=orfee.orfee_trt.sas" xr:uid="{0FAE07E9-9B21-054D-86E2-180437441773}"/>
    <hyperlink ref="Q10" r:id="rId129" display="https://www.scansante.fr/applications/flux-entre-etablissements-orfee/submit?an=20&amp;gp=C09&amp;choix1=choix1_etab&amp;finess=890975527&amp;choix2=descact&amp;typedesc=comp&amp;_program=orfee.orfee_trt.sas" xr:uid="{972FAAF0-5C45-6D44-A61A-6303FEAB5BAD}"/>
    <hyperlink ref="Q12" r:id="rId130" display="https://www.scansante.fr/applications/flux-entre-etablissements-orfee/submit?an=20&amp;gp=X08&amp;choix1=choix1_etab&amp;finess=890975527&amp;choix2=descact&amp;typedesc=comp&amp;_program=orfee.orfee_trt.sas" xr:uid="{3AF3EBF1-BB50-6B4A-89F7-5BE50FC25B98}"/>
    <hyperlink ref="Q13" r:id="rId131" display="https://www.scansante.fr/applications/flux-entre-etablissements-orfee/submit?an=20&amp;gp=X08&amp;choix1=choix1_etab&amp;finess=890975527&amp;choix2=descact&amp;typedesc=comp&amp;_program=orfee.orfee_trt.sas" xr:uid="{5134393C-6F80-534F-A285-4C4C0433643B}"/>
    <hyperlink ref="Q15" r:id="rId132" display="https://www.scansante.fr/applications/flux-entre-etablissements-orfee/submit?an=20&amp;gp=X03&amp;choix1=choix1_etab&amp;finess=890975527&amp;choix2=descact&amp;typedesc=comp&amp;_program=orfee.orfee_trt.sas" xr:uid="{B966C735-DE4A-BC4F-BCEB-EE82E4F7D2FA}"/>
    <hyperlink ref="Q16" r:id="rId133" display="https://www.scansante.fr/applications/flux-entre-etablissements-orfee/submit?an=20&amp;gp=X03&amp;choix1=choix1_etab&amp;finess=890975527&amp;choix2=descact&amp;typedesc=comp&amp;_program=orfee.orfee_trt.sas" xr:uid="{58831063-9748-6C43-801B-056ED26A79F6}"/>
    <hyperlink ref="Q18" r:id="rId134" display="https://www.scansante.fr/applications/flux-entre-etablissements-orfee/submit?an=20&amp;gp=X07&amp;choix1=choix1_etab&amp;finess=890975527&amp;choix2=descact&amp;typedesc=comp&amp;_program=orfee.orfee_trt.sas" xr:uid="{0DE9D502-32DE-1941-A893-8018E123CF72}"/>
    <hyperlink ref="Q19" r:id="rId135" display="https://www.scansante.fr/applications/flux-entre-etablissements-orfee/submit?an=20&amp;gp=X07&amp;choix1=choix1_etab&amp;finess=890975527&amp;choix2=descact&amp;typedesc=comp&amp;_program=orfee.orfee_trt.sas" xr:uid="{0C74BC82-F180-2149-82DC-39762AABF78E}"/>
    <hyperlink ref="Q21" r:id="rId136" display="https://www.scansante.fr/applications/flux-entre-etablissements-orfee/submit?an=20&amp;gp=X02&amp;choix1=choix1_etab&amp;finess=890975527&amp;choix2=descact&amp;typedesc=comp&amp;_program=orfee.orfee_trt.sas" xr:uid="{432A5678-AFBD-3F4F-87D4-75E5E140A791}"/>
    <hyperlink ref="Q22" r:id="rId137" display="https://www.scansante.fr/applications/flux-entre-etablissements-orfee/submit?an=20&amp;gp=X02&amp;choix1=choix1_etab&amp;finess=890975527&amp;choix2=descact&amp;typedesc=comp&amp;_program=orfee.orfee_trt.sas" xr:uid="{3A295A11-E38F-074E-8408-FE00A650F97A}"/>
    <hyperlink ref="Q24" r:id="rId138" display="https://www.scansante.fr/applications/flux-entre-etablissements-orfee/submit?an=20&amp;gp=C11&amp;choix1=choix1_etab&amp;finess=890975527&amp;choix2=descact&amp;typedesc=comp&amp;_program=orfee.orfee_trt.sas" xr:uid="{B72A5072-9743-2C4A-936E-A22D73B3CD5E}"/>
    <hyperlink ref="Q25" r:id="rId139" display="https://www.scansante.fr/applications/flux-entre-etablissements-orfee/submit?an=20&amp;gp=C11&amp;choix1=choix1_etab&amp;finess=890975527&amp;choix2=descact&amp;typedesc=comp&amp;_program=orfee.orfee_trt.sas" xr:uid="{6650CB2E-1535-3148-8730-9A7AE10BC047}"/>
    <hyperlink ref="Q27" r:id="rId140" display="https://www.scansante.fr/applications/flux-entre-etablissements-orfee/submit?an=20&amp;gp=X06&amp;choix1=choix1_etab&amp;finess=890975527&amp;choix2=descact&amp;typedesc=comp&amp;_program=orfee.orfee_trt.sas" xr:uid="{184080D5-0C48-4140-B472-794769391DE2}"/>
    <hyperlink ref="Q28" r:id="rId141" display="https://www.scansante.fr/applications/flux-entre-etablissements-orfee/submit?an=20&amp;gp=X06&amp;choix1=choix1_etab&amp;finess=890975527&amp;choix2=descact&amp;typedesc=comp&amp;_program=orfee.orfee_trt.sas" xr:uid="{C14090E4-66C3-394C-AE60-68D84185945A}"/>
    <hyperlink ref="Q30" r:id="rId142" display="https://www.scansante.fr/applications/flux-entre-etablissements-orfee/submit?an=20&amp;gp=X24&amp;choix1=choix1_etab&amp;finess=890975527&amp;choix2=descact&amp;typedesc=comp&amp;_program=orfee.orfee_trt.sas" xr:uid="{ECCDB7E2-81B7-BD41-B6FF-3EEA39C39BE9}"/>
    <hyperlink ref="Q31" r:id="rId143" display="https://www.scansante.fr/applications/flux-entre-etablissements-orfee/submit?an=20&amp;gp=X24&amp;choix1=choix1_etab&amp;finess=890975527&amp;choix2=descact&amp;typedesc=comp&amp;_program=orfee.orfee_trt.sas" xr:uid="{DA17E1BA-0749-B14B-BE8F-DE1EE07F6347}"/>
    <hyperlink ref="Q33" r:id="rId144" display="https://www.scansante.fr/applications/flux-entre-etablissements-orfee/submit?an=20&amp;gp=X05&amp;choix1=choix1_etab&amp;finess=890975527&amp;choix2=descact&amp;typedesc=comp&amp;_program=orfee.orfee_trt.sas" xr:uid="{49954E6B-9CC4-D747-97E6-710D230A8974}"/>
    <hyperlink ref="Q35" r:id="rId145" display="https://www.scansante.fr/applications/flux-entre-etablissements-orfee/submit?an=20&amp;gp=X23&amp;choix1=choix1_etab&amp;finess=890975527&amp;choix2=descact&amp;typedesc=comp&amp;_program=orfee.orfee_trt.sas" xr:uid="{02060E39-D624-E84A-9215-604FC648B3E6}"/>
    <hyperlink ref="Q37" r:id="rId146" display="https://www.scansante.fr/applications/flux-entre-etablissements-orfee/submit?an=20&amp;gp=X16&amp;choix1=choix1_etab&amp;finess=890975527&amp;choix2=descact&amp;typedesc=comp&amp;_program=orfee.orfee_trt.sas" xr:uid="{D7403602-1D7D-0048-BA71-8986861794A6}"/>
    <hyperlink ref="Q38" r:id="rId147" display="https://www.scansante.fr/applications/flux-entre-etablissements-orfee/submit?an=20&amp;gp=X16&amp;choix1=choix1_etab&amp;finess=890975527&amp;choix2=descact&amp;typedesc=comp&amp;_program=orfee.orfee_trt.sas" xr:uid="{29D5E7A8-E7EE-874E-AF47-BD8124B26FE5}"/>
    <hyperlink ref="Q40" r:id="rId148" display="https://www.scansante.fr/applications/flux-entre-etablissements-orfee/submit?an=20&amp;gp=X12&amp;choix1=choix1_etab&amp;finess=890975527&amp;choix2=descact&amp;typedesc=comp&amp;_program=orfee.orfee_trt.sas" xr:uid="{C5A4D520-9ABE-F444-9AE2-7B3AE4E7629C}"/>
    <hyperlink ref="Q41" r:id="rId149" display="https://www.scansante.fr/applications/flux-entre-etablissements-orfee/submit?an=20&amp;gp=X12&amp;choix1=choix1_etab&amp;finess=890975527&amp;choix2=descact&amp;typedesc=comp&amp;_program=orfee.orfee_trt.sas" xr:uid="{1D1EDB7F-BCD5-ED45-9F65-C3EF29660263}"/>
    <hyperlink ref="Q43" r:id="rId150" display="https://www.scansante.fr/applications/flux-entre-etablissements-orfee/submit?an=20&amp;gp=X20&amp;choix1=choix1_etab&amp;finess=890975527&amp;choix2=descact&amp;typedesc=comp&amp;_program=orfee.orfee_trt.sas" xr:uid="{03288084-7EF7-0141-9D99-8A343A90DAB0}"/>
    <hyperlink ref="Q44" r:id="rId151" display="https://www.scansante.fr/applications/flux-entre-etablissements-orfee/submit?an=20&amp;gp=X20&amp;choix1=choix1_etab&amp;finess=890975527&amp;choix2=descact&amp;typedesc=comp&amp;_program=orfee.orfee_trt.sas" xr:uid="{57FC1605-C98C-C243-A79C-F9D42FDE0FA5}"/>
    <hyperlink ref="Q46" r:id="rId152" display="https://www.scansante.fr/applications/flux-entre-etablissements-orfee/submit?an=20&amp;gp=X15&amp;choix1=choix1_etab&amp;finess=890975527&amp;choix2=descact&amp;typedesc=comp&amp;_program=orfee.orfee_trt.sas" xr:uid="{C11ADBC6-AF03-0542-8022-850685336CC0}"/>
    <hyperlink ref="AE5" r:id="rId153" display="https://www.scansante.fr/applications/flux-entre-etablissements-orfee/submit?an=20&amp;gp=X06&amp;choix1=choix1_etab&amp;finess=890975535&amp;choix2=descact&amp;typedesc=comp&amp;_program=orfee.orfee_trt.sas" xr:uid="{8665B688-09E5-6F4D-A5AB-6B5B4E352A5E}"/>
    <hyperlink ref="AE7" r:id="rId154" display="https://www.scansante.fr/applications/flux-entre-etablissements-orfee/submit?an=20&amp;gp=X07&amp;choix1=choix1_etab&amp;finess=890975535&amp;choix2=descact&amp;typedesc=comp&amp;_program=orfee.orfee_trt.sas" xr:uid="{400E7C90-8FCF-6740-873C-128DF9A1EC56}"/>
    <hyperlink ref="AE9" r:id="rId155" display="https://www.scansante.fr/applications/flux-entre-etablissements-orfee/submit?an=20&amp;gp=X08&amp;choix1=choix1_etab&amp;finess=890975535&amp;choix2=descact&amp;typedesc=comp&amp;_program=orfee.orfee_trt.sas" xr:uid="{4846CAAC-900F-EF4A-8EB3-AEC21E3C7275}"/>
    <hyperlink ref="AE11" r:id="rId156" display="https://www.scansante.fr/applications/flux-entre-etablissements-orfee/submit?an=20&amp;gp=X03&amp;choix1=choix1_etab&amp;finess=890975535&amp;choix2=descact&amp;typedesc=comp&amp;_program=orfee.orfee_trt.sas" xr:uid="{4FC38753-D7B1-FD43-B5A9-B413577A9EA3}"/>
    <hyperlink ref="AE13" r:id="rId157" display="https://www.scansante.fr/applications/flux-entre-etablissements-orfee/submit?an=20&amp;gp=X05&amp;choix1=choix1_etab&amp;finess=890975535&amp;choix2=descact&amp;typedesc=comp&amp;_program=orfee.orfee_trt.sas" xr:uid="{CC7BED0B-E7D7-CA4E-AC7E-0E3D00D93AE4}"/>
    <hyperlink ref="AE15" r:id="rId158" display="https://www.scansante.fr/applications/flux-entre-etablissements-orfee/submit?an=20&amp;gp=X20&amp;choix1=choix1_etab&amp;finess=890975535&amp;choix2=descact&amp;typedesc=comp&amp;_program=orfee.orfee_trt.sas" xr:uid="{A2ECB7AA-23CF-FD46-A3BD-395B5DA5F92D}"/>
    <hyperlink ref="AE17" r:id="rId159" display="https://www.scansante.fr/applications/flux-entre-etablissements-orfee/submit?an=20&amp;gp=X24&amp;choix1=choix1_etab&amp;finess=890975535&amp;choix2=descact&amp;typedesc=comp&amp;_program=orfee.orfee_trt.sas" xr:uid="{F07ADA03-897A-5D42-9585-A2B382FAA2D6}"/>
    <hyperlink ref="AS5" r:id="rId160" display="https://www.scansante.fr/applications/flux-entre-etablissements-orfee/submit?an=20&amp;gp=X03&amp;choix1=choix1_etab&amp;finess=890975568&amp;choix2=descact&amp;typedesc=comp&amp;_program=orfee.orfee_trt.sas" xr:uid="{70562405-2910-FF4A-A560-1FF7763FB799}"/>
    <hyperlink ref="AS10" r:id="rId161" display="https://www.scansante.fr/applications/flux-entre-etablissements-orfee/submit?an=20&amp;gp=X07&amp;choix1=choix1_etab&amp;finess=890975568&amp;choix2=descact&amp;typedesc=comp&amp;_program=orfee.orfee_trt.sas" xr:uid="{33A0F277-C690-684C-9F72-DF98282B4242}"/>
    <hyperlink ref="BG5" r:id="rId162" display="https://www.scansante.fr/applications/flux-entre-etablissements-orfee/submit?an=20&amp;gp=X07&amp;choix1=choix1_etab&amp;finess=580972669&amp;choix2=descact&amp;typedesc=comp&amp;_program=orfee.orfee_trt.sas" xr:uid="{D6069DB2-5E2E-684C-B37A-8F273033EC56}"/>
    <hyperlink ref="BG7" r:id="rId163" display="https://www.scansante.fr/applications/flux-entre-etablissements-orfee/submit?an=20&amp;gp=X08&amp;choix1=choix1_etab&amp;finess=580972669&amp;choix2=descact&amp;typedesc=comp&amp;_program=orfee.orfee_trt.sas" xr:uid="{A706401C-A245-5745-814E-AAA1310BF0CF}"/>
    <hyperlink ref="BG8" r:id="rId164" display="https://www.scansante.fr/applications/flux-entre-etablissements-orfee/submit?an=20&amp;gp=X08&amp;choix1=choix1_etab&amp;finess=580972669&amp;choix2=descact&amp;typedesc=comp&amp;_program=orfee.orfee_trt.sas" xr:uid="{C14C74CC-18F3-294A-B82F-4F726D5BCAD5}"/>
    <hyperlink ref="BG10" r:id="rId165" display="https://www.scansante.fr/applications/flux-entre-etablissements-orfee/submit?an=20&amp;gp=X03&amp;choix1=choix1_etab&amp;finess=580972669&amp;choix2=descact&amp;typedesc=comp&amp;_program=orfee.orfee_trt.sas" xr:uid="{0681CC29-0C3F-C14F-A4E3-3BE59DBE7804}"/>
    <hyperlink ref="BG12" r:id="rId166" display="https://www.scansante.fr/applications/flux-entre-etablissements-orfee/submit?an=20&amp;gp=X06&amp;choix1=choix1_etab&amp;finess=580972669&amp;choix2=descact&amp;typedesc=comp&amp;_program=orfee.orfee_trt.sas" xr:uid="{8F338B93-AB46-534F-A7EC-BD319DC4C24E}"/>
    <hyperlink ref="DU1" r:id="rId167" xr:uid="{EC670E7B-0AA1-4CCC-BBAE-BD35B4A8079F}"/>
  </hyperlinks>
  <pageMargins left="0.7" right="0.7" top="0.75" bottom="0.75" header="0.3" footer="0.3"/>
  <tableParts count="6">
    <tablePart r:id="rId168"/>
    <tablePart r:id="rId169"/>
    <tablePart r:id="rId170"/>
    <tablePart r:id="rId171"/>
    <tablePart r:id="rId172"/>
    <tablePart r:id="rId17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6D85-7096-EF4F-B916-270D5E7D0190}">
  <dimension ref="A1:HO132"/>
  <sheetViews>
    <sheetView topLeftCell="FZ2" zoomScale="75" zoomScaleNormal="50" workbookViewId="0">
      <selection activeCell="GI2" sqref="GI2"/>
    </sheetView>
  </sheetViews>
  <sheetFormatPr defaultColWidth="11" defaultRowHeight="15.6" x14ac:dyDescent="0.3"/>
  <cols>
    <col min="3" max="3" width="15.296875" customWidth="1"/>
    <col min="4" max="4" width="14.5" customWidth="1"/>
    <col min="9" max="9" width="55.19921875" customWidth="1"/>
    <col min="10" max="10" width="36" customWidth="1"/>
    <col min="11" max="11" width="11" customWidth="1"/>
    <col min="12" max="12" width="15.296875" customWidth="1"/>
    <col min="17" max="17" width="20.69921875" customWidth="1"/>
    <col min="18" max="18" width="14.5" customWidth="1"/>
    <col min="23" max="23" width="55.19921875" customWidth="1"/>
    <col min="24" max="24" width="17" customWidth="1"/>
    <col min="25" max="25" width="11" customWidth="1"/>
    <col min="26" max="26" width="17" customWidth="1"/>
    <col min="31" max="31" width="20.296875" customWidth="1"/>
    <col min="32" max="32" width="14.5" customWidth="1"/>
    <col min="37" max="37" width="55.19921875" customWidth="1"/>
    <col min="38" max="38" width="35.69921875" customWidth="1"/>
    <col min="39" max="39" width="11" customWidth="1"/>
    <col min="40" max="40" width="15.796875" customWidth="1"/>
    <col min="45" max="45" width="15.296875" customWidth="1"/>
    <col min="46" max="46" width="14" customWidth="1"/>
    <col min="51" max="51" width="55.19921875" customWidth="1"/>
    <col min="52" max="52" width="21.69921875" customWidth="1"/>
    <col min="53" max="53" width="11" customWidth="1"/>
    <col min="54" max="54" width="15.296875" customWidth="1"/>
    <col min="59" max="59" width="15.296875" customWidth="1"/>
    <col min="60" max="60" width="14.5" customWidth="1"/>
    <col min="65" max="65" width="55.19921875" customWidth="1"/>
    <col min="66" max="66" width="22.296875" customWidth="1"/>
    <col min="67" max="67" width="11" customWidth="1"/>
    <col min="68" max="68" width="15.296875" customWidth="1"/>
    <col min="73" max="73" width="31.19921875" customWidth="1"/>
    <col min="79" max="79" width="20.796875" customWidth="1"/>
    <col min="84" max="84" width="15.296875" customWidth="1"/>
    <col min="85" max="85" width="14.5" customWidth="1"/>
    <col min="90" max="90" width="55.19921875" customWidth="1"/>
    <col min="91" max="91" width="38.5" customWidth="1"/>
    <col min="92" max="92" width="11" customWidth="1"/>
    <col min="93" max="93" width="15.296875" customWidth="1"/>
    <col min="98" max="98" width="15.296875" customWidth="1"/>
    <col min="99" max="99" width="14.5" customWidth="1"/>
    <col min="104" max="104" width="55.19921875" customWidth="1"/>
    <col min="105" max="105" width="32.69921875" customWidth="1"/>
    <col min="106" max="106" width="11" customWidth="1"/>
    <col min="107" max="107" width="15.296875" customWidth="1"/>
    <col min="112" max="112" width="15.296875" customWidth="1"/>
    <col min="113" max="113" width="14.5" customWidth="1"/>
    <col min="118" max="118" width="55.19921875" customWidth="1"/>
    <col min="119" max="119" width="25.19921875" customWidth="1"/>
    <col min="120" max="120" width="11" customWidth="1"/>
    <col min="121" max="121" width="15.296875" customWidth="1"/>
    <col min="126" max="126" width="19" customWidth="1"/>
    <col min="131" max="131" width="20" customWidth="1"/>
    <col min="137" max="137" width="30.5" customWidth="1"/>
    <col min="138" max="138" width="14.69921875" customWidth="1"/>
    <col min="143" max="143" width="55.19921875" customWidth="1"/>
    <col min="144" max="144" width="28.5" customWidth="1"/>
    <col min="145" max="145" width="11" customWidth="1"/>
    <col min="146" max="146" width="15.296875" customWidth="1"/>
    <col min="150" max="150" width="15.296875" customWidth="1"/>
    <col min="151" max="151" width="14.5" customWidth="1"/>
    <col min="156" max="156" width="55.19921875" customWidth="1"/>
    <col min="157" max="157" width="13.69921875" customWidth="1"/>
    <col min="160" max="160" width="34.5" customWidth="1"/>
    <col min="161" max="161" width="17" customWidth="1"/>
    <col min="163" max="163" width="24.296875" customWidth="1"/>
    <col min="164" max="164" width="35.5" customWidth="1"/>
    <col min="166" max="166" width="33.69921875" customWidth="1"/>
    <col min="167" max="167" width="28.5" customWidth="1"/>
  </cols>
  <sheetData>
    <row r="1" spans="1:223" x14ac:dyDescent="0.3">
      <c r="A1" s="693" t="s">
        <v>961</v>
      </c>
      <c r="B1" s="693"/>
      <c r="C1" s="693"/>
      <c r="D1" s="693"/>
      <c r="E1" s="693"/>
      <c r="F1" s="693"/>
      <c r="G1" s="693"/>
      <c r="H1" s="693"/>
      <c r="I1" s="693"/>
      <c r="J1" s="693"/>
      <c r="K1" s="693"/>
      <c r="L1" s="693"/>
      <c r="O1" s="739" t="s">
        <v>962</v>
      </c>
      <c r="P1" s="739"/>
      <c r="Q1" s="739"/>
      <c r="R1" s="739"/>
      <c r="S1" s="739"/>
      <c r="T1" s="739"/>
      <c r="U1" s="739"/>
      <c r="V1" s="739"/>
      <c r="W1" s="739"/>
      <c r="X1" s="739"/>
      <c r="Y1" s="739"/>
      <c r="Z1" s="739"/>
      <c r="AC1" s="739" t="s">
        <v>963</v>
      </c>
      <c r="AD1" s="739"/>
      <c r="AE1" s="739"/>
      <c r="AF1" s="739"/>
      <c r="AG1" s="739"/>
      <c r="AH1" s="739"/>
      <c r="AI1" s="739"/>
      <c r="AJ1" s="739"/>
      <c r="AK1" s="739"/>
      <c r="AL1" s="739"/>
      <c r="AM1" s="739"/>
      <c r="AN1" s="739"/>
      <c r="AQ1" s="740" t="s">
        <v>964</v>
      </c>
      <c r="AR1" s="740"/>
      <c r="AS1" s="740"/>
      <c r="AT1" s="740"/>
      <c r="AU1" s="740"/>
      <c r="AV1" s="740"/>
      <c r="AW1" s="740"/>
      <c r="AX1" s="740"/>
      <c r="AY1" s="740"/>
      <c r="AZ1" s="740"/>
      <c r="BA1" s="740"/>
      <c r="BB1" s="740"/>
      <c r="BE1" s="740" t="s">
        <v>965</v>
      </c>
      <c r="BF1" s="740"/>
      <c r="BG1" s="740"/>
      <c r="BH1" s="740"/>
      <c r="BI1" s="740"/>
      <c r="BJ1" s="740"/>
      <c r="BK1" s="740"/>
      <c r="BL1" s="740"/>
      <c r="BM1" s="740"/>
      <c r="BN1" s="740"/>
      <c r="BO1" s="740"/>
      <c r="BP1" s="740"/>
      <c r="BS1" s="740" t="s">
        <v>966</v>
      </c>
      <c r="BT1" s="740"/>
      <c r="BU1" s="740"/>
      <c r="BV1" s="740"/>
      <c r="BW1" s="740"/>
      <c r="BX1" s="740"/>
      <c r="BY1" s="740"/>
      <c r="BZ1" s="740"/>
      <c r="CA1" s="740"/>
      <c r="CD1" s="740" t="s">
        <v>967</v>
      </c>
      <c r="CE1" s="740"/>
      <c r="CF1" s="740"/>
      <c r="CG1" s="740"/>
      <c r="CH1" s="740"/>
      <c r="CI1" s="740"/>
      <c r="CJ1" s="740"/>
      <c r="CK1" s="740"/>
      <c r="CL1" s="740"/>
      <c r="CM1" s="740"/>
      <c r="CN1" s="740"/>
      <c r="CO1" s="740"/>
      <c r="CR1" s="740" t="s">
        <v>968</v>
      </c>
      <c r="CS1" s="740"/>
      <c r="CT1" s="740"/>
      <c r="CU1" s="740"/>
      <c r="CV1" s="740"/>
      <c r="CW1" s="740"/>
      <c r="CX1" s="740"/>
      <c r="CY1" s="740"/>
      <c r="CZ1" s="740"/>
      <c r="DA1" s="740"/>
      <c r="DB1" s="740"/>
      <c r="DC1" s="740"/>
      <c r="DF1" s="740" t="s">
        <v>969</v>
      </c>
      <c r="DG1" s="740"/>
      <c r="DH1" s="740"/>
      <c r="DI1" s="740"/>
      <c r="DJ1" s="740"/>
      <c r="DK1" s="740"/>
      <c r="DL1" s="740"/>
      <c r="DM1" s="740"/>
      <c r="DN1" s="740"/>
      <c r="DO1" s="740"/>
      <c r="DP1" s="740"/>
      <c r="DQ1" s="740"/>
      <c r="DT1" s="740" t="s">
        <v>970</v>
      </c>
      <c r="DU1" s="740"/>
      <c r="DV1" s="740"/>
      <c r="DW1" s="740"/>
      <c r="DX1" s="740"/>
      <c r="DY1" s="740"/>
      <c r="DZ1" s="740"/>
      <c r="EA1" s="740"/>
      <c r="EB1" s="740"/>
      <c r="EE1" s="741" t="s">
        <v>971</v>
      </c>
      <c r="EF1" s="741"/>
      <c r="EG1" s="741"/>
      <c r="EH1" s="741"/>
      <c r="EI1" s="741"/>
      <c r="EJ1" s="741"/>
      <c r="EK1" s="741"/>
      <c r="EL1" s="741"/>
      <c r="EM1" s="741"/>
      <c r="EN1" s="741"/>
      <c r="EO1" s="741"/>
      <c r="EP1" s="741"/>
      <c r="ES1" s="716" t="s">
        <v>972</v>
      </c>
      <c r="ET1" s="716"/>
      <c r="EU1" s="716"/>
      <c r="EV1" s="716"/>
      <c r="EW1" s="716"/>
      <c r="EX1" s="716"/>
      <c r="EY1" s="716"/>
      <c r="EZ1" s="716"/>
      <c r="FA1" s="716"/>
      <c r="FD1" s="697" t="s">
        <v>659</v>
      </c>
      <c r="FE1" s="697"/>
      <c r="FF1" s="697"/>
      <c r="FG1" s="697"/>
      <c r="FH1" s="697"/>
      <c r="FI1" s="697"/>
      <c r="FJ1" s="697"/>
      <c r="FK1" s="697"/>
      <c r="FN1" s="698" t="s">
        <v>973</v>
      </c>
      <c r="FO1" s="699"/>
      <c r="FP1" s="699"/>
      <c r="FQ1" s="700"/>
      <c r="FS1" s="698" t="s">
        <v>974</v>
      </c>
      <c r="FT1" s="699"/>
      <c r="FU1" s="699"/>
      <c r="FV1" s="700"/>
      <c r="FX1" s="698" t="s">
        <v>975</v>
      </c>
      <c r="FY1" s="699"/>
      <c r="FZ1" s="699"/>
      <c r="GA1" s="700"/>
      <c r="GC1" s="698" t="s">
        <v>976</v>
      </c>
      <c r="GD1" s="699"/>
      <c r="GE1" s="699"/>
      <c r="GF1" s="700"/>
      <c r="GH1" s="698" t="s">
        <v>977</v>
      </c>
      <c r="GI1" s="699"/>
      <c r="GJ1" s="699"/>
      <c r="GK1" s="700"/>
      <c r="GM1" s="698" t="s">
        <v>978</v>
      </c>
      <c r="GN1" s="699"/>
      <c r="GO1" s="699"/>
      <c r="GP1" s="700"/>
      <c r="GR1" s="698" t="s">
        <v>979</v>
      </c>
      <c r="GS1" s="699"/>
      <c r="GT1" s="699"/>
      <c r="GU1" s="700"/>
      <c r="GW1" s="698" t="s">
        <v>980</v>
      </c>
      <c r="GX1" s="699"/>
      <c r="GY1" s="699"/>
      <c r="GZ1" s="700"/>
      <c r="HB1" s="735" t="s">
        <v>981</v>
      </c>
      <c r="HC1" s="735"/>
      <c r="HD1" s="735"/>
      <c r="HE1" s="735"/>
    </row>
    <row r="2" spans="1:223" ht="31.95" customHeight="1" x14ac:dyDescent="0.3">
      <c r="A2" s="189" t="s">
        <v>12</v>
      </c>
      <c r="B2" s="189" t="s">
        <v>13</v>
      </c>
      <c r="C2" s="189" t="s">
        <v>14</v>
      </c>
      <c r="D2" s="189" t="s">
        <v>25</v>
      </c>
      <c r="E2" s="189" t="s">
        <v>16</v>
      </c>
      <c r="F2" s="189" t="s">
        <v>17</v>
      </c>
      <c r="G2" s="189" t="s">
        <v>18</v>
      </c>
      <c r="H2" s="189" t="s">
        <v>19</v>
      </c>
      <c r="I2" s="249" t="s">
        <v>20</v>
      </c>
      <c r="J2" s="247" t="s">
        <v>667</v>
      </c>
      <c r="K2" s="248" t="s">
        <v>22</v>
      </c>
      <c r="L2" s="248" t="s">
        <v>23</v>
      </c>
      <c r="O2" s="253" t="s">
        <v>12</v>
      </c>
      <c r="P2" s="251" t="s">
        <v>13</v>
      </c>
      <c r="Q2" s="251" t="s">
        <v>14</v>
      </c>
      <c r="R2" s="254" t="s">
        <v>25</v>
      </c>
      <c r="S2" s="251" t="s">
        <v>16</v>
      </c>
      <c r="T2" s="251" t="s">
        <v>17</v>
      </c>
      <c r="U2" s="251" t="s">
        <v>18</v>
      </c>
      <c r="V2" s="251" t="s">
        <v>19</v>
      </c>
      <c r="W2" s="255" t="s">
        <v>20</v>
      </c>
      <c r="X2" s="256" t="s">
        <v>667</v>
      </c>
      <c r="Y2" s="256" t="s">
        <v>22</v>
      </c>
      <c r="Z2" s="256" t="s">
        <v>23</v>
      </c>
      <c r="AC2" s="254" t="s">
        <v>12</v>
      </c>
      <c r="AD2" s="254" t="s">
        <v>13</v>
      </c>
      <c r="AE2" s="254" t="s">
        <v>14</v>
      </c>
      <c r="AF2" s="254" t="s">
        <v>25</v>
      </c>
      <c r="AG2" s="254" t="s">
        <v>16</v>
      </c>
      <c r="AH2" s="254" t="s">
        <v>17</v>
      </c>
      <c r="AI2" s="254" t="s">
        <v>18</v>
      </c>
      <c r="AJ2" s="254" t="s">
        <v>19</v>
      </c>
      <c r="AK2" s="258" t="s">
        <v>20</v>
      </c>
      <c r="AL2" s="256" t="s">
        <v>667</v>
      </c>
      <c r="AM2" s="256" t="s">
        <v>22</v>
      </c>
      <c r="AN2" s="256" t="s">
        <v>23</v>
      </c>
      <c r="AQ2" s="272" t="s">
        <v>12</v>
      </c>
      <c r="AR2" s="273" t="s">
        <v>13</v>
      </c>
      <c r="AS2" s="273" t="s">
        <v>14</v>
      </c>
      <c r="AT2" s="273" t="s">
        <v>982</v>
      </c>
      <c r="AU2" s="273" t="s">
        <v>16</v>
      </c>
      <c r="AV2" s="273" t="s">
        <v>17</v>
      </c>
      <c r="AW2" s="273" t="s">
        <v>18</v>
      </c>
      <c r="AX2" s="273" t="s">
        <v>19</v>
      </c>
      <c r="AY2" s="274" t="s">
        <v>20</v>
      </c>
      <c r="AZ2" s="275" t="s">
        <v>667</v>
      </c>
      <c r="BA2" s="275" t="s">
        <v>22</v>
      </c>
      <c r="BB2" s="275" t="s">
        <v>23</v>
      </c>
      <c r="BE2" s="276" t="s">
        <v>12</v>
      </c>
      <c r="BF2" s="265" t="s">
        <v>13</v>
      </c>
      <c r="BG2" s="265" t="s">
        <v>14</v>
      </c>
      <c r="BH2" s="273" t="s">
        <v>25</v>
      </c>
      <c r="BI2" s="265" t="s">
        <v>16</v>
      </c>
      <c r="BJ2" s="265" t="s">
        <v>17</v>
      </c>
      <c r="BK2" s="265" t="s">
        <v>18</v>
      </c>
      <c r="BL2" s="265" t="s">
        <v>19</v>
      </c>
      <c r="BM2" s="266" t="s">
        <v>20</v>
      </c>
      <c r="BN2" s="275" t="s">
        <v>667</v>
      </c>
      <c r="BO2" s="275" t="s">
        <v>22</v>
      </c>
      <c r="BP2" s="275" t="s">
        <v>23</v>
      </c>
      <c r="BS2" s="189" t="s">
        <v>12</v>
      </c>
      <c r="BT2" s="189" t="s">
        <v>13</v>
      </c>
      <c r="BU2" s="189" t="s">
        <v>14</v>
      </c>
      <c r="BV2" s="263" t="s">
        <v>15</v>
      </c>
      <c r="BW2" s="189" t="s">
        <v>16</v>
      </c>
      <c r="BX2" s="189" t="s">
        <v>17</v>
      </c>
      <c r="BY2" s="189" t="s">
        <v>18</v>
      </c>
      <c r="BZ2" s="189" t="s">
        <v>19</v>
      </c>
      <c r="CA2" s="249" t="s">
        <v>20</v>
      </c>
      <c r="CD2" s="276" t="s">
        <v>12</v>
      </c>
      <c r="CE2" s="265" t="s">
        <v>13</v>
      </c>
      <c r="CF2" s="265" t="s">
        <v>14</v>
      </c>
      <c r="CG2" s="273" t="s">
        <v>25</v>
      </c>
      <c r="CH2" s="265" t="s">
        <v>16</v>
      </c>
      <c r="CI2" s="265" t="s">
        <v>17</v>
      </c>
      <c r="CJ2" s="265" t="s">
        <v>18</v>
      </c>
      <c r="CK2" s="265" t="s">
        <v>19</v>
      </c>
      <c r="CL2" s="266" t="s">
        <v>20</v>
      </c>
      <c r="CM2" s="275" t="s">
        <v>667</v>
      </c>
      <c r="CN2" s="275" t="s">
        <v>22</v>
      </c>
      <c r="CO2" s="275" t="s">
        <v>23</v>
      </c>
      <c r="CR2" s="272" t="s">
        <v>12</v>
      </c>
      <c r="CS2" s="273" t="s">
        <v>13</v>
      </c>
      <c r="CT2" s="273" t="s">
        <v>14</v>
      </c>
      <c r="CU2" s="265" t="s">
        <v>25</v>
      </c>
      <c r="CV2" s="273" t="s">
        <v>16</v>
      </c>
      <c r="CW2" s="273" t="s">
        <v>17</v>
      </c>
      <c r="CX2" s="273" t="s">
        <v>18</v>
      </c>
      <c r="CY2" s="273" t="s">
        <v>19</v>
      </c>
      <c r="CZ2" s="274" t="s">
        <v>20</v>
      </c>
      <c r="DA2" s="275" t="s">
        <v>667</v>
      </c>
      <c r="DB2" s="275" t="s">
        <v>22</v>
      </c>
      <c r="DC2" s="275" t="s">
        <v>23</v>
      </c>
      <c r="DF2" s="276" t="s">
        <v>12</v>
      </c>
      <c r="DG2" s="265" t="s">
        <v>13</v>
      </c>
      <c r="DH2" s="265" t="s">
        <v>14</v>
      </c>
      <c r="DI2" s="273" t="s">
        <v>25</v>
      </c>
      <c r="DJ2" s="265" t="s">
        <v>16</v>
      </c>
      <c r="DK2" s="265" t="s">
        <v>17</v>
      </c>
      <c r="DL2" s="265" t="s">
        <v>18</v>
      </c>
      <c r="DM2" s="265" t="s">
        <v>19</v>
      </c>
      <c r="DN2" s="266" t="s">
        <v>20</v>
      </c>
      <c r="DO2" s="275" t="s">
        <v>667</v>
      </c>
      <c r="DP2" s="275" t="s">
        <v>22</v>
      </c>
      <c r="DQ2" s="275" t="s">
        <v>23</v>
      </c>
      <c r="DT2" s="263" t="s">
        <v>12</v>
      </c>
      <c r="DU2" s="263" t="s">
        <v>13</v>
      </c>
      <c r="DV2" s="263" t="s">
        <v>14</v>
      </c>
      <c r="DW2" s="263" t="s">
        <v>25</v>
      </c>
      <c r="DX2" s="263" t="s">
        <v>16</v>
      </c>
      <c r="DY2" s="263" t="s">
        <v>17</v>
      </c>
      <c r="DZ2" s="263" t="s">
        <v>18</v>
      </c>
      <c r="EA2" s="263" t="s">
        <v>19</v>
      </c>
      <c r="EB2" s="264" t="s">
        <v>20</v>
      </c>
      <c r="EE2" s="283" t="s">
        <v>12</v>
      </c>
      <c r="EF2" s="173" t="s">
        <v>13</v>
      </c>
      <c r="EG2" s="173" t="s">
        <v>14</v>
      </c>
      <c r="EH2" s="173" t="s">
        <v>15</v>
      </c>
      <c r="EI2" s="173" t="s">
        <v>16</v>
      </c>
      <c r="EJ2" s="173" t="s">
        <v>17</v>
      </c>
      <c r="EK2" s="173" t="s">
        <v>18</v>
      </c>
      <c r="EL2" s="173" t="s">
        <v>19</v>
      </c>
      <c r="EM2" s="174" t="s">
        <v>20</v>
      </c>
      <c r="EN2" s="284" t="s">
        <v>667</v>
      </c>
      <c r="EO2" s="284" t="s">
        <v>22</v>
      </c>
      <c r="EP2" s="284" t="s">
        <v>23</v>
      </c>
      <c r="ES2" s="286" t="s">
        <v>13</v>
      </c>
      <c r="ET2" s="286" t="s">
        <v>14</v>
      </c>
      <c r="EU2" s="286" t="s">
        <v>25</v>
      </c>
      <c r="EV2" s="286" t="s">
        <v>16</v>
      </c>
      <c r="EW2" s="286" t="s">
        <v>26</v>
      </c>
      <c r="EX2" s="286" t="s">
        <v>27</v>
      </c>
      <c r="EY2" s="286" t="s">
        <v>28</v>
      </c>
      <c r="EZ2" s="287" t="s">
        <v>20</v>
      </c>
      <c r="FA2" s="178" t="s">
        <v>29</v>
      </c>
      <c r="FD2" s="293" t="s">
        <v>30</v>
      </c>
      <c r="FE2" s="293" t="s">
        <v>22</v>
      </c>
      <c r="FF2" s="293" t="s">
        <v>31</v>
      </c>
      <c r="FG2" s="293" t="s">
        <v>32</v>
      </c>
      <c r="FH2" s="293" t="s">
        <v>33</v>
      </c>
      <c r="FI2" s="294" t="s">
        <v>34</v>
      </c>
      <c r="FJ2" s="291" t="s">
        <v>35</v>
      </c>
      <c r="FK2" s="6" t="s">
        <v>36</v>
      </c>
      <c r="FN2" s="7" t="s">
        <v>37</v>
      </c>
      <c r="FO2" s="7" t="s">
        <v>38</v>
      </c>
      <c r="FP2" s="7" t="s">
        <v>39</v>
      </c>
      <c r="FQ2" s="7" t="s">
        <v>23</v>
      </c>
      <c r="FS2" s="7" t="s">
        <v>37</v>
      </c>
      <c r="FT2" s="7" t="s">
        <v>38</v>
      </c>
      <c r="FU2" s="7" t="s">
        <v>39</v>
      </c>
      <c r="FV2" s="7" t="s">
        <v>23</v>
      </c>
      <c r="FX2" s="7" t="s">
        <v>37</v>
      </c>
      <c r="FY2" s="7" t="s">
        <v>38</v>
      </c>
      <c r="FZ2" s="7" t="s">
        <v>39</v>
      </c>
      <c r="GA2" s="7" t="s">
        <v>23</v>
      </c>
      <c r="GC2" s="7" t="s">
        <v>37</v>
      </c>
      <c r="GD2" s="7" t="s">
        <v>38</v>
      </c>
      <c r="GE2" s="7" t="s">
        <v>39</v>
      </c>
      <c r="GF2" s="7" t="s">
        <v>23</v>
      </c>
      <c r="GH2" s="7" t="s">
        <v>37</v>
      </c>
      <c r="GI2" s="7" t="s">
        <v>38</v>
      </c>
      <c r="GJ2" s="7" t="s">
        <v>39</v>
      </c>
      <c r="GK2" s="7" t="s">
        <v>23</v>
      </c>
      <c r="GM2" s="7" t="s">
        <v>37</v>
      </c>
      <c r="GN2" s="7" t="s">
        <v>38</v>
      </c>
      <c r="GO2" s="7" t="s">
        <v>39</v>
      </c>
      <c r="GP2" s="7" t="s">
        <v>23</v>
      </c>
      <c r="GR2" s="7" t="s">
        <v>37</v>
      </c>
      <c r="GS2" s="7" t="s">
        <v>38</v>
      </c>
      <c r="GT2" s="7" t="s">
        <v>39</v>
      </c>
      <c r="GU2" s="7" t="s">
        <v>23</v>
      </c>
      <c r="GW2" s="599" t="s">
        <v>37</v>
      </c>
      <c r="GX2" s="599" t="s">
        <v>38</v>
      </c>
      <c r="GY2" s="599" t="s">
        <v>39</v>
      </c>
      <c r="GZ2" s="599" t="s">
        <v>23</v>
      </c>
      <c r="HB2" s="7" t="s">
        <v>37</v>
      </c>
      <c r="HC2" s="7" t="s">
        <v>38</v>
      </c>
      <c r="HD2" s="7" t="s">
        <v>39</v>
      </c>
      <c r="HE2" s="7" t="s">
        <v>23</v>
      </c>
      <c r="HH2" s="9" t="s">
        <v>37</v>
      </c>
      <c r="HI2" s="9" t="s">
        <v>38</v>
      </c>
      <c r="HJ2" s="9" t="s">
        <v>39</v>
      </c>
      <c r="HK2" s="9" t="s">
        <v>33</v>
      </c>
      <c r="HL2" s="9" t="s">
        <v>23</v>
      </c>
      <c r="HO2" s="535" t="s">
        <v>983</v>
      </c>
    </row>
    <row r="3" spans="1:223" ht="28.05" customHeight="1" x14ac:dyDescent="0.3">
      <c r="A3" s="156">
        <v>0</v>
      </c>
      <c r="B3" s="156"/>
      <c r="C3" s="159" t="s">
        <v>41</v>
      </c>
      <c r="D3" s="156">
        <v>2280</v>
      </c>
      <c r="E3" s="156">
        <v>18245</v>
      </c>
      <c r="F3" s="156" t="s">
        <v>131</v>
      </c>
      <c r="G3" s="156" t="s">
        <v>984</v>
      </c>
      <c r="H3" s="156" t="s">
        <v>985</v>
      </c>
      <c r="I3" s="156">
        <v>692</v>
      </c>
      <c r="J3" s="248"/>
      <c r="K3" s="248"/>
      <c r="L3" s="248"/>
      <c r="O3" s="252">
        <v>0</v>
      </c>
      <c r="P3" s="16"/>
      <c r="Q3" s="146" t="s">
        <v>41</v>
      </c>
      <c r="R3" s="16">
        <v>374</v>
      </c>
      <c r="S3" s="16">
        <v>4360</v>
      </c>
      <c r="T3" s="16" t="s">
        <v>775</v>
      </c>
      <c r="U3" s="16" t="s">
        <v>986</v>
      </c>
      <c r="V3" s="16" t="s">
        <v>987</v>
      </c>
      <c r="W3" s="16">
        <v>37</v>
      </c>
      <c r="X3" s="248" t="s">
        <v>26</v>
      </c>
      <c r="Y3" s="248" t="s">
        <v>26</v>
      </c>
      <c r="Z3" s="248" t="s">
        <v>26</v>
      </c>
      <c r="AC3" s="3">
        <v>0</v>
      </c>
      <c r="AD3" s="3"/>
      <c r="AE3" s="147" t="s">
        <v>41</v>
      </c>
      <c r="AF3" s="3">
        <v>122230</v>
      </c>
      <c r="AG3" s="3">
        <v>275336</v>
      </c>
      <c r="AH3" s="3" t="s">
        <v>988</v>
      </c>
      <c r="AI3" s="3" t="s">
        <v>989</v>
      </c>
      <c r="AJ3" s="3" t="s">
        <v>990</v>
      </c>
      <c r="AK3" s="3">
        <v>2583</v>
      </c>
      <c r="AL3" s="248" t="s">
        <v>26</v>
      </c>
      <c r="AM3" s="248" t="s">
        <v>26</v>
      </c>
      <c r="AN3" s="248" t="s">
        <v>26</v>
      </c>
      <c r="AQ3" s="268">
        <v>0</v>
      </c>
      <c r="AR3" s="161"/>
      <c r="AS3" s="162" t="s">
        <v>41</v>
      </c>
      <c r="AT3" s="161">
        <v>7223</v>
      </c>
      <c r="AU3" s="161">
        <v>32861</v>
      </c>
      <c r="AV3" s="161" t="s">
        <v>991</v>
      </c>
      <c r="AW3" s="161" t="s">
        <v>163</v>
      </c>
      <c r="AX3" s="161" t="s">
        <v>992</v>
      </c>
      <c r="AY3" s="161">
        <v>262</v>
      </c>
      <c r="AZ3" s="262" t="s">
        <v>26</v>
      </c>
      <c r="BA3" s="262" t="s">
        <v>26</v>
      </c>
      <c r="BB3" s="262" t="s">
        <v>26</v>
      </c>
      <c r="BE3" s="268">
        <v>0</v>
      </c>
      <c r="BF3" s="161"/>
      <c r="BG3" s="162" t="s">
        <v>41</v>
      </c>
      <c r="BH3" s="161">
        <v>4026</v>
      </c>
      <c r="BI3" s="161">
        <v>21501</v>
      </c>
      <c r="BJ3" s="161" t="s">
        <v>882</v>
      </c>
      <c r="BK3" s="161" t="s">
        <v>993</v>
      </c>
      <c r="BL3" s="161" t="s">
        <v>994</v>
      </c>
      <c r="BM3" s="161">
        <v>275</v>
      </c>
      <c r="BN3" s="262" t="s">
        <v>26</v>
      </c>
      <c r="BO3" s="262" t="s">
        <v>26</v>
      </c>
      <c r="BP3" s="262" t="s">
        <v>26</v>
      </c>
      <c r="BS3" s="161">
        <v>0</v>
      </c>
      <c r="BT3" s="161"/>
      <c r="BU3" s="162" t="s">
        <v>41</v>
      </c>
      <c r="BV3" s="161">
        <v>61</v>
      </c>
      <c r="BW3" s="161">
        <v>1130</v>
      </c>
      <c r="BX3" s="161" t="s">
        <v>232</v>
      </c>
      <c r="BY3" s="161" t="s">
        <v>988</v>
      </c>
      <c r="BZ3" s="161" t="s">
        <v>995</v>
      </c>
      <c r="CA3" s="161" t="s">
        <v>60</v>
      </c>
      <c r="CD3" s="268">
        <v>0</v>
      </c>
      <c r="CE3" s="161"/>
      <c r="CF3" s="162" t="s">
        <v>41</v>
      </c>
      <c r="CG3" s="161">
        <v>1987</v>
      </c>
      <c r="CH3" s="161">
        <v>10903</v>
      </c>
      <c r="CI3" s="161" t="s">
        <v>895</v>
      </c>
      <c r="CJ3" s="161" t="s">
        <v>404</v>
      </c>
      <c r="CK3" s="161" t="s">
        <v>996</v>
      </c>
      <c r="CL3" s="161">
        <v>99</v>
      </c>
      <c r="CM3" s="262" t="s">
        <v>26</v>
      </c>
      <c r="CN3" s="262" t="s">
        <v>26</v>
      </c>
      <c r="CO3" s="262" t="s">
        <v>26</v>
      </c>
      <c r="CR3" s="268">
        <v>0</v>
      </c>
      <c r="CS3" s="161"/>
      <c r="CT3" s="162" t="s">
        <v>41</v>
      </c>
      <c r="CU3" s="161">
        <v>907</v>
      </c>
      <c r="CV3" s="161">
        <v>7866</v>
      </c>
      <c r="CW3" s="161" t="s">
        <v>997</v>
      </c>
      <c r="CX3" s="161" t="s">
        <v>772</v>
      </c>
      <c r="CY3" s="161" t="s">
        <v>998</v>
      </c>
      <c r="CZ3" s="161">
        <v>243</v>
      </c>
      <c r="DA3" s="262" t="s">
        <v>26</v>
      </c>
      <c r="DB3" s="262" t="s">
        <v>26</v>
      </c>
      <c r="DC3" s="262" t="s">
        <v>26</v>
      </c>
      <c r="DF3" s="268">
        <v>0</v>
      </c>
      <c r="DG3" s="161"/>
      <c r="DH3" s="162" t="s">
        <v>41</v>
      </c>
      <c r="DI3" s="161">
        <v>481</v>
      </c>
      <c r="DJ3" s="161">
        <v>5535</v>
      </c>
      <c r="DK3" s="161" t="s">
        <v>207</v>
      </c>
      <c r="DL3" s="161" t="s">
        <v>687</v>
      </c>
      <c r="DM3" s="161" t="s">
        <v>999</v>
      </c>
      <c r="DN3" s="161">
        <v>129</v>
      </c>
      <c r="DO3" s="262" t="s">
        <v>26</v>
      </c>
      <c r="DP3" s="262" t="s">
        <v>26</v>
      </c>
      <c r="DQ3" s="262" t="s">
        <v>26</v>
      </c>
      <c r="DT3" s="161">
        <v>0</v>
      </c>
      <c r="DU3" s="161"/>
      <c r="DV3" s="162" t="s">
        <v>41</v>
      </c>
      <c r="DW3" s="161">
        <v>94</v>
      </c>
      <c r="DX3" s="161">
        <v>1427</v>
      </c>
      <c r="DY3" s="161" t="s">
        <v>1000</v>
      </c>
      <c r="DZ3" s="161" t="s">
        <v>327</v>
      </c>
      <c r="EA3" s="161" t="s">
        <v>1001</v>
      </c>
      <c r="EB3" s="161">
        <v>28</v>
      </c>
      <c r="EE3" s="280">
        <v>0</v>
      </c>
      <c r="EF3" s="278"/>
      <c r="EG3" s="279" t="s">
        <v>41</v>
      </c>
      <c r="EH3" s="278">
        <v>8455</v>
      </c>
      <c r="EI3" s="278">
        <v>31057</v>
      </c>
      <c r="EJ3" s="278" t="s">
        <v>302</v>
      </c>
      <c r="EK3" s="278" t="s">
        <v>1002</v>
      </c>
      <c r="EL3" s="278" t="s">
        <v>1003</v>
      </c>
      <c r="EM3" s="278">
        <v>457</v>
      </c>
      <c r="EN3" s="277" t="s">
        <v>26</v>
      </c>
      <c r="EO3" s="277" t="s">
        <v>26</v>
      </c>
      <c r="EP3" s="277" t="s">
        <v>26</v>
      </c>
      <c r="ES3" s="176"/>
      <c r="ET3" s="176" t="s">
        <v>61</v>
      </c>
      <c r="EU3" s="176">
        <f xml:space="preserve"> SUM(D3,R3,AF3,AT3,BH3,BV3,CG3,CU3,DI3,DW3,EH3)</f>
        <v>148118</v>
      </c>
      <c r="EV3" s="176">
        <f>SUM(E3,S3,AG3,AU3,BI3,BW3,CH3,CV3,DJ3,DX3,EI3)</f>
        <v>410221</v>
      </c>
      <c r="EW3" s="176" t="s">
        <v>26</v>
      </c>
      <c r="EX3" s="176" t="s">
        <v>26</v>
      </c>
      <c r="EY3" s="176" t="s">
        <v>26</v>
      </c>
      <c r="EZ3" s="176" t="s">
        <v>1004</v>
      </c>
      <c r="FA3" s="285">
        <v>0.03</v>
      </c>
      <c r="FD3" s="192" t="s">
        <v>1005</v>
      </c>
      <c r="FE3" s="288" t="s">
        <v>1006</v>
      </c>
      <c r="FF3" s="192" t="s">
        <v>65</v>
      </c>
      <c r="FG3" s="192" t="s">
        <v>66</v>
      </c>
      <c r="FH3" s="192" t="s">
        <v>1005</v>
      </c>
      <c r="FI3" s="192">
        <v>90</v>
      </c>
      <c r="FJ3" s="742">
        <f>SUM(FI3,FI4,FI5,FI6,FI7,FI8,FI9,FI10)</f>
        <v>370</v>
      </c>
      <c r="FK3" s="71"/>
      <c r="FN3" s="12">
        <v>210986089</v>
      </c>
      <c r="FO3" s="12" t="s">
        <v>1007</v>
      </c>
      <c r="FP3" s="12" t="s">
        <v>1008</v>
      </c>
      <c r="FQ3" s="12">
        <v>439</v>
      </c>
      <c r="FR3" s="13"/>
      <c r="FS3" s="193">
        <v>210010443</v>
      </c>
      <c r="FT3" s="193" t="s">
        <v>693</v>
      </c>
      <c r="FU3" s="193" t="s">
        <v>77</v>
      </c>
      <c r="FV3" s="193">
        <v>12</v>
      </c>
      <c r="FW3" s="13"/>
      <c r="FX3" s="12">
        <v>210987558</v>
      </c>
      <c r="FY3" s="12" t="s">
        <v>1009</v>
      </c>
      <c r="FZ3" s="12" t="s">
        <v>1008</v>
      </c>
      <c r="GA3" s="12">
        <v>520</v>
      </c>
      <c r="GB3" s="13"/>
      <c r="GC3" s="12">
        <v>520000027</v>
      </c>
      <c r="GD3" s="12" t="s">
        <v>1010</v>
      </c>
      <c r="GE3" s="12" t="s">
        <v>64</v>
      </c>
      <c r="GF3" s="12">
        <v>210</v>
      </c>
      <c r="GG3" s="13" t="s">
        <v>1011</v>
      </c>
      <c r="GH3" s="12">
        <v>520000043</v>
      </c>
      <c r="GI3" s="12" t="s">
        <v>965</v>
      </c>
      <c r="GJ3" s="12" t="s">
        <v>64</v>
      </c>
      <c r="GK3" s="12">
        <v>223</v>
      </c>
      <c r="GM3" s="12">
        <v>210987665</v>
      </c>
      <c r="GN3" s="12" t="s">
        <v>967</v>
      </c>
      <c r="GO3" s="12" t="s">
        <v>64</v>
      </c>
      <c r="GP3" s="12">
        <v>80</v>
      </c>
      <c r="GQ3" s="13"/>
      <c r="GR3" s="12">
        <v>210987681</v>
      </c>
      <c r="GS3" s="12" t="s">
        <v>969</v>
      </c>
      <c r="GT3" s="12" t="s">
        <v>64</v>
      </c>
      <c r="GU3" s="12">
        <v>118</v>
      </c>
      <c r="GW3" s="76">
        <v>210987673</v>
      </c>
      <c r="GX3" s="76" t="s">
        <v>968</v>
      </c>
      <c r="GY3" s="76" t="s">
        <v>64</v>
      </c>
      <c r="GZ3" s="76">
        <v>225</v>
      </c>
      <c r="HA3" s="13"/>
      <c r="HB3" s="12">
        <v>210987673</v>
      </c>
      <c r="HC3" s="12" t="s">
        <v>968</v>
      </c>
      <c r="HD3" s="12" t="s">
        <v>64</v>
      </c>
      <c r="HE3" s="12">
        <v>231</v>
      </c>
      <c r="HH3" s="737">
        <v>210986089</v>
      </c>
      <c r="HI3" s="737" t="s">
        <v>1007</v>
      </c>
      <c r="HJ3" s="737" t="s">
        <v>1008</v>
      </c>
      <c r="HK3" s="15" t="s">
        <v>1007</v>
      </c>
      <c r="HL3" s="12">
        <v>439</v>
      </c>
      <c r="HM3" s="704">
        <f>SUM(HL3,HL4)</f>
        <v>489</v>
      </c>
    </row>
    <row r="4" spans="1:223" ht="34.950000000000003" customHeight="1" x14ac:dyDescent="0.3">
      <c r="A4" s="61">
        <v>2</v>
      </c>
      <c r="B4" s="61" t="s">
        <v>65</v>
      </c>
      <c r="C4" s="62" t="s">
        <v>67</v>
      </c>
      <c r="D4" s="61">
        <v>398</v>
      </c>
      <c r="E4" s="61">
        <v>4125</v>
      </c>
      <c r="F4" s="61" t="s">
        <v>108</v>
      </c>
      <c r="G4" s="61" t="s">
        <v>1012</v>
      </c>
      <c r="H4" s="61" t="s">
        <v>1013</v>
      </c>
      <c r="I4" s="61">
        <v>132</v>
      </c>
      <c r="J4" s="181" t="s">
        <v>1005</v>
      </c>
      <c r="K4" s="61" t="s">
        <v>1006</v>
      </c>
      <c r="L4" s="76">
        <v>90</v>
      </c>
      <c r="O4" s="130">
        <v>1</v>
      </c>
      <c r="P4" s="61" t="s">
        <v>91</v>
      </c>
      <c r="Q4" s="62" t="s">
        <v>92</v>
      </c>
      <c r="R4" s="61">
        <v>193</v>
      </c>
      <c r="S4" s="61">
        <v>4057</v>
      </c>
      <c r="T4" s="61" t="s">
        <v>1014</v>
      </c>
      <c r="U4" s="61" t="s">
        <v>58</v>
      </c>
      <c r="V4" s="61" t="s">
        <v>1015</v>
      </c>
      <c r="W4" s="61">
        <v>37</v>
      </c>
      <c r="X4" s="26" t="s">
        <v>1016</v>
      </c>
      <c r="Y4" s="26" t="s">
        <v>319</v>
      </c>
      <c r="Z4" s="27">
        <v>12</v>
      </c>
      <c r="AC4" s="61">
        <v>35</v>
      </c>
      <c r="AD4" s="61" t="s">
        <v>71</v>
      </c>
      <c r="AE4" s="62" t="s">
        <v>72</v>
      </c>
      <c r="AF4" s="61">
        <v>871</v>
      </c>
      <c r="AG4" s="61">
        <v>5604</v>
      </c>
      <c r="AH4" s="61" t="s">
        <v>1017</v>
      </c>
      <c r="AI4" s="61" t="s">
        <v>1018</v>
      </c>
      <c r="AJ4" s="61" t="s">
        <v>1019</v>
      </c>
      <c r="AK4" s="61">
        <v>384</v>
      </c>
      <c r="AL4" s="76" t="s">
        <v>1009</v>
      </c>
      <c r="AM4" s="61" t="s">
        <v>1006</v>
      </c>
      <c r="AN4" s="76">
        <v>86</v>
      </c>
      <c r="AQ4" s="79">
        <v>8</v>
      </c>
      <c r="AR4" s="14" t="s">
        <v>78</v>
      </c>
      <c r="AS4" s="197" t="s">
        <v>79</v>
      </c>
      <c r="AT4" s="14">
        <v>402</v>
      </c>
      <c r="AU4" s="14">
        <v>3088</v>
      </c>
      <c r="AV4" s="14" t="s">
        <v>444</v>
      </c>
      <c r="AW4" s="14" t="s">
        <v>239</v>
      </c>
      <c r="AX4" s="14" t="s">
        <v>1020</v>
      </c>
      <c r="AY4" s="14">
        <v>52</v>
      </c>
      <c r="AZ4" s="69" t="s">
        <v>1010</v>
      </c>
      <c r="BA4" s="12" t="s">
        <v>64</v>
      </c>
      <c r="BB4" s="12">
        <v>45</v>
      </c>
      <c r="BE4" s="79">
        <v>6</v>
      </c>
      <c r="BF4" s="14" t="s">
        <v>78</v>
      </c>
      <c r="BG4" s="197" t="s">
        <v>79</v>
      </c>
      <c r="BH4" s="14">
        <v>255</v>
      </c>
      <c r="BI4" s="14">
        <v>2173</v>
      </c>
      <c r="BJ4" s="14" t="s">
        <v>613</v>
      </c>
      <c r="BK4" s="14" t="s">
        <v>1021</v>
      </c>
      <c r="BL4" s="14" t="s">
        <v>1022</v>
      </c>
      <c r="BM4" s="14">
        <v>53</v>
      </c>
      <c r="BN4" s="69" t="s">
        <v>965</v>
      </c>
      <c r="BO4" s="12" t="s">
        <v>64</v>
      </c>
      <c r="BP4" s="12">
        <v>43</v>
      </c>
      <c r="BS4" s="14">
        <v>1</v>
      </c>
      <c r="BT4" s="14" t="s">
        <v>165</v>
      </c>
      <c r="BU4" s="197" t="s">
        <v>166</v>
      </c>
      <c r="BV4" s="14">
        <v>21</v>
      </c>
      <c r="BW4" s="14">
        <v>563</v>
      </c>
      <c r="BX4" s="14" t="s">
        <v>113</v>
      </c>
      <c r="BY4" s="14" t="s">
        <v>351</v>
      </c>
      <c r="BZ4" s="14" t="s">
        <v>152</v>
      </c>
      <c r="CA4" s="14" t="s">
        <v>60</v>
      </c>
      <c r="CD4" s="79">
        <v>1</v>
      </c>
      <c r="CE4" s="14" t="s">
        <v>101</v>
      </c>
      <c r="CF4" s="197" t="s">
        <v>127</v>
      </c>
      <c r="CG4" s="14">
        <v>365</v>
      </c>
      <c r="CH4" s="14">
        <v>1974</v>
      </c>
      <c r="CI4" s="14" t="s">
        <v>1023</v>
      </c>
      <c r="CJ4" s="14" t="s">
        <v>1024</v>
      </c>
      <c r="CK4" s="14" t="s">
        <v>1025</v>
      </c>
      <c r="CL4" s="14">
        <v>16</v>
      </c>
      <c r="CM4" s="69" t="s">
        <v>967</v>
      </c>
      <c r="CN4" s="12" t="s">
        <v>64</v>
      </c>
      <c r="CO4" s="12">
        <v>14</v>
      </c>
      <c r="CR4" s="79">
        <v>1</v>
      </c>
      <c r="CS4" s="14" t="s">
        <v>101</v>
      </c>
      <c r="CT4" s="197" t="s">
        <v>127</v>
      </c>
      <c r="CU4" s="14">
        <v>268</v>
      </c>
      <c r="CV4" s="14">
        <v>2590</v>
      </c>
      <c r="CW4" s="14" t="s">
        <v>1026</v>
      </c>
      <c r="CX4" s="14" t="s">
        <v>1027</v>
      </c>
      <c r="CY4" s="14" t="s">
        <v>1028</v>
      </c>
      <c r="CZ4" s="14">
        <v>81</v>
      </c>
      <c r="DA4" s="69" t="s">
        <v>968</v>
      </c>
      <c r="DB4" s="12" t="s">
        <v>64</v>
      </c>
      <c r="DC4" s="12">
        <v>77</v>
      </c>
      <c r="DF4" s="79">
        <v>2</v>
      </c>
      <c r="DG4" s="14" t="s">
        <v>117</v>
      </c>
      <c r="DH4" s="197" t="s">
        <v>137</v>
      </c>
      <c r="DI4" s="14">
        <v>58</v>
      </c>
      <c r="DJ4" s="14">
        <v>696</v>
      </c>
      <c r="DK4" s="14" t="s">
        <v>1029</v>
      </c>
      <c r="DL4" s="14" t="s">
        <v>1030</v>
      </c>
      <c r="DM4" s="14" t="s">
        <v>1031</v>
      </c>
      <c r="DN4" s="14">
        <v>18</v>
      </c>
      <c r="DO4" s="69" t="s">
        <v>969</v>
      </c>
      <c r="DP4" s="12" t="s">
        <v>64</v>
      </c>
      <c r="DQ4" s="12">
        <v>15</v>
      </c>
      <c r="DT4" s="14">
        <v>1</v>
      </c>
      <c r="DU4" s="14" t="s">
        <v>86</v>
      </c>
      <c r="DV4" s="197" t="s">
        <v>87</v>
      </c>
      <c r="DW4" s="14">
        <v>32</v>
      </c>
      <c r="DX4" s="14">
        <v>559</v>
      </c>
      <c r="DY4" s="14" t="s">
        <v>1032</v>
      </c>
      <c r="DZ4" s="14" t="s">
        <v>1033</v>
      </c>
      <c r="EA4" s="14" t="s">
        <v>152</v>
      </c>
      <c r="EB4" s="14" t="s">
        <v>60</v>
      </c>
      <c r="EE4" s="79">
        <v>14</v>
      </c>
      <c r="EF4" s="14" t="s">
        <v>71</v>
      </c>
      <c r="EG4" s="197" t="s">
        <v>72</v>
      </c>
      <c r="EH4" s="14">
        <v>237</v>
      </c>
      <c r="EI4" s="14">
        <v>2317</v>
      </c>
      <c r="EJ4" s="14" t="s">
        <v>232</v>
      </c>
      <c r="EK4" s="14" t="s">
        <v>622</v>
      </c>
      <c r="EL4" s="14" t="s">
        <v>1034</v>
      </c>
      <c r="EM4" s="14">
        <v>141</v>
      </c>
      <c r="EN4" s="69" t="s">
        <v>968</v>
      </c>
      <c r="EO4" s="12" t="s">
        <v>64</v>
      </c>
      <c r="EP4" s="12">
        <v>57</v>
      </c>
      <c r="ES4" s="198" t="s">
        <v>65</v>
      </c>
      <c r="ET4" s="198" t="s">
        <v>66</v>
      </c>
      <c r="EU4" s="199">
        <f>SUM(D4,AF11,AT6,BH6,CG8,CU6,DI8,EH8)</f>
        <v>7971</v>
      </c>
      <c r="EV4" s="199">
        <f>SUM(E4,AG11,AU6,BI6,CH8,CV6,DJ8,EI8)</f>
        <v>52853</v>
      </c>
      <c r="EW4" s="200"/>
      <c r="EX4" s="200"/>
      <c r="EY4" s="200"/>
      <c r="EZ4" s="199" t="s">
        <v>1035</v>
      </c>
      <c r="FA4" s="201">
        <f>624/EU4</f>
        <v>7.8283778697779444E-2</v>
      </c>
      <c r="FD4" s="192" t="s">
        <v>1005</v>
      </c>
      <c r="FE4" s="288" t="s">
        <v>1006</v>
      </c>
      <c r="FF4" s="192" t="s">
        <v>101</v>
      </c>
      <c r="FG4" s="192" t="s">
        <v>102</v>
      </c>
      <c r="FH4" s="192" t="s">
        <v>1005</v>
      </c>
      <c r="FI4" s="192">
        <v>68</v>
      </c>
      <c r="FJ4" s="742"/>
      <c r="FK4" s="71"/>
      <c r="FN4" s="12">
        <v>210780276</v>
      </c>
      <c r="FO4" s="12" t="s">
        <v>1036</v>
      </c>
      <c r="FP4" s="12" t="s">
        <v>77</v>
      </c>
      <c r="FQ4" s="12">
        <v>111</v>
      </c>
      <c r="FR4" s="13"/>
      <c r="FS4" s="193"/>
      <c r="FT4" s="193" t="s">
        <v>95</v>
      </c>
      <c r="FU4" s="193"/>
      <c r="FV4" s="193">
        <v>25</v>
      </c>
      <c r="FX4" s="12">
        <v>210987046</v>
      </c>
      <c r="FY4" s="12" t="s">
        <v>1037</v>
      </c>
      <c r="FZ4" s="12" t="s">
        <v>77</v>
      </c>
      <c r="GA4" s="12">
        <v>306</v>
      </c>
      <c r="GB4" s="13"/>
      <c r="GC4" s="12">
        <v>100000116</v>
      </c>
      <c r="GD4" s="12" t="s">
        <v>1038</v>
      </c>
      <c r="GE4" s="12" t="s">
        <v>64</v>
      </c>
      <c r="GF4" s="12">
        <v>17</v>
      </c>
      <c r="GH4" s="12">
        <v>520780156</v>
      </c>
      <c r="GI4" s="12" t="s">
        <v>1039</v>
      </c>
      <c r="GJ4" s="12" t="s">
        <v>77</v>
      </c>
      <c r="GK4" s="12">
        <v>22</v>
      </c>
      <c r="GM4" s="12"/>
      <c r="GN4" s="12" t="s">
        <v>95</v>
      </c>
      <c r="GO4" s="12"/>
      <c r="GP4" s="12">
        <v>19</v>
      </c>
      <c r="GR4" s="12"/>
      <c r="GS4" s="12" t="s">
        <v>95</v>
      </c>
      <c r="GT4" s="12"/>
      <c r="GU4" s="12">
        <v>11</v>
      </c>
      <c r="GW4" s="76"/>
      <c r="GX4" s="76" t="s">
        <v>95</v>
      </c>
      <c r="GY4" s="76"/>
      <c r="GZ4" s="76">
        <v>18</v>
      </c>
      <c r="HB4" s="12">
        <v>210987681</v>
      </c>
      <c r="HC4" s="12" t="s">
        <v>969</v>
      </c>
      <c r="HD4" s="12" t="s">
        <v>64</v>
      </c>
      <c r="HE4" s="12">
        <v>119</v>
      </c>
      <c r="HH4" s="738"/>
      <c r="HI4" s="738"/>
      <c r="HJ4" s="738"/>
      <c r="HK4" s="15" t="s">
        <v>1040</v>
      </c>
      <c r="HL4" s="12">
        <v>50</v>
      </c>
      <c r="HM4" s="737"/>
    </row>
    <row r="5" spans="1:223" ht="120" customHeight="1" x14ac:dyDescent="0.3">
      <c r="A5" s="61">
        <v>2</v>
      </c>
      <c r="B5" s="61" t="s">
        <v>65</v>
      </c>
      <c r="C5" s="62" t="s">
        <v>67</v>
      </c>
      <c r="D5" s="61">
        <v>398</v>
      </c>
      <c r="E5" s="61">
        <v>4125</v>
      </c>
      <c r="F5" s="61" t="s">
        <v>108</v>
      </c>
      <c r="G5" s="61" t="s">
        <v>1012</v>
      </c>
      <c r="H5" s="61" t="s">
        <v>1013</v>
      </c>
      <c r="I5" s="61">
        <v>132</v>
      </c>
      <c r="J5" s="57" t="s">
        <v>95</v>
      </c>
      <c r="K5" s="76"/>
      <c r="L5" s="76">
        <v>42</v>
      </c>
      <c r="O5" s="130">
        <v>1</v>
      </c>
      <c r="P5" s="61" t="s">
        <v>91</v>
      </c>
      <c r="Q5" s="62" t="s">
        <v>92</v>
      </c>
      <c r="R5" s="61">
        <v>193</v>
      </c>
      <c r="S5" s="61">
        <v>4057</v>
      </c>
      <c r="T5" s="61" t="s">
        <v>1014</v>
      </c>
      <c r="U5" s="61" t="s">
        <v>58</v>
      </c>
      <c r="V5" s="61" t="s">
        <v>1015</v>
      </c>
      <c r="W5" s="241">
        <v>37</v>
      </c>
      <c r="X5" s="239" t="s">
        <v>95</v>
      </c>
      <c r="Y5" s="192"/>
      <c r="Z5" s="192">
        <v>25</v>
      </c>
      <c r="AC5" s="61">
        <v>35</v>
      </c>
      <c r="AD5" s="61" t="s">
        <v>71</v>
      </c>
      <c r="AE5" s="62" t="s">
        <v>72</v>
      </c>
      <c r="AF5" s="61">
        <v>871</v>
      </c>
      <c r="AG5" s="61">
        <v>5604</v>
      </c>
      <c r="AH5" s="61" t="s">
        <v>1017</v>
      </c>
      <c r="AI5" s="61" t="s">
        <v>1018</v>
      </c>
      <c r="AJ5" s="61" t="s">
        <v>1019</v>
      </c>
      <c r="AK5" s="61">
        <v>384</v>
      </c>
      <c r="AL5" s="76" t="s">
        <v>1041</v>
      </c>
      <c r="AM5" s="76" t="s">
        <v>319</v>
      </c>
      <c r="AN5" s="76">
        <v>74</v>
      </c>
      <c r="AQ5" s="79">
        <v>8</v>
      </c>
      <c r="AR5" s="14" t="s">
        <v>78</v>
      </c>
      <c r="AS5" s="197" t="s">
        <v>79</v>
      </c>
      <c r="AT5" s="14">
        <v>402</v>
      </c>
      <c r="AU5" s="14">
        <v>3088</v>
      </c>
      <c r="AV5" s="14" t="s">
        <v>444</v>
      </c>
      <c r="AW5" s="14" t="s">
        <v>239</v>
      </c>
      <c r="AX5" s="14" t="s">
        <v>1020</v>
      </c>
      <c r="AY5" s="14">
        <v>52</v>
      </c>
      <c r="AZ5" s="69" t="s">
        <v>95</v>
      </c>
      <c r="BA5" s="12"/>
      <c r="BB5" s="12" t="s">
        <v>269</v>
      </c>
      <c r="BE5" s="79">
        <v>6</v>
      </c>
      <c r="BF5" s="14" t="s">
        <v>78</v>
      </c>
      <c r="BG5" s="197" t="s">
        <v>79</v>
      </c>
      <c r="BH5" s="14">
        <v>255</v>
      </c>
      <c r="BI5" s="14">
        <v>2173</v>
      </c>
      <c r="BJ5" s="14" t="s">
        <v>613</v>
      </c>
      <c r="BK5" s="14" t="s">
        <v>1021</v>
      </c>
      <c r="BL5" s="14" t="s">
        <v>1022</v>
      </c>
      <c r="BM5" s="14">
        <v>53</v>
      </c>
      <c r="BN5" s="69" t="s">
        <v>95</v>
      </c>
      <c r="BO5" s="12"/>
      <c r="BP5" s="12" t="s">
        <v>140</v>
      </c>
      <c r="CD5" s="79">
        <v>1</v>
      </c>
      <c r="CE5" s="14" t="s">
        <v>101</v>
      </c>
      <c r="CF5" s="197" t="s">
        <v>127</v>
      </c>
      <c r="CG5" s="14">
        <v>365</v>
      </c>
      <c r="CH5" s="14">
        <v>1974</v>
      </c>
      <c r="CI5" s="14" t="s">
        <v>1023</v>
      </c>
      <c r="CJ5" s="14" t="s">
        <v>1024</v>
      </c>
      <c r="CK5" s="14" t="s">
        <v>1025</v>
      </c>
      <c r="CL5" s="14">
        <v>16</v>
      </c>
      <c r="CM5" s="69" t="s">
        <v>95</v>
      </c>
      <c r="CN5" s="12"/>
      <c r="CO5" s="12" t="s">
        <v>60</v>
      </c>
      <c r="CR5" s="79">
        <v>1</v>
      </c>
      <c r="CS5" s="14" t="s">
        <v>101</v>
      </c>
      <c r="CT5" s="197" t="s">
        <v>127</v>
      </c>
      <c r="CU5" s="14">
        <v>268</v>
      </c>
      <c r="CV5" s="14">
        <v>2590</v>
      </c>
      <c r="CW5" s="14" t="s">
        <v>1026</v>
      </c>
      <c r="CX5" s="14" t="s">
        <v>1027</v>
      </c>
      <c r="CY5" s="14" t="s">
        <v>1028</v>
      </c>
      <c r="CZ5" s="14">
        <v>81</v>
      </c>
      <c r="DA5" s="69" t="s">
        <v>95</v>
      </c>
      <c r="DB5" s="12"/>
      <c r="DC5" s="12" t="s">
        <v>251</v>
      </c>
      <c r="DF5" s="79">
        <v>2</v>
      </c>
      <c r="DG5" s="14" t="s">
        <v>117</v>
      </c>
      <c r="DH5" s="197" t="s">
        <v>137</v>
      </c>
      <c r="DI5" s="14">
        <v>58</v>
      </c>
      <c r="DJ5" s="14">
        <v>696</v>
      </c>
      <c r="DK5" s="14" t="s">
        <v>1029</v>
      </c>
      <c r="DL5" s="14" t="s">
        <v>1030</v>
      </c>
      <c r="DM5" s="14" t="s">
        <v>1031</v>
      </c>
      <c r="DN5" s="14">
        <v>18</v>
      </c>
      <c r="DO5" s="69" t="s">
        <v>95</v>
      </c>
      <c r="DP5" s="12"/>
      <c r="DQ5" s="12" t="s">
        <v>305</v>
      </c>
      <c r="EE5" s="79">
        <v>14</v>
      </c>
      <c r="EF5" s="14" t="s">
        <v>71</v>
      </c>
      <c r="EG5" s="197" t="s">
        <v>72</v>
      </c>
      <c r="EH5" s="14">
        <v>237</v>
      </c>
      <c r="EI5" s="14">
        <v>2317</v>
      </c>
      <c r="EJ5" s="14" t="s">
        <v>232</v>
      </c>
      <c r="EK5" s="14" t="s">
        <v>622</v>
      </c>
      <c r="EL5" s="14" t="s">
        <v>1034</v>
      </c>
      <c r="EM5" s="14">
        <v>141</v>
      </c>
      <c r="EN5" s="69" t="s">
        <v>967</v>
      </c>
      <c r="EO5" s="12" t="s">
        <v>64</v>
      </c>
      <c r="EP5" s="12">
        <v>30</v>
      </c>
      <c r="ES5" s="32" t="s">
        <v>71</v>
      </c>
      <c r="ET5" s="52" t="s">
        <v>116</v>
      </c>
      <c r="EU5" s="33">
        <f>SUM(AF4,EH4)</f>
        <v>1108</v>
      </c>
      <c r="EV5" s="33">
        <f>SUM(AG4,EI4)</f>
        <v>7921</v>
      </c>
      <c r="EW5" s="33"/>
      <c r="EX5" s="33"/>
      <c r="EY5" s="33"/>
      <c r="EZ5" s="33">
        <f>SUM(AK4,EM4)</f>
        <v>525</v>
      </c>
      <c r="FA5" s="36">
        <f>EZ5/EU5</f>
        <v>0.47382671480144406</v>
      </c>
      <c r="FD5" s="192" t="s">
        <v>1005</v>
      </c>
      <c r="FE5" s="288" t="s">
        <v>1006</v>
      </c>
      <c r="FF5" s="192" t="s">
        <v>297</v>
      </c>
      <c r="FG5" s="192" t="s">
        <v>188</v>
      </c>
      <c r="FH5" s="192" t="s">
        <v>1005</v>
      </c>
      <c r="FI5" s="192">
        <v>59</v>
      </c>
      <c r="FJ5" s="742"/>
      <c r="FK5" s="71"/>
      <c r="FN5" s="12">
        <v>210987046</v>
      </c>
      <c r="FO5" s="12" t="s">
        <v>1037</v>
      </c>
      <c r="FP5" s="12" t="s">
        <v>77</v>
      </c>
      <c r="FQ5" s="12">
        <v>64</v>
      </c>
      <c r="FR5" s="13"/>
      <c r="FV5" t="s">
        <v>1042</v>
      </c>
      <c r="FX5" s="12">
        <v>210780276</v>
      </c>
      <c r="FY5" s="12" t="s">
        <v>1036</v>
      </c>
      <c r="FZ5" s="12" t="s">
        <v>77</v>
      </c>
      <c r="GA5" s="12">
        <v>301</v>
      </c>
      <c r="GB5" s="13"/>
      <c r="GC5" s="12">
        <v>520000035</v>
      </c>
      <c r="GD5" s="12" t="s">
        <v>1043</v>
      </c>
      <c r="GE5" s="12" t="s">
        <v>64</v>
      </c>
      <c r="GF5" s="12">
        <v>15</v>
      </c>
      <c r="GH5" s="12">
        <v>520000019</v>
      </c>
      <c r="GI5" s="12" t="s">
        <v>966</v>
      </c>
      <c r="GJ5" s="12" t="s">
        <v>64</v>
      </c>
      <c r="GK5" s="12">
        <v>16</v>
      </c>
      <c r="HA5" s="13"/>
      <c r="HB5" s="12">
        <v>210987665</v>
      </c>
      <c r="HC5" s="12" t="s">
        <v>967</v>
      </c>
      <c r="HD5" s="12" t="s">
        <v>64</v>
      </c>
      <c r="HE5" s="12">
        <v>41</v>
      </c>
      <c r="HH5" s="705">
        <v>210780276</v>
      </c>
      <c r="HI5" s="705" t="s">
        <v>1036</v>
      </c>
      <c r="HJ5" s="705" t="s">
        <v>77</v>
      </c>
      <c r="HK5" s="63" t="s">
        <v>1007</v>
      </c>
      <c r="HL5" s="67">
        <v>111</v>
      </c>
      <c r="HM5" s="702">
        <f>SUM(HL5,HL6)</f>
        <v>412</v>
      </c>
    </row>
    <row r="6" spans="1:223" ht="78" x14ac:dyDescent="0.3">
      <c r="A6" s="53">
        <v>4</v>
      </c>
      <c r="B6" s="53" t="s">
        <v>101</v>
      </c>
      <c r="C6" s="54" t="s">
        <v>127</v>
      </c>
      <c r="D6" s="53">
        <v>250</v>
      </c>
      <c r="E6" s="53">
        <v>2773</v>
      </c>
      <c r="F6" s="53" t="s">
        <v>1044</v>
      </c>
      <c r="G6" s="53" t="s">
        <v>1045</v>
      </c>
      <c r="H6" s="53" t="s">
        <v>1046</v>
      </c>
      <c r="I6" s="53">
        <v>115</v>
      </c>
      <c r="J6" s="202" t="s">
        <v>1005</v>
      </c>
      <c r="K6" s="53" t="s">
        <v>1006</v>
      </c>
      <c r="L6" s="202">
        <v>68</v>
      </c>
      <c r="O6" s="164">
        <v>2</v>
      </c>
      <c r="P6" s="53" t="s">
        <v>165</v>
      </c>
      <c r="Q6" s="54" t="s">
        <v>166</v>
      </c>
      <c r="R6" s="53">
        <v>129</v>
      </c>
      <c r="S6" s="53">
        <v>252</v>
      </c>
      <c r="T6" s="53" t="s">
        <v>710</v>
      </c>
      <c r="U6" s="53" t="s">
        <v>1047</v>
      </c>
      <c r="V6" s="151" t="s">
        <v>152</v>
      </c>
      <c r="W6" s="128" t="s">
        <v>60</v>
      </c>
      <c r="X6" s="153"/>
      <c r="Y6" s="238"/>
      <c r="Z6" s="238"/>
      <c r="AC6" s="61">
        <v>35</v>
      </c>
      <c r="AD6" s="61" t="s">
        <v>71</v>
      </c>
      <c r="AE6" s="62" t="s">
        <v>72</v>
      </c>
      <c r="AF6" s="61">
        <v>871</v>
      </c>
      <c r="AG6" s="61">
        <v>5604</v>
      </c>
      <c r="AH6" s="61" t="s">
        <v>1017</v>
      </c>
      <c r="AI6" s="61" t="s">
        <v>1018</v>
      </c>
      <c r="AJ6" s="61" t="s">
        <v>1019</v>
      </c>
      <c r="AK6" s="61">
        <v>384</v>
      </c>
      <c r="AL6" s="76" t="s">
        <v>1048</v>
      </c>
      <c r="AM6" s="76" t="s">
        <v>319</v>
      </c>
      <c r="AN6" s="76">
        <v>55</v>
      </c>
      <c r="AQ6" s="269">
        <v>2</v>
      </c>
      <c r="AR6" s="128" t="s">
        <v>117</v>
      </c>
      <c r="AS6" s="205" t="s">
        <v>137</v>
      </c>
      <c r="AT6" s="128">
        <v>574</v>
      </c>
      <c r="AU6" s="128">
        <v>3159</v>
      </c>
      <c r="AV6" s="128" t="s">
        <v>340</v>
      </c>
      <c r="AW6" s="128" t="s">
        <v>282</v>
      </c>
      <c r="AX6" s="128" t="s">
        <v>1049</v>
      </c>
      <c r="AY6" s="128">
        <v>40</v>
      </c>
      <c r="AZ6" s="203" t="s">
        <v>1010</v>
      </c>
      <c r="BA6" s="203" t="s">
        <v>64</v>
      </c>
      <c r="BB6" s="203">
        <v>30</v>
      </c>
      <c r="BE6" s="269">
        <v>1</v>
      </c>
      <c r="BF6" s="128" t="s">
        <v>65</v>
      </c>
      <c r="BG6" s="205" t="s">
        <v>67</v>
      </c>
      <c r="BH6" s="128">
        <v>612</v>
      </c>
      <c r="BI6" s="128">
        <v>5215</v>
      </c>
      <c r="BJ6" s="128" t="s">
        <v>1050</v>
      </c>
      <c r="BK6" s="128" t="s">
        <v>795</v>
      </c>
      <c r="BL6" s="128" t="s">
        <v>1051</v>
      </c>
      <c r="BM6" s="128">
        <v>38</v>
      </c>
      <c r="BN6" s="204" t="s">
        <v>965</v>
      </c>
      <c r="BO6" s="203" t="s">
        <v>64</v>
      </c>
      <c r="BP6" s="203">
        <v>31</v>
      </c>
      <c r="CD6" s="269">
        <v>6</v>
      </c>
      <c r="CE6" s="128" t="s">
        <v>117</v>
      </c>
      <c r="CF6" s="205" t="s">
        <v>137</v>
      </c>
      <c r="CG6" s="128">
        <v>103</v>
      </c>
      <c r="CH6" s="128">
        <v>735</v>
      </c>
      <c r="CI6" s="128" t="s">
        <v>1052</v>
      </c>
      <c r="CJ6" s="128" t="s">
        <v>564</v>
      </c>
      <c r="CK6" s="128" t="s">
        <v>1053</v>
      </c>
      <c r="CL6" s="128">
        <v>11</v>
      </c>
      <c r="CM6" s="204" t="s">
        <v>95</v>
      </c>
      <c r="CN6" s="203"/>
      <c r="CO6" s="203">
        <v>11</v>
      </c>
      <c r="CR6" s="269">
        <v>2</v>
      </c>
      <c r="CS6" s="128" t="s">
        <v>65</v>
      </c>
      <c r="CT6" s="205" t="s">
        <v>67</v>
      </c>
      <c r="CU6" s="128">
        <v>153</v>
      </c>
      <c r="CV6" s="128">
        <v>1680</v>
      </c>
      <c r="CW6" s="128" t="s">
        <v>55</v>
      </c>
      <c r="CX6" s="128" t="s">
        <v>1054</v>
      </c>
      <c r="CY6" s="128" t="s">
        <v>1055</v>
      </c>
      <c r="CZ6" s="128">
        <v>45</v>
      </c>
      <c r="DA6" s="204" t="s">
        <v>968</v>
      </c>
      <c r="DB6" s="203" t="s">
        <v>64</v>
      </c>
      <c r="DC6" s="203">
        <v>43</v>
      </c>
      <c r="DF6" s="269">
        <v>11</v>
      </c>
      <c r="DG6" s="128" t="s">
        <v>144</v>
      </c>
      <c r="DH6" s="205" t="s">
        <v>146</v>
      </c>
      <c r="DI6" s="128">
        <v>20</v>
      </c>
      <c r="DJ6" s="128">
        <v>273</v>
      </c>
      <c r="DK6" s="128" t="s">
        <v>1056</v>
      </c>
      <c r="DL6" s="128" t="s">
        <v>1057</v>
      </c>
      <c r="DM6" s="128" t="s">
        <v>1058</v>
      </c>
      <c r="DN6" s="128">
        <v>16</v>
      </c>
      <c r="DO6" s="204" t="s">
        <v>969</v>
      </c>
      <c r="DP6" s="203" t="s">
        <v>64</v>
      </c>
      <c r="DQ6" s="203">
        <v>15</v>
      </c>
      <c r="EE6" s="79">
        <v>14</v>
      </c>
      <c r="EF6" s="14" t="s">
        <v>71</v>
      </c>
      <c r="EG6" s="197" t="s">
        <v>72</v>
      </c>
      <c r="EH6" s="14">
        <v>237</v>
      </c>
      <c r="EI6" s="14">
        <v>2317</v>
      </c>
      <c r="EJ6" s="14" t="s">
        <v>232</v>
      </c>
      <c r="EK6" s="14" t="s">
        <v>622</v>
      </c>
      <c r="EL6" s="14" t="s">
        <v>1034</v>
      </c>
      <c r="EM6" s="14">
        <v>141</v>
      </c>
      <c r="EN6" s="69" t="s">
        <v>969</v>
      </c>
      <c r="EO6" s="12" t="s">
        <v>64</v>
      </c>
      <c r="EP6" s="12">
        <v>26</v>
      </c>
      <c r="ES6" s="26" t="s">
        <v>78</v>
      </c>
      <c r="ET6" s="27" t="s">
        <v>93</v>
      </c>
      <c r="EU6" s="27">
        <f>SUM(D12,AF19,AT4,BH4,CG10,CU8,DI11,EH14)</f>
        <v>5929</v>
      </c>
      <c r="EV6" s="27">
        <f>SUM(E12,AG19,AU4,BI4,CH10,CV8,DJ11,EI14)</f>
        <v>27571</v>
      </c>
      <c r="EW6" s="27"/>
      <c r="EX6" s="27"/>
      <c r="EY6" s="27"/>
      <c r="EZ6" s="27" t="s">
        <v>1059</v>
      </c>
      <c r="FA6" s="29">
        <f>474/EU6</f>
        <v>7.9946027997976052E-2</v>
      </c>
      <c r="FD6" s="192" t="s">
        <v>1005</v>
      </c>
      <c r="FE6" s="288" t="s">
        <v>1006</v>
      </c>
      <c r="FF6" s="192" t="s">
        <v>1060</v>
      </c>
      <c r="FG6" s="192" t="s">
        <v>503</v>
      </c>
      <c r="FH6" s="192" t="s">
        <v>1005</v>
      </c>
      <c r="FI6" s="192">
        <v>49</v>
      </c>
      <c r="FJ6" s="742"/>
      <c r="FK6" s="71"/>
      <c r="FN6" s="12">
        <v>210986741</v>
      </c>
      <c r="FO6" s="12" t="s">
        <v>1061</v>
      </c>
      <c r="FP6" s="12" t="s">
        <v>77</v>
      </c>
      <c r="FQ6" s="12">
        <v>21</v>
      </c>
      <c r="FR6" s="13"/>
      <c r="FX6" s="12">
        <v>210986741</v>
      </c>
      <c r="FY6" s="12" t="s">
        <v>1061</v>
      </c>
      <c r="FZ6" s="12" t="s">
        <v>77</v>
      </c>
      <c r="GA6" s="12">
        <v>271</v>
      </c>
      <c r="GB6" s="13"/>
      <c r="GC6" s="12"/>
      <c r="GD6" s="12" t="s">
        <v>95</v>
      </c>
      <c r="GE6" s="12"/>
      <c r="GF6" s="12">
        <v>20</v>
      </c>
      <c r="GH6" s="12"/>
      <c r="GI6" s="12" t="s">
        <v>95</v>
      </c>
      <c r="GJ6" s="12"/>
      <c r="GK6" s="12">
        <v>14</v>
      </c>
      <c r="HA6" s="13"/>
      <c r="HB6" s="12">
        <v>890975535</v>
      </c>
      <c r="HC6" s="12" t="s">
        <v>656</v>
      </c>
      <c r="HD6" s="12" t="s">
        <v>64</v>
      </c>
      <c r="HE6" s="12">
        <v>24</v>
      </c>
      <c r="HH6" s="743"/>
      <c r="HI6" s="743"/>
      <c r="HJ6" s="743"/>
      <c r="HK6" s="63" t="s">
        <v>1040</v>
      </c>
      <c r="HL6" s="67">
        <v>301</v>
      </c>
      <c r="HM6" s="702"/>
    </row>
    <row r="7" spans="1:223" ht="102" customHeight="1" x14ac:dyDescent="0.3">
      <c r="A7" s="53">
        <v>4</v>
      </c>
      <c r="B7" s="53" t="s">
        <v>101</v>
      </c>
      <c r="C7" s="54" t="s">
        <v>127</v>
      </c>
      <c r="D7" s="53">
        <v>250</v>
      </c>
      <c r="E7" s="53">
        <v>2773</v>
      </c>
      <c r="F7" s="53" t="s">
        <v>1044</v>
      </c>
      <c r="G7" s="53" t="s">
        <v>1045</v>
      </c>
      <c r="H7" s="53" t="s">
        <v>1046</v>
      </c>
      <c r="I7" s="53">
        <v>115</v>
      </c>
      <c r="J7" s="202" t="s">
        <v>1036</v>
      </c>
      <c r="K7" s="202" t="s">
        <v>319</v>
      </c>
      <c r="L7" s="202">
        <v>22</v>
      </c>
      <c r="O7" s="130">
        <v>3</v>
      </c>
      <c r="P7" s="61" t="s">
        <v>353</v>
      </c>
      <c r="Q7" s="62" t="s">
        <v>354</v>
      </c>
      <c r="R7" s="61">
        <v>51</v>
      </c>
      <c r="S7" s="61">
        <v>51</v>
      </c>
      <c r="T7" s="61" t="s">
        <v>719</v>
      </c>
      <c r="U7" s="61" t="s">
        <v>1047</v>
      </c>
      <c r="V7" s="152" t="s">
        <v>152</v>
      </c>
      <c r="W7" s="14" t="s">
        <v>60</v>
      </c>
      <c r="X7" s="338"/>
      <c r="Y7" s="257"/>
      <c r="Z7" s="257"/>
      <c r="AC7" s="61">
        <v>35</v>
      </c>
      <c r="AD7" s="61" t="s">
        <v>71</v>
      </c>
      <c r="AE7" s="62" t="s">
        <v>72</v>
      </c>
      <c r="AF7" s="61">
        <v>871</v>
      </c>
      <c r="AG7" s="61">
        <v>5604</v>
      </c>
      <c r="AH7" s="61" t="s">
        <v>1017</v>
      </c>
      <c r="AI7" s="61" t="s">
        <v>1018</v>
      </c>
      <c r="AJ7" s="61" t="s">
        <v>1019</v>
      </c>
      <c r="AK7" s="61">
        <v>384</v>
      </c>
      <c r="AL7" s="76" t="s">
        <v>1062</v>
      </c>
      <c r="AM7" s="76" t="s">
        <v>319</v>
      </c>
      <c r="AN7" s="76">
        <v>46</v>
      </c>
      <c r="AQ7" s="269">
        <v>2</v>
      </c>
      <c r="AR7" s="128" t="s">
        <v>117</v>
      </c>
      <c r="AS7" s="205" t="s">
        <v>137</v>
      </c>
      <c r="AT7" s="128">
        <v>574</v>
      </c>
      <c r="AU7" s="128">
        <v>3159</v>
      </c>
      <c r="AV7" s="128" t="s">
        <v>340</v>
      </c>
      <c r="AW7" s="128" t="s">
        <v>282</v>
      </c>
      <c r="AX7" s="128" t="s">
        <v>1049</v>
      </c>
      <c r="AY7" s="128">
        <v>40</v>
      </c>
      <c r="AZ7" s="203" t="s">
        <v>95</v>
      </c>
      <c r="BA7" s="203"/>
      <c r="BB7" s="203" t="s">
        <v>140</v>
      </c>
      <c r="BE7" s="269">
        <v>1</v>
      </c>
      <c r="BF7" s="128" t="s">
        <v>65</v>
      </c>
      <c r="BG7" s="205" t="s">
        <v>67</v>
      </c>
      <c r="BH7" s="128">
        <v>612</v>
      </c>
      <c r="BI7" s="128">
        <v>5215</v>
      </c>
      <c r="BJ7" s="128" t="s">
        <v>1050</v>
      </c>
      <c r="BK7" s="128" t="s">
        <v>795</v>
      </c>
      <c r="BL7" s="128" t="s">
        <v>1051</v>
      </c>
      <c r="BM7" s="128">
        <v>38</v>
      </c>
      <c r="BN7" s="204" t="s">
        <v>95</v>
      </c>
      <c r="BO7" s="203"/>
      <c r="BP7" s="203" t="s">
        <v>1063</v>
      </c>
      <c r="CD7" s="79">
        <v>7</v>
      </c>
      <c r="CE7" s="14" t="s">
        <v>144</v>
      </c>
      <c r="CF7" s="197" t="s">
        <v>146</v>
      </c>
      <c r="CG7" s="14">
        <v>80</v>
      </c>
      <c r="CH7" s="14">
        <v>376</v>
      </c>
      <c r="CI7" s="14" t="s">
        <v>1064</v>
      </c>
      <c r="CJ7" s="14" t="s">
        <v>850</v>
      </c>
      <c r="CK7" s="14" t="s">
        <v>1065</v>
      </c>
      <c r="CL7" s="14">
        <v>11</v>
      </c>
      <c r="CM7" s="12" t="s">
        <v>95</v>
      </c>
      <c r="CN7" s="12"/>
      <c r="CO7" s="12">
        <v>11</v>
      </c>
      <c r="CR7" s="269">
        <v>2</v>
      </c>
      <c r="CS7" s="128" t="s">
        <v>65</v>
      </c>
      <c r="CT7" s="205" t="s">
        <v>67</v>
      </c>
      <c r="CU7" s="128">
        <v>153</v>
      </c>
      <c r="CV7" s="128">
        <v>1680</v>
      </c>
      <c r="CW7" s="128" t="s">
        <v>55</v>
      </c>
      <c r="CX7" s="128" t="s">
        <v>1054</v>
      </c>
      <c r="CY7" s="128" t="s">
        <v>1055</v>
      </c>
      <c r="CZ7" s="128">
        <v>45</v>
      </c>
      <c r="DA7" s="204" t="s">
        <v>95</v>
      </c>
      <c r="DB7" s="203"/>
      <c r="DC7" s="203" t="s">
        <v>343</v>
      </c>
      <c r="DF7" s="269">
        <v>11</v>
      </c>
      <c r="DG7" s="128" t="s">
        <v>144</v>
      </c>
      <c r="DH7" s="205" t="s">
        <v>146</v>
      </c>
      <c r="DI7" s="128">
        <v>20</v>
      </c>
      <c r="DJ7" s="128">
        <v>273</v>
      </c>
      <c r="DK7" s="128" t="s">
        <v>1056</v>
      </c>
      <c r="DL7" s="128" t="s">
        <v>1057</v>
      </c>
      <c r="DM7" s="128" t="s">
        <v>1058</v>
      </c>
      <c r="DN7" s="128">
        <v>16</v>
      </c>
      <c r="DO7" s="204" t="s">
        <v>95</v>
      </c>
      <c r="DP7" s="203"/>
      <c r="DQ7" s="203" t="s">
        <v>697</v>
      </c>
      <c r="EE7" s="79">
        <v>14</v>
      </c>
      <c r="EF7" s="14" t="s">
        <v>71</v>
      </c>
      <c r="EG7" s="197" t="s">
        <v>72</v>
      </c>
      <c r="EH7" s="14">
        <v>237</v>
      </c>
      <c r="EI7" s="14">
        <v>2317</v>
      </c>
      <c r="EJ7" s="14" t="s">
        <v>232</v>
      </c>
      <c r="EK7" s="14" t="s">
        <v>622</v>
      </c>
      <c r="EL7" s="14" t="s">
        <v>1034</v>
      </c>
      <c r="EM7" s="14">
        <v>141</v>
      </c>
      <c r="EN7" s="69" t="s">
        <v>95</v>
      </c>
      <c r="EO7" s="12"/>
      <c r="EP7" s="12">
        <v>28</v>
      </c>
      <c r="ES7" s="32" t="s">
        <v>101</v>
      </c>
      <c r="ET7" s="44" t="s">
        <v>102</v>
      </c>
      <c r="EU7" s="44">
        <f>SUM(D6,AF44,AT14,BH10,CG4,CU4,DI12,EH11)</f>
        <v>5412</v>
      </c>
      <c r="EV7" s="44">
        <f>SUM(E6,AG44,AU14,BI10,CH4,CV4,DJ12,EI11)</f>
        <v>28675</v>
      </c>
      <c r="EW7" s="44"/>
      <c r="EX7" s="44"/>
      <c r="EY7" s="44"/>
      <c r="EZ7" s="44" t="s">
        <v>1066</v>
      </c>
      <c r="FA7" s="36">
        <f>418/EU7</f>
        <v>7.7235772357723581E-2</v>
      </c>
      <c r="FD7" s="192" t="s">
        <v>1005</v>
      </c>
      <c r="FE7" s="288" t="s">
        <v>1006</v>
      </c>
      <c r="FF7" s="192" t="s">
        <v>1067</v>
      </c>
      <c r="FG7" s="192" t="s">
        <v>118</v>
      </c>
      <c r="FH7" s="192" t="s">
        <v>1005</v>
      </c>
      <c r="FI7" s="192">
        <v>36</v>
      </c>
      <c r="FJ7" s="742"/>
      <c r="FK7" s="71"/>
      <c r="FN7" s="12">
        <v>210987640</v>
      </c>
      <c r="FO7" s="12" t="s">
        <v>1068</v>
      </c>
      <c r="FP7" s="12" t="s">
        <v>64</v>
      </c>
      <c r="FQ7" s="12">
        <v>16</v>
      </c>
      <c r="FR7" s="13"/>
      <c r="FX7" s="12">
        <v>210780144</v>
      </c>
      <c r="FY7" s="12" t="s">
        <v>1069</v>
      </c>
      <c r="FZ7" s="12" t="s">
        <v>77</v>
      </c>
      <c r="GA7" s="12">
        <v>205</v>
      </c>
      <c r="GB7" s="13"/>
      <c r="HB7" s="12"/>
      <c r="HC7" s="12" t="s">
        <v>95</v>
      </c>
      <c r="HD7" s="12"/>
      <c r="HE7" s="12">
        <v>42</v>
      </c>
      <c r="HH7" s="737">
        <v>210987046</v>
      </c>
      <c r="HI7" s="737" t="s">
        <v>1037</v>
      </c>
      <c r="HJ7" s="737" t="s">
        <v>77</v>
      </c>
      <c r="HK7" s="69" t="s">
        <v>1007</v>
      </c>
      <c r="HL7" s="12">
        <v>64</v>
      </c>
      <c r="HM7" s="737">
        <f>SUM(HL7,HL8)</f>
        <v>370</v>
      </c>
    </row>
    <row r="8" spans="1:223" ht="78" x14ac:dyDescent="0.3">
      <c r="A8" s="53">
        <v>4</v>
      </c>
      <c r="B8" s="53" t="s">
        <v>101</v>
      </c>
      <c r="C8" s="54" t="s">
        <v>127</v>
      </c>
      <c r="D8" s="53">
        <v>250</v>
      </c>
      <c r="E8" s="53">
        <v>2773</v>
      </c>
      <c r="F8" s="53" t="s">
        <v>1044</v>
      </c>
      <c r="G8" s="53" t="s">
        <v>1045</v>
      </c>
      <c r="H8" s="53" t="s">
        <v>1046</v>
      </c>
      <c r="I8" s="53">
        <v>115</v>
      </c>
      <c r="J8" s="38" t="s">
        <v>95</v>
      </c>
      <c r="K8" s="202"/>
      <c r="L8" s="202">
        <v>25</v>
      </c>
      <c r="AC8" s="61">
        <v>35</v>
      </c>
      <c r="AD8" s="61" t="s">
        <v>71</v>
      </c>
      <c r="AE8" s="62" t="s">
        <v>72</v>
      </c>
      <c r="AF8" s="61">
        <v>871</v>
      </c>
      <c r="AG8" s="61">
        <v>5604</v>
      </c>
      <c r="AH8" s="61" t="s">
        <v>1017</v>
      </c>
      <c r="AI8" s="61" t="s">
        <v>1018</v>
      </c>
      <c r="AJ8" s="61" t="s">
        <v>1019</v>
      </c>
      <c r="AK8" s="61">
        <v>384</v>
      </c>
      <c r="AL8" s="76" t="s">
        <v>1070</v>
      </c>
      <c r="AM8" s="76" t="s">
        <v>319</v>
      </c>
      <c r="AN8" s="76">
        <v>30</v>
      </c>
      <c r="AQ8" s="79">
        <v>1</v>
      </c>
      <c r="AR8" s="14" t="s">
        <v>65</v>
      </c>
      <c r="AS8" s="197" t="s">
        <v>67</v>
      </c>
      <c r="AT8" s="14">
        <v>716</v>
      </c>
      <c r="AU8" s="14">
        <v>5413</v>
      </c>
      <c r="AV8" s="14" t="s">
        <v>461</v>
      </c>
      <c r="AW8" s="14" t="s">
        <v>426</v>
      </c>
      <c r="AX8" s="14" t="s">
        <v>1071</v>
      </c>
      <c r="AY8" s="14">
        <v>27</v>
      </c>
      <c r="AZ8" s="69" t="s">
        <v>1010</v>
      </c>
      <c r="BA8" s="12" t="s">
        <v>64</v>
      </c>
      <c r="BB8" s="12">
        <v>24</v>
      </c>
      <c r="BE8" s="79">
        <v>5</v>
      </c>
      <c r="BF8" s="14" t="s">
        <v>165</v>
      </c>
      <c r="BG8" s="197" t="s">
        <v>166</v>
      </c>
      <c r="BH8" s="14">
        <v>264</v>
      </c>
      <c r="BI8" s="14">
        <v>908</v>
      </c>
      <c r="BJ8" s="14" t="s">
        <v>947</v>
      </c>
      <c r="BK8" s="14" t="s">
        <v>861</v>
      </c>
      <c r="BL8" s="14" t="s">
        <v>424</v>
      </c>
      <c r="BM8" s="14">
        <v>32</v>
      </c>
      <c r="BN8" s="69" t="s">
        <v>965</v>
      </c>
      <c r="BO8" s="12" t="s">
        <v>64</v>
      </c>
      <c r="BP8" s="12">
        <v>25</v>
      </c>
      <c r="CD8" s="269">
        <v>2</v>
      </c>
      <c r="CE8" s="128" t="s">
        <v>65</v>
      </c>
      <c r="CF8" s="205" t="s">
        <v>67</v>
      </c>
      <c r="CG8" s="128">
        <v>295</v>
      </c>
      <c r="CH8" s="128">
        <v>2323</v>
      </c>
      <c r="CI8" s="128" t="s">
        <v>1030</v>
      </c>
      <c r="CJ8" s="128" t="s">
        <v>517</v>
      </c>
      <c r="CK8" s="128" t="s">
        <v>1072</v>
      </c>
      <c r="CL8" s="128" t="s">
        <v>60</v>
      </c>
      <c r="CM8" s="153"/>
      <c r="CN8" s="238"/>
      <c r="CO8" s="238"/>
      <c r="CR8" s="79">
        <v>3</v>
      </c>
      <c r="CS8" s="14" t="s">
        <v>78</v>
      </c>
      <c r="CT8" s="197" t="s">
        <v>79</v>
      </c>
      <c r="CU8" s="14">
        <v>104</v>
      </c>
      <c r="CV8" s="14">
        <v>517</v>
      </c>
      <c r="CW8" s="14" t="s">
        <v>1073</v>
      </c>
      <c r="CX8" s="14" t="s">
        <v>596</v>
      </c>
      <c r="CY8" s="14" t="s">
        <v>1074</v>
      </c>
      <c r="CZ8" s="14">
        <v>22</v>
      </c>
      <c r="DA8" s="69" t="s">
        <v>968</v>
      </c>
      <c r="DB8" s="12" t="s">
        <v>64</v>
      </c>
      <c r="DC8" s="12">
        <v>21</v>
      </c>
      <c r="DF8" s="79">
        <v>1</v>
      </c>
      <c r="DG8" s="14" t="s">
        <v>65</v>
      </c>
      <c r="DH8" s="197" t="s">
        <v>67</v>
      </c>
      <c r="DI8" s="14">
        <v>63</v>
      </c>
      <c r="DJ8" s="14">
        <v>712</v>
      </c>
      <c r="DK8" s="14" t="s">
        <v>114</v>
      </c>
      <c r="DL8" s="14" t="s">
        <v>819</v>
      </c>
      <c r="DM8" s="14" t="s">
        <v>1075</v>
      </c>
      <c r="DN8" s="14">
        <v>14</v>
      </c>
      <c r="DO8" s="69" t="s">
        <v>969</v>
      </c>
      <c r="DP8" s="12" t="s">
        <v>64</v>
      </c>
      <c r="DQ8" s="12">
        <v>11</v>
      </c>
      <c r="EE8" s="281">
        <v>2</v>
      </c>
      <c r="EF8" s="223" t="s">
        <v>65</v>
      </c>
      <c r="EG8" s="224" t="s">
        <v>67</v>
      </c>
      <c r="EH8" s="223">
        <v>719</v>
      </c>
      <c r="EI8" s="223">
        <v>5331</v>
      </c>
      <c r="EJ8" s="223" t="s">
        <v>951</v>
      </c>
      <c r="EK8" s="223" t="s">
        <v>43</v>
      </c>
      <c r="EL8" s="223" t="s">
        <v>1076</v>
      </c>
      <c r="EM8" s="223">
        <v>73</v>
      </c>
      <c r="EN8" s="208" t="s">
        <v>968</v>
      </c>
      <c r="EO8" s="209" t="s">
        <v>64</v>
      </c>
      <c r="EP8" s="209">
        <v>50</v>
      </c>
      <c r="ES8" s="26" t="s">
        <v>117</v>
      </c>
      <c r="ET8" s="27" t="s">
        <v>118</v>
      </c>
      <c r="EU8" s="27">
        <f>SUM(D15,AF39,AT6,BH24,CG6,CU12,DI4,EH21)</f>
        <v>3296</v>
      </c>
      <c r="EV8" s="27">
        <f>SUM(E15,AG39,AU6,BI24,CH6,CV12,DJ4,EI21)</f>
        <v>15664</v>
      </c>
      <c r="EW8" s="27"/>
      <c r="EX8" s="27"/>
      <c r="EY8" s="27"/>
      <c r="EZ8" s="27" t="s">
        <v>1077</v>
      </c>
      <c r="FA8" s="29">
        <f>292/EU8</f>
        <v>8.859223300970874E-2</v>
      </c>
      <c r="FD8" s="192" t="s">
        <v>1005</v>
      </c>
      <c r="FE8" s="288" t="s">
        <v>1006</v>
      </c>
      <c r="FF8" s="192" t="s">
        <v>1078</v>
      </c>
      <c r="FG8" s="192" t="s">
        <v>158</v>
      </c>
      <c r="FH8" s="192" t="s">
        <v>1005</v>
      </c>
      <c r="FI8" s="192">
        <v>34</v>
      </c>
      <c r="FJ8" s="742"/>
      <c r="FK8" s="71"/>
      <c r="FN8" s="12">
        <v>210987558</v>
      </c>
      <c r="FO8" s="12" t="s">
        <v>1009</v>
      </c>
      <c r="FP8" s="12" t="s">
        <v>1008</v>
      </c>
      <c r="FQ8" s="12">
        <v>14</v>
      </c>
      <c r="FR8" s="13"/>
      <c r="FX8" s="12">
        <v>210780292</v>
      </c>
      <c r="FY8" s="12" t="s">
        <v>1079</v>
      </c>
      <c r="FZ8" s="12" t="s">
        <v>77</v>
      </c>
      <c r="GA8" s="12">
        <v>186</v>
      </c>
      <c r="GB8" s="13"/>
      <c r="HH8" s="738"/>
      <c r="HI8" s="738"/>
      <c r="HJ8" s="738"/>
      <c r="HK8" s="206" t="s">
        <v>1040</v>
      </c>
      <c r="HL8" s="12">
        <v>306</v>
      </c>
      <c r="HM8" s="738"/>
    </row>
    <row r="9" spans="1:223" ht="85.05" customHeight="1" x14ac:dyDescent="0.3">
      <c r="A9" s="61">
        <v>1</v>
      </c>
      <c r="B9" s="61" t="s">
        <v>111</v>
      </c>
      <c r="C9" s="62" t="s">
        <v>112</v>
      </c>
      <c r="D9" s="61">
        <v>526</v>
      </c>
      <c r="E9" s="61">
        <v>1956</v>
      </c>
      <c r="F9" s="61" t="s">
        <v>114</v>
      </c>
      <c r="G9" s="61" t="s">
        <v>132</v>
      </c>
      <c r="H9" s="61" t="s">
        <v>1080</v>
      </c>
      <c r="I9" s="61">
        <v>100</v>
      </c>
      <c r="J9" s="181" t="s">
        <v>1005</v>
      </c>
      <c r="K9" s="61" t="s">
        <v>1006</v>
      </c>
      <c r="L9" s="76">
        <v>59</v>
      </c>
      <c r="AC9" s="61">
        <v>35</v>
      </c>
      <c r="AD9" s="61" t="s">
        <v>71</v>
      </c>
      <c r="AE9" s="62" t="s">
        <v>72</v>
      </c>
      <c r="AF9" s="61">
        <v>871</v>
      </c>
      <c r="AG9" s="61">
        <v>5604</v>
      </c>
      <c r="AH9" s="61" t="s">
        <v>1017</v>
      </c>
      <c r="AI9" s="61" t="s">
        <v>1018</v>
      </c>
      <c r="AJ9" s="61" t="s">
        <v>1019</v>
      </c>
      <c r="AK9" s="61">
        <v>384</v>
      </c>
      <c r="AL9" s="76" t="s">
        <v>1081</v>
      </c>
      <c r="AM9" s="76" t="s">
        <v>319</v>
      </c>
      <c r="AN9" s="76">
        <v>16</v>
      </c>
      <c r="AQ9" s="79">
        <v>1</v>
      </c>
      <c r="AR9" s="14" t="s">
        <v>65</v>
      </c>
      <c r="AS9" s="197" t="s">
        <v>67</v>
      </c>
      <c r="AT9" s="14">
        <v>716</v>
      </c>
      <c r="AU9" s="14">
        <v>5413</v>
      </c>
      <c r="AV9" s="14" t="s">
        <v>461</v>
      </c>
      <c r="AW9" s="14" t="s">
        <v>426</v>
      </c>
      <c r="AX9" s="14" t="s">
        <v>1071</v>
      </c>
      <c r="AY9" s="14">
        <v>27</v>
      </c>
      <c r="AZ9" s="69" t="s">
        <v>95</v>
      </c>
      <c r="BA9" s="12"/>
      <c r="BB9" s="12" t="s">
        <v>1082</v>
      </c>
      <c r="BE9" s="79">
        <v>5</v>
      </c>
      <c r="BF9" s="14" t="s">
        <v>165</v>
      </c>
      <c r="BG9" s="197" t="s">
        <v>166</v>
      </c>
      <c r="BH9" s="14">
        <v>264</v>
      </c>
      <c r="BI9" s="14">
        <v>908</v>
      </c>
      <c r="BJ9" s="14" t="s">
        <v>947</v>
      </c>
      <c r="BK9" s="14" t="s">
        <v>861</v>
      </c>
      <c r="BL9" s="14" t="s">
        <v>424</v>
      </c>
      <c r="BM9" s="14">
        <v>32</v>
      </c>
      <c r="BN9" s="69" t="s">
        <v>95</v>
      </c>
      <c r="BO9" s="12"/>
      <c r="BP9" s="12" t="s">
        <v>1063</v>
      </c>
      <c r="CD9" s="79">
        <v>3</v>
      </c>
      <c r="CE9" s="14" t="s">
        <v>157</v>
      </c>
      <c r="CF9" s="197" t="s">
        <v>170</v>
      </c>
      <c r="CG9" s="14">
        <v>220</v>
      </c>
      <c r="CH9" s="14">
        <v>841</v>
      </c>
      <c r="CI9" s="14" t="s">
        <v>1083</v>
      </c>
      <c r="CJ9" s="14" t="s">
        <v>1084</v>
      </c>
      <c r="CK9" s="14" t="s">
        <v>1085</v>
      </c>
      <c r="CL9" s="14" t="s">
        <v>60</v>
      </c>
      <c r="CM9" s="240"/>
      <c r="CN9" s="154"/>
      <c r="CO9" s="154"/>
      <c r="CR9" s="79">
        <v>3</v>
      </c>
      <c r="CS9" s="14" t="s">
        <v>78</v>
      </c>
      <c r="CT9" s="197" t="s">
        <v>79</v>
      </c>
      <c r="CU9" s="14">
        <v>104</v>
      </c>
      <c r="CV9" s="14">
        <v>517</v>
      </c>
      <c r="CW9" s="14" t="s">
        <v>1073</v>
      </c>
      <c r="CX9" s="14" t="s">
        <v>596</v>
      </c>
      <c r="CY9" s="14" t="s">
        <v>1074</v>
      </c>
      <c r="CZ9" s="14">
        <v>22</v>
      </c>
      <c r="DA9" s="69" t="s">
        <v>95</v>
      </c>
      <c r="DB9" s="12"/>
      <c r="DC9" s="12" t="s">
        <v>697</v>
      </c>
      <c r="DF9" s="79">
        <v>1</v>
      </c>
      <c r="DG9" s="14" t="s">
        <v>65</v>
      </c>
      <c r="DH9" s="197" t="s">
        <v>67</v>
      </c>
      <c r="DI9" s="14">
        <v>63</v>
      </c>
      <c r="DJ9" s="14">
        <v>712</v>
      </c>
      <c r="DK9" s="14" t="s">
        <v>114</v>
      </c>
      <c r="DL9" s="14" t="s">
        <v>819</v>
      </c>
      <c r="DM9" s="14" t="s">
        <v>1075</v>
      </c>
      <c r="DN9" s="14">
        <v>14</v>
      </c>
      <c r="DO9" s="69" t="s">
        <v>95</v>
      </c>
      <c r="DP9" s="12"/>
      <c r="DQ9" s="12" t="s">
        <v>305</v>
      </c>
      <c r="EE9" s="281">
        <v>2</v>
      </c>
      <c r="EF9" s="223" t="s">
        <v>65</v>
      </c>
      <c r="EG9" s="224" t="s">
        <v>67</v>
      </c>
      <c r="EH9" s="223">
        <v>719</v>
      </c>
      <c r="EI9" s="223">
        <v>5331</v>
      </c>
      <c r="EJ9" s="223" t="s">
        <v>951</v>
      </c>
      <c r="EK9" s="223" t="s">
        <v>43</v>
      </c>
      <c r="EL9" s="223" t="s">
        <v>1076</v>
      </c>
      <c r="EM9" s="223">
        <v>73</v>
      </c>
      <c r="EN9" s="208" t="s">
        <v>969</v>
      </c>
      <c r="EO9" s="209" t="s">
        <v>64</v>
      </c>
      <c r="EP9" s="209">
        <v>18</v>
      </c>
      <c r="ES9" s="32" t="s">
        <v>176</v>
      </c>
      <c r="ET9" s="52" t="s">
        <v>177</v>
      </c>
      <c r="EU9" s="33">
        <f>SUM(AF25,EH16)</f>
        <v>2248</v>
      </c>
      <c r="EV9" s="33">
        <f>SUM(AG25,EI16)</f>
        <v>8715</v>
      </c>
      <c r="EW9" s="33"/>
      <c r="EX9" s="33"/>
      <c r="EY9" s="33"/>
      <c r="EZ9" s="33">
        <f>SUM(AK25,EM16)</f>
        <v>205</v>
      </c>
      <c r="FA9" s="36">
        <f>EZ9/EU9</f>
        <v>9.1192170818505336E-2</v>
      </c>
      <c r="FD9" s="192" t="s">
        <v>1005</v>
      </c>
      <c r="FE9" s="288" t="s">
        <v>1006</v>
      </c>
      <c r="FF9" s="192" t="s">
        <v>1086</v>
      </c>
      <c r="FG9" s="210" t="s">
        <v>175</v>
      </c>
      <c r="FH9" s="192" t="s">
        <v>1005</v>
      </c>
      <c r="FI9" s="192">
        <v>21</v>
      </c>
      <c r="FJ9" s="742"/>
      <c r="FK9" s="71"/>
      <c r="FN9" s="12">
        <v>210987582</v>
      </c>
      <c r="FO9" s="12" t="s">
        <v>970</v>
      </c>
      <c r="FP9" s="12" t="s">
        <v>64</v>
      </c>
      <c r="FQ9" s="12">
        <v>13</v>
      </c>
      <c r="FR9" s="13"/>
      <c r="FX9" s="12">
        <v>710002288</v>
      </c>
      <c r="FY9" s="12" t="s">
        <v>103</v>
      </c>
      <c r="FZ9" s="12" t="s">
        <v>77</v>
      </c>
      <c r="GA9" s="12">
        <v>77</v>
      </c>
      <c r="GB9" s="13"/>
      <c r="HH9" s="705">
        <v>210986741</v>
      </c>
      <c r="HI9" s="705" t="s">
        <v>1061</v>
      </c>
      <c r="HJ9" s="705" t="s">
        <v>77</v>
      </c>
      <c r="HK9" s="50" t="s">
        <v>1007</v>
      </c>
      <c r="HL9" s="63">
        <v>21</v>
      </c>
      <c r="HM9" s="702">
        <f>SUM(HL9,HL10)</f>
        <v>292</v>
      </c>
    </row>
    <row r="10" spans="1:223" ht="153" customHeight="1" x14ac:dyDescent="0.3">
      <c r="A10" s="61">
        <v>1</v>
      </c>
      <c r="B10" s="61" t="s">
        <v>111</v>
      </c>
      <c r="C10" s="62" t="s">
        <v>112</v>
      </c>
      <c r="D10" s="61">
        <v>526</v>
      </c>
      <c r="E10" s="61">
        <v>1956</v>
      </c>
      <c r="F10" s="61" t="s">
        <v>114</v>
      </c>
      <c r="G10" s="61" t="s">
        <v>132</v>
      </c>
      <c r="H10" s="61" t="s">
        <v>1080</v>
      </c>
      <c r="I10" s="61">
        <v>100</v>
      </c>
      <c r="J10" s="181" t="s">
        <v>1036</v>
      </c>
      <c r="K10" s="76" t="s">
        <v>319</v>
      </c>
      <c r="L10" s="76">
        <v>23</v>
      </c>
      <c r="AC10" s="61">
        <v>35</v>
      </c>
      <c r="AD10" s="61" t="s">
        <v>71</v>
      </c>
      <c r="AE10" s="62" t="s">
        <v>72</v>
      </c>
      <c r="AF10" s="61">
        <v>871</v>
      </c>
      <c r="AG10" s="61">
        <v>5604</v>
      </c>
      <c r="AH10" s="61" t="s">
        <v>1017</v>
      </c>
      <c r="AI10" s="61" t="s">
        <v>1018</v>
      </c>
      <c r="AJ10" s="61" t="s">
        <v>1019</v>
      </c>
      <c r="AK10" s="61">
        <v>384</v>
      </c>
      <c r="AL10" s="22" t="s">
        <v>95</v>
      </c>
      <c r="AM10" s="76"/>
      <c r="AN10" s="76">
        <v>77</v>
      </c>
      <c r="AQ10" s="269">
        <v>11</v>
      </c>
      <c r="AR10" s="128" t="s">
        <v>165</v>
      </c>
      <c r="AS10" s="205" t="s">
        <v>166</v>
      </c>
      <c r="AT10" s="128">
        <v>228</v>
      </c>
      <c r="AU10" s="128">
        <v>1135</v>
      </c>
      <c r="AV10" s="128" t="s">
        <v>566</v>
      </c>
      <c r="AW10" s="128" t="s">
        <v>1087</v>
      </c>
      <c r="AX10" s="128" t="s">
        <v>1088</v>
      </c>
      <c r="AY10" s="128">
        <v>27</v>
      </c>
      <c r="AZ10" s="203" t="s">
        <v>1010</v>
      </c>
      <c r="BA10" s="203" t="s">
        <v>64</v>
      </c>
      <c r="BB10" s="203">
        <v>24</v>
      </c>
      <c r="BE10" s="269">
        <v>2</v>
      </c>
      <c r="BF10" s="128" t="s">
        <v>101</v>
      </c>
      <c r="BG10" s="205" t="s">
        <v>127</v>
      </c>
      <c r="BH10" s="128">
        <v>575</v>
      </c>
      <c r="BI10" s="128">
        <v>3397</v>
      </c>
      <c r="BJ10" s="128" t="s">
        <v>49</v>
      </c>
      <c r="BK10" s="128" t="s">
        <v>1089</v>
      </c>
      <c r="BL10" s="128" t="s">
        <v>1090</v>
      </c>
      <c r="BM10" s="128">
        <v>25</v>
      </c>
      <c r="BN10" s="204" t="s">
        <v>965</v>
      </c>
      <c r="BO10" s="203" t="s">
        <v>64</v>
      </c>
      <c r="BP10" s="203">
        <v>18</v>
      </c>
      <c r="CD10" s="269">
        <v>4</v>
      </c>
      <c r="CE10" s="128" t="s">
        <v>78</v>
      </c>
      <c r="CF10" s="205" t="s">
        <v>79</v>
      </c>
      <c r="CG10" s="128">
        <v>126</v>
      </c>
      <c r="CH10" s="128">
        <v>668</v>
      </c>
      <c r="CI10" s="128" t="s">
        <v>386</v>
      </c>
      <c r="CJ10" s="128" t="s">
        <v>1091</v>
      </c>
      <c r="CK10" s="128" t="s">
        <v>742</v>
      </c>
      <c r="CL10" s="128" t="s">
        <v>60</v>
      </c>
      <c r="CM10" s="240"/>
      <c r="CN10" s="154"/>
      <c r="CO10" s="154"/>
      <c r="CR10" s="270">
        <v>6</v>
      </c>
      <c r="CS10" s="211" t="s">
        <v>117</v>
      </c>
      <c r="CT10" s="212" t="s">
        <v>137</v>
      </c>
      <c r="CU10" s="211">
        <v>44</v>
      </c>
      <c r="CV10" s="211">
        <v>421</v>
      </c>
      <c r="CW10" s="211" t="s">
        <v>1092</v>
      </c>
      <c r="CX10" s="211" t="s">
        <v>1093</v>
      </c>
      <c r="CY10" s="211" t="s">
        <v>1094</v>
      </c>
      <c r="CZ10" s="211">
        <v>22</v>
      </c>
      <c r="DA10" s="204" t="s">
        <v>968</v>
      </c>
      <c r="DB10" s="203" t="s">
        <v>64</v>
      </c>
      <c r="DC10" s="203">
        <v>22</v>
      </c>
      <c r="DF10" s="270">
        <v>9</v>
      </c>
      <c r="DG10" s="211" t="s">
        <v>165</v>
      </c>
      <c r="DH10" s="212" t="s">
        <v>166</v>
      </c>
      <c r="DI10" s="211">
        <v>24</v>
      </c>
      <c r="DJ10" s="211">
        <v>248</v>
      </c>
      <c r="DK10" s="211" t="s">
        <v>54</v>
      </c>
      <c r="DL10" s="211" t="s">
        <v>682</v>
      </c>
      <c r="DM10" s="211" t="s">
        <v>1095</v>
      </c>
      <c r="DN10" s="211">
        <v>13</v>
      </c>
      <c r="DO10" s="204" t="s">
        <v>969</v>
      </c>
      <c r="DP10" s="203" t="s">
        <v>64</v>
      </c>
      <c r="DQ10" s="203">
        <v>13</v>
      </c>
      <c r="EE10" s="281">
        <v>2</v>
      </c>
      <c r="EF10" s="223" t="s">
        <v>65</v>
      </c>
      <c r="EG10" s="224" t="s">
        <v>67</v>
      </c>
      <c r="EH10" s="223">
        <v>719</v>
      </c>
      <c r="EI10" s="223">
        <v>5331</v>
      </c>
      <c r="EJ10" s="223" t="s">
        <v>951</v>
      </c>
      <c r="EK10" s="223" t="s">
        <v>43</v>
      </c>
      <c r="EL10" s="223" t="s">
        <v>1076</v>
      </c>
      <c r="EM10" s="223">
        <v>73</v>
      </c>
      <c r="EN10" s="208" t="s">
        <v>95</v>
      </c>
      <c r="EO10" s="209"/>
      <c r="EP10" s="209" t="s">
        <v>235</v>
      </c>
      <c r="ES10" s="26" t="s">
        <v>157</v>
      </c>
      <c r="ET10" s="27" t="s">
        <v>158</v>
      </c>
      <c r="EU10" s="27">
        <f>SUM(D18,AF49,AT20,BH18,CG9,CU16,DI14,EH18)</f>
        <v>7082</v>
      </c>
      <c r="EV10" s="27">
        <f>SUM(E18,AG49,AU20,BI18,CH9,CV16,DJ14,EI18)</f>
        <v>28034</v>
      </c>
      <c r="EW10" s="27"/>
      <c r="EX10" s="27"/>
      <c r="EY10" s="27"/>
      <c r="EZ10" s="27" t="s">
        <v>1096</v>
      </c>
      <c r="FA10" s="29" t="s">
        <v>1097</v>
      </c>
      <c r="FD10" s="192" t="s">
        <v>1005</v>
      </c>
      <c r="FE10" s="288" t="s">
        <v>1006</v>
      </c>
      <c r="FF10" s="192" t="s">
        <v>226</v>
      </c>
      <c r="FG10" s="210" t="s">
        <v>227</v>
      </c>
      <c r="FH10" s="192" t="s">
        <v>1005</v>
      </c>
      <c r="FI10" s="192">
        <v>13</v>
      </c>
      <c r="FJ10" s="742"/>
      <c r="FK10" s="71"/>
      <c r="FN10" s="12"/>
      <c r="FO10" s="12" t="s">
        <v>95</v>
      </c>
      <c r="FP10" s="12"/>
      <c r="FQ10" s="12">
        <v>14</v>
      </c>
      <c r="FX10" s="12">
        <v>210987640</v>
      </c>
      <c r="FY10" s="12" t="s">
        <v>1068</v>
      </c>
      <c r="FZ10" s="12" t="s">
        <v>64</v>
      </c>
      <c r="GA10" s="12">
        <v>72</v>
      </c>
      <c r="GB10" s="13"/>
      <c r="HH10" s="743"/>
      <c r="HI10" s="743"/>
      <c r="HJ10" s="743"/>
      <c r="HK10" s="50" t="s">
        <v>1040</v>
      </c>
      <c r="HL10" s="63">
        <v>271</v>
      </c>
      <c r="HM10" s="702"/>
    </row>
    <row r="11" spans="1:223" ht="78" x14ac:dyDescent="0.3">
      <c r="A11" s="61">
        <v>1</v>
      </c>
      <c r="B11" s="61" t="s">
        <v>111</v>
      </c>
      <c r="C11" s="62" t="s">
        <v>112</v>
      </c>
      <c r="D11" s="61">
        <v>526</v>
      </c>
      <c r="E11" s="61">
        <v>1956</v>
      </c>
      <c r="F11" s="61" t="s">
        <v>114</v>
      </c>
      <c r="G11" s="61" t="s">
        <v>132</v>
      </c>
      <c r="H11" s="61" t="s">
        <v>1080</v>
      </c>
      <c r="I11" s="61">
        <v>100</v>
      </c>
      <c r="J11" s="57" t="s">
        <v>95</v>
      </c>
      <c r="K11" s="76"/>
      <c r="L11" s="76">
        <v>18</v>
      </c>
      <c r="AC11" s="53">
        <v>4</v>
      </c>
      <c r="AD11" s="53" t="s">
        <v>65</v>
      </c>
      <c r="AE11" s="54" t="s">
        <v>67</v>
      </c>
      <c r="AF11" s="53">
        <v>5157</v>
      </c>
      <c r="AG11" s="53">
        <v>30308</v>
      </c>
      <c r="AH11" s="53" t="s">
        <v>364</v>
      </c>
      <c r="AI11" s="53" t="s">
        <v>578</v>
      </c>
      <c r="AJ11" s="53" t="s">
        <v>1098</v>
      </c>
      <c r="AK11" s="53">
        <v>272</v>
      </c>
      <c r="AL11" s="213" t="s">
        <v>1009</v>
      </c>
      <c r="AM11" s="53" t="s">
        <v>1006</v>
      </c>
      <c r="AN11" s="202">
        <v>67</v>
      </c>
      <c r="AQ11" s="269">
        <v>11</v>
      </c>
      <c r="AR11" s="128" t="s">
        <v>165</v>
      </c>
      <c r="AS11" s="205" t="s">
        <v>166</v>
      </c>
      <c r="AT11" s="128">
        <v>228</v>
      </c>
      <c r="AU11" s="128">
        <v>1135</v>
      </c>
      <c r="AV11" s="128" t="s">
        <v>566</v>
      </c>
      <c r="AW11" s="128" t="s">
        <v>1087</v>
      </c>
      <c r="AX11" s="128" t="s">
        <v>1088</v>
      </c>
      <c r="AY11" s="128">
        <v>27</v>
      </c>
      <c r="AZ11" s="203" t="s">
        <v>95</v>
      </c>
      <c r="BA11" s="203"/>
      <c r="BB11" s="203" t="s">
        <v>1082</v>
      </c>
      <c r="BE11" s="269">
        <v>2</v>
      </c>
      <c r="BF11" s="128" t="s">
        <v>101</v>
      </c>
      <c r="BG11" s="205" t="s">
        <v>127</v>
      </c>
      <c r="BH11" s="128">
        <v>575</v>
      </c>
      <c r="BI11" s="128">
        <v>3397</v>
      </c>
      <c r="BJ11" s="128" t="s">
        <v>49</v>
      </c>
      <c r="BK11" s="128" t="s">
        <v>1089</v>
      </c>
      <c r="BL11" s="128" t="s">
        <v>1090</v>
      </c>
      <c r="BM11" s="128">
        <v>25</v>
      </c>
      <c r="BN11" s="204" t="s">
        <v>95</v>
      </c>
      <c r="BO11" s="203"/>
      <c r="BP11" s="203" t="s">
        <v>1063</v>
      </c>
      <c r="CD11" s="79">
        <v>5</v>
      </c>
      <c r="CE11" s="14" t="s">
        <v>174</v>
      </c>
      <c r="CF11" s="197" t="s">
        <v>175</v>
      </c>
      <c r="CG11" s="14">
        <v>126</v>
      </c>
      <c r="CH11" s="14">
        <v>450</v>
      </c>
      <c r="CI11" s="14" t="s">
        <v>1099</v>
      </c>
      <c r="CJ11" s="14" t="s">
        <v>1100</v>
      </c>
      <c r="CK11" s="14" t="s">
        <v>949</v>
      </c>
      <c r="CL11" s="14" t="s">
        <v>60</v>
      </c>
      <c r="CM11" s="240"/>
      <c r="CN11" s="154"/>
      <c r="CO11" s="154"/>
      <c r="CR11" s="79">
        <v>4</v>
      </c>
      <c r="CS11" s="14" t="s">
        <v>111</v>
      </c>
      <c r="CT11" s="197" t="s">
        <v>112</v>
      </c>
      <c r="CU11" s="14">
        <v>93</v>
      </c>
      <c r="CV11" s="14">
        <v>608</v>
      </c>
      <c r="CW11" s="14" t="s">
        <v>1101</v>
      </c>
      <c r="CX11" s="14" t="s">
        <v>1102</v>
      </c>
      <c r="CY11" s="14" t="s">
        <v>1103</v>
      </c>
      <c r="CZ11" s="14">
        <v>17</v>
      </c>
      <c r="DA11" s="69" t="s">
        <v>968</v>
      </c>
      <c r="DB11" s="12" t="s">
        <v>64</v>
      </c>
      <c r="DC11" s="12">
        <v>11</v>
      </c>
      <c r="DF11" s="271">
        <v>4</v>
      </c>
      <c r="DG11" s="59" t="s">
        <v>78</v>
      </c>
      <c r="DH11" s="214" t="s">
        <v>79</v>
      </c>
      <c r="DI11" s="59">
        <v>37</v>
      </c>
      <c r="DJ11" s="59">
        <v>413</v>
      </c>
      <c r="DK11" s="59" t="s">
        <v>88</v>
      </c>
      <c r="DL11" s="59" t="s">
        <v>727</v>
      </c>
      <c r="DM11" s="59" t="s">
        <v>1104</v>
      </c>
      <c r="DN11" s="59">
        <v>12</v>
      </c>
      <c r="DO11" s="12" t="s">
        <v>95</v>
      </c>
      <c r="DP11" s="12"/>
      <c r="DQ11" s="12">
        <v>12</v>
      </c>
      <c r="EE11" s="79">
        <v>3</v>
      </c>
      <c r="EF11" s="14" t="s">
        <v>101</v>
      </c>
      <c r="EG11" s="197" t="s">
        <v>127</v>
      </c>
      <c r="EH11" s="14">
        <v>680</v>
      </c>
      <c r="EI11" s="14">
        <v>3424</v>
      </c>
      <c r="EJ11" s="14" t="s">
        <v>49</v>
      </c>
      <c r="EK11" s="14" t="s">
        <v>754</v>
      </c>
      <c r="EL11" s="14" t="s">
        <v>1105</v>
      </c>
      <c r="EM11" s="14">
        <v>45</v>
      </c>
      <c r="EN11" s="69" t="s">
        <v>968</v>
      </c>
      <c r="EO11" s="12" t="s">
        <v>64</v>
      </c>
      <c r="EP11" s="12">
        <v>23</v>
      </c>
      <c r="ES11" s="32" t="s">
        <v>111</v>
      </c>
      <c r="ET11" s="33" t="s">
        <v>188</v>
      </c>
      <c r="EU11" s="33">
        <f>SUM(D9,AF82,AT16,BH12,CG13,CU11,DI15,EH45)</f>
        <v>2110</v>
      </c>
      <c r="EV11" s="33">
        <f>SUM(E9,AG82,AU16,BI12,CH13,CV11,DJ15,EI45)</f>
        <v>8933</v>
      </c>
      <c r="EW11" s="33"/>
      <c r="EX11" s="33"/>
      <c r="EY11" s="33"/>
      <c r="EZ11" s="33" t="s">
        <v>1106</v>
      </c>
      <c r="FA11" s="36" t="s">
        <v>1107</v>
      </c>
      <c r="FD11" s="114" t="s">
        <v>1108</v>
      </c>
      <c r="FE11" s="114" t="s">
        <v>319</v>
      </c>
      <c r="FF11" s="114" t="s">
        <v>101</v>
      </c>
      <c r="FG11" s="114" t="s">
        <v>102</v>
      </c>
      <c r="FH11" s="114" t="s">
        <v>1005</v>
      </c>
      <c r="FI11" s="114">
        <v>22</v>
      </c>
      <c r="FJ11" s="731">
        <f>SUM(FI11,FI12,FI13,FI14)</f>
        <v>71</v>
      </c>
      <c r="FK11" s="703">
        <f>SUM(FJ11,FJ15)</f>
        <v>270</v>
      </c>
      <c r="FX11" s="12">
        <v>210987582</v>
      </c>
      <c r="FY11" s="12" t="s">
        <v>970</v>
      </c>
      <c r="FZ11" s="12" t="s">
        <v>64</v>
      </c>
      <c r="GA11" s="12">
        <v>63</v>
      </c>
      <c r="GB11" s="13"/>
      <c r="HH11" s="737">
        <v>210987640</v>
      </c>
      <c r="HI11" s="737" t="s">
        <v>1068</v>
      </c>
      <c r="HJ11" s="737" t="s">
        <v>64</v>
      </c>
      <c r="HK11" s="69" t="s">
        <v>1007</v>
      </c>
      <c r="HL11" s="12">
        <v>16</v>
      </c>
      <c r="HM11" s="704">
        <f>SUM(HL11,HL12)</f>
        <v>88</v>
      </c>
    </row>
    <row r="12" spans="1:223" ht="102" customHeight="1" x14ac:dyDescent="0.3">
      <c r="A12" s="53">
        <v>3</v>
      </c>
      <c r="B12" s="53" t="s">
        <v>78</v>
      </c>
      <c r="C12" s="54" t="s">
        <v>79</v>
      </c>
      <c r="D12" s="53">
        <v>327</v>
      </c>
      <c r="E12" s="53">
        <v>1641</v>
      </c>
      <c r="F12" s="53" t="s">
        <v>1109</v>
      </c>
      <c r="G12" s="53" t="s">
        <v>1110</v>
      </c>
      <c r="H12" s="53" t="s">
        <v>1111</v>
      </c>
      <c r="I12" s="53">
        <v>73</v>
      </c>
      <c r="J12" s="213" t="s">
        <v>1005</v>
      </c>
      <c r="K12" s="53" t="s">
        <v>1006</v>
      </c>
      <c r="L12" s="202">
        <v>49</v>
      </c>
      <c r="AC12" s="53">
        <v>4</v>
      </c>
      <c r="AD12" s="53" t="s">
        <v>65</v>
      </c>
      <c r="AE12" s="54" t="s">
        <v>67</v>
      </c>
      <c r="AF12" s="53">
        <v>5157</v>
      </c>
      <c r="AG12" s="53">
        <v>30308</v>
      </c>
      <c r="AH12" s="53" t="s">
        <v>364</v>
      </c>
      <c r="AI12" s="53" t="s">
        <v>578</v>
      </c>
      <c r="AJ12" s="53" t="s">
        <v>1098</v>
      </c>
      <c r="AK12" s="53">
        <v>272</v>
      </c>
      <c r="AL12" s="213" t="s">
        <v>1048</v>
      </c>
      <c r="AM12" s="202" t="s">
        <v>319</v>
      </c>
      <c r="AN12" s="202">
        <v>46</v>
      </c>
      <c r="AQ12" s="79">
        <v>19</v>
      </c>
      <c r="AR12" s="14" t="s">
        <v>144</v>
      </c>
      <c r="AS12" s="197" t="s">
        <v>146</v>
      </c>
      <c r="AT12" s="14">
        <v>118</v>
      </c>
      <c r="AU12" s="14">
        <v>681</v>
      </c>
      <c r="AV12" s="14" t="s">
        <v>1112</v>
      </c>
      <c r="AW12" s="14" t="s">
        <v>495</v>
      </c>
      <c r="AX12" s="14" t="s">
        <v>1113</v>
      </c>
      <c r="AY12" s="14">
        <v>15</v>
      </c>
      <c r="AZ12" s="69" t="s">
        <v>1010</v>
      </c>
      <c r="BA12" s="12" t="s">
        <v>64</v>
      </c>
      <c r="BB12" s="12">
        <v>12</v>
      </c>
      <c r="BE12" s="79">
        <v>11</v>
      </c>
      <c r="BF12" s="14" t="s">
        <v>111</v>
      </c>
      <c r="BG12" s="197" t="s">
        <v>112</v>
      </c>
      <c r="BH12" s="14">
        <v>123</v>
      </c>
      <c r="BI12" s="14">
        <v>766</v>
      </c>
      <c r="BJ12" s="14" t="s">
        <v>505</v>
      </c>
      <c r="BK12" s="14" t="s">
        <v>1114</v>
      </c>
      <c r="BL12" s="14" t="s">
        <v>1115</v>
      </c>
      <c r="BM12" s="14">
        <v>19</v>
      </c>
      <c r="BN12" s="69" t="s">
        <v>965</v>
      </c>
      <c r="BO12" s="12" t="s">
        <v>64</v>
      </c>
      <c r="BP12" s="12">
        <v>17</v>
      </c>
      <c r="CD12" s="269">
        <v>8</v>
      </c>
      <c r="CE12" s="128" t="s">
        <v>183</v>
      </c>
      <c r="CF12" s="205" t="s">
        <v>184</v>
      </c>
      <c r="CG12" s="128">
        <v>73</v>
      </c>
      <c r="CH12" s="128">
        <v>347</v>
      </c>
      <c r="CI12" s="128" t="s">
        <v>248</v>
      </c>
      <c r="CJ12" s="128" t="s">
        <v>1116</v>
      </c>
      <c r="CK12" s="128" t="s">
        <v>1117</v>
      </c>
      <c r="CL12" s="128" t="s">
        <v>60</v>
      </c>
      <c r="CM12" s="240"/>
      <c r="CN12" s="154"/>
      <c r="CO12" s="154"/>
      <c r="CR12" s="79">
        <v>4</v>
      </c>
      <c r="CS12" s="14" t="s">
        <v>111</v>
      </c>
      <c r="CT12" s="197" t="s">
        <v>112</v>
      </c>
      <c r="CU12" s="14">
        <v>93</v>
      </c>
      <c r="CV12" s="14">
        <v>608</v>
      </c>
      <c r="CW12" s="14" t="s">
        <v>1101</v>
      </c>
      <c r="CX12" s="14" t="s">
        <v>1102</v>
      </c>
      <c r="CY12" s="14" t="s">
        <v>1103</v>
      </c>
      <c r="CZ12" s="14">
        <v>17</v>
      </c>
      <c r="DA12" s="12" t="s">
        <v>95</v>
      </c>
      <c r="DB12" s="12"/>
      <c r="DC12" s="12" t="s">
        <v>178</v>
      </c>
      <c r="DF12" s="269">
        <v>3</v>
      </c>
      <c r="DG12" s="128" t="s">
        <v>101</v>
      </c>
      <c r="DH12" s="205" t="s">
        <v>127</v>
      </c>
      <c r="DI12" s="128">
        <v>49</v>
      </c>
      <c r="DJ12" s="128">
        <v>631</v>
      </c>
      <c r="DK12" s="128" t="s">
        <v>54</v>
      </c>
      <c r="DL12" s="128" t="s">
        <v>179</v>
      </c>
      <c r="DM12" s="128" t="s">
        <v>1118</v>
      </c>
      <c r="DN12" s="128" t="s">
        <v>60</v>
      </c>
      <c r="DO12" s="153"/>
      <c r="DP12" s="238"/>
      <c r="DQ12" s="238"/>
      <c r="EE12" s="79">
        <v>3</v>
      </c>
      <c r="EF12" s="14" t="s">
        <v>101</v>
      </c>
      <c r="EG12" s="197" t="s">
        <v>127</v>
      </c>
      <c r="EH12" s="14">
        <v>680</v>
      </c>
      <c r="EI12" s="14">
        <v>3424</v>
      </c>
      <c r="EJ12" s="14" t="s">
        <v>49</v>
      </c>
      <c r="EK12" s="14" t="s">
        <v>754</v>
      </c>
      <c r="EL12" s="14" t="s">
        <v>1105</v>
      </c>
      <c r="EM12" s="14">
        <v>45</v>
      </c>
      <c r="EN12" s="69" t="s">
        <v>969</v>
      </c>
      <c r="EO12" s="12" t="s">
        <v>64</v>
      </c>
      <c r="EP12" s="12">
        <v>16</v>
      </c>
      <c r="ES12" s="26" t="s">
        <v>144</v>
      </c>
      <c r="ET12" s="39" t="s">
        <v>145</v>
      </c>
      <c r="EU12" s="27" t="e">
        <f>SUM(#REF!,AF63,AT10,BH17,CG7,CU22,DI6,EH22)</f>
        <v>#REF!</v>
      </c>
      <c r="EV12" s="27" t="e">
        <f>SUM(#REF!,AG63,AU10,BI17,CH7,CV22,DJ6,EI22)</f>
        <v>#REF!</v>
      </c>
      <c r="EW12" s="27"/>
      <c r="EX12" s="27"/>
      <c r="EY12" s="27"/>
      <c r="EZ12" s="27" t="s">
        <v>1119</v>
      </c>
      <c r="FA12" s="29" t="s">
        <v>1120</v>
      </c>
      <c r="FD12" s="114" t="s">
        <v>1108</v>
      </c>
      <c r="FE12" s="114" t="s">
        <v>319</v>
      </c>
      <c r="FF12" s="114" t="s">
        <v>297</v>
      </c>
      <c r="FG12" s="114" t="s">
        <v>188</v>
      </c>
      <c r="FH12" s="114" t="s">
        <v>1005</v>
      </c>
      <c r="FI12" s="114">
        <v>23</v>
      </c>
      <c r="FJ12" s="731"/>
      <c r="FK12" s="703"/>
      <c r="FX12" s="12">
        <v>210986089</v>
      </c>
      <c r="FY12" s="12" t="s">
        <v>1007</v>
      </c>
      <c r="FZ12" s="12" t="s">
        <v>1008</v>
      </c>
      <c r="GA12" s="12">
        <v>50</v>
      </c>
      <c r="GB12" s="13"/>
      <c r="HH12" s="738"/>
      <c r="HI12" s="738"/>
      <c r="HJ12" s="738"/>
      <c r="HK12" s="69" t="s">
        <v>1040</v>
      </c>
      <c r="HL12" s="12">
        <v>72</v>
      </c>
      <c r="HM12" s="737"/>
    </row>
    <row r="13" spans="1:223" ht="136.05000000000001" customHeight="1" x14ac:dyDescent="0.3">
      <c r="A13" s="53">
        <v>3</v>
      </c>
      <c r="B13" s="53" t="s">
        <v>78</v>
      </c>
      <c r="C13" s="54" t="s">
        <v>79</v>
      </c>
      <c r="D13" s="53">
        <v>327</v>
      </c>
      <c r="E13" s="53">
        <v>1641</v>
      </c>
      <c r="F13" s="53" t="s">
        <v>1109</v>
      </c>
      <c r="G13" s="53" t="s">
        <v>1110</v>
      </c>
      <c r="H13" s="53" t="s">
        <v>1111</v>
      </c>
      <c r="I13" s="53">
        <v>73</v>
      </c>
      <c r="J13" s="213" t="s">
        <v>1036</v>
      </c>
      <c r="K13" s="202" t="s">
        <v>319</v>
      </c>
      <c r="L13" s="202">
        <v>14</v>
      </c>
      <c r="AC13" s="53">
        <v>4</v>
      </c>
      <c r="AD13" s="53" t="s">
        <v>65</v>
      </c>
      <c r="AE13" s="54" t="s">
        <v>67</v>
      </c>
      <c r="AF13" s="53">
        <v>5157</v>
      </c>
      <c r="AG13" s="53">
        <v>30308</v>
      </c>
      <c r="AH13" s="53" t="s">
        <v>364</v>
      </c>
      <c r="AI13" s="53" t="s">
        <v>578</v>
      </c>
      <c r="AJ13" s="53" t="s">
        <v>1098</v>
      </c>
      <c r="AK13" s="53">
        <v>272</v>
      </c>
      <c r="AL13" s="213" t="s">
        <v>1070</v>
      </c>
      <c r="AM13" s="202" t="s">
        <v>319</v>
      </c>
      <c r="AN13" s="202">
        <v>37</v>
      </c>
      <c r="AQ13" s="79">
        <v>19</v>
      </c>
      <c r="AR13" s="14" t="s">
        <v>144</v>
      </c>
      <c r="AS13" s="197" t="s">
        <v>146</v>
      </c>
      <c r="AT13" s="14">
        <v>118</v>
      </c>
      <c r="AU13" s="14">
        <v>681</v>
      </c>
      <c r="AV13" s="14" t="s">
        <v>1112</v>
      </c>
      <c r="AW13" s="14" t="s">
        <v>495</v>
      </c>
      <c r="AX13" s="14" t="s">
        <v>1113</v>
      </c>
      <c r="AY13" s="14">
        <v>15</v>
      </c>
      <c r="AZ13" s="69" t="s">
        <v>95</v>
      </c>
      <c r="BA13" s="12"/>
      <c r="BB13" s="12" t="s">
        <v>1082</v>
      </c>
      <c r="BE13" s="79">
        <v>11</v>
      </c>
      <c r="BF13" s="14" t="s">
        <v>111</v>
      </c>
      <c r="BG13" s="197" t="s">
        <v>112</v>
      </c>
      <c r="BH13" s="14">
        <v>123</v>
      </c>
      <c r="BI13" s="14">
        <v>766</v>
      </c>
      <c r="BJ13" s="14" t="s">
        <v>505</v>
      </c>
      <c r="BK13" s="14" t="s">
        <v>1114</v>
      </c>
      <c r="BL13" s="14" t="s">
        <v>1115</v>
      </c>
      <c r="BM13" s="14">
        <v>19</v>
      </c>
      <c r="BN13" s="69" t="s">
        <v>95</v>
      </c>
      <c r="BO13" s="12"/>
      <c r="BP13" s="12" t="s">
        <v>1121</v>
      </c>
      <c r="CD13" s="79">
        <v>9</v>
      </c>
      <c r="CE13" s="14" t="s">
        <v>111</v>
      </c>
      <c r="CF13" s="197" t="s">
        <v>112</v>
      </c>
      <c r="CG13" s="14">
        <v>73</v>
      </c>
      <c r="CH13" s="14">
        <v>433</v>
      </c>
      <c r="CI13" s="14" t="s">
        <v>747</v>
      </c>
      <c r="CJ13" s="14" t="s">
        <v>450</v>
      </c>
      <c r="CK13" s="14" t="s">
        <v>1122</v>
      </c>
      <c r="CL13" s="14" t="s">
        <v>60</v>
      </c>
      <c r="CM13" s="240"/>
      <c r="CN13" s="154"/>
      <c r="CO13" s="154"/>
      <c r="CR13" s="269">
        <v>5</v>
      </c>
      <c r="CS13" s="128" t="s">
        <v>165</v>
      </c>
      <c r="CT13" s="205" t="s">
        <v>166</v>
      </c>
      <c r="CU13" s="128">
        <v>47</v>
      </c>
      <c r="CV13" s="128">
        <v>131</v>
      </c>
      <c r="CW13" s="128" t="s">
        <v>1123</v>
      </c>
      <c r="CX13" s="128" t="s">
        <v>1124</v>
      </c>
      <c r="CY13" s="128" t="s">
        <v>1125</v>
      </c>
      <c r="CZ13" s="128" t="s">
        <v>60</v>
      </c>
      <c r="DA13" s="153"/>
      <c r="DB13" s="238"/>
      <c r="DC13" s="238"/>
      <c r="DF13" s="79">
        <v>5</v>
      </c>
      <c r="DG13" s="14" t="s">
        <v>284</v>
      </c>
      <c r="DH13" s="197" t="s">
        <v>288</v>
      </c>
      <c r="DI13" s="14">
        <v>37</v>
      </c>
      <c r="DJ13" s="14">
        <v>307</v>
      </c>
      <c r="DK13" s="14" t="s">
        <v>88</v>
      </c>
      <c r="DL13" s="14" t="s">
        <v>193</v>
      </c>
      <c r="DM13" s="14" t="s">
        <v>1126</v>
      </c>
      <c r="DN13" s="14" t="s">
        <v>60</v>
      </c>
      <c r="DO13" s="240"/>
      <c r="DP13" s="154"/>
      <c r="DQ13" s="154"/>
      <c r="EE13" s="79">
        <v>3</v>
      </c>
      <c r="EF13" s="14" t="s">
        <v>101</v>
      </c>
      <c r="EG13" s="197" t="s">
        <v>127</v>
      </c>
      <c r="EH13" s="14">
        <v>680</v>
      </c>
      <c r="EI13" s="14">
        <v>3424</v>
      </c>
      <c r="EJ13" s="14" t="s">
        <v>49</v>
      </c>
      <c r="EK13" s="14" t="s">
        <v>754</v>
      </c>
      <c r="EL13" s="14" t="s">
        <v>1105</v>
      </c>
      <c r="EM13" s="14">
        <v>45</v>
      </c>
      <c r="EN13" s="69" t="s">
        <v>95</v>
      </c>
      <c r="EO13" s="12"/>
      <c r="EP13" s="12" t="s">
        <v>178</v>
      </c>
      <c r="ES13" s="73" t="s">
        <v>1127</v>
      </c>
      <c r="ET13" s="84" t="s">
        <v>1128</v>
      </c>
      <c r="EU13" s="44" t="e">
        <f>#REF!</f>
        <v>#REF!</v>
      </c>
      <c r="EV13" s="44" t="e">
        <f>#REF!</f>
        <v>#REF!</v>
      </c>
      <c r="EW13" s="44"/>
      <c r="EX13" s="44"/>
      <c r="EY13" s="44"/>
      <c r="EZ13" s="44" t="e">
        <f>#REF!</f>
        <v>#REF!</v>
      </c>
      <c r="FA13" s="36" t="e">
        <f>EZ13/EU13</f>
        <v>#REF!</v>
      </c>
      <c r="FD13" s="114" t="s">
        <v>1108</v>
      </c>
      <c r="FE13" s="114" t="s">
        <v>319</v>
      </c>
      <c r="FF13" s="114" t="s">
        <v>1060</v>
      </c>
      <c r="FG13" s="114" t="s">
        <v>503</v>
      </c>
      <c r="FH13" s="114" t="s">
        <v>1005</v>
      </c>
      <c r="FI13" s="114">
        <v>14</v>
      </c>
      <c r="FJ13" s="731"/>
      <c r="FK13" s="703"/>
      <c r="FQ13" t="s">
        <v>126</v>
      </c>
      <c r="FX13" s="12">
        <v>210987673</v>
      </c>
      <c r="FY13" s="12" t="s">
        <v>968</v>
      </c>
      <c r="FZ13" s="12" t="s">
        <v>64</v>
      </c>
      <c r="GA13" s="12">
        <v>48</v>
      </c>
      <c r="GB13" s="13"/>
      <c r="HH13" s="705">
        <v>210987558</v>
      </c>
      <c r="HI13" s="705" t="s">
        <v>1009</v>
      </c>
      <c r="HJ13" s="705" t="s">
        <v>1008</v>
      </c>
      <c r="HK13" s="63" t="s">
        <v>1007</v>
      </c>
      <c r="HL13" s="67">
        <v>14</v>
      </c>
      <c r="HM13" s="702">
        <f>SUM(HL13,HL14)</f>
        <v>534</v>
      </c>
    </row>
    <row r="14" spans="1:223" ht="78" x14ac:dyDescent="0.3">
      <c r="A14" s="53">
        <v>3</v>
      </c>
      <c r="B14" s="53" t="s">
        <v>78</v>
      </c>
      <c r="C14" s="54" t="s">
        <v>79</v>
      </c>
      <c r="D14" s="53">
        <v>327</v>
      </c>
      <c r="E14" s="53">
        <v>1641</v>
      </c>
      <c r="F14" s="53" t="s">
        <v>1109</v>
      </c>
      <c r="G14" s="53" t="s">
        <v>1110</v>
      </c>
      <c r="H14" s="53" t="s">
        <v>1111</v>
      </c>
      <c r="I14" s="53">
        <v>73</v>
      </c>
      <c r="J14" s="55" t="s">
        <v>95</v>
      </c>
      <c r="K14" s="215"/>
      <c r="L14" s="215" t="s">
        <v>140</v>
      </c>
      <c r="AC14" s="53">
        <v>4</v>
      </c>
      <c r="AD14" s="53" t="s">
        <v>65</v>
      </c>
      <c r="AE14" s="54" t="s">
        <v>67</v>
      </c>
      <c r="AF14" s="53">
        <v>5157</v>
      </c>
      <c r="AG14" s="53">
        <v>30308</v>
      </c>
      <c r="AH14" s="53" t="s">
        <v>364</v>
      </c>
      <c r="AI14" s="53" t="s">
        <v>578</v>
      </c>
      <c r="AJ14" s="53" t="s">
        <v>1098</v>
      </c>
      <c r="AK14" s="53">
        <v>272</v>
      </c>
      <c r="AL14" s="213" t="s">
        <v>1081</v>
      </c>
      <c r="AM14" s="202" t="s">
        <v>319</v>
      </c>
      <c r="AN14" s="202">
        <v>34</v>
      </c>
      <c r="AQ14" s="270">
        <v>5</v>
      </c>
      <c r="AR14" s="211" t="s">
        <v>101</v>
      </c>
      <c r="AS14" s="212" t="s">
        <v>127</v>
      </c>
      <c r="AT14" s="211">
        <v>543</v>
      </c>
      <c r="AU14" s="211">
        <v>2963</v>
      </c>
      <c r="AV14" s="211" t="s">
        <v>403</v>
      </c>
      <c r="AW14" s="211" t="s">
        <v>1129</v>
      </c>
      <c r="AX14" s="211" t="s">
        <v>1130</v>
      </c>
      <c r="AY14" s="211">
        <v>13</v>
      </c>
      <c r="AZ14" s="204" t="s">
        <v>95</v>
      </c>
      <c r="BA14" s="203"/>
      <c r="BB14" s="203">
        <v>13</v>
      </c>
      <c r="BE14" s="269">
        <v>7</v>
      </c>
      <c r="BF14" s="128" t="s">
        <v>174</v>
      </c>
      <c r="BG14" s="205" t="s">
        <v>175</v>
      </c>
      <c r="BH14" s="128">
        <v>209</v>
      </c>
      <c r="BI14" s="128">
        <v>1471</v>
      </c>
      <c r="BJ14" s="128" t="s">
        <v>1131</v>
      </c>
      <c r="BK14" s="128" t="s">
        <v>1132</v>
      </c>
      <c r="BL14" s="128" t="s">
        <v>1133</v>
      </c>
      <c r="BM14" s="128">
        <v>16</v>
      </c>
      <c r="BN14" s="204" t="s">
        <v>965</v>
      </c>
      <c r="BO14" s="203" t="s">
        <v>64</v>
      </c>
      <c r="BP14" s="203">
        <v>14</v>
      </c>
      <c r="CD14" s="269">
        <v>10</v>
      </c>
      <c r="CE14" s="128" t="s">
        <v>165</v>
      </c>
      <c r="CF14" s="205" t="s">
        <v>166</v>
      </c>
      <c r="CG14" s="128">
        <v>72</v>
      </c>
      <c r="CH14" s="128">
        <v>223</v>
      </c>
      <c r="CI14" s="128" t="s">
        <v>1134</v>
      </c>
      <c r="CJ14" s="128" t="s">
        <v>1135</v>
      </c>
      <c r="CK14" s="128" t="s">
        <v>1136</v>
      </c>
      <c r="CL14" s="128" t="s">
        <v>60</v>
      </c>
      <c r="CM14" s="240"/>
      <c r="CN14" s="154"/>
      <c r="CO14" s="154"/>
      <c r="CR14" s="79">
        <v>7</v>
      </c>
      <c r="CS14" s="14" t="s">
        <v>174</v>
      </c>
      <c r="CT14" s="197" t="s">
        <v>175</v>
      </c>
      <c r="CU14" s="14">
        <v>23</v>
      </c>
      <c r="CV14" s="14">
        <v>215</v>
      </c>
      <c r="CW14" s="14" t="s">
        <v>54</v>
      </c>
      <c r="CX14" s="14" t="s">
        <v>772</v>
      </c>
      <c r="CY14" s="14" t="s">
        <v>139</v>
      </c>
      <c r="CZ14" s="14" t="s">
        <v>60</v>
      </c>
      <c r="DA14" s="240"/>
      <c r="DB14" s="154"/>
      <c r="DC14" s="154"/>
      <c r="DF14" s="269">
        <v>6</v>
      </c>
      <c r="DG14" s="128" t="s">
        <v>157</v>
      </c>
      <c r="DH14" s="205" t="s">
        <v>170</v>
      </c>
      <c r="DI14" s="128">
        <v>35</v>
      </c>
      <c r="DJ14" s="128">
        <v>398</v>
      </c>
      <c r="DK14" s="128" t="s">
        <v>1137</v>
      </c>
      <c r="DL14" s="128" t="s">
        <v>371</v>
      </c>
      <c r="DM14" s="128" t="s">
        <v>1138</v>
      </c>
      <c r="DN14" s="128" t="s">
        <v>60</v>
      </c>
      <c r="DO14" s="240"/>
      <c r="DP14" s="154"/>
      <c r="DQ14" s="154"/>
      <c r="EE14" s="281">
        <v>11</v>
      </c>
      <c r="EF14" s="223" t="s">
        <v>78</v>
      </c>
      <c r="EG14" s="224" t="s">
        <v>79</v>
      </c>
      <c r="EH14" s="223">
        <v>296</v>
      </c>
      <c r="EI14" s="223">
        <v>1723</v>
      </c>
      <c r="EJ14" s="223" t="s">
        <v>1134</v>
      </c>
      <c r="EK14" s="223" t="s">
        <v>168</v>
      </c>
      <c r="EL14" s="223" t="s">
        <v>1139</v>
      </c>
      <c r="EM14" s="223">
        <v>34</v>
      </c>
      <c r="EN14" s="209" t="s">
        <v>968</v>
      </c>
      <c r="EO14" s="209" t="s">
        <v>64</v>
      </c>
      <c r="EP14" s="209">
        <v>22</v>
      </c>
      <c r="ES14" s="26" t="s">
        <v>174</v>
      </c>
      <c r="ET14" s="39" t="s">
        <v>175</v>
      </c>
      <c r="EU14" s="27">
        <f>SUM(D20,AF56,AT25,BH14,CG11,CU14,DI17,EH19)</f>
        <v>2887</v>
      </c>
      <c r="EV14" s="27">
        <f>SUM(E20,AG56,AU25,BI14,CH11,CV14,DJ17,EI19)</f>
        <v>11402</v>
      </c>
      <c r="EW14" s="27"/>
      <c r="EX14" s="27"/>
      <c r="EY14" s="27"/>
      <c r="EZ14" s="27" t="s">
        <v>1140</v>
      </c>
      <c r="FA14" s="29" t="s">
        <v>1141</v>
      </c>
      <c r="FD14" s="114" t="s">
        <v>1108</v>
      </c>
      <c r="FE14" s="114" t="s">
        <v>319</v>
      </c>
      <c r="FF14" s="114" t="s">
        <v>1067</v>
      </c>
      <c r="FG14" s="114" t="s">
        <v>118</v>
      </c>
      <c r="FH14" s="114" t="s">
        <v>1005</v>
      </c>
      <c r="FI14" s="114">
        <v>12</v>
      </c>
      <c r="FJ14" s="731"/>
      <c r="FK14" s="703"/>
      <c r="FX14" s="12">
        <v>210987665</v>
      </c>
      <c r="FY14" s="12" t="s">
        <v>967</v>
      </c>
      <c r="FZ14" s="12" t="s">
        <v>64</v>
      </c>
      <c r="GA14" s="12">
        <v>37</v>
      </c>
      <c r="GB14" s="13"/>
      <c r="HH14" s="743"/>
      <c r="HI14" s="743"/>
      <c r="HJ14" s="743"/>
      <c r="HK14" s="63" t="s">
        <v>1040</v>
      </c>
      <c r="HL14" s="67">
        <v>520</v>
      </c>
      <c r="HM14" s="705"/>
    </row>
    <row r="15" spans="1:223" ht="153" customHeight="1" x14ac:dyDescent="0.3">
      <c r="A15" s="61">
        <v>6</v>
      </c>
      <c r="B15" s="61" t="s">
        <v>117</v>
      </c>
      <c r="C15" s="62" t="s">
        <v>137</v>
      </c>
      <c r="D15" s="61">
        <v>102</v>
      </c>
      <c r="E15" s="61">
        <v>1174</v>
      </c>
      <c r="F15" s="61" t="s">
        <v>1142</v>
      </c>
      <c r="G15" s="61" t="s">
        <v>1143</v>
      </c>
      <c r="H15" s="61" t="s">
        <v>1144</v>
      </c>
      <c r="I15" s="61">
        <v>58</v>
      </c>
      <c r="J15" s="76" t="s">
        <v>1005</v>
      </c>
      <c r="K15" s="61" t="s">
        <v>1006</v>
      </c>
      <c r="L15" s="76">
        <v>36</v>
      </c>
      <c r="AC15" s="53">
        <v>4</v>
      </c>
      <c r="AD15" s="53" t="s">
        <v>65</v>
      </c>
      <c r="AE15" s="54" t="s">
        <v>67</v>
      </c>
      <c r="AF15" s="53">
        <v>5157</v>
      </c>
      <c r="AG15" s="53">
        <v>30308</v>
      </c>
      <c r="AH15" s="53" t="s">
        <v>364</v>
      </c>
      <c r="AI15" s="53" t="s">
        <v>578</v>
      </c>
      <c r="AJ15" s="53" t="s">
        <v>1098</v>
      </c>
      <c r="AK15" s="53">
        <v>272</v>
      </c>
      <c r="AL15" s="213" t="s">
        <v>1041</v>
      </c>
      <c r="AM15" s="202" t="s">
        <v>319</v>
      </c>
      <c r="AN15" s="202">
        <v>22</v>
      </c>
      <c r="AQ15" s="271">
        <v>14</v>
      </c>
      <c r="AR15" s="59" t="s">
        <v>183</v>
      </c>
      <c r="AS15" s="214" t="s">
        <v>184</v>
      </c>
      <c r="AT15" s="59">
        <v>201</v>
      </c>
      <c r="AU15" s="59">
        <v>1264</v>
      </c>
      <c r="AV15" s="59" t="s">
        <v>51</v>
      </c>
      <c r="AW15" s="59" t="s">
        <v>1145</v>
      </c>
      <c r="AX15" s="59" t="s">
        <v>1146</v>
      </c>
      <c r="AY15" s="59">
        <v>13</v>
      </c>
      <c r="AZ15" s="69" t="s">
        <v>95</v>
      </c>
      <c r="BA15" s="12"/>
      <c r="BB15" s="12">
        <v>13</v>
      </c>
      <c r="BE15" s="269">
        <v>7</v>
      </c>
      <c r="BF15" s="128" t="s">
        <v>174</v>
      </c>
      <c r="BG15" s="205" t="s">
        <v>175</v>
      </c>
      <c r="BH15" s="128">
        <v>209</v>
      </c>
      <c r="BI15" s="128">
        <v>1471</v>
      </c>
      <c r="BJ15" s="128" t="s">
        <v>1131</v>
      </c>
      <c r="BK15" s="128" t="s">
        <v>1132</v>
      </c>
      <c r="BL15" s="128" t="s">
        <v>1133</v>
      </c>
      <c r="BM15" s="128">
        <v>16</v>
      </c>
      <c r="BN15" s="204" t="s">
        <v>95</v>
      </c>
      <c r="BO15" s="203"/>
      <c r="BP15" s="203" t="s">
        <v>1121</v>
      </c>
      <c r="CD15" s="79">
        <v>11</v>
      </c>
      <c r="CE15" s="14" t="s">
        <v>226</v>
      </c>
      <c r="CF15" s="197" t="s">
        <v>272</v>
      </c>
      <c r="CG15" s="14">
        <v>69</v>
      </c>
      <c r="CH15" s="14">
        <v>506</v>
      </c>
      <c r="CI15" s="14" t="s">
        <v>1147</v>
      </c>
      <c r="CJ15" s="14" t="s">
        <v>1148</v>
      </c>
      <c r="CK15" s="14" t="s">
        <v>1149</v>
      </c>
      <c r="CL15" s="14" t="s">
        <v>60</v>
      </c>
      <c r="CM15" s="240"/>
      <c r="CN15" s="154"/>
      <c r="CO15" s="154"/>
      <c r="CR15" s="269">
        <v>8</v>
      </c>
      <c r="CS15" s="128" t="s">
        <v>226</v>
      </c>
      <c r="CT15" s="205" t="s">
        <v>272</v>
      </c>
      <c r="CU15" s="128">
        <v>23</v>
      </c>
      <c r="CV15" s="128">
        <v>192</v>
      </c>
      <c r="CW15" s="128" t="s">
        <v>1150</v>
      </c>
      <c r="CX15" s="128" t="s">
        <v>213</v>
      </c>
      <c r="CY15" s="128" t="s">
        <v>133</v>
      </c>
      <c r="CZ15" s="128" t="s">
        <v>60</v>
      </c>
      <c r="DA15" s="240"/>
      <c r="DB15" s="154"/>
      <c r="DC15" s="154"/>
      <c r="DF15" s="79">
        <v>7</v>
      </c>
      <c r="DG15" s="14" t="s">
        <v>111</v>
      </c>
      <c r="DH15" s="197" t="s">
        <v>112</v>
      </c>
      <c r="DI15" s="14">
        <v>25</v>
      </c>
      <c r="DJ15" s="14">
        <v>315</v>
      </c>
      <c r="DK15" s="14" t="s">
        <v>1151</v>
      </c>
      <c r="DL15" s="14" t="s">
        <v>292</v>
      </c>
      <c r="DM15" s="14" t="s">
        <v>1152</v>
      </c>
      <c r="DN15" s="14" t="s">
        <v>60</v>
      </c>
      <c r="DO15" s="240"/>
      <c r="DP15" s="154"/>
      <c r="DQ15" s="154"/>
      <c r="EE15" s="281">
        <v>11</v>
      </c>
      <c r="EF15" s="223" t="s">
        <v>78</v>
      </c>
      <c r="EG15" s="224" t="s">
        <v>79</v>
      </c>
      <c r="EH15" s="223">
        <v>296</v>
      </c>
      <c r="EI15" s="223">
        <v>1723</v>
      </c>
      <c r="EJ15" s="223" t="s">
        <v>1134</v>
      </c>
      <c r="EK15" s="223" t="s">
        <v>168</v>
      </c>
      <c r="EL15" s="223" t="s">
        <v>1139</v>
      </c>
      <c r="EM15" s="223">
        <v>34</v>
      </c>
      <c r="EN15" s="209" t="s">
        <v>95</v>
      </c>
      <c r="EO15" s="209"/>
      <c r="EP15" s="209">
        <v>12</v>
      </c>
      <c r="ES15" s="73" t="s">
        <v>1153</v>
      </c>
      <c r="ET15" s="84" t="s">
        <v>1154</v>
      </c>
      <c r="EU15" s="44">
        <f>AF35</f>
        <v>812</v>
      </c>
      <c r="EV15" s="44">
        <f>AG35</f>
        <v>9913</v>
      </c>
      <c r="EW15" s="44"/>
      <c r="EX15" s="44"/>
      <c r="EY15" s="44"/>
      <c r="EZ15" s="44">
        <f>AK35</f>
        <v>124</v>
      </c>
      <c r="FA15" s="36">
        <f>EZ15/EU15</f>
        <v>0.15270935960591134</v>
      </c>
      <c r="FD15" s="114" t="s">
        <v>1108</v>
      </c>
      <c r="FE15" s="114" t="s">
        <v>319</v>
      </c>
      <c r="FF15" s="114" t="s">
        <v>1155</v>
      </c>
      <c r="FG15" s="216" t="s">
        <v>116</v>
      </c>
      <c r="FH15" s="114" t="s">
        <v>1009</v>
      </c>
      <c r="FI15" s="114">
        <v>30</v>
      </c>
      <c r="FJ15" s="731">
        <f>SUM(FI15,FI16,FI17,FI18,FI19,FI20,FI21,FI22,FI23)</f>
        <v>199</v>
      </c>
      <c r="FK15" s="703"/>
      <c r="FX15" s="12">
        <v>890000318</v>
      </c>
      <c r="FY15" s="12" t="s">
        <v>694</v>
      </c>
      <c r="FZ15" s="12" t="s">
        <v>77</v>
      </c>
      <c r="GA15" s="12">
        <v>31</v>
      </c>
      <c r="GB15" s="13"/>
      <c r="HH15" s="737">
        <v>210987582</v>
      </c>
      <c r="HI15" s="737" t="s">
        <v>970</v>
      </c>
      <c r="HJ15" s="737" t="s">
        <v>64</v>
      </c>
      <c r="HK15" s="69" t="s">
        <v>1007</v>
      </c>
      <c r="HL15" s="80">
        <v>13</v>
      </c>
      <c r="HM15" s="704">
        <f>SUM(HL15,HL16)</f>
        <v>76</v>
      </c>
    </row>
    <row r="16" spans="1:223" ht="118.95" customHeight="1" x14ac:dyDescent="0.3">
      <c r="A16" s="61">
        <v>6</v>
      </c>
      <c r="B16" s="61" t="s">
        <v>117</v>
      </c>
      <c r="C16" s="62" t="s">
        <v>137</v>
      </c>
      <c r="D16" s="61">
        <v>102</v>
      </c>
      <c r="E16" s="61">
        <v>1174</v>
      </c>
      <c r="F16" s="61" t="s">
        <v>1142</v>
      </c>
      <c r="G16" s="61" t="s">
        <v>1143</v>
      </c>
      <c r="H16" s="61" t="s">
        <v>1144</v>
      </c>
      <c r="I16" s="61">
        <v>58</v>
      </c>
      <c r="J16" s="76" t="s">
        <v>1036</v>
      </c>
      <c r="K16" s="76" t="s">
        <v>319</v>
      </c>
      <c r="L16" s="76">
        <v>12</v>
      </c>
      <c r="AC16" s="53">
        <v>4</v>
      </c>
      <c r="AD16" s="53" t="s">
        <v>65</v>
      </c>
      <c r="AE16" s="54" t="s">
        <v>67</v>
      </c>
      <c r="AF16" s="53">
        <v>5157</v>
      </c>
      <c r="AG16" s="53">
        <v>30308</v>
      </c>
      <c r="AH16" s="53" t="s">
        <v>364</v>
      </c>
      <c r="AI16" s="53" t="s">
        <v>578</v>
      </c>
      <c r="AJ16" s="53" t="s">
        <v>1098</v>
      </c>
      <c r="AK16" s="53">
        <v>272</v>
      </c>
      <c r="AL16" s="213" t="s">
        <v>1068</v>
      </c>
      <c r="AM16" s="202" t="s">
        <v>530</v>
      </c>
      <c r="AN16" s="202">
        <v>12</v>
      </c>
      <c r="AQ16" s="269">
        <v>18</v>
      </c>
      <c r="AR16" s="128" t="s">
        <v>111</v>
      </c>
      <c r="AS16" s="205" t="s">
        <v>112</v>
      </c>
      <c r="AT16" s="128">
        <v>133</v>
      </c>
      <c r="AU16" s="128">
        <v>901</v>
      </c>
      <c r="AV16" s="128" t="s">
        <v>1099</v>
      </c>
      <c r="AW16" s="128" t="s">
        <v>1129</v>
      </c>
      <c r="AX16" s="128" t="s">
        <v>1156</v>
      </c>
      <c r="AY16" s="128">
        <v>13</v>
      </c>
      <c r="AZ16" s="204" t="s">
        <v>1010</v>
      </c>
      <c r="BA16" s="203" t="s">
        <v>64</v>
      </c>
      <c r="BB16" s="203">
        <v>11</v>
      </c>
      <c r="BE16" s="79">
        <v>13</v>
      </c>
      <c r="BF16" s="14" t="s">
        <v>183</v>
      </c>
      <c r="BG16" s="197" t="s">
        <v>184</v>
      </c>
      <c r="BH16" s="14">
        <v>97</v>
      </c>
      <c r="BI16" s="14">
        <v>705</v>
      </c>
      <c r="BJ16" s="14" t="s">
        <v>690</v>
      </c>
      <c r="BK16" s="14" t="s">
        <v>1157</v>
      </c>
      <c r="BL16" s="14" t="s">
        <v>1158</v>
      </c>
      <c r="BM16" s="14">
        <v>11</v>
      </c>
      <c r="BN16" s="69" t="s">
        <v>95</v>
      </c>
      <c r="BO16" s="12"/>
      <c r="BP16" s="12">
        <v>11</v>
      </c>
      <c r="CD16" s="269">
        <v>12</v>
      </c>
      <c r="CE16" s="128" t="s">
        <v>91</v>
      </c>
      <c r="CF16" s="205" t="s">
        <v>92</v>
      </c>
      <c r="CG16" s="128">
        <v>69</v>
      </c>
      <c r="CH16" s="128">
        <v>208</v>
      </c>
      <c r="CI16" s="128" t="s">
        <v>1159</v>
      </c>
      <c r="CJ16" s="128" t="s">
        <v>1160</v>
      </c>
      <c r="CK16" s="128" t="s">
        <v>1161</v>
      </c>
      <c r="CL16" s="128" t="s">
        <v>60</v>
      </c>
      <c r="CM16" s="240"/>
      <c r="CN16" s="154"/>
      <c r="CO16" s="154"/>
      <c r="CR16" s="79">
        <v>9</v>
      </c>
      <c r="CS16" s="14" t="s">
        <v>157</v>
      </c>
      <c r="CT16" s="197" t="s">
        <v>170</v>
      </c>
      <c r="CU16" s="14">
        <v>20</v>
      </c>
      <c r="CV16" s="14">
        <v>183</v>
      </c>
      <c r="CW16" s="14" t="s">
        <v>1162</v>
      </c>
      <c r="CX16" s="14" t="s">
        <v>849</v>
      </c>
      <c r="CY16" s="14" t="s">
        <v>1163</v>
      </c>
      <c r="CZ16" s="14" t="s">
        <v>60</v>
      </c>
      <c r="DA16" s="240"/>
      <c r="DB16" s="154"/>
      <c r="DC16" s="154"/>
      <c r="DF16" s="269">
        <v>8</v>
      </c>
      <c r="DG16" s="128" t="s">
        <v>86</v>
      </c>
      <c r="DH16" s="205" t="s">
        <v>87</v>
      </c>
      <c r="DI16" s="128">
        <v>24</v>
      </c>
      <c r="DJ16" s="128">
        <v>424</v>
      </c>
      <c r="DK16" s="128" t="s">
        <v>1164</v>
      </c>
      <c r="DL16" s="128" t="s">
        <v>205</v>
      </c>
      <c r="DM16" s="128" t="s">
        <v>1165</v>
      </c>
      <c r="DN16" s="128" t="s">
        <v>60</v>
      </c>
      <c r="DO16" s="240"/>
      <c r="DP16" s="154"/>
      <c r="DQ16" s="154"/>
      <c r="EE16" s="271">
        <v>10</v>
      </c>
      <c r="EF16" s="59" t="s">
        <v>176</v>
      </c>
      <c r="EG16" s="214" t="s">
        <v>301</v>
      </c>
      <c r="EH16" s="59">
        <v>305</v>
      </c>
      <c r="EI16" s="59">
        <v>699</v>
      </c>
      <c r="EJ16" s="59" t="s">
        <v>162</v>
      </c>
      <c r="EK16" s="59" t="s">
        <v>1166</v>
      </c>
      <c r="EL16" s="59" t="s">
        <v>1167</v>
      </c>
      <c r="EM16" s="59">
        <v>22</v>
      </c>
      <c r="EN16" s="69" t="s">
        <v>95</v>
      </c>
      <c r="EO16" s="12"/>
      <c r="EP16" s="12">
        <v>22</v>
      </c>
      <c r="ES16" s="61" t="s">
        <v>165</v>
      </c>
      <c r="ET16" s="75" t="s">
        <v>306</v>
      </c>
      <c r="EU16" s="76">
        <f>SUM(D29,R6,AF80,AT10,BH8,BV4,CG14,CU13,DI10,EH29)</f>
        <v>3962</v>
      </c>
      <c r="EV16" s="76">
        <f>SUM(E29,S6,AG80,AU10,BI8,BW4,CH14,CV13,DJ10,EI29)</f>
        <v>6622</v>
      </c>
      <c r="EW16" s="76"/>
      <c r="EX16" s="76"/>
      <c r="EY16" s="76"/>
      <c r="EZ16" s="76" t="s">
        <v>1168</v>
      </c>
      <c r="FA16" s="29" t="s">
        <v>1169</v>
      </c>
      <c r="FD16" s="114" t="s">
        <v>1108</v>
      </c>
      <c r="FE16" s="114" t="s">
        <v>319</v>
      </c>
      <c r="FF16" s="114" t="s">
        <v>1170</v>
      </c>
      <c r="FG16" s="114" t="s">
        <v>66</v>
      </c>
      <c r="FH16" s="114" t="s">
        <v>1009</v>
      </c>
      <c r="FI16" s="114">
        <v>37</v>
      </c>
      <c r="FJ16" s="731"/>
      <c r="FK16" s="703"/>
      <c r="FX16" s="12">
        <v>390000172</v>
      </c>
      <c r="FY16" s="12" t="s">
        <v>1171</v>
      </c>
      <c r="FZ16" s="12" t="s">
        <v>200</v>
      </c>
      <c r="GA16" s="12">
        <v>27</v>
      </c>
      <c r="GB16" s="13"/>
      <c r="HH16" s="738"/>
      <c r="HI16" s="738"/>
      <c r="HJ16" s="738"/>
      <c r="HK16" s="69" t="s">
        <v>1040</v>
      </c>
      <c r="HL16" s="80">
        <v>63</v>
      </c>
      <c r="HM16" s="704"/>
    </row>
    <row r="17" spans="1:221" ht="136.05000000000001" customHeight="1" x14ac:dyDescent="0.3">
      <c r="A17" s="61">
        <v>6</v>
      </c>
      <c r="B17" s="61" t="s">
        <v>117</v>
      </c>
      <c r="C17" s="62" t="s">
        <v>137</v>
      </c>
      <c r="D17" s="61">
        <v>102</v>
      </c>
      <c r="E17" s="61">
        <v>1174</v>
      </c>
      <c r="F17" s="61" t="s">
        <v>1142</v>
      </c>
      <c r="G17" s="61" t="s">
        <v>1143</v>
      </c>
      <c r="H17" s="61" t="s">
        <v>1144</v>
      </c>
      <c r="I17" s="61">
        <v>58</v>
      </c>
      <c r="J17" s="22" t="s">
        <v>95</v>
      </c>
      <c r="K17" s="76"/>
      <c r="L17" s="76" t="s">
        <v>140</v>
      </c>
      <c r="AC17" s="53">
        <v>4</v>
      </c>
      <c r="AD17" s="53" t="s">
        <v>65</v>
      </c>
      <c r="AE17" s="54" t="s">
        <v>67</v>
      </c>
      <c r="AF17" s="53">
        <v>5157</v>
      </c>
      <c r="AG17" s="53">
        <v>30308</v>
      </c>
      <c r="AH17" s="53" t="s">
        <v>364</v>
      </c>
      <c r="AI17" s="53" t="s">
        <v>578</v>
      </c>
      <c r="AJ17" s="53" t="s">
        <v>1098</v>
      </c>
      <c r="AK17" s="53">
        <v>272</v>
      </c>
      <c r="AL17" s="213" t="s">
        <v>1062</v>
      </c>
      <c r="AM17" s="202" t="s">
        <v>319</v>
      </c>
      <c r="AN17" s="202">
        <v>12</v>
      </c>
      <c r="AQ17" s="269">
        <v>18</v>
      </c>
      <c r="AR17" s="128" t="s">
        <v>111</v>
      </c>
      <c r="AS17" s="205" t="s">
        <v>112</v>
      </c>
      <c r="AT17" s="128">
        <v>133</v>
      </c>
      <c r="AU17" s="128">
        <v>901</v>
      </c>
      <c r="AV17" s="128" t="s">
        <v>1099</v>
      </c>
      <c r="AW17" s="128" t="s">
        <v>1129</v>
      </c>
      <c r="AX17" s="128" t="s">
        <v>1156</v>
      </c>
      <c r="AY17" s="128">
        <v>13</v>
      </c>
      <c r="AZ17" s="204" t="s">
        <v>95</v>
      </c>
      <c r="BA17" s="203"/>
      <c r="BB17" s="203" t="s">
        <v>1121</v>
      </c>
      <c r="BE17" s="269">
        <v>16</v>
      </c>
      <c r="BF17" s="128" t="s">
        <v>144</v>
      </c>
      <c r="BG17" s="205" t="s">
        <v>146</v>
      </c>
      <c r="BH17" s="128">
        <v>70</v>
      </c>
      <c r="BI17" s="128">
        <v>333</v>
      </c>
      <c r="BJ17" s="128" t="s">
        <v>358</v>
      </c>
      <c r="BK17" s="128" t="s">
        <v>337</v>
      </c>
      <c r="BL17" s="128" t="s">
        <v>169</v>
      </c>
      <c r="BM17" s="128">
        <v>11</v>
      </c>
      <c r="BN17" s="203" t="s">
        <v>95</v>
      </c>
      <c r="BO17" s="203"/>
      <c r="BP17" s="203">
        <v>11</v>
      </c>
      <c r="CD17" s="79">
        <v>13</v>
      </c>
      <c r="CE17" s="14" t="s">
        <v>260</v>
      </c>
      <c r="CF17" s="197" t="s">
        <v>261</v>
      </c>
      <c r="CG17" s="14">
        <v>65</v>
      </c>
      <c r="CH17" s="14">
        <v>430</v>
      </c>
      <c r="CI17" s="14" t="s">
        <v>703</v>
      </c>
      <c r="CJ17" s="14" t="s">
        <v>249</v>
      </c>
      <c r="CK17" s="14" t="s">
        <v>1172</v>
      </c>
      <c r="CL17" s="14" t="s">
        <v>60</v>
      </c>
      <c r="CM17" s="240"/>
      <c r="CN17" s="154"/>
      <c r="CO17" s="154"/>
      <c r="CR17" s="269">
        <v>10</v>
      </c>
      <c r="CS17" s="128" t="s">
        <v>284</v>
      </c>
      <c r="CT17" s="205" t="s">
        <v>288</v>
      </c>
      <c r="CU17" s="128">
        <v>18</v>
      </c>
      <c r="CV17" s="128">
        <v>160</v>
      </c>
      <c r="CW17" s="128" t="s">
        <v>1173</v>
      </c>
      <c r="CX17" s="128" t="s">
        <v>1174</v>
      </c>
      <c r="CY17" s="128" t="s">
        <v>187</v>
      </c>
      <c r="CZ17" s="128" t="s">
        <v>60</v>
      </c>
      <c r="DA17" s="240"/>
      <c r="DB17" s="154"/>
      <c r="DC17" s="154"/>
      <c r="DF17" s="79">
        <v>10</v>
      </c>
      <c r="DG17" s="14" t="s">
        <v>174</v>
      </c>
      <c r="DH17" s="197" t="s">
        <v>175</v>
      </c>
      <c r="DI17" s="14">
        <v>21</v>
      </c>
      <c r="DJ17" s="14">
        <v>241</v>
      </c>
      <c r="DK17" s="14" t="s">
        <v>1175</v>
      </c>
      <c r="DL17" s="14" t="s">
        <v>179</v>
      </c>
      <c r="DM17" s="14" t="s">
        <v>1176</v>
      </c>
      <c r="DN17" s="14" t="s">
        <v>60</v>
      </c>
      <c r="DO17" s="240"/>
      <c r="DP17" s="154"/>
      <c r="DQ17" s="154"/>
      <c r="EE17" s="282">
        <v>7</v>
      </c>
      <c r="EF17" s="217" t="s">
        <v>183</v>
      </c>
      <c r="EG17" s="218" t="s">
        <v>184</v>
      </c>
      <c r="EH17" s="217">
        <v>363</v>
      </c>
      <c r="EI17" s="217">
        <v>890</v>
      </c>
      <c r="EJ17" s="217" t="s">
        <v>238</v>
      </c>
      <c r="EK17" s="217" t="s">
        <v>1177</v>
      </c>
      <c r="EL17" s="217" t="s">
        <v>1178</v>
      </c>
      <c r="EM17" s="217">
        <v>20</v>
      </c>
      <c r="EN17" s="208" t="s">
        <v>95</v>
      </c>
      <c r="EO17" s="209"/>
      <c r="EP17" s="209">
        <v>20</v>
      </c>
      <c r="ES17" s="32" t="s">
        <v>183</v>
      </c>
      <c r="ET17" s="33" t="s">
        <v>184</v>
      </c>
      <c r="EU17" s="33">
        <f>SUM(D26,AF73,AT15,BH16,CG12,CU18,DI18,EH17)</f>
        <v>3473</v>
      </c>
      <c r="EV17" s="33">
        <f>SUM(E26,AG73,AU15,BI16,CH12,CV18,DJ18,EI17)</f>
        <v>8664</v>
      </c>
      <c r="EW17" s="33"/>
      <c r="EX17" s="33"/>
      <c r="EY17" s="33"/>
      <c r="EZ17" s="33" t="s">
        <v>1179</v>
      </c>
      <c r="FA17" s="36" t="s">
        <v>1180</v>
      </c>
      <c r="FD17" s="114" t="s">
        <v>1108</v>
      </c>
      <c r="FE17" s="114" t="s">
        <v>319</v>
      </c>
      <c r="FF17" s="114" t="s">
        <v>1060</v>
      </c>
      <c r="FG17" s="114" t="s">
        <v>503</v>
      </c>
      <c r="FH17" s="114" t="s">
        <v>1009</v>
      </c>
      <c r="FI17" s="114">
        <v>15</v>
      </c>
      <c r="FJ17" s="731"/>
      <c r="FK17" s="703"/>
      <c r="FX17" s="12">
        <v>890975568</v>
      </c>
      <c r="FY17" s="12" t="s">
        <v>657</v>
      </c>
      <c r="FZ17" s="12" t="s">
        <v>64</v>
      </c>
      <c r="GA17" s="12">
        <v>25</v>
      </c>
      <c r="GB17" s="13"/>
      <c r="HH17" s="50">
        <v>210010443</v>
      </c>
      <c r="HI17" s="50" t="s">
        <v>693</v>
      </c>
      <c r="HJ17" s="50" t="s">
        <v>77</v>
      </c>
      <c r="HK17" s="50" t="s">
        <v>1181</v>
      </c>
      <c r="HL17" s="50">
        <v>12</v>
      </c>
    </row>
    <row r="18" spans="1:221" ht="169.95" customHeight="1" x14ac:dyDescent="0.3">
      <c r="A18" s="53">
        <v>5</v>
      </c>
      <c r="B18" s="53" t="s">
        <v>157</v>
      </c>
      <c r="C18" s="54" t="s">
        <v>170</v>
      </c>
      <c r="D18" s="53">
        <v>174</v>
      </c>
      <c r="E18" s="53">
        <v>1930</v>
      </c>
      <c r="F18" s="53" t="s">
        <v>1182</v>
      </c>
      <c r="G18" s="53" t="s">
        <v>1183</v>
      </c>
      <c r="H18" s="53" t="s">
        <v>1184</v>
      </c>
      <c r="I18" s="53">
        <v>53</v>
      </c>
      <c r="J18" s="213" t="s">
        <v>1005</v>
      </c>
      <c r="K18" s="53" t="s">
        <v>1006</v>
      </c>
      <c r="L18" s="202">
        <v>34</v>
      </c>
      <c r="AC18" s="53">
        <v>4</v>
      </c>
      <c r="AD18" s="53" t="s">
        <v>65</v>
      </c>
      <c r="AE18" s="54" t="s">
        <v>67</v>
      </c>
      <c r="AF18" s="53">
        <v>5157</v>
      </c>
      <c r="AG18" s="53">
        <v>30308</v>
      </c>
      <c r="AH18" s="53" t="s">
        <v>364</v>
      </c>
      <c r="AI18" s="53" t="s">
        <v>578</v>
      </c>
      <c r="AJ18" s="53" t="s">
        <v>1098</v>
      </c>
      <c r="AK18" s="53">
        <v>272</v>
      </c>
      <c r="AL18" s="68" t="s">
        <v>95</v>
      </c>
      <c r="AM18" s="219"/>
      <c r="AN18" s="202">
        <v>42</v>
      </c>
      <c r="AQ18" s="79">
        <v>28</v>
      </c>
      <c r="AR18" s="14" t="s">
        <v>244</v>
      </c>
      <c r="AS18" s="197" t="s">
        <v>330</v>
      </c>
      <c r="AT18" s="14">
        <v>37</v>
      </c>
      <c r="AU18" s="14">
        <v>388</v>
      </c>
      <c r="AV18" s="14" t="s">
        <v>159</v>
      </c>
      <c r="AW18" s="14" t="s">
        <v>727</v>
      </c>
      <c r="AX18" s="14" t="s">
        <v>1185</v>
      </c>
      <c r="AY18" s="14">
        <v>11</v>
      </c>
      <c r="AZ18" s="12" t="s">
        <v>95</v>
      </c>
      <c r="BA18" s="12"/>
      <c r="BB18" s="12">
        <v>11</v>
      </c>
      <c r="BE18" s="79">
        <v>3</v>
      </c>
      <c r="BF18" s="14" t="s">
        <v>157</v>
      </c>
      <c r="BG18" s="197" t="s">
        <v>170</v>
      </c>
      <c r="BH18" s="14">
        <v>357</v>
      </c>
      <c r="BI18" s="14">
        <v>1990</v>
      </c>
      <c r="BJ18" s="14" t="s">
        <v>408</v>
      </c>
      <c r="BK18" s="14" t="s">
        <v>1186</v>
      </c>
      <c r="BL18" s="14" t="s">
        <v>1187</v>
      </c>
      <c r="BM18" s="14" t="s">
        <v>60</v>
      </c>
      <c r="BN18" s="153"/>
      <c r="BO18" s="238"/>
      <c r="BP18" s="238"/>
      <c r="CD18" s="269">
        <v>14</v>
      </c>
      <c r="CE18" s="128" t="s">
        <v>323</v>
      </c>
      <c r="CF18" s="205" t="s">
        <v>324</v>
      </c>
      <c r="CG18" s="128">
        <v>50</v>
      </c>
      <c r="CH18" s="128">
        <v>204</v>
      </c>
      <c r="CI18" s="128" t="s">
        <v>774</v>
      </c>
      <c r="CJ18" s="128" t="s">
        <v>258</v>
      </c>
      <c r="CK18" s="128" t="s">
        <v>1188</v>
      </c>
      <c r="CL18" s="128" t="s">
        <v>60</v>
      </c>
      <c r="CM18" s="240"/>
      <c r="CN18" s="154"/>
      <c r="CO18" s="154"/>
      <c r="CR18" s="79">
        <v>11</v>
      </c>
      <c r="CS18" s="14" t="s">
        <v>183</v>
      </c>
      <c r="CT18" s="197" t="s">
        <v>184</v>
      </c>
      <c r="CU18" s="14">
        <v>18</v>
      </c>
      <c r="CV18" s="14">
        <v>210</v>
      </c>
      <c r="CW18" s="14" t="s">
        <v>1189</v>
      </c>
      <c r="CX18" s="14" t="s">
        <v>767</v>
      </c>
      <c r="CY18" s="14" t="s">
        <v>1190</v>
      </c>
      <c r="CZ18" s="14" t="s">
        <v>60</v>
      </c>
      <c r="DA18" s="240"/>
      <c r="DB18" s="154"/>
      <c r="DC18" s="154"/>
      <c r="DF18" s="269">
        <v>12</v>
      </c>
      <c r="DG18" s="128" t="s">
        <v>183</v>
      </c>
      <c r="DH18" s="205" t="s">
        <v>184</v>
      </c>
      <c r="DI18" s="128">
        <v>15</v>
      </c>
      <c r="DJ18" s="128">
        <v>205</v>
      </c>
      <c r="DK18" s="128" t="s">
        <v>179</v>
      </c>
      <c r="DL18" s="128" t="s">
        <v>1191</v>
      </c>
      <c r="DM18" s="128" t="s">
        <v>1192</v>
      </c>
      <c r="DN18" s="128" t="s">
        <v>60</v>
      </c>
      <c r="DO18" s="240"/>
      <c r="DP18" s="154"/>
      <c r="DQ18" s="154"/>
      <c r="EE18" s="79">
        <v>1</v>
      </c>
      <c r="EF18" s="14" t="s">
        <v>157</v>
      </c>
      <c r="EG18" s="197" t="s">
        <v>170</v>
      </c>
      <c r="EH18" s="14">
        <v>826</v>
      </c>
      <c r="EI18" s="14">
        <v>3589</v>
      </c>
      <c r="EJ18" s="14" t="s">
        <v>1148</v>
      </c>
      <c r="EK18" s="14" t="s">
        <v>1114</v>
      </c>
      <c r="EL18" s="14" t="s">
        <v>1193</v>
      </c>
      <c r="EM18" s="14">
        <v>19</v>
      </c>
      <c r="EN18" s="69" t="s">
        <v>95</v>
      </c>
      <c r="EO18" s="12"/>
      <c r="EP18" s="12">
        <v>19</v>
      </c>
      <c r="ES18" s="26" t="s">
        <v>91</v>
      </c>
      <c r="ET18" s="27" t="s">
        <v>92</v>
      </c>
      <c r="EU18" s="27">
        <f>SUM(D27,R4,AF70,AT24,BH20,CG16,DI21,EH24)</f>
        <v>3730</v>
      </c>
      <c r="EV18" s="27">
        <f>SUM(E27,S4,AG70,AU24,BI20,CH16,DJ21,EI24)</f>
        <v>11075</v>
      </c>
      <c r="EW18" s="27"/>
      <c r="EX18" s="27"/>
      <c r="EY18" s="27"/>
      <c r="EZ18" s="27" t="s">
        <v>1194</v>
      </c>
      <c r="FA18" s="29" t="s">
        <v>1169</v>
      </c>
      <c r="FD18" s="114" t="s">
        <v>1108</v>
      </c>
      <c r="FE18" s="114" t="s">
        <v>319</v>
      </c>
      <c r="FF18" s="114" t="s">
        <v>1067</v>
      </c>
      <c r="FG18" s="114" t="s">
        <v>118</v>
      </c>
      <c r="FH18" s="114" t="s">
        <v>1009</v>
      </c>
      <c r="FI18" s="114">
        <v>20</v>
      </c>
      <c r="FJ18" s="731"/>
      <c r="FK18" s="703"/>
      <c r="FX18" s="12">
        <v>710002569</v>
      </c>
      <c r="FY18" s="12" t="s">
        <v>107</v>
      </c>
      <c r="FZ18" s="12" t="s">
        <v>77</v>
      </c>
      <c r="GA18" s="12">
        <v>24</v>
      </c>
      <c r="GB18" s="13"/>
      <c r="HH18" s="12">
        <v>210780144</v>
      </c>
      <c r="HI18" s="12" t="s">
        <v>1069</v>
      </c>
      <c r="HJ18" s="12" t="s">
        <v>77</v>
      </c>
      <c r="HK18" s="12" t="s">
        <v>1040</v>
      </c>
      <c r="HL18" s="12">
        <v>205</v>
      </c>
    </row>
    <row r="19" spans="1:221" ht="153" customHeight="1" x14ac:dyDescent="0.3">
      <c r="A19" s="53">
        <v>5</v>
      </c>
      <c r="B19" s="53" t="s">
        <v>157</v>
      </c>
      <c r="C19" s="54" t="s">
        <v>170</v>
      </c>
      <c r="D19" s="53">
        <v>174</v>
      </c>
      <c r="E19" s="53">
        <v>1930</v>
      </c>
      <c r="F19" s="53" t="s">
        <v>1182</v>
      </c>
      <c r="G19" s="53" t="s">
        <v>1183</v>
      </c>
      <c r="H19" s="53" t="s">
        <v>1184</v>
      </c>
      <c r="I19" s="53">
        <v>53</v>
      </c>
      <c r="J19" s="68" t="s">
        <v>95</v>
      </c>
      <c r="K19" s="202"/>
      <c r="L19" s="202">
        <v>19</v>
      </c>
      <c r="AC19" s="61">
        <v>6</v>
      </c>
      <c r="AD19" s="61" t="s">
        <v>78</v>
      </c>
      <c r="AE19" s="62" t="s">
        <v>79</v>
      </c>
      <c r="AF19" s="61">
        <v>4382</v>
      </c>
      <c r="AG19" s="61">
        <v>17348</v>
      </c>
      <c r="AH19" s="61" t="s">
        <v>701</v>
      </c>
      <c r="AI19" s="61" t="s">
        <v>650</v>
      </c>
      <c r="AJ19" s="61" t="s">
        <v>1195</v>
      </c>
      <c r="AK19" s="61">
        <v>218</v>
      </c>
      <c r="AL19" s="181" t="s">
        <v>1009</v>
      </c>
      <c r="AM19" s="61" t="s">
        <v>1006</v>
      </c>
      <c r="AN19" s="76">
        <v>85</v>
      </c>
      <c r="AQ19" s="269">
        <v>3</v>
      </c>
      <c r="AR19" s="128" t="s">
        <v>211</v>
      </c>
      <c r="AS19" s="205" t="s">
        <v>212</v>
      </c>
      <c r="AT19" s="128">
        <v>556</v>
      </c>
      <c r="AU19" s="128">
        <v>2483</v>
      </c>
      <c r="AV19" s="128" t="s">
        <v>58</v>
      </c>
      <c r="AW19" s="128" t="s">
        <v>58</v>
      </c>
      <c r="AX19" s="128" t="s">
        <v>1196</v>
      </c>
      <c r="AY19" s="128" t="s">
        <v>60</v>
      </c>
      <c r="AZ19" s="153"/>
      <c r="BA19" s="238"/>
      <c r="BB19" s="238"/>
      <c r="BE19" s="269">
        <v>4</v>
      </c>
      <c r="BF19" s="128" t="s">
        <v>309</v>
      </c>
      <c r="BG19" s="205" t="s">
        <v>310</v>
      </c>
      <c r="BH19" s="128">
        <v>286</v>
      </c>
      <c r="BI19" s="128">
        <v>0</v>
      </c>
      <c r="BJ19" s="128" t="s">
        <v>1197</v>
      </c>
      <c r="BK19" s="128" t="s">
        <v>1198</v>
      </c>
      <c r="BL19" s="128" t="s">
        <v>152</v>
      </c>
      <c r="BM19" s="128" t="s">
        <v>234</v>
      </c>
      <c r="BN19" s="240"/>
      <c r="BO19" s="154"/>
      <c r="BP19" s="154"/>
      <c r="CD19" s="79">
        <v>15</v>
      </c>
      <c r="CE19" s="14" t="s">
        <v>284</v>
      </c>
      <c r="CF19" s="197" t="s">
        <v>288</v>
      </c>
      <c r="CG19" s="14">
        <v>39</v>
      </c>
      <c r="CH19" s="14">
        <v>241</v>
      </c>
      <c r="CI19" s="14" t="s">
        <v>83</v>
      </c>
      <c r="CJ19" s="14" t="s">
        <v>795</v>
      </c>
      <c r="CK19" s="14" t="s">
        <v>1199</v>
      </c>
      <c r="CL19" s="14" t="s">
        <v>60</v>
      </c>
      <c r="CM19" s="240"/>
      <c r="CN19" s="154"/>
      <c r="CO19" s="154"/>
      <c r="CR19" s="269">
        <v>12</v>
      </c>
      <c r="CS19" s="128" t="s">
        <v>86</v>
      </c>
      <c r="CT19" s="205" t="s">
        <v>87</v>
      </c>
      <c r="CU19" s="128">
        <v>17</v>
      </c>
      <c r="CV19" s="128">
        <v>336</v>
      </c>
      <c r="CW19" s="128" t="s">
        <v>1200</v>
      </c>
      <c r="CX19" s="128" t="s">
        <v>942</v>
      </c>
      <c r="CY19" s="128" t="s">
        <v>957</v>
      </c>
      <c r="CZ19" s="128" t="s">
        <v>60</v>
      </c>
      <c r="DA19" s="240"/>
      <c r="DB19" s="154"/>
      <c r="DC19" s="154"/>
      <c r="DF19" s="79">
        <v>13</v>
      </c>
      <c r="DG19" s="14" t="s">
        <v>323</v>
      </c>
      <c r="DH19" s="197" t="s">
        <v>324</v>
      </c>
      <c r="DI19" s="14">
        <v>14</v>
      </c>
      <c r="DJ19" s="14">
        <v>144</v>
      </c>
      <c r="DK19" s="14" t="s">
        <v>1201</v>
      </c>
      <c r="DL19" s="14" t="s">
        <v>1202</v>
      </c>
      <c r="DM19" s="14" t="s">
        <v>1203</v>
      </c>
      <c r="DN19" s="14" t="s">
        <v>60</v>
      </c>
      <c r="DO19" s="240"/>
      <c r="DP19" s="154"/>
      <c r="DQ19" s="154"/>
      <c r="EE19" s="281">
        <v>12</v>
      </c>
      <c r="EF19" s="223" t="s">
        <v>174</v>
      </c>
      <c r="EG19" s="224" t="s">
        <v>175</v>
      </c>
      <c r="EH19" s="223">
        <v>262</v>
      </c>
      <c r="EI19" s="223">
        <v>1241</v>
      </c>
      <c r="EJ19" s="223" t="s">
        <v>1204</v>
      </c>
      <c r="EK19" s="223" t="s">
        <v>1205</v>
      </c>
      <c r="EL19" s="223" t="s">
        <v>1206</v>
      </c>
      <c r="EM19" s="223">
        <v>18</v>
      </c>
      <c r="EN19" s="208" t="s">
        <v>968</v>
      </c>
      <c r="EO19" s="209" t="s">
        <v>64</v>
      </c>
      <c r="EP19" s="209">
        <v>13</v>
      </c>
      <c r="ES19" s="73" t="s">
        <v>557</v>
      </c>
      <c r="ET19" s="84" t="s">
        <v>558</v>
      </c>
      <c r="EU19" s="44">
        <f>SUM(AF54,EH59)</f>
        <v>4184</v>
      </c>
      <c r="EV19" s="44">
        <f>SUM(AG54,EI59)</f>
        <v>13988</v>
      </c>
      <c r="EW19" s="44"/>
      <c r="EX19" s="44"/>
      <c r="EY19" s="44"/>
      <c r="EZ19" s="44" t="s">
        <v>1207</v>
      </c>
      <c r="FA19" s="36">
        <f>91/EU19</f>
        <v>2.1749521988527726E-2</v>
      </c>
      <c r="FD19" s="114" t="s">
        <v>1108</v>
      </c>
      <c r="FE19" s="114" t="s">
        <v>319</v>
      </c>
      <c r="FF19" s="114" t="s">
        <v>1208</v>
      </c>
      <c r="FG19" s="216" t="s">
        <v>102</v>
      </c>
      <c r="FH19" s="114" t="s">
        <v>1009</v>
      </c>
      <c r="FI19" s="114">
        <v>26</v>
      </c>
      <c r="FJ19" s="731"/>
      <c r="FK19" s="703"/>
      <c r="FX19" s="12">
        <v>580972008</v>
      </c>
      <c r="FY19" s="12" t="s">
        <v>726</v>
      </c>
      <c r="FZ19" s="12" t="s">
        <v>77</v>
      </c>
      <c r="GA19" s="12">
        <v>22</v>
      </c>
      <c r="GB19" s="13"/>
      <c r="HH19" s="50">
        <v>210780292</v>
      </c>
      <c r="HI19" s="50" t="s">
        <v>1079</v>
      </c>
      <c r="HJ19" s="50" t="s">
        <v>77</v>
      </c>
      <c r="HK19" s="50" t="s">
        <v>1040</v>
      </c>
      <c r="HL19" s="50">
        <v>186</v>
      </c>
    </row>
    <row r="20" spans="1:221" ht="169.95" customHeight="1" x14ac:dyDescent="0.3">
      <c r="A20" s="61">
        <v>8</v>
      </c>
      <c r="B20" s="61" t="s">
        <v>174</v>
      </c>
      <c r="C20" s="62" t="s">
        <v>175</v>
      </c>
      <c r="D20" s="61">
        <v>88</v>
      </c>
      <c r="E20" s="61">
        <v>1006</v>
      </c>
      <c r="F20" s="61" t="s">
        <v>1209</v>
      </c>
      <c r="G20" s="61" t="s">
        <v>1183</v>
      </c>
      <c r="H20" s="61" t="s">
        <v>1210</v>
      </c>
      <c r="I20" s="61">
        <v>29</v>
      </c>
      <c r="J20" s="181" t="s">
        <v>1005</v>
      </c>
      <c r="K20" s="61" t="s">
        <v>1006</v>
      </c>
      <c r="L20" s="76">
        <v>21</v>
      </c>
      <c r="AC20" s="61">
        <v>6</v>
      </c>
      <c r="AD20" s="61" t="s">
        <v>78</v>
      </c>
      <c r="AE20" s="62" t="s">
        <v>79</v>
      </c>
      <c r="AF20" s="61">
        <v>4382</v>
      </c>
      <c r="AG20" s="61">
        <v>17348</v>
      </c>
      <c r="AH20" s="61" t="s">
        <v>701</v>
      </c>
      <c r="AI20" s="61" t="s">
        <v>650</v>
      </c>
      <c r="AJ20" s="61" t="s">
        <v>1195</v>
      </c>
      <c r="AK20" s="61">
        <v>218</v>
      </c>
      <c r="AL20" s="181" t="s">
        <v>1062</v>
      </c>
      <c r="AM20" s="76" t="s">
        <v>319</v>
      </c>
      <c r="AN20" s="76">
        <v>43</v>
      </c>
      <c r="AQ20" s="79">
        <v>4</v>
      </c>
      <c r="AR20" s="14" t="s">
        <v>157</v>
      </c>
      <c r="AS20" s="197" t="s">
        <v>170</v>
      </c>
      <c r="AT20" s="14">
        <v>556</v>
      </c>
      <c r="AU20" s="14">
        <v>2334</v>
      </c>
      <c r="AV20" s="14" t="s">
        <v>1211</v>
      </c>
      <c r="AW20" s="14" t="s">
        <v>1212</v>
      </c>
      <c r="AX20" s="14" t="s">
        <v>1213</v>
      </c>
      <c r="AY20" s="14" t="s">
        <v>60</v>
      </c>
      <c r="AZ20" s="240"/>
      <c r="BA20" s="154"/>
      <c r="BB20" s="154"/>
      <c r="BE20" s="79">
        <v>8</v>
      </c>
      <c r="BF20" s="14" t="s">
        <v>91</v>
      </c>
      <c r="BG20" s="197" t="s">
        <v>92</v>
      </c>
      <c r="BH20" s="14">
        <v>190</v>
      </c>
      <c r="BI20" s="14">
        <v>397</v>
      </c>
      <c r="BJ20" s="14" t="s">
        <v>1214</v>
      </c>
      <c r="BK20" s="14" t="s">
        <v>1215</v>
      </c>
      <c r="BL20" s="14" t="s">
        <v>1216</v>
      </c>
      <c r="BM20" s="14" t="s">
        <v>60</v>
      </c>
      <c r="BN20" s="240"/>
      <c r="BO20" s="154"/>
      <c r="BP20" s="154"/>
      <c r="CD20" s="269">
        <v>16</v>
      </c>
      <c r="CE20" s="128" t="s">
        <v>279</v>
      </c>
      <c r="CF20" s="205" t="s">
        <v>280</v>
      </c>
      <c r="CG20" s="128">
        <v>35</v>
      </c>
      <c r="CH20" s="128">
        <v>106</v>
      </c>
      <c r="CI20" s="128" t="s">
        <v>622</v>
      </c>
      <c r="CJ20" s="128" t="s">
        <v>513</v>
      </c>
      <c r="CK20" s="128" t="s">
        <v>1217</v>
      </c>
      <c r="CL20" s="128" t="s">
        <v>60</v>
      </c>
      <c r="CM20" s="240"/>
      <c r="CN20" s="154"/>
      <c r="CO20" s="154"/>
      <c r="CR20" s="79">
        <v>13</v>
      </c>
      <c r="CS20" s="14" t="s">
        <v>244</v>
      </c>
      <c r="CT20" s="197" t="s">
        <v>330</v>
      </c>
      <c r="CU20" s="14">
        <v>16</v>
      </c>
      <c r="CV20" s="14">
        <v>123</v>
      </c>
      <c r="CW20" s="14" t="s">
        <v>327</v>
      </c>
      <c r="CX20" s="14" t="s">
        <v>1218</v>
      </c>
      <c r="CY20" s="14" t="s">
        <v>1219</v>
      </c>
      <c r="CZ20" s="14" t="s">
        <v>60</v>
      </c>
      <c r="DA20" s="240"/>
      <c r="DB20" s="154"/>
      <c r="DC20" s="154"/>
      <c r="DF20" s="269">
        <v>14</v>
      </c>
      <c r="DG20" s="128" t="s">
        <v>226</v>
      </c>
      <c r="DH20" s="205" t="s">
        <v>272</v>
      </c>
      <c r="DI20" s="128">
        <v>13</v>
      </c>
      <c r="DJ20" s="128">
        <v>98</v>
      </c>
      <c r="DK20" s="128" t="s">
        <v>836</v>
      </c>
      <c r="DL20" s="128" t="s">
        <v>549</v>
      </c>
      <c r="DM20" s="128" t="s">
        <v>835</v>
      </c>
      <c r="DN20" s="128" t="s">
        <v>60</v>
      </c>
      <c r="DO20" s="240"/>
      <c r="DP20" s="154"/>
      <c r="DQ20" s="154"/>
      <c r="EE20" s="281">
        <v>12</v>
      </c>
      <c r="EF20" s="223" t="s">
        <v>174</v>
      </c>
      <c r="EG20" s="224" t="s">
        <v>175</v>
      </c>
      <c r="EH20" s="223">
        <v>262</v>
      </c>
      <c r="EI20" s="223">
        <v>1241</v>
      </c>
      <c r="EJ20" s="223" t="s">
        <v>1204</v>
      </c>
      <c r="EK20" s="223" t="s">
        <v>1205</v>
      </c>
      <c r="EL20" s="223" t="s">
        <v>1206</v>
      </c>
      <c r="EM20" s="223">
        <v>18</v>
      </c>
      <c r="EN20" s="208" t="s">
        <v>95</v>
      </c>
      <c r="EO20" s="209"/>
      <c r="EP20" s="209" t="s">
        <v>235</v>
      </c>
      <c r="ES20" s="26" t="s">
        <v>226</v>
      </c>
      <c r="ET20" s="39" t="s">
        <v>227</v>
      </c>
      <c r="EU20" s="27">
        <f>SUM(D22,AF67,AT28,BH23,CG15,CU15,DI20,EH33)</f>
        <v>3704</v>
      </c>
      <c r="EV20" s="27">
        <f>SUM(E22,AG67,AU28,BI23,CH15,CV15,DJ20,EI33)</f>
        <v>14028</v>
      </c>
      <c r="EW20" s="27"/>
      <c r="EX20" s="27"/>
      <c r="EY20" s="27"/>
      <c r="EZ20" s="27" t="s">
        <v>1220</v>
      </c>
      <c r="FA20" s="29" t="s">
        <v>1169</v>
      </c>
      <c r="FD20" s="114" t="s">
        <v>1108</v>
      </c>
      <c r="FE20" s="114" t="s">
        <v>319</v>
      </c>
      <c r="FF20" s="114" t="s">
        <v>1078</v>
      </c>
      <c r="FG20" s="114" t="s">
        <v>158</v>
      </c>
      <c r="FH20" s="114" t="s">
        <v>1009</v>
      </c>
      <c r="FI20" s="114">
        <v>23</v>
      </c>
      <c r="FJ20" s="731"/>
      <c r="FK20" s="703"/>
      <c r="FX20" s="12">
        <v>210987657</v>
      </c>
      <c r="FY20" s="12" t="s">
        <v>1221</v>
      </c>
      <c r="FZ20" s="12" t="s">
        <v>64</v>
      </c>
      <c r="GA20" s="12">
        <v>16</v>
      </c>
      <c r="GB20" s="13"/>
      <c r="HH20" s="220">
        <v>710002288</v>
      </c>
      <c r="HI20" s="220" t="s">
        <v>103</v>
      </c>
      <c r="HJ20" s="220" t="s">
        <v>77</v>
      </c>
      <c r="HK20" s="12" t="s">
        <v>1040</v>
      </c>
      <c r="HL20" s="12">
        <v>77</v>
      </c>
    </row>
    <row r="21" spans="1:221" ht="136.05000000000001" customHeight="1" x14ac:dyDescent="0.3">
      <c r="A21" s="61">
        <v>8</v>
      </c>
      <c r="B21" s="61" t="s">
        <v>174</v>
      </c>
      <c r="C21" s="62" t="s">
        <v>175</v>
      </c>
      <c r="D21" s="61">
        <v>88</v>
      </c>
      <c r="E21" s="61">
        <v>1006</v>
      </c>
      <c r="F21" s="61" t="s">
        <v>1209</v>
      </c>
      <c r="G21" s="61" t="s">
        <v>1183</v>
      </c>
      <c r="H21" s="61" t="s">
        <v>1210</v>
      </c>
      <c r="I21" s="61">
        <v>29</v>
      </c>
      <c r="J21" s="57" t="s">
        <v>95</v>
      </c>
      <c r="K21" s="76"/>
      <c r="L21" s="76" t="s">
        <v>182</v>
      </c>
      <c r="AC21" s="61">
        <v>6</v>
      </c>
      <c r="AD21" s="61" t="s">
        <v>78</v>
      </c>
      <c r="AE21" s="62" t="s">
        <v>79</v>
      </c>
      <c r="AF21" s="61">
        <v>4382</v>
      </c>
      <c r="AG21" s="61">
        <v>17348</v>
      </c>
      <c r="AH21" s="61" t="s">
        <v>701</v>
      </c>
      <c r="AI21" s="61" t="s">
        <v>650</v>
      </c>
      <c r="AJ21" s="61" t="s">
        <v>1195</v>
      </c>
      <c r="AK21" s="61">
        <v>218</v>
      </c>
      <c r="AL21" s="181" t="s">
        <v>1081</v>
      </c>
      <c r="AM21" s="76" t="s">
        <v>319</v>
      </c>
      <c r="AN21" s="76">
        <v>15</v>
      </c>
      <c r="AQ21" s="269">
        <v>6</v>
      </c>
      <c r="AR21" s="128" t="s">
        <v>309</v>
      </c>
      <c r="AS21" s="205" t="s">
        <v>310</v>
      </c>
      <c r="AT21" s="128">
        <v>478</v>
      </c>
      <c r="AU21" s="128">
        <v>0</v>
      </c>
      <c r="AV21" s="128" t="s">
        <v>1222</v>
      </c>
      <c r="AW21" s="128" t="s">
        <v>1223</v>
      </c>
      <c r="AX21" s="128" t="s">
        <v>152</v>
      </c>
      <c r="AY21" s="128" t="s">
        <v>234</v>
      </c>
      <c r="AZ21" s="240"/>
      <c r="BA21" s="154"/>
      <c r="BB21" s="154"/>
      <c r="BE21" s="269">
        <v>9</v>
      </c>
      <c r="BF21" s="128" t="s">
        <v>254</v>
      </c>
      <c r="BG21" s="205" t="s">
        <v>255</v>
      </c>
      <c r="BH21" s="128">
        <v>184</v>
      </c>
      <c r="BI21" s="128">
        <v>1</v>
      </c>
      <c r="BJ21" s="128" t="s">
        <v>366</v>
      </c>
      <c r="BK21" s="128" t="s">
        <v>1224</v>
      </c>
      <c r="BL21" s="128" t="s">
        <v>152</v>
      </c>
      <c r="BM21" s="128" t="s">
        <v>60</v>
      </c>
      <c r="BN21" s="240"/>
      <c r="BO21" s="154"/>
      <c r="BP21" s="154"/>
      <c r="CD21" s="79">
        <v>17</v>
      </c>
      <c r="CE21" s="14" t="s">
        <v>86</v>
      </c>
      <c r="CF21" s="197" t="s">
        <v>87</v>
      </c>
      <c r="CG21" s="14">
        <v>30</v>
      </c>
      <c r="CH21" s="14">
        <v>623</v>
      </c>
      <c r="CI21" s="14" t="s">
        <v>602</v>
      </c>
      <c r="CJ21" s="14" t="s">
        <v>153</v>
      </c>
      <c r="CK21" s="14" t="s">
        <v>418</v>
      </c>
      <c r="CL21" s="14" t="s">
        <v>60</v>
      </c>
      <c r="CM21" s="240"/>
      <c r="CN21" s="154"/>
      <c r="CO21" s="154"/>
      <c r="CR21" s="269">
        <v>14</v>
      </c>
      <c r="CS21" s="128" t="s">
        <v>230</v>
      </c>
      <c r="CT21" s="205" t="s">
        <v>231</v>
      </c>
      <c r="CU21" s="128">
        <v>15</v>
      </c>
      <c r="CV21" s="128">
        <v>0</v>
      </c>
      <c r="CW21" s="128" t="s">
        <v>171</v>
      </c>
      <c r="CX21" s="128" t="s">
        <v>80</v>
      </c>
      <c r="CY21" s="128" t="s">
        <v>152</v>
      </c>
      <c r="CZ21" s="128" t="s">
        <v>234</v>
      </c>
      <c r="DA21" s="240"/>
      <c r="DB21" s="154"/>
      <c r="DC21" s="154"/>
      <c r="DF21" s="79">
        <v>15</v>
      </c>
      <c r="DG21" s="14" t="s">
        <v>91</v>
      </c>
      <c r="DH21" s="197" t="s">
        <v>92</v>
      </c>
      <c r="DI21" s="14">
        <v>12</v>
      </c>
      <c r="DJ21" s="14">
        <v>145</v>
      </c>
      <c r="DK21" s="14" t="s">
        <v>1225</v>
      </c>
      <c r="DL21" s="14" t="s">
        <v>653</v>
      </c>
      <c r="DM21" s="14" t="s">
        <v>1226</v>
      </c>
      <c r="DN21" s="14" t="s">
        <v>60</v>
      </c>
      <c r="DO21" s="240"/>
      <c r="DP21" s="154"/>
      <c r="DQ21" s="154"/>
      <c r="EE21" s="79">
        <v>17</v>
      </c>
      <c r="EF21" s="14" t="s">
        <v>117</v>
      </c>
      <c r="EG21" s="197" t="s">
        <v>137</v>
      </c>
      <c r="EH21" s="14">
        <v>183</v>
      </c>
      <c r="EI21" s="14">
        <v>841</v>
      </c>
      <c r="EJ21" s="14" t="s">
        <v>1064</v>
      </c>
      <c r="EK21" s="14" t="s">
        <v>1227</v>
      </c>
      <c r="EL21" s="14" t="s">
        <v>1228</v>
      </c>
      <c r="EM21" s="14">
        <v>18</v>
      </c>
      <c r="EN21" s="69" t="s">
        <v>95</v>
      </c>
      <c r="EO21" s="12"/>
      <c r="EP21" s="12">
        <v>18</v>
      </c>
      <c r="ES21" s="32" t="s">
        <v>252</v>
      </c>
      <c r="ET21" s="52" t="s">
        <v>477</v>
      </c>
      <c r="EU21" s="33">
        <f xml:space="preserve"> SUM(AF61,EH53)</f>
        <v>599</v>
      </c>
      <c r="EV21" s="33">
        <f xml:space="preserve"> SUM(AG61,EI53)</f>
        <v>7538</v>
      </c>
      <c r="EW21" s="33"/>
      <c r="EX21" s="33"/>
      <c r="EY21" s="33"/>
      <c r="EZ21" s="33" t="s">
        <v>1229</v>
      </c>
      <c r="FA21" s="36" t="s">
        <v>716</v>
      </c>
      <c r="FD21" s="114" t="s">
        <v>1108</v>
      </c>
      <c r="FE21" s="114" t="s">
        <v>319</v>
      </c>
      <c r="FF21" s="114" t="s">
        <v>1086</v>
      </c>
      <c r="FG21" s="216" t="s">
        <v>175</v>
      </c>
      <c r="FH21" s="114" t="s">
        <v>1009</v>
      </c>
      <c r="FI21" s="114">
        <v>13</v>
      </c>
      <c r="FJ21" s="731"/>
      <c r="FK21" s="703"/>
      <c r="FX21" s="12">
        <v>210007399</v>
      </c>
      <c r="FY21" s="12" t="s">
        <v>1230</v>
      </c>
      <c r="FZ21" s="12" t="s">
        <v>77</v>
      </c>
      <c r="GA21" s="12">
        <v>14</v>
      </c>
      <c r="GB21" s="13"/>
      <c r="HH21" s="736">
        <v>210987673</v>
      </c>
      <c r="HI21" s="736" t="s">
        <v>968</v>
      </c>
      <c r="HJ21" s="736" t="s">
        <v>64</v>
      </c>
      <c r="HK21" s="221" t="s">
        <v>1040</v>
      </c>
      <c r="HL21" s="67">
        <v>48</v>
      </c>
      <c r="HM21" s="736">
        <f>SUM(HL21,HL22,HL23)</f>
        <v>504</v>
      </c>
    </row>
    <row r="22" spans="1:221" ht="153" customHeight="1" x14ac:dyDescent="0.3">
      <c r="A22" s="53">
        <v>7</v>
      </c>
      <c r="B22" s="53" t="s">
        <v>226</v>
      </c>
      <c r="C22" s="54" t="s">
        <v>272</v>
      </c>
      <c r="D22" s="53">
        <v>101</v>
      </c>
      <c r="E22" s="53">
        <v>870</v>
      </c>
      <c r="F22" s="53" t="s">
        <v>1201</v>
      </c>
      <c r="G22" s="53" t="s">
        <v>1231</v>
      </c>
      <c r="H22" s="53" t="s">
        <v>1232</v>
      </c>
      <c r="I22" s="53">
        <v>25</v>
      </c>
      <c r="J22" s="213" t="s">
        <v>1005</v>
      </c>
      <c r="K22" s="53" t="s">
        <v>1006</v>
      </c>
      <c r="L22" s="202">
        <v>13</v>
      </c>
      <c r="AC22" s="61">
        <v>6</v>
      </c>
      <c r="AD22" s="61" t="s">
        <v>78</v>
      </c>
      <c r="AE22" s="62" t="s">
        <v>79</v>
      </c>
      <c r="AF22" s="61">
        <v>4382</v>
      </c>
      <c r="AG22" s="61">
        <v>17348</v>
      </c>
      <c r="AH22" s="61" t="s">
        <v>701</v>
      </c>
      <c r="AI22" s="61" t="s">
        <v>650</v>
      </c>
      <c r="AJ22" s="61" t="s">
        <v>1195</v>
      </c>
      <c r="AK22" s="61">
        <v>218</v>
      </c>
      <c r="AL22" s="181" t="s">
        <v>1070</v>
      </c>
      <c r="AM22" s="76" t="s">
        <v>319</v>
      </c>
      <c r="AN22" s="76">
        <v>15</v>
      </c>
      <c r="AQ22" s="79">
        <v>7</v>
      </c>
      <c r="AR22" s="14" t="s">
        <v>219</v>
      </c>
      <c r="AS22" s="197" t="s">
        <v>220</v>
      </c>
      <c r="AT22" s="14">
        <v>437</v>
      </c>
      <c r="AU22" s="14">
        <v>1671</v>
      </c>
      <c r="AV22" s="14" t="s">
        <v>928</v>
      </c>
      <c r="AW22" s="14" t="s">
        <v>58</v>
      </c>
      <c r="AX22" s="14" t="s">
        <v>1233</v>
      </c>
      <c r="AY22" s="14" t="s">
        <v>60</v>
      </c>
      <c r="AZ22" s="240"/>
      <c r="BA22" s="154"/>
      <c r="BB22" s="154"/>
      <c r="BE22" s="79">
        <v>10</v>
      </c>
      <c r="BF22" s="14" t="s">
        <v>230</v>
      </c>
      <c r="BG22" s="197" t="s">
        <v>231</v>
      </c>
      <c r="BH22" s="14">
        <v>171</v>
      </c>
      <c r="BI22" s="14">
        <v>0</v>
      </c>
      <c r="BJ22" s="14" t="s">
        <v>196</v>
      </c>
      <c r="BK22" s="14" t="s">
        <v>1234</v>
      </c>
      <c r="BL22" s="14" t="s">
        <v>152</v>
      </c>
      <c r="BM22" s="14" t="s">
        <v>234</v>
      </c>
      <c r="BN22" s="240"/>
      <c r="BO22" s="154"/>
      <c r="BP22" s="154"/>
      <c r="CD22" s="269">
        <v>18</v>
      </c>
      <c r="CE22" s="128" t="s">
        <v>298</v>
      </c>
      <c r="CF22" s="205" t="s">
        <v>299</v>
      </c>
      <c r="CG22" s="128">
        <v>23</v>
      </c>
      <c r="CH22" s="128">
        <v>0</v>
      </c>
      <c r="CI22" s="128" t="s">
        <v>1002</v>
      </c>
      <c r="CJ22" s="128" t="s">
        <v>58</v>
      </c>
      <c r="CK22" s="128" t="s">
        <v>152</v>
      </c>
      <c r="CL22" s="128" t="s">
        <v>60</v>
      </c>
      <c r="CM22" s="240"/>
      <c r="CN22" s="154"/>
      <c r="CO22" s="154"/>
      <c r="CR22" s="79">
        <v>15</v>
      </c>
      <c r="CS22" s="14" t="s">
        <v>144</v>
      </c>
      <c r="CT22" s="197" t="s">
        <v>146</v>
      </c>
      <c r="CU22" s="14">
        <v>15</v>
      </c>
      <c r="CV22" s="14">
        <v>137</v>
      </c>
      <c r="CW22" s="14" t="s">
        <v>1235</v>
      </c>
      <c r="CX22" s="14" t="s">
        <v>1236</v>
      </c>
      <c r="CY22" s="14" t="s">
        <v>173</v>
      </c>
      <c r="CZ22" s="14" t="s">
        <v>60</v>
      </c>
      <c r="DA22" s="240"/>
      <c r="DB22" s="154"/>
      <c r="DC22" s="154"/>
      <c r="EE22" s="281">
        <v>19</v>
      </c>
      <c r="EF22" s="223" t="s">
        <v>144</v>
      </c>
      <c r="EG22" s="224" t="s">
        <v>146</v>
      </c>
      <c r="EH22" s="223">
        <v>133</v>
      </c>
      <c r="EI22" s="223">
        <v>452</v>
      </c>
      <c r="EJ22" s="223" t="s">
        <v>289</v>
      </c>
      <c r="EK22" s="223" t="s">
        <v>798</v>
      </c>
      <c r="EL22" s="223" t="s">
        <v>1237</v>
      </c>
      <c r="EM22" s="223">
        <v>15</v>
      </c>
      <c r="EN22" s="209" t="s">
        <v>95</v>
      </c>
      <c r="EO22" s="209"/>
      <c r="EP22" s="209">
        <v>15</v>
      </c>
      <c r="ES22" s="61" t="s">
        <v>270</v>
      </c>
      <c r="ET22" s="75" t="s">
        <v>271</v>
      </c>
      <c r="EU22" s="76">
        <f>AF65</f>
        <v>493</v>
      </c>
      <c r="EV22" s="76">
        <f>AG65</f>
        <v>4558</v>
      </c>
      <c r="EW22" s="76"/>
      <c r="EX22" s="76"/>
      <c r="EY22" s="76"/>
      <c r="EZ22" s="76">
        <f>AK65</f>
        <v>54</v>
      </c>
      <c r="FA22" s="29">
        <f>EZ22/EU22</f>
        <v>0.10953346855983773</v>
      </c>
      <c r="FD22" s="114" t="s">
        <v>1108</v>
      </c>
      <c r="FE22" s="114" t="s">
        <v>319</v>
      </c>
      <c r="FF22" s="222" t="s">
        <v>252</v>
      </c>
      <c r="FG22" s="41" t="s">
        <v>477</v>
      </c>
      <c r="FH22" s="114" t="s">
        <v>1009</v>
      </c>
      <c r="FI22" s="222">
        <v>23</v>
      </c>
      <c r="FJ22" s="731"/>
      <c r="FK22" s="703"/>
      <c r="FX22" s="12">
        <v>580780203</v>
      </c>
      <c r="FY22" s="12" t="s">
        <v>696</v>
      </c>
      <c r="FZ22" s="12" t="s">
        <v>77</v>
      </c>
      <c r="GA22" s="12">
        <v>13</v>
      </c>
      <c r="HH22" s="736"/>
      <c r="HI22" s="736"/>
      <c r="HJ22" s="736"/>
      <c r="HK22" s="221" t="s">
        <v>971</v>
      </c>
      <c r="HL22" s="378">
        <v>231</v>
      </c>
      <c r="HM22" s="736"/>
    </row>
    <row r="23" spans="1:221" ht="153" customHeight="1" x14ac:dyDescent="0.3">
      <c r="A23" s="53">
        <v>7</v>
      </c>
      <c r="B23" s="53" t="s">
        <v>226</v>
      </c>
      <c r="C23" s="54" t="s">
        <v>272</v>
      </c>
      <c r="D23" s="53">
        <v>101</v>
      </c>
      <c r="E23" s="53">
        <v>870</v>
      </c>
      <c r="F23" s="53" t="s">
        <v>1201</v>
      </c>
      <c r="G23" s="53" t="s">
        <v>1231</v>
      </c>
      <c r="H23" s="53" t="s">
        <v>1232</v>
      </c>
      <c r="I23" s="53">
        <v>25</v>
      </c>
      <c r="J23" s="55" t="s">
        <v>95</v>
      </c>
      <c r="K23" s="215"/>
      <c r="L23" s="215">
        <v>12</v>
      </c>
      <c r="AC23" s="61">
        <v>6</v>
      </c>
      <c r="AD23" s="61" t="s">
        <v>78</v>
      </c>
      <c r="AE23" s="62" t="s">
        <v>79</v>
      </c>
      <c r="AF23" s="61">
        <v>4382</v>
      </c>
      <c r="AG23" s="61">
        <v>17348</v>
      </c>
      <c r="AH23" s="61" t="s">
        <v>701</v>
      </c>
      <c r="AI23" s="61" t="s">
        <v>650</v>
      </c>
      <c r="AJ23" s="61" t="s">
        <v>1195</v>
      </c>
      <c r="AK23" s="61">
        <v>218</v>
      </c>
      <c r="AL23" s="181" t="s">
        <v>1048</v>
      </c>
      <c r="AM23" s="76" t="s">
        <v>319</v>
      </c>
      <c r="AN23" s="76">
        <v>13</v>
      </c>
      <c r="AQ23" s="269">
        <v>9</v>
      </c>
      <c r="AR23" s="128" t="s">
        <v>320</v>
      </c>
      <c r="AS23" s="205" t="s">
        <v>321</v>
      </c>
      <c r="AT23" s="128">
        <v>322</v>
      </c>
      <c r="AU23" s="128">
        <v>516</v>
      </c>
      <c r="AV23" s="128" t="s">
        <v>577</v>
      </c>
      <c r="AW23" s="128" t="s">
        <v>58</v>
      </c>
      <c r="AX23" s="128" t="s">
        <v>222</v>
      </c>
      <c r="AY23" s="128" t="s">
        <v>60</v>
      </c>
      <c r="AZ23" s="240"/>
      <c r="BA23" s="154"/>
      <c r="BB23" s="154"/>
      <c r="BE23" s="269">
        <v>12</v>
      </c>
      <c r="BF23" s="128" t="s">
        <v>226</v>
      </c>
      <c r="BG23" s="205" t="s">
        <v>272</v>
      </c>
      <c r="BH23" s="128">
        <v>99</v>
      </c>
      <c r="BI23" s="128">
        <v>796</v>
      </c>
      <c r="BJ23" s="128" t="s">
        <v>602</v>
      </c>
      <c r="BK23" s="128" t="s">
        <v>359</v>
      </c>
      <c r="BL23" s="128" t="s">
        <v>949</v>
      </c>
      <c r="BM23" s="128" t="s">
        <v>60</v>
      </c>
      <c r="BN23" s="240"/>
      <c r="BO23" s="154"/>
      <c r="BP23" s="154"/>
      <c r="CD23" s="79">
        <v>19</v>
      </c>
      <c r="CE23" s="14" t="s">
        <v>230</v>
      </c>
      <c r="CF23" s="197" t="s">
        <v>231</v>
      </c>
      <c r="CG23" s="14">
        <v>22</v>
      </c>
      <c r="CH23" s="14">
        <v>0</v>
      </c>
      <c r="CI23" s="14" t="s">
        <v>997</v>
      </c>
      <c r="CJ23" s="14" t="s">
        <v>1238</v>
      </c>
      <c r="CK23" s="14" t="s">
        <v>152</v>
      </c>
      <c r="CL23" s="14" t="s">
        <v>234</v>
      </c>
      <c r="CM23" s="240"/>
      <c r="CN23" s="154"/>
      <c r="CO23" s="154"/>
      <c r="EE23" s="79">
        <v>4</v>
      </c>
      <c r="EF23" s="14" t="s">
        <v>211</v>
      </c>
      <c r="EG23" s="197" t="s">
        <v>212</v>
      </c>
      <c r="EH23" s="14">
        <v>426</v>
      </c>
      <c r="EI23" s="14">
        <v>1509</v>
      </c>
      <c r="EJ23" s="14" t="s">
        <v>58</v>
      </c>
      <c r="EK23" s="14" t="s">
        <v>58</v>
      </c>
      <c r="EL23" s="14" t="s">
        <v>1239</v>
      </c>
      <c r="EM23" s="14" t="s">
        <v>60</v>
      </c>
      <c r="EN23" s="153"/>
      <c r="EO23" s="238"/>
      <c r="EP23" s="238"/>
      <c r="ES23" s="32" t="s">
        <v>284</v>
      </c>
      <c r="ET23" s="52" t="s">
        <v>285</v>
      </c>
      <c r="EU23" s="33">
        <f>SUM(D24,AF77,AT27,BH25,CG19,CU17,DI13,EH35)</f>
        <v>2767</v>
      </c>
      <c r="EV23" s="33">
        <f>SUM(E24,AG77,AU27,BI25,CH19,CV17,DJ13,EI35)</f>
        <v>10028</v>
      </c>
      <c r="EW23" s="33"/>
      <c r="EX23" s="33"/>
      <c r="EY23" s="33"/>
      <c r="EZ23" s="33" t="s">
        <v>1240</v>
      </c>
      <c r="FA23" s="36" t="s">
        <v>1169</v>
      </c>
      <c r="FD23" s="114" t="s">
        <v>1108</v>
      </c>
      <c r="FE23" s="114" t="s">
        <v>319</v>
      </c>
      <c r="FF23" s="114" t="s">
        <v>226</v>
      </c>
      <c r="FG23" s="216" t="s">
        <v>227</v>
      </c>
      <c r="FH23" s="114" t="s">
        <v>1009</v>
      </c>
      <c r="FI23" s="114">
        <v>12</v>
      </c>
      <c r="FJ23" s="731"/>
      <c r="FK23" s="703"/>
      <c r="FX23" s="12">
        <v>890975535</v>
      </c>
      <c r="FY23" s="12" t="s">
        <v>656</v>
      </c>
      <c r="FZ23" s="12" t="s">
        <v>64</v>
      </c>
      <c r="GA23" s="12">
        <v>12</v>
      </c>
      <c r="GB23" s="13"/>
      <c r="HH23" s="736"/>
      <c r="HI23" s="736"/>
      <c r="HJ23" s="736"/>
      <c r="HK23" s="600" t="s">
        <v>968</v>
      </c>
      <c r="HL23" s="601">
        <v>225</v>
      </c>
      <c r="HM23" s="736"/>
    </row>
    <row r="24" spans="1:221" ht="109.2" x14ac:dyDescent="0.3">
      <c r="A24" s="26">
        <v>9</v>
      </c>
      <c r="B24" s="26" t="s">
        <v>284</v>
      </c>
      <c r="C24" s="122" t="s">
        <v>288</v>
      </c>
      <c r="D24" s="26">
        <v>56</v>
      </c>
      <c r="E24" s="26">
        <v>537</v>
      </c>
      <c r="F24" s="26" t="s">
        <v>131</v>
      </c>
      <c r="G24" s="26" t="s">
        <v>1241</v>
      </c>
      <c r="H24" s="26" t="s">
        <v>1226</v>
      </c>
      <c r="I24" s="26">
        <v>19</v>
      </c>
      <c r="J24" s="105" t="s">
        <v>95</v>
      </c>
      <c r="K24" s="27"/>
      <c r="L24" s="27">
        <v>19</v>
      </c>
      <c r="AC24" s="61">
        <v>6</v>
      </c>
      <c r="AD24" s="61" t="s">
        <v>78</v>
      </c>
      <c r="AE24" s="62" t="s">
        <v>79</v>
      </c>
      <c r="AF24" s="61">
        <v>4382</v>
      </c>
      <c r="AG24" s="61">
        <v>17348</v>
      </c>
      <c r="AH24" s="61" t="s">
        <v>701</v>
      </c>
      <c r="AI24" s="61" t="s">
        <v>650</v>
      </c>
      <c r="AJ24" s="61" t="s">
        <v>1195</v>
      </c>
      <c r="AK24" s="61">
        <v>218</v>
      </c>
      <c r="AL24" s="57" t="s">
        <v>95</v>
      </c>
      <c r="AM24" s="109"/>
      <c r="AN24" s="76">
        <v>47</v>
      </c>
      <c r="AQ24" s="79">
        <v>10</v>
      </c>
      <c r="AR24" s="14" t="s">
        <v>91</v>
      </c>
      <c r="AS24" s="197" t="s">
        <v>92</v>
      </c>
      <c r="AT24" s="14">
        <v>315</v>
      </c>
      <c r="AU24" s="14">
        <v>469</v>
      </c>
      <c r="AV24" s="14" t="s">
        <v>917</v>
      </c>
      <c r="AW24" s="14" t="s">
        <v>1242</v>
      </c>
      <c r="AX24" s="14" t="s">
        <v>1243</v>
      </c>
      <c r="AY24" s="14" t="s">
        <v>60</v>
      </c>
      <c r="AZ24" s="240"/>
      <c r="BA24" s="154"/>
      <c r="BB24" s="154"/>
      <c r="BE24" s="79">
        <v>14</v>
      </c>
      <c r="BF24" s="14" t="s">
        <v>117</v>
      </c>
      <c r="BG24" s="197" t="s">
        <v>137</v>
      </c>
      <c r="BH24" s="14">
        <v>84</v>
      </c>
      <c r="BI24" s="14">
        <v>610</v>
      </c>
      <c r="BJ24" s="14" t="s">
        <v>620</v>
      </c>
      <c r="BK24" s="14" t="s">
        <v>1244</v>
      </c>
      <c r="BL24" s="14" t="s">
        <v>1245</v>
      </c>
      <c r="BM24" s="14" t="s">
        <v>60</v>
      </c>
      <c r="BN24" s="240"/>
      <c r="BO24" s="154"/>
      <c r="BP24" s="154"/>
      <c r="CD24" s="269">
        <v>20</v>
      </c>
      <c r="CE24" s="128" t="s">
        <v>334</v>
      </c>
      <c r="CF24" s="205" t="s">
        <v>393</v>
      </c>
      <c r="CG24" s="128">
        <v>14</v>
      </c>
      <c r="CH24" s="128">
        <v>50</v>
      </c>
      <c r="CI24" s="128" t="s">
        <v>727</v>
      </c>
      <c r="CJ24" s="128" t="s">
        <v>650</v>
      </c>
      <c r="CK24" s="128" t="s">
        <v>1246</v>
      </c>
      <c r="CL24" s="128" t="s">
        <v>60</v>
      </c>
      <c r="CM24" s="240"/>
      <c r="CN24" s="154"/>
      <c r="CO24" s="154"/>
      <c r="EE24" s="281">
        <v>5</v>
      </c>
      <c r="EF24" s="223" t="s">
        <v>91</v>
      </c>
      <c r="EG24" s="224" t="s">
        <v>92</v>
      </c>
      <c r="EH24" s="223">
        <v>396</v>
      </c>
      <c r="EI24" s="223">
        <v>958</v>
      </c>
      <c r="EJ24" s="223" t="s">
        <v>1247</v>
      </c>
      <c r="EK24" s="223" t="s">
        <v>1248</v>
      </c>
      <c r="EL24" s="223" t="s">
        <v>1249</v>
      </c>
      <c r="EM24" s="223" t="s">
        <v>60</v>
      </c>
      <c r="EN24" s="240"/>
      <c r="EO24" s="154"/>
      <c r="EP24" s="154"/>
      <c r="ES24" s="61" t="s">
        <v>1250</v>
      </c>
      <c r="ET24" s="75" t="s">
        <v>1251</v>
      </c>
      <c r="EU24" s="76">
        <f>AF71</f>
        <v>582</v>
      </c>
      <c r="EV24" s="76">
        <f>AG71</f>
        <v>5651</v>
      </c>
      <c r="EW24" s="76"/>
      <c r="EX24" s="76"/>
      <c r="EY24" s="76"/>
      <c r="EZ24" s="76">
        <f>AK71</f>
        <v>41</v>
      </c>
      <c r="FA24" s="29">
        <f>EZ24/EU24</f>
        <v>7.0446735395189003E-2</v>
      </c>
      <c r="FD24" s="110" t="s">
        <v>1016</v>
      </c>
      <c r="FE24" s="225" t="s">
        <v>319</v>
      </c>
      <c r="FF24" s="226" t="s">
        <v>91</v>
      </c>
      <c r="FG24" s="226" t="s">
        <v>92</v>
      </c>
      <c r="FH24" s="226" t="s">
        <v>1181</v>
      </c>
      <c r="FI24" s="227">
        <v>12</v>
      </c>
      <c r="FJ24" s="228">
        <v>12</v>
      </c>
      <c r="FK24" s="71"/>
      <c r="FX24" s="12">
        <v>520000027</v>
      </c>
      <c r="FY24" s="12" t="s">
        <v>1010</v>
      </c>
      <c r="FZ24" s="12" t="s">
        <v>64</v>
      </c>
      <c r="GA24" s="12">
        <v>12</v>
      </c>
      <c r="GB24" s="13"/>
      <c r="HH24" s="737">
        <v>210987665</v>
      </c>
      <c r="HI24" s="737" t="s">
        <v>967</v>
      </c>
      <c r="HJ24" s="737" t="s">
        <v>64</v>
      </c>
      <c r="HK24" s="69" t="s">
        <v>1040</v>
      </c>
      <c r="HL24" s="12">
        <v>37</v>
      </c>
      <c r="HM24" s="704">
        <f>SUM(HL24,HL25,HL26)</f>
        <v>158</v>
      </c>
    </row>
    <row r="25" spans="1:221" ht="153" customHeight="1" x14ac:dyDescent="0.3">
      <c r="A25" s="124">
        <v>10</v>
      </c>
      <c r="B25" s="124" t="s">
        <v>144</v>
      </c>
      <c r="C25" s="125" t="s">
        <v>146</v>
      </c>
      <c r="D25" s="124">
        <v>31</v>
      </c>
      <c r="E25" s="124">
        <v>268</v>
      </c>
      <c r="F25" s="124" t="s">
        <v>1252</v>
      </c>
      <c r="G25" s="124" t="s">
        <v>1236</v>
      </c>
      <c r="H25" s="124" t="s">
        <v>1253</v>
      </c>
      <c r="I25" s="124">
        <v>16</v>
      </c>
      <c r="J25" s="38" t="s">
        <v>95</v>
      </c>
      <c r="K25" s="202"/>
      <c r="L25" s="202">
        <v>16</v>
      </c>
      <c r="AC25" s="53">
        <v>20</v>
      </c>
      <c r="AD25" s="53" t="s">
        <v>176</v>
      </c>
      <c r="AE25" s="54" t="s">
        <v>301</v>
      </c>
      <c r="AF25" s="53">
        <v>1943</v>
      </c>
      <c r="AG25" s="53">
        <v>8016</v>
      </c>
      <c r="AH25" s="53" t="s">
        <v>1254</v>
      </c>
      <c r="AI25" s="53" t="s">
        <v>1255</v>
      </c>
      <c r="AJ25" s="53" t="s">
        <v>1256</v>
      </c>
      <c r="AK25" s="53">
        <v>183</v>
      </c>
      <c r="AL25" s="213" t="s">
        <v>1009</v>
      </c>
      <c r="AM25" s="53" t="s">
        <v>1006</v>
      </c>
      <c r="AN25" s="202">
        <v>43</v>
      </c>
      <c r="AQ25" s="269">
        <v>12</v>
      </c>
      <c r="AR25" s="128" t="s">
        <v>174</v>
      </c>
      <c r="AS25" s="205" t="s">
        <v>175</v>
      </c>
      <c r="AT25" s="128">
        <v>206</v>
      </c>
      <c r="AU25" s="128">
        <v>1091</v>
      </c>
      <c r="AV25" s="128" t="s">
        <v>302</v>
      </c>
      <c r="AW25" s="128" t="s">
        <v>1257</v>
      </c>
      <c r="AX25" s="128" t="s">
        <v>1258</v>
      </c>
      <c r="AY25" s="128" t="s">
        <v>60</v>
      </c>
      <c r="AZ25" s="240"/>
      <c r="BA25" s="154"/>
      <c r="BB25" s="154"/>
      <c r="BE25" s="269">
        <v>15</v>
      </c>
      <c r="BF25" s="128" t="s">
        <v>284</v>
      </c>
      <c r="BG25" s="205" t="s">
        <v>288</v>
      </c>
      <c r="BH25" s="128">
        <v>81</v>
      </c>
      <c r="BI25" s="128">
        <v>515</v>
      </c>
      <c r="BJ25" s="128" t="s">
        <v>410</v>
      </c>
      <c r="BK25" s="128" t="s">
        <v>1259</v>
      </c>
      <c r="BL25" s="128" t="s">
        <v>1260</v>
      </c>
      <c r="BM25" s="128" t="s">
        <v>60</v>
      </c>
      <c r="BN25" s="240"/>
      <c r="BO25" s="154"/>
      <c r="BP25" s="154"/>
      <c r="CD25" s="79">
        <v>21</v>
      </c>
      <c r="CE25" s="14" t="s">
        <v>244</v>
      </c>
      <c r="CF25" s="197" t="s">
        <v>330</v>
      </c>
      <c r="CG25" s="14">
        <v>12</v>
      </c>
      <c r="CH25" s="14">
        <v>64</v>
      </c>
      <c r="CI25" s="14" t="s">
        <v>134</v>
      </c>
      <c r="CJ25" s="14" t="s">
        <v>808</v>
      </c>
      <c r="CK25" s="14" t="s">
        <v>314</v>
      </c>
      <c r="CL25" s="14" t="s">
        <v>60</v>
      </c>
      <c r="CM25" s="240"/>
      <c r="CN25" s="154"/>
      <c r="CO25" s="154"/>
      <c r="EE25" s="79">
        <v>6</v>
      </c>
      <c r="EF25" s="14" t="s">
        <v>219</v>
      </c>
      <c r="EG25" s="197" t="s">
        <v>220</v>
      </c>
      <c r="EH25" s="14">
        <v>388</v>
      </c>
      <c r="EI25" s="14">
        <v>1501</v>
      </c>
      <c r="EJ25" s="14" t="s">
        <v>1261</v>
      </c>
      <c r="EK25" s="14" t="s">
        <v>58</v>
      </c>
      <c r="EL25" s="14" t="s">
        <v>943</v>
      </c>
      <c r="EM25" s="14" t="s">
        <v>60</v>
      </c>
      <c r="EN25" s="240"/>
      <c r="EO25" s="154"/>
      <c r="EP25" s="154"/>
      <c r="ES25" s="73" t="s">
        <v>1262</v>
      </c>
      <c r="ET25" s="84" t="s">
        <v>649</v>
      </c>
      <c r="EU25" s="44">
        <f>AF74</f>
        <v>97</v>
      </c>
      <c r="EV25" s="44">
        <f>AG74</f>
        <v>1761</v>
      </c>
      <c r="EW25" s="44"/>
      <c r="EX25" s="44"/>
      <c r="EY25" s="44"/>
      <c r="EZ25" s="44">
        <f>AK74</f>
        <v>37</v>
      </c>
      <c r="FA25" s="36">
        <f>EZ25/EU25</f>
        <v>0.38144329896907214</v>
      </c>
      <c r="FD25" s="114" t="s">
        <v>1009</v>
      </c>
      <c r="FE25" s="289" t="s">
        <v>1006</v>
      </c>
      <c r="FF25" s="114" t="s">
        <v>1155</v>
      </c>
      <c r="FG25" s="216" t="s">
        <v>116</v>
      </c>
      <c r="FH25" s="114" t="s">
        <v>1009</v>
      </c>
      <c r="FI25" s="114">
        <v>86</v>
      </c>
      <c r="FJ25" s="731">
        <f>SUM(FI25,FI26,FI27,FI28,FI29,FI30,FI32,FI33,FI31,FI34,FI35)</f>
        <v>433</v>
      </c>
      <c r="FK25" s="71"/>
      <c r="FX25" s="12"/>
      <c r="FY25" s="12" t="s">
        <v>95</v>
      </c>
      <c r="FZ25" s="12"/>
      <c r="GA25" s="12">
        <v>25</v>
      </c>
      <c r="HH25" s="744"/>
      <c r="HI25" s="744"/>
      <c r="HJ25" s="744"/>
      <c r="HK25" s="13" t="s">
        <v>967</v>
      </c>
      <c r="HL25" s="12">
        <v>80</v>
      </c>
      <c r="HM25" s="704"/>
    </row>
    <row r="26" spans="1:221" ht="136.05000000000001" customHeight="1" x14ac:dyDescent="0.3">
      <c r="A26" s="61">
        <v>11</v>
      </c>
      <c r="B26" s="61" t="s">
        <v>183</v>
      </c>
      <c r="C26" s="62" t="s">
        <v>184</v>
      </c>
      <c r="D26" s="61">
        <v>29</v>
      </c>
      <c r="E26" s="61">
        <v>374</v>
      </c>
      <c r="F26" s="61" t="s">
        <v>1263</v>
      </c>
      <c r="G26" s="61" t="s">
        <v>1264</v>
      </c>
      <c r="H26" s="61" t="s">
        <v>1265</v>
      </c>
      <c r="I26" s="61">
        <v>11</v>
      </c>
      <c r="J26" s="104" t="s">
        <v>95</v>
      </c>
      <c r="K26" s="27"/>
      <c r="L26" s="27">
        <v>16</v>
      </c>
      <c r="AC26" s="53">
        <v>20</v>
      </c>
      <c r="AD26" s="53" t="s">
        <v>176</v>
      </c>
      <c r="AE26" s="54" t="s">
        <v>301</v>
      </c>
      <c r="AF26" s="53">
        <v>1943</v>
      </c>
      <c r="AG26" s="53">
        <v>8016</v>
      </c>
      <c r="AH26" s="53" t="s">
        <v>1254</v>
      </c>
      <c r="AI26" s="53" t="s">
        <v>1255</v>
      </c>
      <c r="AJ26" s="53" t="s">
        <v>1256</v>
      </c>
      <c r="AK26" s="53">
        <v>183</v>
      </c>
      <c r="AL26" s="213" t="s">
        <v>1041</v>
      </c>
      <c r="AM26" s="202" t="s">
        <v>319</v>
      </c>
      <c r="AN26" s="202">
        <v>26</v>
      </c>
      <c r="AQ26" s="79">
        <v>13</v>
      </c>
      <c r="AR26" s="14" t="s">
        <v>298</v>
      </c>
      <c r="AS26" s="197" t="s">
        <v>299</v>
      </c>
      <c r="AT26" s="14">
        <v>204</v>
      </c>
      <c r="AU26" s="14">
        <v>4</v>
      </c>
      <c r="AV26" s="14" t="s">
        <v>1266</v>
      </c>
      <c r="AW26" s="14" t="s">
        <v>58</v>
      </c>
      <c r="AX26" s="14" t="s">
        <v>152</v>
      </c>
      <c r="AY26" s="14" t="s">
        <v>60</v>
      </c>
      <c r="AZ26" s="240"/>
      <c r="BA26" s="154"/>
      <c r="BB26" s="154"/>
      <c r="BE26" s="79">
        <v>17</v>
      </c>
      <c r="BF26" s="14" t="s">
        <v>260</v>
      </c>
      <c r="BG26" s="197" t="s">
        <v>261</v>
      </c>
      <c r="BH26" s="14">
        <v>64</v>
      </c>
      <c r="BI26" s="14">
        <v>524</v>
      </c>
      <c r="BJ26" s="14" t="s">
        <v>1267</v>
      </c>
      <c r="BK26" s="14" t="s">
        <v>1268</v>
      </c>
      <c r="BL26" s="14" t="s">
        <v>1269</v>
      </c>
      <c r="BM26" s="14" t="s">
        <v>60</v>
      </c>
      <c r="BN26" s="240"/>
      <c r="BO26" s="154"/>
      <c r="BP26" s="154"/>
      <c r="EE26" s="281">
        <v>8</v>
      </c>
      <c r="EF26" s="223" t="s">
        <v>369</v>
      </c>
      <c r="EG26" s="224" t="s">
        <v>370</v>
      </c>
      <c r="EH26" s="223">
        <v>348</v>
      </c>
      <c r="EI26" s="223">
        <v>0</v>
      </c>
      <c r="EJ26" s="223" t="s">
        <v>712</v>
      </c>
      <c r="EK26" s="223" t="s">
        <v>1270</v>
      </c>
      <c r="EL26" s="223" t="s">
        <v>152</v>
      </c>
      <c r="EM26" s="223" t="s">
        <v>234</v>
      </c>
      <c r="EN26" s="240"/>
      <c r="EO26" s="154"/>
      <c r="EP26" s="154"/>
      <c r="ES26" s="26" t="s">
        <v>236</v>
      </c>
      <c r="ET26" s="39" t="s">
        <v>237</v>
      </c>
      <c r="EU26" s="27">
        <f>SUM(AF76,EH27)</f>
        <v>1308</v>
      </c>
      <c r="EV26" s="27">
        <f>SUM(AG76,EI27)</f>
        <v>4479</v>
      </c>
      <c r="EW26" s="27"/>
      <c r="EX26" s="27"/>
      <c r="EY26" s="27"/>
      <c r="EZ26" s="27" t="s">
        <v>1271</v>
      </c>
      <c r="FA26" s="29">
        <f>45/EU26</f>
        <v>3.4403669724770644E-2</v>
      </c>
      <c r="FD26" s="114" t="s">
        <v>1009</v>
      </c>
      <c r="FE26" s="289" t="s">
        <v>1006</v>
      </c>
      <c r="FF26" s="114" t="s">
        <v>1170</v>
      </c>
      <c r="FG26" s="114" t="s">
        <v>66</v>
      </c>
      <c r="FH26" s="114" t="s">
        <v>1009</v>
      </c>
      <c r="FI26" s="114">
        <v>67</v>
      </c>
      <c r="FJ26" s="731"/>
      <c r="FK26" s="71"/>
      <c r="HH26" s="738"/>
      <c r="HI26" s="738"/>
      <c r="HJ26" s="738"/>
      <c r="HK26" s="69" t="s">
        <v>971</v>
      </c>
      <c r="HL26" s="12">
        <v>41</v>
      </c>
      <c r="HM26" s="704"/>
    </row>
    <row r="27" spans="1:221" ht="93.6" x14ac:dyDescent="0.3">
      <c r="A27" s="124">
        <v>13</v>
      </c>
      <c r="B27" s="124" t="s">
        <v>91</v>
      </c>
      <c r="C27" s="125" t="s">
        <v>92</v>
      </c>
      <c r="D27" s="124">
        <v>21</v>
      </c>
      <c r="E27" s="124">
        <v>233</v>
      </c>
      <c r="F27" s="124" t="s">
        <v>179</v>
      </c>
      <c r="G27" s="124" t="s">
        <v>1272</v>
      </c>
      <c r="H27" s="124" t="s">
        <v>1273</v>
      </c>
      <c r="I27" s="336">
        <v>11</v>
      </c>
      <c r="J27" s="337" t="s">
        <v>95</v>
      </c>
      <c r="K27" s="203"/>
      <c r="L27" s="203">
        <v>11</v>
      </c>
      <c r="AC27" s="53">
        <v>20</v>
      </c>
      <c r="AD27" s="53" t="s">
        <v>176</v>
      </c>
      <c r="AE27" s="54" t="s">
        <v>301</v>
      </c>
      <c r="AF27" s="53">
        <v>1943</v>
      </c>
      <c r="AG27" s="53">
        <v>8016</v>
      </c>
      <c r="AH27" s="53" t="s">
        <v>1254</v>
      </c>
      <c r="AI27" s="53" t="s">
        <v>1255</v>
      </c>
      <c r="AJ27" s="53" t="s">
        <v>1256</v>
      </c>
      <c r="AK27" s="53">
        <v>183</v>
      </c>
      <c r="AL27" s="213" t="s">
        <v>1062</v>
      </c>
      <c r="AM27" s="202" t="s">
        <v>319</v>
      </c>
      <c r="AN27" s="202">
        <v>23</v>
      </c>
      <c r="AQ27" s="269">
        <v>15</v>
      </c>
      <c r="AR27" s="128" t="s">
        <v>284</v>
      </c>
      <c r="AS27" s="205" t="s">
        <v>288</v>
      </c>
      <c r="AT27" s="128">
        <v>198</v>
      </c>
      <c r="AU27" s="128">
        <v>1385</v>
      </c>
      <c r="AV27" s="128" t="s">
        <v>1134</v>
      </c>
      <c r="AW27" s="128" t="s">
        <v>1274</v>
      </c>
      <c r="AX27" s="128" t="s">
        <v>1275</v>
      </c>
      <c r="AY27" s="128" t="s">
        <v>60</v>
      </c>
      <c r="AZ27" s="240"/>
      <c r="BA27" s="154"/>
      <c r="BB27" s="154"/>
      <c r="BE27" s="269">
        <v>18</v>
      </c>
      <c r="BF27" s="128" t="s">
        <v>279</v>
      </c>
      <c r="BG27" s="205" t="s">
        <v>280</v>
      </c>
      <c r="BH27" s="128">
        <v>59</v>
      </c>
      <c r="BI27" s="128">
        <v>248</v>
      </c>
      <c r="BJ27" s="128" t="s">
        <v>51</v>
      </c>
      <c r="BK27" s="128" t="s">
        <v>1276</v>
      </c>
      <c r="BL27" s="128" t="s">
        <v>1085</v>
      </c>
      <c r="BM27" s="128" t="s">
        <v>60</v>
      </c>
      <c r="BN27" s="240"/>
      <c r="BO27" s="154"/>
      <c r="BP27" s="154"/>
      <c r="EE27" s="79">
        <v>9</v>
      </c>
      <c r="EF27" s="14" t="s">
        <v>236</v>
      </c>
      <c r="EG27" s="197" t="s">
        <v>440</v>
      </c>
      <c r="EH27" s="14">
        <v>324</v>
      </c>
      <c r="EI27" s="14">
        <v>965</v>
      </c>
      <c r="EJ27" s="14" t="s">
        <v>1277</v>
      </c>
      <c r="EK27" s="14" t="s">
        <v>952</v>
      </c>
      <c r="EL27" s="14" t="s">
        <v>1278</v>
      </c>
      <c r="EM27" s="14" t="s">
        <v>60</v>
      </c>
      <c r="EN27" s="240"/>
      <c r="EO27" s="154"/>
      <c r="EP27" s="154"/>
      <c r="ES27" s="73" t="s">
        <v>277</v>
      </c>
      <c r="ET27" s="84" t="s">
        <v>278</v>
      </c>
      <c r="EU27" s="44">
        <f>SUM(AF78,EH48)</f>
        <v>1024</v>
      </c>
      <c r="EV27" s="44">
        <f>SUM(AG78,EI48)</f>
        <v>4116</v>
      </c>
      <c r="EW27" s="44"/>
      <c r="EX27" s="44"/>
      <c r="EY27" s="44"/>
      <c r="EZ27" s="44" t="s">
        <v>1279</v>
      </c>
      <c r="FA27" s="36" t="s">
        <v>1180</v>
      </c>
      <c r="FD27" s="114" t="s">
        <v>1009</v>
      </c>
      <c r="FE27" s="289" t="s">
        <v>1006</v>
      </c>
      <c r="FF27" s="114" t="s">
        <v>1060</v>
      </c>
      <c r="FG27" s="114" t="s">
        <v>503</v>
      </c>
      <c r="FH27" s="114" t="s">
        <v>1009</v>
      </c>
      <c r="FI27" s="114">
        <v>85</v>
      </c>
      <c r="FJ27" s="731"/>
      <c r="FK27" s="71"/>
      <c r="HH27" s="50">
        <v>890000318</v>
      </c>
      <c r="HI27" s="50" t="s">
        <v>694</v>
      </c>
      <c r="HJ27" s="50" t="s">
        <v>77</v>
      </c>
      <c r="HK27" s="63" t="s">
        <v>1040</v>
      </c>
      <c r="HL27" s="50">
        <v>31</v>
      </c>
    </row>
    <row r="28" spans="1:221" ht="153" customHeight="1" x14ac:dyDescent="0.3">
      <c r="A28" s="61">
        <v>12</v>
      </c>
      <c r="B28" s="61" t="s">
        <v>230</v>
      </c>
      <c r="C28" s="62" t="s">
        <v>231</v>
      </c>
      <c r="D28" s="61">
        <v>27</v>
      </c>
      <c r="E28" s="61">
        <v>0</v>
      </c>
      <c r="F28" s="61" t="s">
        <v>1252</v>
      </c>
      <c r="G28" s="61" t="s">
        <v>1280</v>
      </c>
      <c r="H28" s="152" t="s">
        <v>152</v>
      </c>
      <c r="I28" s="14" t="s">
        <v>234</v>
      </c>
      <c r="J28" s="153"/>
      <c r="K28" s="238"/>
      <c r="L28" s="238"/>
      <c r="AC28" s="53">
        <v>20</v>
      </c>
      <c r="AD28" s="53" t="s">
        <v>176</v>
      </c>
      <c r="AE28" s="54" t="s">
        <v>301</v>
      </c>
      <c r="AF28" s="53">
        <v>1943</v>
      </c>
      <c r="AG28" s="53">
        <v>8016</v>
      </c>
      <c r="AH28" s="53" t="s">
        <v>1254</v>
      </c>
      <c r="AI28" s="53" t="s">
        <v>1255</v>
      </c>
      <c r="AJ28" s="53" t="s">
        <v>1256</v>
      </c>
      <c r="AK28" s="53">
        <v>183</v>
      </c>
      <c r="AL28" s="213" t="s">
        <v>1081</v>
      </c>
      <c r="AM28" s="202" t="s">
        <v>319</v>
      </c>
      <c r="AN28" s="202">
        <v>16</v>
      </c>
      <c r="AQ28" s="79">
        <v>16</v>
      </c>
      <c r="AR28" s="14" t="s">
        <v>226</v>
      </c>
      <c r="AS28" s="197" t="s">
        <v>272</v>
      </c>
      <c r="AT28" s="14">
        <v>174</v>
      </c>
      <c r="AU28" s="14">
        <v>1033</v>
      </c>
      <c r="AV28" s="14" t="s">
        <v>128</v>
      </c>
      <c r="AW28" s="14" t="s">
        <v>1281</v>
      </c>
      <c r="AX28" s="14" t="s">
        <v>1282</v>
      </c>
      <c r="AY28" s="14" t="s">
        <v>60</v>
      </c>
      <c r="AZ28" s="240"/>
      <c r="BA28" s="154"/>
      <c r="BB28" s="154"/>
      <c r="BE28" s="79">
        <v>19</v>
      </c>
      <c r="BF28" s="14" t="s">
        <v>323</v>
      </c>
      <c r="BG28" s="197" t="s">
        <v>324</v>
      </c>
      <c r="BH28" s="14">
        <v>55</v>
      </c>
      <c r="BI28" s="14">
        <v>323</v>
      </c>
      <c r="BJ28" s="14" t="s">
        <v>410</v>
      </c>
      <c r="BK28" s="14" t="s">
        <v>1197</v>
      </c>
      <c r="BL28" s="14" t="s">
        <v>1283</v>
      </c>
      <c r="BM28" s="14" t="s">
        <v>60</v>
      </c>
      <c r="BN28" s="240"/>
      <c r="BO28" s="154"/>
      <c r="BP28" s="154"/>
      <c r="EE28" s="281">
        <v>13</v>
      </c>
      <c r="EF28" s="223" t="s">
        <v>309</v>
      </c>
      <c r="EG28" s="224" t="s">
        <v>310</v>
      </c>
      <c r="EH28" s="223">
        <v>240</v>
      </c>
      <c r="EI28" s="223">
        <v>0</v>
      </c>
      <c r="EJ28" s="223" t="s">
        <v>706</v>
      </c>
      <c r="EK28" s="223" t="s">
        <v>1284</v>
      </c>
      <c r="EL28" s="223" t="s">
        <v>152</v>
      </c>
      <c r="EM28" s="223" t="s">
        <v>234</v>
      </c>
      <c r="EN28" s="240"/>
      <c r="EO28" s="154"/>
      <c r="EP28" s="154"/>
      <c r="ES28" s="26" t="s">
        <v>295</v>
      </c>
      <c r="ET28" s="27" t="s">
        <v>296</v>
      </c>
      <c r="EU28" s="27">
        <f>SUM(AF79,EH38)</f>
        <v>863</v>
      </c>
      <c r="EV28" s="27">
        <f>SUM(AG79,EI38)</f>
        <v>3381</v>
      </c>
      <c r="EW28" s="27"/>
      <c r="EX28" s="27"/>
      <c r="EY28" s="27"/>
      <c r="EZ28" s="27" t="s">
        <v>1285</v>
      </c>
      <c r="FA28" s="29" t="s">
        <v>1180</v>
      </c>
      <c r="FD28" s="114" t="s">
        <v>1009</v>
      </c>
      <c r="FE28" s="289" t="s">
        <v>1006</v>
      </c>
      <c r="FF28" s="114" t="s">
        <v>176</v>
      </c>
      <c r="FG28" s="216" t="s">
        <v>177</v>
      </c>
      <c r="FH28" s="114" t="s">
        <v>1009</v>
      </c>
      <c r="FI28" s="114">
        <v>43</v>
      </c>
      <c r="FJ28" s="731"/>
      <c r="FK28" s="71"/>
      <c r="HH28" s="12">
        <v>390000172</v>
      </c>
      <c r="HI28" s="12" t="s">
        <v>1171</v>
      </c>
      <c r="HJ28" s="12" t="s">
        <v>200</v>
      </c>
      <c r="HK28" s="69" t="s">
        <v>1040</v>
      </c>
      <c r="HL28" s="12">
        <v>27</v>
      </c>
    </row>
    <row r="29" spans="1:221" ht="153" customHeight="1" x14ac:dyDescent="0.3">
      <c r="A29" s="53">
        <v>14</v>
      </c>
      <c r="B29" s="53" t="s">
        <v>165</v>
      </c>
      <c r="C29" s="54" t="s">
        <v>166</v>
      </c>
      <c r="D29" s="53">
        <v>21</v>
      </c>
      <c r="E29" s="53">
        <v>43</v>
      </c>
      <c r="F29" s="53" t="s">
        <v>1150</v>
      </c>
      <c r="G29" s="53" t="s">
        <v>1272</v>
      </c>
      <c r="H29" s="151" t="s">
        <v>1286</v>
      </c>
      <c r="I29" s="128" t="s">
        <v>60</v>
      </c>
      <c r="J29" s="240"/>
      <c r="K29" s="154"/>
      <c r="L29" s="154"/>
      <c r="AC29" s="53">
        <v>20</v>
      </c>
      <c r="AD29" s="53" t="s">
        <v>176</v>
      </c>
      <c r="AE29" s="54" t="s">
        <v>301</v>
      </c>
      <c r="AF29" s="53">
        <v>1943</v>
      </c>
      <c r="AG29" s="53">
        <v>8016</v>
      </c>
      <c r="AH29" s="53" t="s">
        <v>1254</v>
      </c>
      <c r="AI29" s="53" t="s">
        <v>1255</v>
      </c>
      <c r="AJ29" s="53" t="s">
        <v>1256</v>
      </c>
      <c r="AK29" s="53">
        <v>183</v>
      </c>
      <c r="AL29" s="213" t="s">
        <v>1048</v>
      </c>
      <c r="AM29" s="202" t="s">
        <v>319</v>
      </c>
      <c r="AN29" s="202">
        <v>13</v>
      </c>
      <c r="AQ29" s="269">
        <v>17</v>
      </c>
      <c r="AR29" s="128" t="s">
        <v>482</v>
      </c>
      <c r="AS29" s="205" t="s">
        <v>645</v>
      </c>
      <c r="AT29" s="128">
        <v>143</v>
      </c>
      <c r="AU29" s="128">
        <v>0</v>
      </c>
      <c r="AV29" s="128" t="s">
        <v>1287</v>
      </c>
      <c r="AW29" s="128" t="s">
        <v>58</v>
      </c>
      <c r="AX29" s="128" t="s">
        <v>152</v>
      </c>
      <c r="AY29" s="128" t="s">
        <v>60</v>
      </c>
      <c r="AZ29" s="240"/>
      <c r="BA29" s="154"/>
      <c r="BB29" s="154"/>
      <c r="BE29" s="269">
        <v>20</v>
      </c>
      <c r="BF29" s="128" t="s">
        <v>244</v>
      </c>
      <c r="BG29" s="205" t="s">
        <v>330</v>
      </c>
      <c r="BH29" s="128">
        <v>54</v>
      </c>
      <c r="BI29" s="128">
        <v>210</v>
      </c>
      <c r="BJ29" s="128" t="s">
        <v>629</v>
      </c>
      <c r="BK29" s="128" t="s">
        <v>903</v>
      </c>
      <c r="BL29" s="128" t="s">
        <v>333</v>
      </c>
      <c r="BM29" s="128" t="s">
        <v>60</v>
      </c>
      <c r="BN29" s="240"/>
      <c r="BO29" s="154"/>
      <c r="BP29" s="154"/>
      <c r="EE29" s="79">
        <v>15</v>
      </c>
      <c r="EF29" s="14" t="s">
        <v>165</v>
      </c>
      <c r="EG29" s="197" t="s">
        <v>166</v>
      </c>
      <c r="EH29" s="14">
        <v>195</v>
      </c>
      <c r="EI29" s="14">
        <v>138</v>
      </c>
      <c r="EJ29" s="14" t="s">
        <v>332</v>
      </c>
      <c r="EK29" s="14" t="s">
        <v>1288</v>
      </c>
      <c r="EL29" s="14" t="s">
        <v>1289</v>
      </c>
      <c r="EM29" s="14" t="s">
        <v>60</v>
      </c>
      <c r="EN29" s="240"/>
      <c r="EO29" s="154"/>
      <c r="EP29" s="154"/>
      <c r="ES29" s="73" t="s">
        <v>375</v>
      </c>
      <c r="ET29" s="84" t="s">
        <v>439</v>
      </c>
      <c r="EU29" s="44">
        <f>SUM(AF81,AT33,EH36)</f>
        <v>1544</v>
      </c>
      <c r="EV29" s="44">
        <f>SUM(AG81,AU33,EI36)</f>
        <v>2448</v>
      </c>
      <c r="EW29" s="44"/>
      <c r="EX29" s="44"/>
      <c r="EY29" s="44"/>
      <c r="EZ29" s="44" t="s">
        <v>1290</v>
      </c>
      <c r="FA29" s="36" t="s">
        <v>1097</v>
      </c>
      <c r="FD29" s="114" t="s">
        <v>1009</v>
      </c>
      <c r="FE29" s="289" t="s">
        <v>1006</v>
      </c>
      <c r="FF29" s="114" t="s">
        <v>1291</v>
      </c>
      <c r="FG29" s="114" t="s">
        <v>1292</v>
      </c>
      <c r="FH29" s="114" t="s">
        <v>1009</v>
      </c>
      <c r="FI29" s="114">
        <v>33</v>
      </c>
      <c r="FJ29" s="731"/>
      <c r="FK29" s="71"/>
      <c r="HH29" s="50">
        <v>890975568</v>
      </c>
      <c r="HI29" s="50" t="s">
        <v>657</v>
      </c>
      <c r="HJ29" s="50" t="s">
        <v>64</v>
      </c>
      <c r="HK29" s="63" t="s">
        <v>1040</v>
      </c>
      <c r="HL29" s="50">
        <v>25</v>
      </c>
    </row>
    <row r="30" spans="1:221" ht="136.05000000000001" customHeight="1" x14ac:dyDescent="0.3">
      <c r="A30" s="61">
        <v>15</v>
      </c>
      <c r="B30" s="61" t="s">
        <v>279</v>
      </c>
      <c r="C30" s="62" t="s">
        <v>280</v>
      </c>
      <c r="D30" s="61">
        <v>18</v>
      </c>
      <c r="E30" s="61">
        <v>151</v>
      </c>
      <c r="F30" s="61" t="s">
        <v>1293</v>
      </c>
      <c r="G30" s="61" t="s">
        <v>1236</v>
      </c>
      <c r="H30" s="152" t="s">
        <v>1294</v>
      </c>
      <c r="I30" s="14" t="s">
        <v>60</v>
      </c>
      <c r="J30" s="240"/>
      <c r="K30" s="154"/>
      <c r="L30" s="154"/>
      <c r="AC30" s="53">
        <v>20</v>
      </c>
      <c r="AD30" s="53" t="s">
        <v>176</v>
      </c>
      <c r="AE30" s="54" t="s">
        <v>301</v>
      </c>
      <c r="AF30" s="53">
        <v>1943</v>
      </c>
      <c r="AG30" s="53">
        <v>8016</v>
      </c>
      <c r="AH30" s="53" t="s">
        <v>1254</v>
      </c>
      <c r="AI30" s="53" t="s">
        <v>1255</v>
      </c>
      <c r="AJ30" s="53" t="s">
        <v>1256</v>
      </c>
      <c r="AK30" s="53">
        <v>183</v>
      </c>
      <c r="AL30" s="68" t="s">
        <v>95</v>
      </c>
      <c r="AM30" s="219"/>
      <c r="AN30" s="202">
        <v>62</v>
      </c>
      <c r="AQ30" s="79">
        <v>20</v>
      </c>
      <c r="AR30" s="14" t="s">
        <v>347</v>
      </c>
      <c r="AS30" s="197" t="s">
        <v>348</v>
      </c>
      <c r="AT30" s="14">
        <v>111</v>
      </c>
      <c r="AU30" s="14">
        <v>664</v>
      </c>
      <c r="AV30" s="14" t="s">
        <v>300</v>
      </c>
      <c r="AW30" s="14" t="s">
        <v>58</v>
      </c>
      <c r="AX30" s="14" t="s">
        <v>1295</v>
      </c>
      <c r="AY30" s="14" t="s">
        <v>60</v>
      </c>
      <c r="AZ30" s="240"/>
      <c r="BA30" s="154"/>
      <c r="BB30" s="154"/>
      <c r="BE30" s="79">
        <v>21</v>
      </c>
      <c r="BF30" s="14" t="s">
        <v>86</v>
      </c>
      <c r="BG30" s="197" t="s">
        <v>87</v>
      </c>
      <c r="BH30" s="14">
        <v>33</v>
      </c>
      <c r="BI30" s="14">
        <v>315</v>
      </c>
      <c r="BJ30" s="14" t="s">
        <v>223</v>
      </c>
      <c r="BK30" s="14" t="s">
        <v>1296</v>
      </c>
      <c r="BL30" s="14" t="s">
        <v>424</v>
      </c>
      <c r="BM30" s="14" t="s">
        <v>60</v>
      </c>
      <c r="BN30" s="240"/>
      <c r="BO30" s="154"/>
      <c r="BP30" s="154"/>
      <c r="EE30" s="281">
        <v>16</v>
      </c>
      <c r="EF30" s="223" t="s">
        <v>254</v>
      </c>
      <c r="EG30" s="224" t="s">
        <v>255</v>
      </c>
      <c r="EH30" s="223">
        <v>189</v>
      </c>
      <c r="EI30" s="223">
        <v>12</v>
      </c>
      <c r="EJ30" s="223" t="s">
        <v>622</v>
      </c>
      <c r="EK30" s="223" t="s">
        <v>1297</v>
      </c>
      <c r="EL30" s="223" t="s">
        <v>152</v>
      </c>
      <c r="EM30" s="223" t="s">
        <v>60</v>
      </c>
      <c r="EN30" s="240"/>
      <c r="EO30" s="154"/>
      <c r="EP30" s="154"/>
      <c r="ES30" s="61" t="s">
        <v>448</v>
      </c>
      <c r="ET30" s="75" t="s">
        <v>449</v>
      </c>
      <c r="EU30" s="76">
        <f>AF83</f>
        <v>1176</v>
      </c>
      <c r="EV30" s="76">
        <f>AG83</f>
        <v>6033</v>
      </c>
      <c r="EW30" s="132"/>
      <c r="EX30" s="132"/>
      <c r="EY30" s="132"/>
      <c r="EZ30" s="76">
        <f>AK83</f>
        <v>19</v>
      </c>
      <c r="FA30" s="29">
        <f t="shared" ref="FA30" si="0">EZ30/EU30</f>
        <v>1.6156462585034014E-2</v>
      </c>
      <c r="FD30" s="114" t="s">
        <v>1009</v>
      </c>
      <c r="FE30" s="289" t="s">
        <v>1006</v>
      </c>
      <c r="FF30" s="114" t="s">
        <v>1298</v>
      </c>
      <c r="FG30" s="216" t="s">
        <v>1154</v>
      </c>
      <c r="FH30" s="114" t="s">
        <v>1009</v>
      </c>
      <c r="FI30" s="114">
        <v>37</v>
      </c>
      <c r="FJ30" s="731"/>
      <c r="FK30" s="71"/>
      <c r="HH30" s="12">
        <v>710002569</v>
      </c>
      <c r="HI30" s="12" t="s">
        <v>107</v>
      </c>
      <c r="HJ30" s="12" t="s">
        <v>77</v>
      </c>
      <c r="HK30" s="69" t="s">
        <v>1040</v>
      </c>
      <c r="HL30" s="12">
        <v>24</v>
      </c>
    </row>
    <row r="31" spans="1:221" ht="67.95" customHeight="1" x14ac:dyDescent="0.3">
      <c r="A31" s="53">
        <v>16</v>
      </c>
      <c r="B31" s="53" t="s">
        <v>334</v>
      </c>
      <c r="C31" s="54" t="s">
        <v>393</v>
      </c>
      <c r="D31" s="53">
        <v>17</v>
      </c>
      <c r="E31" s="53">
        <v>205</v>
      </c>
      <c r="F31" s="53" t="s">
        <v>1299</v>
      </c>
      <c r="G31" s="53" t="s">
        <v>1300</v>
      </c>
      <c r="H31" s="151" t="s">
        <v>1301</v>
      </c>
      <c r="I31" s="128" t="s">
        <v>60</v>
      </c>
      <c r="J31" s="240"/>
      <c r="K31" s="154"/>
      <c r="L31" s="154"/>
      <c r="AC31" s="61">
        <v>24</v>
      </c>
      <c r="AD31" s="61" t="s">
        <v>1127</v>
      </c>
      <c r="AE31" s="62" t="s">
        <v>1128</v>
      </c>
      <c r="AF31" s="61">
        <v>1388</v>
      </c>
      <c r="AG31" s="61">
        <v>9924</v>
      </c>
      <c r="AH31" s="61" t="s">
        <v>770</v>
      </c>
      <c r="AI31" s="61" t="s">
        <v>1302</v>
      </c>
      <c r="AJ31" s="61" t="s">
        <v>1303</v>
      </c>
      <c r="AK31" s="61">
        <v>150</v>
      </c>
      <c r="AL31" s="181" t="s">
        <v>1009</v>
      </c>
      <c r="AM31" s="61" t="s">
        <v>1006</v>
      </c>
      <c r="AN31" s="76">
        <v>33</v>
      </c>
      <c r="AQ31" s="269">
        <v>21</v>
      </c>
      <c r="AR31" s="128" t="s">
        <v>279</v>
      </c>
      <c r="AS31" s="205" t="s">
        <v>280</v>
      </c>
      <c r="AT31" s="128">
        <v>110</v>
      </c>
      <c r="AU31" s="128">
        <v>399</v>
      </c>
      <c r="AV31" s="128" t="s">
        <v>569</v>
      </c>
      <c r="AW31" s="128" t="s">
        <v>1304</v>
      </c>
      <c r="AX31" s="128" t="s">
        <v>1283</v>
      </c>
      <c r="AY31" s="128" t="s">
        <v>60</v>
      </c>
      <c r="AZ31" s="240"/>
      <c r="BA31" s="154"/>
      <c r="BB31" s="154"/>
      <c r="BE31" s="269">
        <v>22</v>
      </c>
      <c r="BF31" s="128" t="s">
        <v>334</v>
      </c>
      <c r="BG31" s="205" t="s">
        <v>393</v>
      </c>
      <c r="BH31" s="128">
        <v>25</v>
      </c>
      <c r="BI31" s="128">
        <v>181</v>
      </c>
      <c r="BJ31" s="128" t="s">
        <v>1305</v>
      </c>
      <c r="BK31" s="128" t="s">
        <v>292</v>
      </c>
      <c r="BL31" s="128" t="s">
        <v>714</v>
      </c>
      <c r="BM31" s="128" t="s">
        <v>60</v>
      </c>
      <c r="BN31" s="240"/>
      <c r="BO31" s="154"/>
      <c r="BP31" s="154"/>
      <c r="EE31" s="79">
        <v>18</v>
      </c>
      <c r="EF31" s="14" t="s">
        <v>320</v>
      </c>
      <c r="EG31" s="197" t="s">
        <v>321</v>
      </c>
      <c r="EH31" s="14">
        <v>153</v>
      </c>
      <c r="EI31" s="14">
        <v>172</v>
      </c>
      <c r="EJ31" s="14" t="s">
        <v>1306</v>
      </c>
      <c r="EK31" s="14" t="s">
        <v>58</v>
      </c>
      <c r="EL31" s="14" t="s">
        <v>152</v>
      </c>
      <c r="EM31" s="14" t="s">
        <v>60</v>
      </c>
      <c r="EN31" s="240"/>
      <c r="EO31" s="154"/>
      <c r="EP31" s="154"/>
      <c r="ES31" s="73" t="s">
        <v>260</v>
      </c>
      <c r="ET31" s="84" t="s">
        <v>261</v>
      </c>
      <c r="EU31" s="44">
        <f>SUM(D35,AF84,AT34,BH26,CG17,EH55)</f>
        <v>937</v>
      </c>
      <c r="EV31" s="44">
        <f>SUM(E35,AG84,AU34,BI26,CH17,EI55)</f>
        <v>3879</v>
      </c>
      <c r="EW31" s="44"/>
      <c r="EX31" s="44"/>
      <c r="EY31" s="44"/>
      <c r="EZ31" s="44" t="s">
        <v>1307</v>
      </c>
      <c r="FA31" s="36" t="s">
        <v>1308</v>
      </c>
      <c r="FD31" s="114" t="s">
        <v>1009</v>
      </c>
      <c r="FE31" s="289" t="s">
        <v>1006</v>
      </c>
      <c r="FF31" s="114" t="s">
        <v>1067</v>
      </c>
      <c r="FG31" s="114" t="s">
        <v>118</v>
      </c>
      <c r="FH31" s="114" t="s">
        <v>1009</v>
      </c>
      <c r="FI31" s="114">
        <v>15</v>
      </c>
      <c r="FJ31" s="731"/>
      <c r="FK31" s="71"/>
      <c r="HH31" s="50">
        <v>580972008</v>
      </c>
      <c r="HI31" s="50" t="s">
        <v>726</v>
      </c>
      <c r="HJ31" s="50" t="s">
        <v>77</v>
      </c>
      <c r="HK31" s="63" t="s">
        <v>1040</v>
      </c>
      <c r="HL31" s="50">
        <v>22</v>
      </c>
    </row>
    <row r="32" spans="1:221" ht="102" customHeight="1" x14ac:dyDescent="0.3">
      <c r="A32" s="61">
        <v>17</v>
      </c>
      <c r="B32" s="61" t="s">
        <v>323</v>
      </c>
      <c r="C32" s="62" t="s">
        <v>324</v>
      </c>
      <c r="D32" s="61">
        <v>16</v>
      </c>
      <c r="E32" s="61">
        <v>173</v>
      </c>
      <c r="F32" s="61" t="s">
        <v>1209</v>
      </c>
      <c r="G32" s="61" t="s">
        <v>1309</v>
      </c>
      <c r="H32" s="152" t="s">
        <v>1226</v>
      </c>
      <c r="I32" s="14" t="s">
        <v>60</v>
      </c>
      <c r="J32" s="240"/>
      <c r="K32" s="154"/>
      <c r="L32" s="154"/>
      <c r="AC32" s="61">
        <v>24</v>
      </c>
      <c r="AD32" s="61" t="s">
        <v>1127</v>
      </c>
      <c r="AE32" s="62" t="s">
        <v>1128</v>
      </c>
      <c r="AF32" s="61">
        <v>1388</v>
      </c>
      <c r="AG32" s="61">
        <v>9924</v>
      </c>
      <c r="AH32" s="61" t="s">
        <v>770</v>
      </c>
      <c r="AI32" s="61" t="s">
        <v>1302</v>
      </c>
      <c r="AJ32" s="61" t="s">
        <v>1303</v>
      </c>
      <c r="AK32" s="61">
        <v>150</v>
      </c>
      <c r="AL32" s="181" t="s">
        <v>1062</v>
      </c>
      <c r="AM32" s="76" t="s">
        <v>319</v>
      </c>
      <c r="AN32" s="76">
        <v>24</v>
      </c>
      <c r="AQ32" s="79">
        <v>22</v>
      </c>
      <c r="AR32" s="14" t="s">
        <v>323</v>
      </c>
      <c r="AS32" s="197" t="s">
        <v>324</v>
      </c>
      <c r="AT32" s="14">
        <v>68</v>
      </c>
      <c r="AU32" s="14">
        <v>290</v>
      </c>
      <c r="AV32" s="14" t="s">
        <v>45</v>
      </c>
      <c r="AW32" s="14" t="s">
        <v>153</v>
      </c>
      <c r="AX32" s="14" t="s">
        <v>1310</v>
      </c>
      <c r="AY32" s="14" t="s">
        <v>60</v>
      </c>
      <c r="AZ32" s="240"/>
      <c r="BA32" s="154"/>
      <c r="BB32" s="154"/>
      <c r="BE32" s="79">
        <v>23</v>
      </c>
      <c r="BF32" s="14" t="s">
        <v>430</v>
      </c>
      <c r="BG32" s="197" t="s">
        <v>431</v>
      </c>
      <c r="BH32" s="14">
        <v>22</v>
      </c>
      <c r="BI32" s="14">
        <v>149</v>
      </c>
      <c r="BJ32" s="14" t="s">
        <v>1175</v>
      </c>
      <c r="BK32" s="14" t="s">
        <v>1064</v>
      </c>
      <c r="BL32" s="14" t="s">
        <v>1311</v>
      </c>
      <c r="BM32" s="14" t="s">
        <v>60</v>
      </c>
      <c r="BN32" s="240"/>
      <c r="BO32" s="154"/>
      <c r="BP32" s="154"/>
      <c r="EE32" s="281">
        <v>20</v>
      </c>
      <c r="EF32" s="223" t="s">
        <v>279</v>
      </c>
      <c r="EG32" s="224" t="s">
        <v>280</v>
      </c>
      <c r="EH32" s="223">
        <v>125</v>
      </c>
      <c r="EI32" s="223">
        <v>234</v>
      </c>
      <c r="EJ32" s="223" t="s">
        <v>1312</v>
      </c>
      <c r="EK32" s="223" t="s">
        <v>815</v>
      </c>
      <c r="EL32" s="223" t="s">
        <v>1313</v>
      </c>
      <c r="EM32" s="223" t="s">
        <v>60</v>
      </c>
      <c r="EN32" s="240"/>
      <c r="EO32" s="154"/>
      <c r="EP32" s="154"/>
      <c r="ES32" s="61" t="s">
        <v>430</v>
      </c>
      <c r="ET32" s="76" t="s">
        <v>431</v>
      </c>
      <c r="EU32" s="76">
        <f>SUM(AT40,BH32,AF85)</f>
        <v>453</v>
      </c>
      <c r="EV32" s="76">
        <f>SUM(AU40,BI32,AG85)</f>
        <v>1601</v>
      </c>
      <c r="EW32" s="76"/>
      <c r="EX32" s="76"/>
      <c r="EY32" s="76"/>
      <c r="EZ32" s="76" t="s">
        <v>286</v>
      </c>
      <c r="FA32" s="94" t="s">
        <v>1314</v>
      </c>
      <c r="FD32" s="114" t="s">
        <v>1009</v>
      </c>
      <c r="FE32" s="289" t="s">
        <v>1006</v>
      </c>
      <c r="FF32" s="114" t="s">
        <v>1208</v>
      </c>
      <c r="FG32" s="216" t="s">
        <v>102</v>
      </c>
      <c r="FH32" s="114" t="s">
        <v>1009</v>
      </c>
      <c r="FI32" s="114">
        <v>18</v>
      </c>
      <c r="FJ32" s="731"/>
      <c r="FK32" s="71"/>
      <c r="HH32" s="12">
        <v>210987657</v>
      </c>
      <c r="HI32" s="12" t="s">
        <v>1221</v>
      </c>
      <c r="HJ32" s="12" t="s">
        <v>64</v>
      </c>
      <c r="HK32" s="69" t="s">
        <v>1040</v>
      </c>
      <c r="HL32" s="12">
        <v>16</v>
      </c>
    </row>
    <row r="33" spans="1:221" ht="136.05000000000001" customHeight="1" x14ac:dyDescent="0.3">
      <c r="A33" s="53">
        <v>18</v>
      </c>
      <c r="B33" s="53" t="s">
        <v>344</v>
      </c>
      <c r="C33" s="54" t="s">
        <v>345</v>
      </c>
      <c r="D33" s="53">
        <v>14</v>
      </c>
      <c r="E33" s="53">
        <v>186</v>
      </c>
      <c r="F33" s="53" t="s">
        <v>1182</v>
      </c>
      <c r="G33" s="53" t="s">
        <v>1202</v>
      </c>
      <c r="H33" s="151" t="s">
        <v>1203</v>
      </c>
      <c r="I33" s="128" t="s">
        <v>60</v>
      </c>
      <c r="J33" s="240"/>
      <c r="K33" s="154"/>
      <c r="L33" s="154"/>
      <c r="AC33" s="61">
        <v>24</v>
      </c>
      <c r="AD33" s="61" t="s">
        <v>1127</v>
      </c>
      <c r="AE33" s="62" t="s">
        <v>1128</v>
      </c>
      <c r="AF33" s="61">
        <v>1388</v>
      </c>
      <c r="AG33" s="61">
        <v>9924</v>
      </c>
      <c r="AH33" s="61" t="s">
        <v>770</v>
      </c>
      <c r="AI33" s="61" t="s">
        <v>1302</v>
      </c>
      <c r="AJ33" s="61" t="s">
        <v>1303</v>
      </c>
      <c r="AK33" s="61">
        <v>150</v>
      </c>
      <c r="AL33" s="181" t="s">
        <v>1081</v>
      </c>
      <c r="AM33" s="76" t="s">
        <v>319</v>
      </c>
      <c r="AN33" s="76">
        <v>17</v>
      </c>
      <c r="AQ33" s="269">
        <v>23</v>
      </c>
      <c r="AR33" s="128" t="s">
        <v>375</v>
      </c>
      <c r="AS33" s="205" t="s">
        <v>376</v>
      </c>
      <c r="AT33" s="128">
        <v>66</v>
      </c>
      <c r="AU33" s="128">
        <v>40</v>
      </c>
      <c r="AV33" s="128" t="s">
        <v>468</v>
      </c>
      <c r="AW33" s="128" t="s">
        <v>1315</v>
      </c>
      <c r="AX33" s="128" t="s">
        <v>152</v>
      </c>
      <c r="AY33" s="128" t="s">
        <v>60</v>
      </c>
      <c r="AZ33" s="240"/>
      <c r="BA33" s="154"/>
      <c r="BB33" s="154"/>
      <c r="BE33" s="269">
        <v>24</v>
      </c>
      <c r="BF33" s="128" t="s">
        <v>873</v>
      </c>
      <c r="BG33" s="205" t="s">
        <v>950</v>
      </c>
      <c r="BH33" s="128">
        <v>18</v>
      </c>
      <c r="BI33" s="128">
        <v>0</v>
      </c>
      <c r="BJ33" s="128" t="s">
        <v>147</v>
      </c>
      <c r="BK33" s="128" t="s">
        <v>1186</v>
      </c>
      <c r="BL33" s="128" t="s">
        <v>152</v>
      </c>
      <c r="BM33" s="128" t="s">
        <v>60</v>
      </c>
      <c r="BN33" s="240"/>
      <c r="BO33" s="154"/>
      <c r="BP33" s="154"/>
      <c r="EE33" s="79">
        <v>21</v>
      </c>
      <c r="EF33" s="14" t="s">
        <v>226</v>
      </c>
      <c r="EG33" s="197" t="s">
        <v>272</v>
      </c>
      <c r="EH33" s="14">
        <v>119</v>
      </c>
      <c r="EI33" s="14">
        <v>432</v>
      </c>
      <c r="EJ33" s="14" t="s">
        <v>1316</v>
      </c>
      <c r="EK33" s="14" t="s">
        <v>1317</v>
      </c>
      <c r="EL33" s="14" t="s">
        <v>1318</v>
      </c>
      <c r="EM33" s="14" t="s">
        <v>60</v>
      </c>
      <c r="EN33" s="240"/>
      <c r="EO33" s="154"/>
      <c r="EP33" s="154"/>
      <c r="ES33" s="73" t="s">
        <v>323</v>
      </c>
      <c r="ET33" s="44" t="s">
        <v>324</v>
      </c>
      <c r="EU33" s="44">
        <f>SUM(D32,AF86,AT32,BH28,CG18,DI19,EH43)</f>
        <v>1174</v>
      </c>
      <c r="EV33" s="44">
        <f>SUM(E32,AG86,AU32,BI28,CH18,DJ19,EI43)</f>
        <v>2657</v>
      </c>
      <c r="EW33" s="44"/>
      <c r="EX33" s="44"/>
      <c r="EY33" s="44"/>
      <c r="EZ33" s="44" t="s">
        <v>1319</v>
      </c>
      <c r="FA33" s="36" t="s">
        <v>1320</v>
      </c>
      <c r="FD33" s="114" t="s">
        <v>1009</v>
      </c>
      <c r="FE33" s="289" t="s">
        <v>1006</v>
      </c>
      <c r="FF33" s="114" t="s">
        <v>572</v>
      </c>
      <c r="FG33" s="216" t="s">
        <v>558</v>
      </c>
      <c r="FH33" s="114" t="s">
        <v>1009</v>
      </c>
      <c r="FI33" s="114">
        <v>25</v>
      </c>
      <c r="FJ33" s="731"/>
      <c r="FK33" s="71"/>
      <c r="HH33" s="20">
        <v>210007399</v>
      </c>
      <c r="HI33" s="20" t="s">
        <v>1230</v>
      </c>
      <c r="HJ33" s="20" t="s">
        <v>77</v>
      </c>
      <c r="HK33" s="63" t="s">
        <v>1040</v>
      </c>
      <c r="HL33" s="50">
        <v>14</v>
      </c>
    </row>
    <row r="34" spans="1:221" ht="169.95" customHeight="1" x14ac:dyDescent="0.3">
      <c r="A34" s="61">
        <v>19</v>
      </c>
      <c r="B34" s="61" t="s">
        <v>244</v>
      </c>
      <c r="C34" s="62" t="s">
        <v>330</v>
      </c>
      <c r="D34" s="61">
        <v>13</v>
      </c>
      <c r="E34" s="61">
        <v>45</v>
      </c>
      <c r="F34" s="61" t="s">
        <v>1142</v>
      </c>
      <c r="G34" s="61" t="s">
        <v>1236</v>
      </c>
      <c r="H34" s="152" t="s">
        <v>799</v>
      </c>
      <c r="I34" s="14" t="s">
        <v>60</v>
      </c>
      <c r="J34" s="240"/>
      <c r="K34" s="154"/>
      <c r="L34" s="154"/>
      <c r="AC34" s="61">
        <v>24</v>
      </c>
      <c r="AD34" s="61" t="s">
        <v>1127</v>
      </c>
      <c r="AE34" s="62" t="s">
        <v>1128</v>
      </c>
      <c r="AF34" s="61">
        <v>1388</v>
      </c>
      <c r="AG34" s="61">
        <v>9924</v>
      </c>
      <c r="AH34" s="61" t="s">
        <v>770</v>
      </c>
      <c r="AI34" s="61" t="s">
        <v>1302</v>
      </c>
      <c r="AJ34" s="61" t="s">
        <v>1303</v>
      </c>
      <c r="AK34" s="61">
        <v>150</v>
      </c>
      <c r="AL34" s="104" t="s">
        <v>95</v>
      </c>
      <c r="AM34" s="93"/>
      <c r="AN34" s="27">
        <v>76</v>
      </c>
      <c r="AQ34" s="79">
        <v>24</v>
      </c>
      <c r="AR34" s="14" t="s">
        <v>260</v>
      </c>
      <c r="AS34" s="197" t="s">
        <v>261</v>
      </c>
      <c r="AT34" s="14">
        <v>61</v>
      </c>
      <c r="AU34" s="14">
        <v>396</v>
      </c>
      <c r="AV34" s="14" t="s">
        <v>1312</v>
      </c>
      <c r="AW34" s="14" t="s">
        <v>1227</v>
      </c>
      <c r="AX34" s="14" t="s">
        <v>1321</v>
      </c>
      <c r="AY34" s="14" t="s">
        <v>60</v>
      </c>
      <c r="AZ34" s="240"/>
      <c r="BA34" s="154"/>
      <c r="BB34" s="154"/>
      <c r="BE34" s="79">
        <v>25</v>
      </c>
      <c r="BF34" s="14" t="s">
        <v>470</v>
      </c>
      <c r="BG34" s="197" t="s">
        <v>471</v>
      </c>
      <c r="BH34" s="14">
        <v>11</v>
      </c>
      <c r="BI34" s="14">
        <v>63</v>
      </c>
      <c r="BJ34" s="14" t="s">
        <v>1147</v>
      </c>
      <c r="BK34" s="14" t="s">
        <v>1197</v>
      </c>
      <c r="BL34" s="14" t="s">
        <v>987</v>
      </c>
      <c r="BM34" s="14" t="s">
        <v>60</v>
      </c>
      <c r="BN34" s="240"/>
      <c r="BO34" s="154"/>
      <c r="BP34" s="154"/>
      <c r="EE34" s="281">
        <v>22</v>
      </c>
      <c r="EF34" s="223" t="s">
        <v>482</v>
      </c>
      <c r="EG34" s="224" t="s">
        <v>645</v>
      </c>
      <c r="EH34" s="223">
        <v>110</v>
      </c>
      <c r="EI34" s="223">
        <v>3</v>
      </c>
      <c r="EJ34" s="223" t="s">
        <v>1322</v>
      </c>
      <c r="EK34" s="223" t="s">
        <v>58</v>
      </c>
      <c r="EL34" s="223" t="s">
        <v>152</v>
      </c>
      <c r="EM34" s="223" t="s">
        <v>60</v>
      </c>
      <c r="EN34" s="240"/>
      <c r="EO34" s="154"/>
      <c r="EP34" s="154"/>
      <c r="ES34" s="61" t="s">
        <v>551</v>
      </c>
      <c r="ET34" s="76" t="s">
        <v>552</v>
      </c>
      <c r="EU34" s="76">
        <f>SUM(AF87,EH39)</f>
        <v>521</v>
      </c>
      <c r="EV34" s="76">
        <f>SUM(AG87,EI39)</f>
        <v>3302</v>
      </c>
      <c r="EW34" s="76"/>
      <c r="EX34" s="76"/>
      <c r="EY34" s="76"/>
      <c r="EZ34" s="76" t="s">
        <v>1323</v>
      </c>
      <c r="FA34" s="29" t="s">
        <v>1324</v>
      </c>
      <c r="FD34" s="114" t="s">
        <v>1009</v>
      </c>
      <c r="FE34" s="289" t="s">
        <v>1006</v>
      </c>
      <c r="FF34" s="114" t="s">
        <v>1086</v>
      </c>
      <c r="FG34" s="216" t="s">
        <v>175</v>
      </c>
      <c r="FH34" s="114" t="s">
        <v>1009</v>
      </c>
      <c r="FI34" s="114">
        <v>12</v>
      </c>
      <c r="FJ34" s="731"/>
      <c r="FK34" s="71"/>
      <c r="HH34" s="737">
        <v>890975535</v>
      </c>
      <c r="HI34" s="737" t="s">
        <v>656</v>
      </c>
      <c r="HJ34" s="737" t="s">
        <v>64</v>
      </c>
      <c r="HK34" s="69" t="s">
        <v>1040</v>
      </c>
      <c r="HL34" s="80">
        <v>12</v>
      </c>
      <c r="HM34" s="737">
        <f>SUM(HL34,HL35)</f>
        <v>36</v>
      </c>
    </row>
    <row r="35" spans="1:221" ht="187.05" customHeight="1" x14ac:dyDescent="0.3">
      <c r="A35" s="53">
        <v>20</v>
      </c>
      <c r="B35" s="53" t="s">
        <v>260</v>
      </c>
      <c r="C35" s="54" t="s">
        <v>261</v>
      </c>
      <c r="D35" s="53">
        <v>13</v>
      </c>
      <c r="E35" s="53">
        <v>156</v>
      </c>
      <c r="F35" s="53" t="s">
        <v>1325</v>
      </c>
      <c r="G35" s="53" t="s">
        <v>1326</v>
      </c>
      <c r="H35" s="151" t="s">
        <v>1327</v>
      </c>
      <c r="I35" s="128" t="s">
        <v>60</v>
      </c>
      <c r="J35" s="240"/>
      <c r="K35" s="154"/>
      <c r="L35" s="154"/>
      <c r="AC35" s="53">
        <v>36</v>
      </c>
      <c r="AD35" s="53" t="s">
        <v>1153</v>
      </c>
      <c r="AE35" s="54" t="s">
        <v>1328</v>
      </c>
      <c r="AF35" s="53">
        <v>812</v>
      </c>
      <c r="AG35" s="53">
        <v>9913</v>
      </c>
      <c r="AH35" s="53" t="s">
        <v>340</v>
      </c>
      <c r="AI35" s="53" t="s">
        <v>1329</v>
      </c>
      <c r="AJ35" s="53" t="s">
        <v>1330</v>
      </c>
      <c r="AK35" s="53">
        <v>124</v>
      </c>
      <c r="AL35" s="202" t="s">
        <v>1331</v>
      </c>
      <c r="AM35" s="53" t="s">
        <v>319</v>
      </c>
      <c r="AN35" s="202">
        <v>39</v>
      </c>
      <c r="AQ35" s="269">
        <v>25</v>
      </c>
      <c r="AR35" s="128" t="s">
        <v>470</v>
      </c>
      <c r="AS35" s="205" t="s">
        <v>471</v>
      </c>
      <c r="AT35" s="128">
        <v>51</v>
      </c>
      <c r="AU35" s="128">
        <v>256</v>
      </c>
      <c r="AV35" s="128" t="s">
        <v>233</v>
      </c>
      <c r="AW35" s="128" t="s">
        <v>379</v>
      </c>
      <c r="AX35" s="128" t="s">
        <v>1332</v>
      </c>
      <c r="AY35" s="128" t="s">
        <v>60</v>
      </c>
      <c r="AZ35" s="240"/>
      <c r="BA35" s="154"/>
      <c r="BB35" s="154"/>
      <c r="EE35" s="79">
        <v>23</v>
      </c>
      <c r="EF35" s="14" t="s">
        <v>284</v>
      </c>
      <c r="EG35" s="197" t="s">
        <v>288</v>
      </c>
      <c r="EH35" s="14">
        <v>110</v>
      </c>
      <c r="EI35" s="14">
        <v>583</v>
      </c>
      <c r="EJ35" s="14" t="s">
        <v>1333</v>
      </c>
      <c r="EK35" s="14" t="s">
        <v>832</v>
      </c>
      <c r="EL35" s="14" t="s">
        <v>1334</v>
      </c>
      <c r="EM35" s="14" t="s">
        <v>60</v>
      </c>
      <c r="EN35" s="240"/>
      <c r="EO35" s="154"/>
      <c r="EP35" s="154"/>
      <c r="ES35" s="73" t="s">
        <v>244</v>
      </c>
      <c r="ET35" s="84" t="s">
        <v>245</v>
      </c>
      <c r="EU35" s="44">
        <f>SUM(D34,AF98,AT18,BH29,CG25,CU20,EH49)</f>
        <v>1586</v>
      </c>
      <c r="EV35" s="44">
        <f>SUM(E34,AG98,AU18,BI29,CH25,CV20,EI49)</f>
        <v>1144</v>
      </c>
      <c r="EW35" s="44"/>
      <c r="EX35" s="44"/>
      <c r="EY35" s="44"/>
      <c r="EZ35" s="44" t="s">
        <v>1335</v>
      </c>
      <c r="FA35" s="36" t="s">
        <v>1336</v>
      </c>
      <c r="FD35" s="114" t="s">
        <v>1009</v>
      </c>
      <c r="FE35" s="289" t="s">
        <v>1006</v>
      </c>
      <c r="FF35" s="114" t="s">
        <v>270</v>
      </c>
      <c r="FG35" s="216" t="s">
        <v>271</v>
      </c>
      <c r="FH35" s="114" t="s">
        <v>1009</v>
      </c>
      <c r="FI35" s="114">
        <v>12</v>
      </c>
      <c r="FJ35" s="731"/>
      <c r="FK35" s="71"/>
      <c r="HH35" s="738"/>
      <c r="HI35" s="738"/>
      <c r="HJ35" s="738"/>
      <c r="HK35" s="69" t="s">
        <v>971</v>
      </c>
      <c r="HL35" s="80">
        <v>24</v>
      </c>
      <c r="HM35" s="744"/>
    </row>
    <row r="36" spans="1:221" ht="78" x14ac:dyDescent="0.3">
      <c r="AC36" s="53">
        <v>36</v>
      </c>
      <c r="AD36" s="53" t="s">
        <v>1153</v>
      </c>
      <c r="AE36" s="54" t="s">
        <v>1328</v>
      </c>
      <c r="AF36" s="53">
        <v>812</v>
      </c>
      <c r="AG36" s="53">
        <v>9913</v>
      </c>
      <c r="AH36" s="53" t="s">
        <v>340</v>
      </c>
      <c r="AI36" s="53" t="s">
        <v>1329</v>
      </c>
      <c r="AJ36" s="53" t="s">
        <v>1330</v>
      </c>
      <c r="AK36" s="53">
        <v>124</v>
      </c>
      <c r="AL36" s="202" t="s">
        <v>1009</v>
      </c>
      <c r="AM36" s="53" t="s">
        <v>1006</v>
      </c>
      <c r="AN36" s="202">
        <v>37</v>
      </c>
      <c r="AQ36" s="79">
        <v>26</v>
      </c>
      <c r="AR36" s="14" t="s">
        <v>362</v>
      </c>
      <c r="AS36" s="197" t="s">
        <v>363</v>
      </c>
      <c r="AT36" s="14">
        <v>44</v>
      </c>
      <c r="AU36" s="14">
        <v>5</v>
      </c>
      <c r="AV36" s="14" t="s">
        <v>641</v>
      </c>
      <c r="AW36" s="14" t="s">
        <v>58</v>
      </c>
      <c r="AX36" s="14" t="s">
        <v>152</v>
      </c>
      <c r="AY36" s="14" t="s">
        <v>60</v>
      </c>
      <c r="AZ36" s="240"/>
      <c r="BA36" s="154"/>
      <c r="BB36" s="154"/>
      <c r="EE36" s="281">
        <v>24</v>
      </c>
      <c r="EF36" s="223" t="s">
        <v>375</v>
      </c>
      <c r="EG36" s="224" t="s">
        <v>376</v>
      </c>
      <c r="EH36" s="223">
        <v>99</v>
      </c>
      <c r="EI36" s="223">
        <v>334</v>
      </c>
      <c r="EJ36" s="223" t="s">
        <v>450</v>
      </c>
      <c r="EK36" s="223" t="s">
        <v>312</v>
      </c>
      <c r="EL36" s="223" t="s">
        <v>1337</v>
      </c>
      <c r="EM36" s="223" t="s">
        <v>60</v>
      </c>
      <c r="EN36" s="240"/>
      <c r="EO36" s="154"/>
      <c r="EP36" s="154"/>
      <c r="ES36" s="61" t="s">
        <v>488</v>
      </c>
      <c r="ET36" s="76" t="s">
        <v>489</v>
      </c>
      <c r="EU36" s="76">
        <f>SUM(AF88,EH40)</f>
        <v>397</v>
      </c>
      <c r="EV36" s="76">
        <f>SUM(AG88,EI40)</f>
        <v>1191</v>
      </c>
      <c r="EW36" s="76"/>
      <c r="EX36" s="76"/>
      <c r="EY36" s="76"/>
      <c r="EZ36" s="76" t="s">
        <v>1338</v>
      </c>
      <c r="FA36" s="29" t="s">
        <v>1324</v>
      </c>
      <c r="FD36" s="192" t="s">
        <v>1041</v>
      </c>
      <c r="FE36" s="192" t="s">
        <v>319</v>
      </c>
      <c r="FF36" s="192" t="s">
        <v>1155</v>
      </c>
      <c r="FG36" s="210" t="s">
        <v>116</v>
      </c>
      <c r="FH36" s="192" t="s">
        <v>1009</v>
      </c>
      <c r="FI36" s="192">
        <v>74</v>
      </c>
      <c r="FJ36" s="742">
        <f>SUM(FI36,FI37,FI38,FI39)</f>
        <v>135</v>
      </c>
      <c r="FK36" s="71"/>
      <c r="HH36" s="705">
        <v>520000027</v>
      </c>
      <c r="HI36" s="705" t="s">
        <v>1010</v>
      </c>
      <c r="HJ36" s="705" t="s">
        <v>64</v>
      </c>
      <c r="HK36" s="63" t="s">
        <v>1040</v>
      </c>
      <c r="HL36" s="67">
        <v>12</v>
      </c>
      <c r="HM36" s="702">
        <f>SUM(HL36,HL37)</f>
        <v>222</v>
      </c>
    </row>
    <row r="37" spans="1:221" ht="78" x14ac:dyDescent="0.3">
      <c r="AC37" s="53">
        <v>36</v>
      </c>
      <c r="AD37" s="53" t="s">
        <v>1153</v>
      </c>
      <c r="AE37" s="54" t="s">
        <v>1328</v>
      </c>
      <c r="AF37" s="53">
        <v>812</v>
      </c>
      <c r="AG37" s="53">
        <v>9913</v>
      </c>
      <c r="AH37" s="53" t="s">
        <v>340</v>
      </c>
      <c r="AI37" s="53" t="s">
        <v>1329</v>
      </c>
      <c r="AJ37" s="53" t="s">
        <v>1330</v>
      </c>
      <c r="AK37" s="53">
        <v>124</v>
      </c>
      <c r="AL37" s="202" t="s">
        <v>968</v>
      </c>
      <c r="AM37" s="202" t="s">
        <v>530</v>
      </c>
      <c r="AN37" s="202">
        <v>12</v>
      </c>
      <c r="AQ37" s="269">
        <v>27</v>
      </c>
      <c r="AR37" s="128" t="s">
        <v>344</v>
      </c>
      <c r="AS37" s="205" t="s">
        <v>345</v>
      </c>
      <c r="AT37" s="128">
        <v>38</v>
      </c>
      <c r="AU37" s="128">
        <v>177</v>
      </c>
      <c r="AV37" s="128" t="s">
        <v>1312</v>
      </c>
      <c r="AW37" s="128" t="s">
        <v>1339</v>
      </c>
      <c r="AX37" s="128" t="s">
        <v>1340</v>
      </c>
      <c r="AY37" s="128" t="s">
        <v>60</v>
      </c>
      <c r="AZ37" s="240"/>
      <c r="BA37" s="154"/>
      <c r="BB37" s="154"/>
      <c r="EE37" s="79">
        <v>25</v>
      </c>
      <c r="EF37" s="14" t="s">
        <v>624</v>
      </c>
      <c r="EG37" s="197" t="s">
        <v>527</v>
      </c>
      <c r="EH37" s="14">
        <v>91</v>
      </c>
      <c r="EI37" s="14">
        <v>59</v>
      </c>
      <c r="EJ37" s="14" t="s">
        <v>1341</v>
      </c>
      <c r="EK37" s="14" t="s">
        <v>1342</v>
      </c>
      <c r="EL37" s="14" t="s">
        <v>1343</v>
      </c>
      <c r="EM37" s="14" t="s">
        <v>60</v>
      </c>
      <c r="EN37" s="240"/>
      <c r="EO37" s="154"/>
      <c r="EP37" s="154"/>
      <c r="ES37" s="73" t="s">
        <v>86</v>
      </c>
      <c r="ET37" s="44" t="s">
        <v>315</v>
      </c>
      <c r="EU37" s="44">
        <f>SUM(AF111,BH30,CG21,CU19,DI16,DW4,EH58)</f>
        <v>449</v>
      </c>
      <c r="EV37" s="44">
        <f>SUM(AG111,BI30,CH21,CV19,DJ16,DX4,EI58)</f>
        <v>2612</v>
      </c>
      <c r="EW37" s="44"/>
      <c r="EX37" s="44"/>
      <c r="EY37" s="44"/>
      <c r="EZ37" s="44" t="s">
        <v>1344</v>
      </c>
      <c r="FA37" s="36" t="s">
        <v>1345</v>
      </c>
      <c r="FD37" s="192" t="s">
        <v>1041</v>
      </c>
      <c r="FE37" s="192" t="s">
        <v>319</v>
      </c>
      <c r="FF37" s="192" t="s">
        <v>1170</v>
      </c>
      <c r="FG37" s="192" t="s">
        <v>66</v>
      </c>
      <c r="FH37" s="192" t="s">
        <v>1009</v>
      </c>
      <c r="FI37" s="192">
        <v>22</v>
      </c>
      <c r="FJ37" s="742"/>
      <c r="FK37" s="71"/>
      <c r="HH37" s="743"/>
      <c r="HI37" s="743"/>
      <c r="HJ37" s="743"/>
      <c r="HK37" s="63" t="s">
        <v>1010</v>
      </c>
      <c r="HL37" s="67">
        <v>210</v>
      </c>
      <c r="HM37" s="702"/>
    </row>
    <row r="38" spans="1:221" ht="118.95" customHeight="1" x14ac:dyDescent="0.3">
      <c r="AC38" s="53">
        <v>36</v>
      </c>
      <c r="AD38" s="53" t="s">
        <v>1153</v>
      </c>
      <c r="AE38" s="54" t="s">
        <v>1328</v>
      </c>
      <c r="AF38" s="53">
        <v>812</v>
      </c>
      <c r="AG38" s="53">
        <v>9913</v>
      </c>
      <c r="AH38" s="53" t="s">
        <v>340</v>
      </c>
      <c r="AI38" s="53" t="s">
        <v>1329</v>
      </c>
      <c r="AJ38" s="53" t="s">
        <v>1330</v>
      </c>
      <c r="AK38" s="53">
        <v>124</v>
      </c>
      <c r="AL38" s="38" t="s">
        <v>95</v>
      </c>
      <c r="AM38" s="202"/>
      <c r="AN38" s="202">
        <v>36</v>
      </c>
      <c r="AQ38" s="79">
        <v>29</v>
      </c>
      <c r="AR38" s="14" t="s">
        <v>334</v>
      </c>
      <c r="AS38" s="197" t="s">
        <v>393</v>
      </c>
      <c r="AT38" s="14">
        <v>33</v>
      </c>
      <c r="AU38" s="14">
        <v>141</v>
      </c>
      <c r="AV38" s="14" t="s">
        <v>467</v>
      </c>
      <c r="AW38" s="14" t="s">
        <v>583</v>
      </c>
      <c r="AX38" s="14" t="s">
        <v>1346</v>
      </c>
      <c r="AY38" s="14" t="s">
        <v>60</v>
      </c>
      <c r="AZ38" s="240"/>
      <c r="BA38" s="154"/>
      <c r="BB38" s="154"/>
      <c r="EE38" s="281">
        <v>26</v>
      </c>
      <c r="EF38" s="223" t="s">
        <v>295</v>
      </c>
      <c r="EG38" s="224" t="s">
        <v>537</v>
      </c>
      <c r="EH38" s="223">
        <v>87</v>
      </c>
      <c r="EI38" s="223">
        <v>251</v>
      </c>
      <c r="EJ38" s="223" t="s">
        <v>745</v>
      </c>
      <c r="EK38" s="223" t="s">
        <v>1274</v>
      </c>
      <c r="EL38" s="223" t="s">
        <v>1347</v>
      </c>
      <c r="EM38" s="223" t="s">
        <v>60</v>
      </c>
      <c r="EN38" s="240"/>
      <c r="EO38" s="154"/>
      <c r="EP38" s="154"/>
      <c r="ES38" s="61" t="s">
        <v>334</v>
      </c>
      <c r="ET38" s="76" t="s">
        <v>335</v>
      </c>
      <c r="EU38" s="76">
        <f>SUM(D31,AF112,AT38,BH31,CG24,EH46)</f>
        <v>389</v>
      </c>
      <c r="EV38" s="76">
        <f>SUM(E31,AG112,AU38,BI31,CH24,EI46)</f>
        <v>1800</v>
      </c>
      <c r="EW38" s="76"/>
      <c r="EX38" s="76"/>
      <c r="EY38" s="76"/>
      <c r="EZ38" s="76" t="s">
        <v>1348</v>
      </c>
      <c r="FA38" s="29" t="s">
        <v>1349</v>
      </c>
      <c r="FD38" s="192" t="s">
        <v>1041</v>
      </c>
      <c r="FE38" s="192" t="s">
        <v>319</v>
      </c>
      <c r="FF38" s="192" t="s">
        <v>176</v>
      </c>
      <c r="FG38" s="210" t="s">
        <v>177</v>
      </c>
      <c r="FH38" s="192" t="s">
        <v>1009</v>
      </c>
      <c r="FI38" s="192">
        <v>26</v>
      </c>
      <c r="FJ38" s="742"/>
      <c r="FK38" s="71"/>
      <c r="HH38" s="12">
        <v>100000116</v>
      </c>
      <c r="HI38" s="12" t="s">
        <v>1038</v>
      </c>
      <c r="HJ38" s="12" t="s">
        <v>64</v>
      </c>
      <c r="HK38" s="69" t="s">
        <v>1010</v>
      </c>
      <c r="HL38" s="12">
        <v>17</v>
      </c>
    </row>
    <row r="39" spans="1:221" ht="31.2" x14ac:dyDescent="0.3">
      <c r="AC39" s="61">
        <v>18</v>
      </c>
      <c r="AD39" s="61" t="s">
        <v>117</v>
      </c>
      <c r="AE39" s="62" t="s">
        <v>137</v>
      </c>
      <c r="AF39" s="61">
        <v>2099</v>
      </c>
      <c r="AG39" s="61">
        <v>7841</v>
      </c>
      <c r="AH39" s="61" t="s">
        <v>1083</v>
      </c>
      <c r="AI39" s="61" t="s">
        <v>506</v>
      </c>
      <c r="AJ39" s="61" t="s">
        <v>1350</v>
      </c>
      <c r="AK39" s="61">
        <v>115</v>
      </c>
      <c r="AL39" s="181" t="s">
        <v>1048</v>
      </c>
      <c r="AM39" s="76" t="s">
        <v>319</v>
      </c>
      <c r="AN39" s="76">
        <v>22</v>
      </c>
      <c r="AQ39" s="269">
        <v>30</v>
      </c>
      <c r="AR39" s="128" t="s">
        <v>230</v>
      </c>
      <c r="AS39" s="205" t="s">
        <v>231</v>
      </c>
      <c r="AT39" s="128">
        <v>20</v>
      </c>
      <c r="AU39" s="128">
        <v>0</v>
      </c>
      <c r="AV39" s="128" t="s">
        <v>1123</v>
      </c>
      <c r="AW39" s="128" t="s">
        <v>80</v>
      </c>
      <c r="AX39" s="128" t="s">
        <v>152</v>
      </c>
      <c r="AY39" s="128" t="s">
        <v>234</v>
      </c>
      <c r="AZ39" s="240"/>
      <c r="BA39" s="154"/>
      <c r="BB39" s="154"/>
      <c r="EE39" s="79">
        <v>27</v>
      </c>
      <c r="EF39" s="14" t="s">
        <v>551</v>
      </c>
      <c r="EG39" s="197" t="s">
        <v>552</v>
      </c>
      <c r="EH39" s="14">
        <v>82</v>
      </c>
      <c r="EI39" s="14">
        <v>593</v>
      </c>
      <c r="EJ39" s="14" t="s">
        <v>202</v>
      </c>
      <c r="EK39" s="14" t="s">
        <v>1351</v>
      </c>
      <c r="EL39" s="14" t="s">
        <v>1352</v>
      </c>
      <c r="EM39" s="14" t="s">
        <v>60</v>
      </c>
      <c r="EN39" s="240"/>
      <c r="EO39" s="154"/>
      <c r="EP39" s="154"/>
      <c r="ES39" s="32" t="s">
        <v>279</v>
      </c>
      <c r="ET39" s="33" t="s">
        <v>280</v>
      </c>
      <c r="EU39" s="33">
        <f>SUM(D30,AF99,AT31,BH27,CG20,EH32)</f>
        <v>1602</v>
      </c>
      <c r="EV39" s="33">
        <f>SUM(E30,AG99,AU31,BI27,CH20,EI32)</f>
        <v>3738</v>
      </c>
      <c r="EW39" s="33"/>
      <c r="EX39" s="33"/>
      <c r="EY39" s="33"/>
      <c r="EZ39" s="33" t="s">
        <v>1348</v>
      </c>
      <c r="FA39" s="36" t="s">
        <v>890</v>
      </c>
      <c r="FD39" s="192" t="s">
        <v>1041</v>
      </c>
      <c r="FE39" s="192" t="s">
        <v>319</v>
      </c>
      <c r="FF39" s="192" t="s">
        <v>1067</v>
      </c>
      <c r="FG39" s="192" t="s">
        <v>118</v>
      </c>
      <c r="FH39" s="192" t="s">
        <v>1009</v>
      </c>
      <c r="FI39" s="192">
        <v>13</v>
      </c>
      <c r="FJ39" s="742"/>
      <c r="FK39" s="71"/>
      <c r="HH39" s="50">
        <v>520000035</v>
      </c>
      <c r="HI39" s="50" t="s">
        <v>1043</v>
      </c>
      <c r="HJ39" s="50" t="s">
        <v>64</v>
      </c>
      <c r="HK39" s="63" t="s">
        <v>1010</v>
      </c>
      <c r="HL39" s="50">
        <v>15</v>
      </c>
    </row>
    <row r="40" spans="1:221" ht="62.4" x14ac:dyDescent="0.3">
      <c r="AC40" s="61">
        <v>18</v>
      </c>
      <c r="AD40" s="61" t="s">
        <v>117</v>
      </c>
      <c r="AE40" s="62" t="s">
        <v>137</v>
      </c>
      <c r="AF40" s="61">
        <v>2099</v>
      </c>
      <c r="AG40" s="61">
        <v>7841</v>
      </c>
      <c r="AH40" s="61" t="s">
        <v>1083</v>
      </c>
      <c r="AI40" s="61" t="s">
        <v>506</v>
      </c>
      <c r="AJ40" s="61" t="s">
        <v>1350</v>
      </c>
      <c r="AK40" s="61">
        <v>115</v>
      </c>
      <c r="AL40" s="181" t="s">
        <v>1070</v>
      </c>
      <c r="AM40" s="76" t="s">
        <v>319</v>
      </c>
      <c r="AN40" s="76">
        <v>20</v>
      </c>
      <c r="AQ40" s="79">
        <v>31</v>
      </c>
      <c r="AR40" s="14" t="s">
        <v>430</v>
      </c>
      <c r="AS40" s="197" t="s">
        <v>431</v>
      </c>
      <c r="AT40" s="14">
        <v>15</v>
      </c>
      <c r="AU40" s="14">
        <v>56</v>
      </c>
      <c r="AV40" s="14" t="s">
        <v>1353</v>
      </c>
      <c r="AW40" s="14" t="s">
        <v>1354</v>
      </c>
      <c r="AX40" s="14" t="s">
        <v>152</v>
      </c>
      <c r="AY40" s="14" t="s">
        <v>60</v>
      </c>
      <c r="AZ40" s="240"/>
      <c r="BA40" s="154"/>
      <c r="BB40" s="154"/>
      <c r="EE40" s="281">
        <v>28</v>
      </c>
      <c r="EF40" s="223" t="s">
        <v>488</v>
      </c>
      <c r="EG40" s="224" t="s">
        <v>489</v>
      </c>
      <c r="EH40" s="223">
        <v>81</v>
      </c>
      <c r="EI40" s="223">
        <v>133</v>
      </c>
      <c r="EJ40" s="223" t="s">
        <v>947</v>
      </c>
      <c r="EK40" s="223" t="s">
        <v>426</v>
      </c>
      <c r="EL40" s="223" t="s">
        <v>1355</v>
      </c>
      <c r="EM40" s="223" t="s">
        <v>60</v>
      </c>
      <c r="EN40" s="240"/>
      <c r="EO40" s="154"/>
      <c r="EP40" s="154"/>
      <c r="ES40" s="61" t="s">
        <v>344</v>
      </c>
      <c r="ET40" s="76" t="s">
        <v>345</v>
      </c>
      <c r="EU40" s="76">
        <f>SUM(D33,AF113,AT37,EH52)</f>
        <v>278</v>
      </c>
      <c r="EV40" s="76">
        <f>SUM(E33,AG113,AU37,EI52)</f>
        <v>951</v>
      </c>
      <c r="EW40" s="76"/>
      <c r="EX40" s="76"/>
      <c r="EY40" s="76"/>
      <c r="EZ40" s="76" t="s">
        <v>1356</v>
      </c>
      <c r="FA40" s="29" t="s">
        <v>1357</v>
      </c>
      <c r="FD40" s="114" t="s">
        <v>1048</v>
      </c>
      <c r="FE40" s="114" t="s">
        <v>319</v>
      </c>
      <c r="FF40" s="114" t="s">
        <v>1155</v>
      </c>
      <c r="FG40" s="216" t="s">
        <v>116</v>
      </c>
      <c r="FH40" s="114" t="s">
        <v>1009</v>
      </c>
      <c r="FI40" s="114">
        <v>55</v>
      </c>
      <c r="FJ40" s="731">
        <f>SUM(FI40,FI41,FI42,FI43,FI44,FI45,FI46,FI47,FI48,FI49)</f>
        <v>236</v>
      </c>
      <c r="FK40" s="71"/>
      <c r="HH40" s="12">
        <v>520000043</v>
      </c>
      <c r="HI40" s="12" t="s">
        <v>965</v>
      </c>
      <c r="HJ40" s="12" t="s">
        <v>64</v>
      </c>
      <c r="HK40" s="12" t="s">
        <v>965</v>
      </c>
      <c r="HL40" s="12">
        <v>223</v>
      </c>
    </row>
    <row r="41" spans="1:221" ht="62.4" x14ac:dyDescent="0.3">
      <c r="AC41" s="61">
        <v>18</v>
      </c>
      <c r="AD41" s="61" t="s">
        <v>117</v>
      </c>
      <c r="AE41" s="62" t="s">
        <v>137</v>
      </c>
      <c r="AF41" s="61">
        <v>2099</v>
      </c>
      <c r="AG41" s="61">
        <v>7841</v>
      </c>
      <c r="AH41" s="61" t="s">
        <v>1083</v>
      </c>
      <c r="AI41" s="61" t="s">
        <v>506</v>
      </c>
      <c r="AJ41" s="61" t="s">
        <v>1350</v>
      </c>
      <c r="AK41" s="61">
        <v>115</v>
      </c>
      <c r="AL41" s="181" t="s">
        <v>1009</v>
      </c>
      <c r="AM41" s="61" t="s">
        <v>1006</v>
      </c>
      <c r="AN41" s="76">
        <v>15</v>
      </c>
      <c r="AQ41" s="269">
        <v>32</v>
      </c>
      <c r="AR41" s="128" t="s">
        <v>497</v>
      </c>
      <c r="AS41" s="205" t="s">
        <v>498</v>
      </c>
      <c r="AT41" s="128">
        <v>12</v>
      </c>
      <c r="AU41" s="128">
        <v>5</v>
      </c>
      <c r="AV41" s="128" t="s">
        <v>58</v>
      </c>
      <c r="AW41" s="128" t="s">
        <v>58</v>
      </c>
      <c r="AX41" s="128" t="s">
        <v>152</v>
      </c>
      <c r="AY41" s="128" t="s">
        <v>60</v>
      </c>
      <c r="AZ41" s="240"/>
      <c r="BA41" s="154"/>
      <c r="BB41" s="154"/>
      <c r="EE41" s="79">
        <v>29</v>
      </c>
      <c r="EF41" s="14" t="s">
        <v>230</v>
      </c>
      <c r="EG41" s="197" t="s">
        <v>231</v>
      </c>
      <c r="EH41" s="14">
        <v>80</v>
      </c>
      <c r="EI41" s="14">
        <v>0</v>
      </c>
      <c r="EJ41" s="14" t="s">
        <v>838</v>
      </c>
      <c r="EK41" s="14" t="s">
        <v>850</v>
      </c>
      <c r="EL41" s="14" t="s">
        <v>152</v>
      </c>
      <c r="EM41" s="14" t="s">
        <v>234</v>
      </c>
      <c r="EN41" s="240"/>
      <c r="EO41" s="154"/>
      <c r="EP41" s="154"/>
      <c r="ES41" s="73" t="s">
        <v>298</v>
      </c>
      <c r="ET41" s="84" t="s">
        <v>299</v>
      </c>
      <c r="EU41" s="44">
        <f>SUM(AF103,AT26,CG22,EH42)</f>
        <v>1019</v>
      </c>
      <c r="EV41" s="44">
        <f>SUM(AG103,AU26,CH22,EI42)</f>
        <v>30</v>
      </c>
      <c r="EW41" s="44"/>
      <c r="EX41" s="44"/>
      <c r="EY41" s="44"/>
      <c r="EZ41" s="44" t="s">
        <v>841</v>
      </c>
      <c r="FA41" s="36" t="s">
        <v>890</v>
      </c>
      <c r="FD41" s="114" t="s">
        <v>1048</v>
      </c>
      <c r="FE41" s="114" t="s">
        <v>319</v>
      </c>
      <c r="FF41" s="114" t="s">
        <v>1170</v>
      </c>
      <c r="FG41" s="114" t="s">
        <v>66</v>
      </c>
      <c r="FH41" s="114" t="s">
        <v>1009</v>
      </c>
      <c r="FI41" s="114">
        <v>46</v>
      </c>
      <c r="FJ41" s="731"/>
      <c r="FK41" s="71"/>
      <c r="HH41" s="50">
        <v>520780156</v>
      </c>
      <c r="HI41" s="50" t="s">
        <v>1039</v>
      </c>
      <c r="HJ41" s="50" t="s">
        <v>77</v>
      </c>
      <c r="HK41" s="50" t="s">
        <v>965</v>
      </c>
      <c r="HL41" s="50">
        <v>22</v>
      </c>
    </row>
    <row r="42" spans="1:221" ht="153" customHeight="1" x14ac:dyDescent="0.3">
      <c r="AC42" s="61">
        <v>18</v>
      </c>
      <c r="AD42" s="61" t="s">
        <v>117</v>
      </c>
      <c r="AE42" s="62" t="s">
        <v>137</v>
      </c>
      <c r="AF42" s="61">
        <v>2099</v>
      </c>
      <c r="AG42" s="61">
        <v>7841</v>
      </c>
      <c r="AH42" s="61" t="s">
        <v>1083</v>
      </c>
      <c r="AI42" s="61" t="s">
        <v>506</v>
      </c>
      <c r="AJ42" s="61" t="s">
        <v>1350</v>
      </c>
      <c r="AK42" s="61">
        <v>115</v>
      </c>
      <c r="AL42" s="181" t="s">
        <v>1041</v>
      </c>
      <c r="AM42" s="76" t="s">
        <v>319</v>
      </c>
      <c r="AN42" s="76">
        <v>13</v>
      </c>
      <c r="EE42" s="281">
        <v>30</v>
      </c>
      <c r="EF42" s="223" t="s">
        <v>298</v>
      </c>
      <c r="EG42" s="224" t="s">
        <v>299</v>
      </c>
      <c r="EH42" s="223">
        <v>79</v>
      </c>
      <c r="EI42" s="223">
        <v>7</v>
      </c>
      <c r="EJ42" s="223" t="s">
        <v>221</v>
      </c>
      <c r="EK42" s="223" t="s">
        <v>58</v>
      </c>
      <c r="EL42" s="223" t="s">
        <v>152</v>
      </c>
      <c r="EM42" s="223" t="s">
        <v>60</v>
      </c>
      <c r="EN42" s="240"/>
      <c r="EO42" s="154"/>
      <c r="EP42" s="154"/>
      <c r="ES42" s="61" t="s">
        <v>362</v>
      </c>
      <c r="ET42" s="75" t="s">
        <v>421</v>
      </c>
      <c r="EU42" s="76">
        <f>SUM(AF110,AT36,EH51)</f>
        <v>395</v>
      </c>
      <c r="EV42" s="76">
        <f>SUM(AG110,AU36,EI51)</f>
        <v>56</v>
      </c>
      <c r="EW42" s="76"/>
      <c r="EX42" s="76"/>
      <c r="EY42" s="76"/>
      <c r="EZ42" s="76" t="s">
        <v>325</v>
      </c>
      <c r="FA42" s="29" t="s">
        <v>880</v>
      </c>
      <c r="FD42" s="114" t="s">
        <v>1048</v>
      </c>
      <c r="FE42" s="114" t="s">
        <v>319</v>
      </c>
      <c r="FF42" s="114" t="s">
        <v>1060</v>
      </c>
      <c r="FG42" s="114" t="s">
        <v>503</v>
      </c>
      <c r="FH42" s="114" t="s">
        <v>1009</v>
      </c>
      <c r="FI42" s="114">
        <v>13</v>
      </c>
      <c r="FJ42" s="731"/>
      <c r="FK42" s="71"/>
      <c r="HH42" s="220">
        <v>520000019</v>
      </c>
      <c r="HI42" s="220" t="s">
        <v>966</v>
      </c>
      <c r="HJ42" s="220" t="s">
        <v>64</v>
      </c>
      <c r="HK42" s="12" t="s">
        <v>965</v>
      </c>
      <c r="HL42" s="12">
        <v>16</v>
      </c>
    </row>
    <row r="43" spans="1:221" ht="118.95" customHeight="1" x14ac:dyDescent="0.3">
      <c r="AC43" s="61">
        <v>18</v>
      </c>
      <c r="AD43" s="61" t="s">
        <v>117</v>
      </c>
      <c r="AE43" s="62" t="s">
        <v>137</v>
      </c>
      <c r="AF43" s="61">
        <v>2099</v>
      </c>
      <c r="AG43" s="61">
        <v>7841</v>
      </c>
      <c r="AH43" s="61" t="s">
        <v>1083</v>
      </c>
      <c r="AI43" s="61" t="s">
        <v>506</v>
      </c>
      <c r="AJ43" s="61" t="s">
        <v>1350</v>
      </c>
      <c r="AK43" s="61">
        <v>115</v>
      </c>
      <c r="AL43" s="13" t="s">
        <v>95</v>
      </c>
      <c r="AM43" s="27"/>
      <c r="AN43" s="27">
        <v>45</v>
      </c>
      <c r="EE43" s="79">
        <v>31</v>
      </c>
      <c r="EF43" s="14" t="s">
        <v>323</v>
      </c>
      <c r="EG43" s="197" t="s">
        <v>324</v>
      </c>
      <c r="EH43" s="14">
        <v>79</v>
      </c>
      <c r="EI43" s="14">
        <v>269</v>
      </c>
      <c r="EJ43" s="14" t="s">
        <v>574</v>
      </c>
      <c r="EK43" s="14" t="s">
        <v>1358</v>
      </c>
      <c r="EL43" s="14" t="s">
        <v>1359</v>
      </c>
      <c r="EM43" s="14" t="s">
        <v>60</v>
      </c>
      <c r="EN43" s="240"/>
      <c r="EO43" s="154"/>
      <c r="EP43" s="154"/>
      <c r="ES43" s="73" t="s">
        <v>353</v>
      </c>
      <c r="ET43" s="44" t="s">
        <v>354</v>
      </c>
      <c r="EU43" s="44">
        <f>SUM(R7,AF104,EH60)</f>
        <v>578</v>
      </c>
      <c r="EV43" s="44">
        <f>SUM(S7,AG104,EI60)</f>
        <v>562</v>
      </c>
      <c r="EW43" s="44"/>
      <c r="EX43" s="44"/>
      <c r="EY43" s="44"/>
      <c r="EZ43" s="45" t="s">
        <v>325</v>
      </c>
      <c r="FA43" s="36" t="s">
        <v>853</v>
      </c>
      <c r="FD43" s="114" t="s">
        <v>1048</v>
      </c>
      <c r="FE43" s="114" t="s">
        <v>319</v>
      </c>
      <c r="FF43" s="114" t="s">
        <v>176</v>
      </c>
      <c r="FG43" s="216" t="s">
        <v>177</v>
      </c>
      <c r="FH43" s="114" t="s">
        <v>1009</v>
      </c>
      <c r="FI43" s="114">
        <v>13</v>
      </c>
      <c r="FJ43" s="731"/>
      <c r="FK43" s="71"/>
      <c r="HH43" s="705">
        <v>210987681</v>
      </c>
      <c r="HI43" s="705" t="s">
        <v>969</v>
      </c>
      <c r="HJ43" s="705" t="s">
        <v>64</v>
      </c>
      <c r="HK43" s="63" t="s">
        <v>969</v>
      </c>
      <c r="HL43" s="67">
        <v>118</v>
      </c>
      <c r="HM43" s="702">
        <f>SUM(HL43,HL44)</f>
        <v>237</v>
      </c>
    </row>
    <row r="44" spans="1:221" ht="31.2" x14ac:dyDescent="0.3">
      <c r="AC44" s="128">
        <v>13</v>
      </c>
      <c r="AD44" s="128" t="s">
        <v>101</v>
      </c>
      <c r="AE44" s="205" t="s">
        <v>127</v>
      </c>
      <c r="AF44" s="128">
        <v>2682</v>
      </c>
      <c r="AG44" s="128">
        <v>10923</v>
      </c>
      <c r="AH44" s="128" t="s">
        <v>444</v>
      </c>
      <c r="AI44" s="128" t="s">
        <v>826</v>
      </c>
      <c r="AJ44" s="128" t="s">
        <v>1360</v>
      </c>
      <c r="AK44" s="128">
        <v>113</v>
      </c>
      <c r="AL44" s="204" t="s">
        <v>1037</v>
      </c>
      <c r="AM44" s="203" t="s">
        <v>77</v>
      </c>
      <c r="AN44" s="203">
        <v>28</v>
      </c>
      <c r="EE44" s="281">
        <v>32</v>
      </c>
      <c r="EF44" s="223" t="s">
        <v>546</v>
      </c>
      <c r="EG44" s="224" t="s">
        <v>592</v>
      </c>
      <c r="EH44" s="223">
        <v>69</v>
      </c>
      <c r="EI44" s="223">
        <v>34</v>
      </c>
      <c r="EJ44" s="223" t="s">
        <v>1361</v>
      </c>
      <c r="EK44" s="223" t="s">
        <v>1362</v>
      </c>
      <c r="EL44" s="223" t="s">
        <v>152</v>
      </c>
      <c r="EM44" s="223" t="s">
        <v>60</v>
      </c>
      <c r="EN44" s="240"/>
      <c r="EO44" s="154"/>
      <c r="EP44" s="154"/>
      <c r="ES44" s="61" t="s">
        <v>436</v>
      </c>
      <c r="ET44" s="75" t="s">
        <v>437</v>
      </c>
      <c r="EU44" s="76">
        <f>SUM(AF105,AT30,EH50)</f>
        <v>660</v>
      </c>
      <c r="EV44" s="76">
        <f>SUM(AG105,AU30,EI50)</f>
        <v>4707</v>
      </c>
      <c r="EW44" s="76"/>
      <c r="EX44" s="76"/>
      <c r="EY44" s="76"/>
      <c r="EZ44" s="76" t="s">
        <v>325</v>
      </c>
      <c r="FA44" s="29" t="s">
        <v>1363</v>
      </c>
      <c r="FD44" s="114" t="s">
        <v>1048</v>
      </c>
      <c r="FE44" s="114" t="s">
        <v>319</v>
      </c>
      <c r="FF44" s="114" t="s">
        <v>1067</v>
      </c>
      <c r="FG44" s="114" t="s">
        <v>118</v>
      </c>
      <c r="FH44" s="114" t="s">
        <v>1009</v>
      </c>
      <c r="FI44" s="114">
        <v>22</v>
      </c>
      <c r="FJ44" s="731"/>
      <c r="FK44" s="71"/>
      <c r="HH44" s="743"/>
      <c r="HI44" s="743"/>
      <c r="HJ44" s="743"/>
      <c r="HK44" s="63" t="s">
        <v>971</v>
      </c>
      <c r="HL44" s="67">
        <v>119</v>
      </c>
      <c r="HM44" s="702"/>
    </row>
    <row r="45" spans="1:221" ht="153" customHeight="1" x14ac:dyDescent="0.3">
      <c r="AC45" s="128">
        <v>13</v>
      </c>
      <c r="AD45" s="128" t="s">
        <v>101</v>
      </c>
      <c r="AE45" s="205" t="s">
        <v>127</v>
      </c>
      <c r="AF45" s="128">
        <v>2682</v>
      </c>
      <c r="AG45" s="128">
        <v>10923</v>
      </c>
      <c r="AH45" s="128" t="s">
        <v>444</v>
      </c>
      <c r="AI45" s="128" t="s">
        <v>826</v>
      </c>
      <c r="AJ45" s="128" t="s">
        <v>1360</v>
      </c>
      <c r="AK45" s="128">
        <v>113</v>
      </c>
      <c r="AL45" s="204" t="s">
        <v>1036</v>
      </c>
      <c r="AM45" s="203" t="s">
        <v>77</v>
      </c>
      <c r="AN45" s="203">
        <v>26</v>
      </c>
      <c r="EE45" s="79">
        <v>33</v>
      </c>
      <c r="EF45" s="14" t="s">
        <v>111</v>
      </c>
      <c r="EG45" s="197" t="s">
        <v>112</v>
      </c>
      <c r="EH45" s="14">
        <v>67</v>
      </c>
      <c r="EI45" s="14">
        <v>463</v>
      </c>
      <c r="EJ45" s="14" t="s">
        <v>1341</v>
      </c>
      <c r="EK45" s="14" t="s">
        <v>1364</v>
      </c>
      <c r="EL45" s="14" t="s">
        <v>1365</v>
      </c>
      <c r="EM45" s="14" t="s">
        <v>60</v>
      </c>
      <c r="EN45" s="240"/>
      <c r="EO45" s="154"/>
      <c r="EP45" s="154"/>
      <c r="ES45" s="73" t="s">
        <v>482</v>
      </c>
      <c r="ET45" s="84" t="s">
        <v>483</v>
      </c>
      <c r="EU45" s="44">
        <f>SUM(AF106,AT29,EH34)</f>
        <v>741</v>
      </c>
      <c r="EV45" s="44">
        <f>SUM(AG106,AU29,EI34)</f>
        <v>23</v>
      </c>
      <c r="EW45" s="44"/>
      <c r="EX45" s="44"/>
      <c r="EY45" s="44"/>
      <c r="EZ45" s="44" t="s">
        <v>325</v>
      </c>
      <c r="FA45" s="36" t="s">
        <v>1366</v>
      </c>
      <c r="FD45" s="114" t="s">
        <v>1048</v>
      </c>
      <c r="FE45" s="114" t="s">
        <v>319</v>
      </c>
      <c r="FF45" s="114" t="s">
        <v>1208</v>
      </c>
      <c r="FG45" s="216" t="s">
        <v>102</v>
      </c>
      <c r="FH45" s="114" t="s">
        <v>1009</v>
      </c>
      <c r="FI45" s="114">
        <v>28</v>
      </c>
      <c r="FJ45" s="731"/>
      <c r="FK45" s="71"/>
      <c r="HH45" s="12">
        <v>580780203</v>
      </c>
      <c r="HI45" s="12" t="s">
        <v>696</v>
      </c>
      <c r="HJ45" s="12" t="s">
        <v>77</v>
      </c>
      <c r="HK45" s="69" t="s">
        <v>1040</v>
      </c>
      <c r="HL45" s="12">
        <v>13</v>
      </c>
    </row>
    <row r="46" spans="1:221" ht="31.2" x14ac:dyDescent="0.3">
      <c r="AC46" s="128">
        <v>13</v>
      </c>
      <c r="AD46" s="128" t="s">
        <v>101</v>
      </c>
      <c r="AE46" s="205" t="s">
        <v>127</v>
      </c>
      <c r="AF46" s="128">
        <v>2682</v>
      </c>
      <c r="AG46" s="128">
        <v>10923</v>
      </c>
      <c r="AH46" s="128" t="s">
        <v>444</v>
      </c>
      <c r="AI46" s="128" t="s">
        <v>826</v>
      </c>
      <c r="AJ46" s="128" t="s">
        <v>1360</v>
      </c>
      <c r="AK46" s="128">
        <v>113</v>
      </c>
      <c r="AL46" s="204" t="s">
        <v>1061</v>
      </c>
      <c r="AM46" s="203" t="s">
        <v>77</v>
      </c>
      <c r="AN46" s="203">
        <v>22</v>
      </c>
      <c r="EE46" s="281">
        <v>34</v>
      </c>
      <c r="EF46" s="223" t="s">
        <v>334</v>
      </c>
      <c r="EG46" s="224" t="s">
        <v>393</v>
      </c>
      <c r="EH46" s="223">
        <v>65</v>
      </c>
      <c r="EI46" s="223">
        <v>467</v>
      </c>
      <c r="EJ46" s="223" t="s">
        <v>544</v>
      </c>
      <c r="EK46" s="223" t="s">
        <v>1254</v>
      </c>
      <c r="EL46" s="223" t="s">
        <v>1367</v>
      </c>
      <c r="EM46" s="223" t="s">
        <v>60</v>
      </c>
      <c r="EN46" s="240"/>
      <c r="EO46" s="154"/>
      <c r="EP46" s="154"/>
      <c r="ES46" s="61" t="s">
        <v>413</v>
      </c>
      <c r="ET46" s="76" t="s">
        <v>414</v>
      </c>
      <c r="EU46" s="76">
        <f>SUM(AF102,AT35,BH34,EH57)</f>
        <v>963</v>
      </c>
      <c r="EV46" s="76">
        <f>SUM(AG102,AU35,BI34,EI57)</f>
        <v>1802</v>
      </c>
      <c r="EW46" s="76"/>
      <c r="EX46" s="76"/>
      <c r="EY46" s="76"/>
      <c r="EZ46" s="76" t="s">
        <v>325</v>
      </c>
      <c r="FA46" s="29" t="s">
        <v>1368</v>
      </c>
      <c r="FD46" s="114" t="s">
        <v>1048</v>
      </c>
      <c r="FE46" s="114" t="s">
        <v>319</v>
      </c>
      <c r="FF46" s="114" t="s">
        <v>1078</v>
      </c>
      <c r="FG46" s="114" t="s">
        <v>158</v>
      </c>
      <c r="FH46" s="114" t="s">
        <v>1009</v>
      </c>
      <c r="FI46" s="114">
        <v>17</v>
      </c>
      <c r="FJ46" s="731"/>
      <c r="FK46" s="71"/>
    </row>
    <row r="47" spans="1:221" ht="85.05" customHeight="1" x14ac:dyDescent="0.3">
      <c r="AC47" s="128">
        <v>13</v>
      </c>
      <c r="AD47" s="128" t="s">
        <v>101</v>
      </c>
      <c r="AE47" s="205" t="s">
        <v>127</v>
      </c>
      <c r="AF47" s="128">
        <v>2682</v>
      </c>
      <c r="AG47" s="128">
        <v>10923</v>
      </c>
      <c r="AH47" s="128" t="s">
        <v>444</v>
      </c>
      <c r="AI47" s="128" t="s">
        <v>826</v>
      </c>
      <c r="AJ47" s="128" t="s">
        <v>1360</v>
      </c>
      <c r="AK47" s="128">
        <v>113</v>
      </c>
      <c r="AL47" s="204" t="s">
        <v>1009</v>
      </c>
      <c r="AM47" s="203" t="s">
        <v>1008</v>
      </c>
      <c r="AN47" s="203">
        <v>18</v>
      </c>
      <c r="EE47" s="79">
        <v>35</v>
      </c>
      <c r="EF47" s="14" t="s">
        <v>540</v>
      </c>
      <c r="EG47" s="197" t="s">
        <v>609</v>
      </c>
      <c r="EH47" s="14">
        <v>55</v>
      </c>
      <c r="EI47" s="14">
        <v>26</v>
      </c>
      <c r="EJ47" s="14" t="s">
        <v>1369</v>
      </c>
      <c r="EK47" s="14" t="s">
        <v>1370</v>
      </c>
      <c r="EL47" s="14" t="s">
        <v>152</v>
      </c>
      <c r="EM47" s="14" t="s">
        <v>60</v>
      </c>
      <c r="EN47" s="240"/>
      <c r="EO47" s="154"/>
      <c r="EP47" s="154"/>
      <c r="ES47" s="73" t="s">
        <v>320</v>
      </c>
      <c r="ET47" s="84" t="s">
        <v>446</v>
      </c>
      <c r="EU47" s="44">
        <f>SUM(AF97,AT23,EH31)</f>
        <v>1913</v>
      </c>
      <c r="EV47" s="44">
        <f>SUM(AG97,AU23,EI31)</f>
        <v>3974</v>
      </c>
      <c r="EW47" s="44"/>
      <c r="EX47" s="44"/>
      <c r="EY47" s="44"/>
      <c r="EZ47" s="44" t="s">
        <v>325</v>
      </c>
      <c r="FA47" s="36" t="s">
        <v>894</v>
      </c>
      <c r="FD47" s="114" t="s">
        <v>1048</v>
      </c>
      <c r="FE47" s="114" t="s">
        <v>319</v>
      </c>
      <c r="FF47" s="114" t="s">
        <v>1086</v>
      </c>
      <c r="FG47" s="216" t="s">
        <v>175</v>
      </c>
      <c r="FH47" s="114" t="s">
        <v>1009</v>
      </c>
      <c r="FI47" s="114">
        <v>12</v>
      </c>
      <c r="FJ47" s="731"/>
      <c r="FK47" s="71"/>
    </row>
    <row r="48" spans="1:221" ht="118.95" customHeight="1" x14ac:dyDescent="0.3">
      <c r="AC48" s="128">
        <v>13</v>
      </c>
      <c r="AD48" s="128" t="s">
        <v>101</v>
      </c>
      <c r="AE48" s="205" t="s">
        <v>127</v>
      </c>
      <c r="AF48" s="128">
        <v>2682</v>
      </c>
      <c r="AG48" s="128">
        <v>10923</v>
      </c>
      <c r="AH48" s="128" t="s">
        <v>444</v>
      </c>
      <c r="AI48" s="128" t="s">
        <v>826</v>
      </c>
      <c r="AJ48" s="128" t="s">
        <v>1360</v>
      </c>
      <c r="AK48" s="128">
        <v>113</v>
      </c>
      <c r="AL48" s="204" t="s">
        <v>95</v>
      </c>
      <c r="AM48" s="203"/>
      <c r="AN48" s="203">
        <v>1</v>
      </c>
      <c r="EE48" s="281">
        <v>36</v>
      </c>
      <c r="EF48" s="223" t="s">
        <v>277</v>
      </c>
      <c r="EG48" s="224" t="s">
        <v>511</v>
      </c>
      <c r="EH48" s="223">
        <v>54</v>
      </c>
      <c r="EI48" s="223">
        <v>87</v>
      </c>
      <c r="EJ48" s="223" t="s">
        <v>1333</v>
      </c>
      <c r="EK48" s="223" t="s">
        <v>903</v>
      </c>
      <c r="EL48" s="223" t="s">
        <v>1371</v>
      </c>
      <c r="EM48" s="223" t="s">
        <v>60</v>
      </c>
      <c r="EN48" s="240"/>
      <c r="EO48" s="154"/>
      <c r="EP48" s="154"/>
      <c r="ES48" s="26" t="s">
        <v>254</v>
      </c>
      <c r="ET48" s="39" t="s">
        <v>381</v>
      </c>
      <c r="EU48" s="27">
        <f>SUM(AF96,BH21,EH30)</f>
        <v>1846</v>
      </c>
      <c r="EV48" s="27">
        <f>SUM(AG96,BI21,EI30)</f>
        <v>285</v>
      </c>
      <c r="EW48" s="27"/>
      <c r="EX48" s="27"/>
      <c r="EY48" s="27"/>
      <c r="EZ48" s="28" t="s">
        <v>325</v>
      </c>
      <c r="FA48" s="29" t="s">
        <v>894</v>
      </c>
      <c r="FD48" s="114" t="s">
        <v>1048</v>
      </c>
      <c r="FE48" s="114" t="s">
        <v>319</v>
      </c>
      <c r="FF48" s="222" t="s">
        <v>1372</v>
      </c>
      <c r="FG48" s="41" t="s">
        <v>145</v>
      </c>
      <c r="FH48" s="114" t="s">
        <v>1009</v>
      </c>
      <c r="FI48" s="222">
        <v>17</v>
      </c>
      <c r="FJ48" s="731"/>
      <c r="FK48" s="71"/>
    </row>
    <row r="49" spans="29:167" ht="153" customHeight="1" x14ac:dyDescent="0.3">
      <c r="AC49" s="14">
        <v>5</v>
      </c>
      <c r="AD49" s="14" t="s">
        <v>157</v>
      </c>
      <c r="AE49" s="197" t="s">
        <v>170</v>
      </c>
      <c r="AF49" s="14">
        <v>4894</v>
      </c>
      <c r="AG49" s="14">
        <v>16769</v>
      </c>
      <c r="AH49" s="14" t="s">
        <v>1259</v>
      </c>
      <c r="AI49" s="14" t="s">
        <v>790</v>
      </c>
      <c r="AJ49" s="14" t="s">
        <v>1373</v>
      </c>
      <c r="AK49" s="14">
        <v>110</v>
      </c>
      <c r="AL49" s="69" t="s">
        <v>1036</v>
      </c>
      <c r="AM49" s="12" t="s">
        <v>77</v>
      </c>
      <c r="AN49" s="12">
        <v>23</v>
      </c>
      <c r="EE49" s="79">
        <v>37</v>
      </c>
      <c r="EF49" s="14" t="s">
        <v>244</v>
      </c>
      <c r="EG49" s="197" t="s">
        <v>330</v>
      </c>
      <c r="EH49" s="14">
        <v>42</v>
      </c>
      <c r="EI49" s="14">
        <v>79</v>
      </c>
      <c r="EJ49" s="14" t="s">
        <v>89</v>
      </c>
      <c r="EK49" s="14" t="s">
        <v>1374</v>
      </c>
      <c r="EL49" s="14" t="s">
        <v>1375</v>
      </c>
      <c r="EM49" s="14" t="s">
        <v>60</v>
      </c>
      <c r="EN49" s="240"/>
      <c r="EO49" s="154"/>
      <c r="EP49" s="154"/>
      <c r="ES49" s="73" t="s">
        <v>219</v>
      </c>
      <c r="ET49" s="44" t="s">
        <v>455</v>
      </c>
      <c r="EU49" s="44">
        <f>SUM(AF95,AT22,EH25)</f>
        <v>3504</v>
      </c>
      <c r="EV49" s="44">
        <f>SUM(AG95,AU22,EI25)</f>
        <v>14621</v>
      </c>
      <c r="EW49" s="44"/>
      <c r="EX49" s="44"/>
      <c r="EY49" s="44"/>
      <c r="EZ49" s="44" t="s">
        <v>325</v>
      </c>
      <c r="FA49" s="36" t="s">
        <v>905</v>
      </c>
      <c r="FD49" s="114" t="s">
        <v>1048</v>
      </c>
      <c r="FE49" s="114" t="s">
        <v>319</v>
      </c>
      <c r="FF49" s="114" t="s">
        <v>226</v>
      </c>
      <c r="FG49" s="216" t="s">
        <v>227</v>
      </c>
      <c r="FH49" s="114" t="s">
        <v>1009</v>
      </c>
      <c r="FI49" s="114">
        <v>13</v>
      </c>
      <c r="FJ49" s="731"/>
      <c r="FK49" s="71"/>
    </row>
    <row r="50" spans="29:167" ht="78" x14ac:dyDescent="0.3">
      <c r="AC50" s="14">
        <v>5</v>
      </c>
      <c r="AD50" s="14" t="s">
        <v>157</v>
      </c>
      <c r="AE50" s="197" t="s">
        <v>170</v>
      </c>
      <c r="AF50" s="14">
        <v>4894</v>
      </c>
      <c r="AG50" s="14">
        <v>16769</v>
      </c>
      <c r="AH50" s="14" t="s">
        <v>1259</v>
      </c>
      <c r="AI50" s="14" t="s">
        <v>790</v>
      </c>
      <c r="AJ50" s="14" t="s">
        <v>1373</v>
      </c>
      <c r="AK50" s="14">
        <v>110</v>
      </c>
      <c r="AL50" s="69" t="s">
        <v>1037</v>
      </c>
      <c r="AM50" s="12" t="s">
        <v>77</v>
      </c>
      <c r="AN50" s="12">
        <v>17</v>
      </c>
      <c r="EE50" s="281">
        <v>38</v>
      </c>
      <c r="EF50" s="223" t="s">
        <v>347</v>
      </c>
      <c r="EG50" s="224" t="s">
        <v>348</v>
      </c>
      <c r="EH50" s="223">
        <v>41</v>
      </c>
      <c r="EI50" s="223">
        <v>232</v>
      </c>
      <c r="EJ50" s="223" t="s">
        <v>322</v>
      </c>
      <c r="EK50" s="223" t="s">
        <v>58</v>
      </c>
      <c r="EL50" s="223" t="s">
        <v>1376</v>
      </c>
      <c r="EM50" s="223" t="s">
        <v>60</v>
      </c>
      <c r="EN50" s="240"/>
      <c r="EO50" s="154"/>
      <c r="EP50" s="154"/>
      <c r="ES50" s="61" t="s">
        <v>211</v>
      </c>
      <c r="ET50" s="75" t="s">
        <v>459</v>
      </c>
      <c r="EU50" s="76">
        <f>SUM(AF93,AT19,EH23)</f>
        <v>4304</v>
      </c>
      <c r="EV50" s="76">
        <f>SUM(AG93,AU19,EI23)</f>
        <v>23944</v>
      </c>
      <c r="EW50" s="76"/>
      <c r="EX50" s="76"/>
      <c r="EY50" s="76"/>
      <c r="EZ50" s="76" t="s">
        <v>325</v>
      </c>
      <c r="FA50" s="29" t="s">
        <v>905</v>
      </c>
      <c r="FD50" s="192" t="s">
        <v>1062</v>
      </c>
      <c r="FE50" s="192" t="s">
        <v>319</v>
      </c>
      <c r="FF50" s="228" t="s">
        <v>1155</v>
      </c>
      <c r="FG50" s="210" t="s">
        <v>116</v>
      </c>
      <c r="FH50" s="192" t="s">
        <v>1009</v>
      </c>
      <c r="FI50" s="192">
        <v>46</v>
      </c>
      <c r="FJ50" s="742">
        <f>SUM(FI50,FI51,FI52,FI53,FI54,FI55)</f>
        <v>162</v>
      </c>
      <c r="FK50" s="71"/>
    </row>
    <row r="51" spans="29:167" ht="136.05000000000001" customHeight="1" x14ac:dyDescent="0.3">
      <c r="AC51" s="14">
        <v>5</v>
      </c>
      <c r="AD51" s="14" t="s">
        <v>157</v>
      </c>
      <c r="AE51" s="197" t="s">
        <v>170</v>
      </c>
      <c r="AF51" s="14">
        <v>4894</v>
      </c>
      <c r="AG51" s="14">
        <v>16769</v>
      </c>
      <c r="AH51" s="14" t="s">
        <v>1259</v>
      </c>
      <c r="AI51" s="14" t="s">
        <v>790</v>
      </c>
      <c r="AJ51" s="14" t="s">
        <v>1373</v>
      </c>
      <c r="AK51" s="14">
        <v>110</v>
      </c>
      <c r="AL51" s="69" t="s">
        <v>1061</v>
      </c>
      <c r="AM51" s="12" t="s">
        <v>77</v>
      </c>
      <c r="AN51" s="12">
        <v>14</v>
      </c>
      <c r="EE51" s="79">
        <v>39</v>
      </c>
      <c r="EF51" s="14" t="s">
        <v>362</v>
      </c>
      <c r="EG51" s="197" t="s">
        <v>363</v>
      </c>
      <c r="EH51" s="14">
        <v>30</v>
      </c>
      <c r="EI51" s="14">
        <v>3</v>
      </c>
      <c r="EJ51" s="14" t="s">
        <v>599</v>
      </c>
      <c r="EK51" s="14" t="s">
        <v>1377</v>
      </c>
      <c r="EL51" s="14" t="s">
        <v>152</v>
      </c>
      <c r="EM51" s="14" t="s">
        <v>60</v>
      </c>
      <c r="EN51" s="240"/>
      <c r="EO51" s="154"/>
      <c r="EP51" s="154"/>
      <c r="ES51" s="73" t="s">
        <v>873</v>
      </c>
      <c r="ET51" s="84" t="s">
        <v>950</v>
      </c>
      <c r="EU51" s="44">
        <f>SUM(AF131,BH33)</f>
        <v>41</v>
      </c>
      <c r="EV51" s="44">
        <f>SUM(AG131,BI33)</f>
        <v>0</v>
      </c>
      <c r="EW51" s="44"/>
      <c r="EX51" s="44"/>
      <c r="EY51" s="44"/>
      <c r="EZ51" s="44" t="s">
        <v>390</v>
      </c>
      <c r="FA51" s="36" t="s">
        <v>1378</v>
      </c>
      <c r="FD51" s="192" t="s">
        <v>1062</v>
      </c>
      <c r="FE51" s="192" t="s">
        <v>319</v>
      </c>
      <c r="FF51" s="228" t="s">
        <v>1170</v>
      </c>
      <c r="FG51" s="192" t="s">
        <v>66</v>
      </c>
      <c r="FH51" s="192" t="s">
        <v>1009</v>
      </c>
      <c r="FI51" s="192">
        <v>12</v>
      </c>
      <c r="FJ51" s="742"/>
      <c r="FK51" s="71"/>
    </row>
    <row r="52" spans="29:167" ht="136.05000000000001" customHeight="1" x14ac:dyDescent="0.3">
      <c r="AC52" s="14">
        <v>5</v>
      </c>
      <c r="AD52" s="14" t="s">
        <v>157</v>
      </c>
      <c r="AE52" s="197" t="s">
        <v>170</v>
      </c>
      <c r="AF52" s="14">
        <v>4894</v>
      </c>
      <c r="AG52" s="14">
        <v>16769</v>
      </c>
      <c r="AH52" s="14" t="s">
        <v>1259</v>
      </c>
      <c r="AI52" s="14" t="s">
        <v>790</v>
      </c>
      <c r="AJ52" s="14" t="s">
        <v>1373</v>
      </c>
      <c r="AK52" s="14">
        <v>110</v>
      </c>
      <c r="AL52" s="69" t="s">
        <v>970</v>
      </c>
      <c r="AM52" s="12" t="s">
        <v>64</v>
      </c>
      <c r="AN52" s="12">
        <v>11</v>
      </c>
      <c r="EE52" s="281">
        <v>40</v>
      </c>
      <c r="EF52" s="223" t="s">
        <v>344</v>
      </c>
      <c r="EG52" s="224" t="s">
        <v>345</v>
      </c>
      <c r="EH52" s="223">
        <v>27</v>
      </c>
      <c r="EI52" s="223">
        <v>86</v>
      </c>
      <c r="EJ52" s="223" t="s">
        <v>603</v>
      </c>
      <c r="EK52" s="223" t="s">
        <v>920</v>
      </c>
      <c r="EL52" s="223" t="s">
        <v>1379</v>
      </c>
      <c r="EM52" s="223" t="s">
        <v>60</v>
      </c>
      <c r="EN52" s="240"/>
      <c r="EO52" s="154"/>
      <c r="EP52" s="154"/>
      <c r="ES52" s="26" t="s">
        <v>395</v>
      </c>
      <c r="ET52" s="39" t="s">
        <v>396</v>
      </c>
      <c r="EU52" s="27">
        <f>SUM(EH56,AF121)</f>
        <v>106</v>
      </c>
      <c r="EV52" s="27">
        <f>SUM(EI56,AG121)</f>
        <v>33</v>
      </c>
      <c r="EW52" s="27"/>
      <c r="EX52" s="27"/>
      <c r="EY52" s="27"/>
      <c r="EZ52" s="27" t="s">
        <v>390</v>
      </c>
      <c r="FA52" s="29" t="s">
        <v>1380</v>
      </c>
      <c r="FD52" s="192" t="s">
        <v>1062</v>
      </c>
      <c r="FE52" s="192" t="s">
        <v>319</v>
      </c>
      <c r="FF52" s="228" t="s">
        <v>1060</v>
      </c>
      <c r="FG52" s="192" t="s">
        <v>503</v>
      </c>
      <c r="FH52" s="192" t="s">
        <v>1009</v>
      </c>
      <c r="FI52" s="192">
        <v>43</v>
      </c>
      <c r="FJ52" s="742"/>
      <c r="FK52" s="71"/>
    </row>
    <row r="53" spans="29:167" ht="118.95" customHeight="1" x14ac:dyDescent="0.3">
      <c r="AC53" s="14">
        <v>5</v>
      </c>
      <c r="AD53" s="14" t="s">
        <v>157</v>
      </c>
      <c r="AE53" s="197" t="s">
        <v>170</v>
      </c>
      <c r="AF53" s="14">
        <v>4894</v>
      </c>
      <c r="AG53" s="14">
        <v>16769</v>
      </c>
      <c r="AH53" s="14" t="s">
        <v>1259</v>
      </c>
      <c r="AI53" s="14" t="s">
        <v>790</v>
      </c>
      <c r="AJ53" s="14" t="s">
        <v>1373</v>
      </c>
      <c r="AK53" s="14">
        <v>110</v>
      </c>
      <c r="AL53" s="69" t="s">
        <v>95</v>
      </c>
      <c r="AM53" s="12"/>
      <c r="AN53" s="12">
        <v>45</v>
      </c>
      <c r="EE53" s="79">
        <v>41</v>
      </c>
      <c r="EF53" s="14" t="s">
        <v>252</v>
      </c>
      <c r="EG53" s="197" t="s">
        <v>477</v>
      </c>
      <c r="EH53" s="14">
        <v>24</v>
      </c>
      <c r="EI53" s="14">
        <v>375</v>
      </c>
      <c r="EJ53" s="14" t="s">
        <v>457</v>
      </c>
      <c r="EK53" s="14" t="s">
        <v>1381</v>
      </c>
      <c r="EL53" s="14" t="s">
        <v>1382</v>
      </c>
      <c r="EM53" s="14" t="s">
        <v>60</v>
      </c>
      <c r="EN53" s="240"/>
      <c r="EO53" s="154"/>
      <c r="EP53" s="154"/>
      <c r="ES53" s="32" t="s">
        <v>497</v>
      </c>
      <c r="ET53" s="229" t="s">
        <v>498</v>
      </c>
      <c r="EU53" s="33">
        <f>SUM(AF120,AT41)</f>
        <v>105</v>
      </c>
      <c r="EV53" s="33">
        <f>SUM(AG120,AU41)</f>
        <v>147</v>
      </c>
      <c r="EW53" s="230"/>
      <c r="EX53" s="230"/>
      <c r="EY53" s="230"/>
      <c r="EZ53" s="33" t="s">
        <v>390</v>
      </c>
      <c r="FA53" s="36" t="s">
        <v>1380</v>
      </c>
      <c r="FD53" s="192" t="s">
        <v>1062</v>
      </c>
      <c r="FE53" s="192" t="s">
        <v>319</v>
      </c>
      <c r="FF53" s="228" t="s">
        <v>176</v>
      </c>
      <c r="FG53" s="210" t="s">
        <v>177</v>
      </c>
      <c r="FH53" s="192" t="s">
        <v>1009</v>
      </c>
      <c r="FI53" s="192">
        <v>23</v>
      </c>
      <c r="FJ53" s="742"/>
      <c r="FK53" s="71"/>
    </row>
    <row r="54" spans="29:167" ht="85.05" customHeight="1" x14ac:dyDescent="0.3">
      <c r="AC54" s="128">
        <v>7</v>
      </c>
      <c r="AD54" s="128" t="s">
        <v>572</v>
      </c>
      <c r="AE54" s="205" t="s">
        <v>573</v>
      </c>
      <c r="AF54" s="128">
        <v>4169</v>
      </c>
      <c r="AG54" s="128">
        <v>13964</v>
      </c>
      <c r="AH54" s="128" t="s">
        <v>478</v>
      </c>
      <c r="AI54" s="128" t="s">
        <v>1383</v>
      </c>
      <c r="AJ54" s="128" t="s">
        <v>1384</v>
      </c>
      <c r="AK54" s="128">
        <v>81</v>
      </c>
      <c r="AL54" s="203" t="s">
        <v>1009</v>
      </c>
      <c r="AM54" s="203" t="s">
        <v>1008</v>
      </c>
      <c r="AN54" s="203">
        <v>25</v>
      </c>
      <c r="EE54" s="281">
        <v>42</v>
      </c>
      <c r="EF54" s="223" t="s">
        <v>554</v>
      </c>
      <c r="EG54" s="224" t="s">
        <v>555</v>
      </c>
      <c r="EH54" s="223">
        <v>20</v>
      </c>
      <c r="EI54" s="223">
        <v>16</v>
      </c>
      <c r="EJ54" s="223" t="s">
        <v>1052</v>
      </c>
      <c r="EK54" s="223" t="s">
        <v>1247</v>
      </c>
      <c r="EL54" s="223" t="s">
        <v>152</v>
      </c>
      <c r="EM54" s="223" t="s">
        <v>60</v>
      </c>
      <c r="EN54" s="240"/>
      <c r="EO54" s="154"/>
      <c r="EP54" s="154"/>
      <c r="ES54" s="61" t="s">
        <v>546</v>
      </c>
      <c r="ET54" s="75" t="s">
        <v>547</v>
      </c>
      <c r="EU54" s="76">
        <f>SUM(AF107,EH44)</f>
        <v>554</v>
      </c>
      <c r="EV54" s="76">
        <f>SUM(AG107,EI44)</f>
        <v>1041</v>
      </c>
      <c r="EW54" s="76"/>
      <c r="EX54" s="76"/>
      <c r="EY54" s="76"/>
      <c r="EZ54" s="76" t="s">
        <v>390</v>
      </c>
      <c r="FA54" s="29" t="s">
        <v>890</v>
      </c>
      <c r="FD54" s="192" t="s">
        <v>1062</v>
      </c>
      <c r="FE54" s="192" t="s">
        <v>319</v>
      </c>
      <c r="FF54" s="228" t="s">
        <v>1291</v>
      </c>
      <c r="FG54" s="192" t="s">
        <v>1292</v>
      </c>
      <c r="FH54" s="192" t="s">
        <v>1009</v>
      </c>
      <c r="FI54" s="192">
        <v>24</v>
      </c>
      <c r="FJ54" s="742"/>
      <c r="FK54" s="71"/>
    </row>
    <row r="55" spans="29:167" ht="85.05" customHeight="1" x14ac:dyDescent="0.3">
      <c r="AC55" s="128">
        <v>7</v>
      </c>
      <c r="AD55" s="128" t="s">
        <v>572</v>
      </c>
      <c r="AE55" s="205" t="s">
        <v>573</v>
      </c>
      <c r="AF55" s="128">
        <v>4169</v>
      </c>
      <c r="AG55" s="128">
        <v>13964</v>
      </c>
      <c r="AH55" s="128" t="s">
        <v>478</v>
      </c>
      <c r="AI55" s="128" t="s">
        <v>1383</v>
      </c>
      <c r="AJ55" s="128" t="s">
        <v>1384</v>
      </c>
      <c r="AK55" s="128">
        <v>81</v>
      </c>
      <c r="AL55" s="203" t="s">
        <v>95</v>
      </c>
      <c r="AM55" s="203"/>
      <c r="AN55" s="203">
        <v>56</v>
      </c>
      <c r="EE55" s="79">
        <v>43</v>
      </c>
      <c r="EF55" s="14" t="s">
        <v>260</v>
      </c>
      <c r="EG55" s="197" t="s">
        <v>261</v>
      </c>
      <c r="EH55" s="14">
        <v>20</v>
      </c>
      <c r="EI55" s="14">
        <v>108</v>
      </c>
      <c r="EJ55" s="14" t="s">
        <v>1385</v>
      </c>
      <c r="EK55" s="14" t="s">
        <v>1247</v>
      </c>
      <c r="EL55" s="14" t="s">
        <v>1386</v>
      </c>
      <c r="EM55" s="14" t="s">
        <v>60</v>
      </c>
      <c r="EN55" s="240"/>
      <c r="EO55" s="154"/>
      <c r="EP55" s="154"/>
      <c r="ES55" s="73" t="s">
        <v>540</v>
      </c>
      <c r="ET55" s="44" t="s">
        <v>541</v>
      </c>
      <c r="EU55" s="44">
        <f>SUM(AF101,EH47)</f>
        <v>1004</v>
      </c>
      <c r="EV55" s="44">
        <f>SUM(AG101,EI47)</f>
        <v>3542</v>
      </c>
      <c r="EW55" s="44"/>
      <c r="EX55" s="44"/>
      <c r="EY55" s="44"/>
      <c r="EZ55" s="44" t="s">
        <v>390</v>
      </c>
      <c r="FA55" s="36" t="s">
        <v>894</v>
      </c>
      <c r="FD55" s="192" t="s">
        <v>1062</v>
      </c>
      <c r="FE55" s="192" t="s">
        <v>319</v>
      </c>
      <c r="FF55" s="192" t="s">
        <v>1262</v>
      </c>
      <c r="FG55" s="231" t="s">
        <v>649</v>
      </c>
      <c r="FH55" s="192" t="s">
        <v>1009</v>
      </c>
      <c r="FI55" s="192">
        <v>14</v>
      </c>
      <c r="FJ55" s="742"/>
      <c r="FK55" s="71"/>
    </row>
    <row r="56" spans="29:167" ht="62.4" x14ac:dyDescent="0.3">
      <c r="AC56" s="59">
        <v>19</v>
      </c>
      <c r="AD56" s="59" t="s">
        <v>174</v>
      </c>
      <c r="AE56" s="214" t="s">
        <v>175</v>
      </c>
      <c r="AF56" s="59">
        <v>1952</v>
      </c>
      <c r="AG56" s="59">
        <v>5687</v>
      </c>
      <c r="AH56" s="59" t="s">
        <v>1387</v>
      </c>
      <c r="AI56" s="59" t="s">
        <v>652</v>
      </c>
      <c r="AJ56" s="59" t="s">
        <v>1388</v>
      </c>
      <c r="AK56" s="59">
        <v>74</v>
      </c>
      <c r="AL56" s="69" t="s">
        <v>1389</v>
      </c>
      <c r="AM56" s="12" t="s">
        <v>77</v>
      </c>
      <c r="AN56" s="12">
        <v>13</v>
      </c>
      <c r="EE56" s="281">
        <v>44</v>
      </c>
      <c r="EF56" s="223" t="s">
        <v>395</v>
      </c>
      <c r="EG56" s="224" t="s">
        <v>480</v>
      </c>
      <c r="EH56" s="223">
        <v>17</v>
      </c>
      <c r="EI56" s="223">
        <v>0</v>
      </c>
      <c r="EJ56" s="223" t="s">
        <v>1390</v>
      </c>
      <c r="EK56" s="223" t="s">
        <v>1391</v>
      </c>
      <c r="EL56" s="223" t="s">
        <v>152</v>
      </c>
      <c r="EM56" s="223" t="s">
        <v>60</v>
      </c>
      <c r="EN56" s="240"/>
      <c r="EO56" s="154"/>
      <c r="EP56" s="154"/>
      <c r="ES56" s="61" t="s">
        <v>554</v>
      </c>
      <c r="ET56" s="76" t="s">
        <v>555</v>
      </c>
      <c r="EU56" s="76">
        <f>SUM(AF92,EH54)</f>
        <v>3461</v>
      </c>
      <c r="EV56" s="76">
        <f>SUM(AG92,EI54)</f>
        <v>618</v>
      </c>
      <c r="EW56" s="76"/>
      <c r="EX56" s="76"/>
      <c r="EY56" s="76"/>
      <c r="EZ56" s="76" t="s">
        <v>390</v>
      </c>
      <c r="FA56" s="29" t="s">
        <v>905</v>
      </c>
      <c r="FD56" s="233" t="s">
        <v>1392</v>
      </c>
      <c r="FE56" s="233" t="s">
        <v>319</v>
      </c>
      <c r="FF56" s="232" t="s">
        <v>1155</v>
      </c>
      <c r="FG56" s="216" t="s">
        <v>116</v>
      </c>
      <c r="FH56" s="114" t="s">
        <v>1009</v>
      </c>
      <c r="FI56" s="114">
        <v>16</v>
      </c>
      <c r="FJ56" s="731">
        <f>SUM(FI56,FI57,FI58,FI59,FI60,FI61,FI62,FI63)</f>
        <v>147</v>
      </c>
      <c r="FK56" s="71"/>
    </row>
    <row r="57" spans="29:167" ht="46.8" x14ac:dyDescent="0.3">
      <c r="AC57" s="59">
        <v>19</v>
      </c>
      <c r="AD57" s="59" t="s">
        <v>174</v>
      </c>
      <c r="AE57" s="214" t="s">
        <v>175</v>
      </c>
      <c r="AF57" s="59">
        <v>1952</v>
      </c>
      <c r="AG57" s="59">
        <v>5687</v>
      </c>
      <c r="AH57" s="59" t="s">
        <v>1387</v>
      </c>
      <c r="AI57" s="59" t="s">
        <v>652</v>
      </c>
      <c r="AJ57" s="59" t="s">
        <v>1388</v>
      </c>
      <c r="AK57" s="59">
        <v>74</v>
      </c>
      <c r="AL57" s="69" t="s">
        <v>1036</v>
      </c>
      <c r="AM57" s="12" t="s">
        <v>77</v>
      </c>
      <c r="AN57" s="12">
        <v>13</v>
      </c>
      <c r="EE57" s="79">
        <v>45</v>
      </c>
      <c r="EF57" s="14" t="s">
        <v>470</v>
      </c>
      <c r="EG57" s="197" t="s">
        <v>471</v>
      </c>
      <c r="EH57" s="14">
        <v>16</v>
      </c>
      <c r="EI57" s="14">
        <v>29</v>
      </c>
      <c r="EJ57" s="14" t="s">
        <v>302</v>
      </c>
      <c r="EK57" s="14" t="s">
        <v>736</v>
      </c>
      <c r="EL57" s="14" t="s">
        <v>1393</v>
      </c>
      <c r="EM57" s="14" t="s">
        <v>60</v>
      </c>
      <c r="EN57" s="240"/>
      <c r="EO57" s="154"/>
      <c r="EP57" s="154"/>
      <c r="ES57" s="32" t="s">
        <v>388</v>
      </c>
      <c r="ET57" s="52" t="s">
        <v>389</v>
      </c>
      <c r="EU57" s="33">
        <f>AF132</f>
        <v>20</v>
      </c>
      <c r="EV57" s="33">
        <f>AG132</f>
        <v>56</v>
      </c>
      <c r="EW57" s="230"/>
      <c r="EX57" s="230"/>
      <c r="EY57" s="230"/>
      <c r="EZ57" s="33" t="str">
        <f>AK132</f>
        <v>0 à 10</v>
      </c>
      <c r="FA57" s="36" t="s">
        <v>1394</v>
      </c>
      <c r="FD57" s="233" t="s">
        <v>1392</v>
      </c>
      <c r="FE57" s="233" t="s">
        <v>319</v>
      </c>
      <c r="FF57" s="232" t="s">
        <v>1170</v>
      </c>
      <c r="FG57" s="114" t="s">
        <v>66</v>
      </c>
      <c r="FH57" s="114" t="s">
        <v>1009</v>
      </c>
      <c r="FI57" s="114">
        <v>34</v>
      </c>
      <c r="FJ57" s="731"/>
      <c r="FK57" s="71"/>
    </row>
    <row r="58" spans="29:167" ht="46.8" x14ac:dyDescent="0.3">
      <c r="AC58" s="59">
        <v>19</v>
      </c>
      <c r="AD58" s="59" t="s">
        <v>174</v>
      </c>
      <c r="AE58" s="214" t="s">
        <v>175</v>
      </c>
      <c r="AF58" s="59">
        <v>1952</v>
      </c>
      <c r="AG58" s="59">
        <v>5687</v>
      </c>
      <c r="AH58" s="59" t="s">
        <v>1387</v>
      </c>
      <c r="AI58" s="59" t="s">
        <v>652</v>
      </c>
      <c r="AJ58" s="59" t="s">
        <v>1388</v>
      </c>
      <c r="AK58" s="59">
        <v>74</v>
      </c>
      <c r="AL58" s="69" t="s">
        <v>1037</v>
      </c>
      <c r="AM58" s="12" t="s">
        <v>77</v>
      </c>
      <c r="AN58" s="12">
        <v>12</v>
      </c>
      <c r="EE58" s="281">
        <v>46</v>
      </c>
      <c r="EF58" s="223" t="s">
        <v>86</v>
      </c>
      <c r="EG58" s="224" t="s">
        <v>87</v>
      </c>
      <c r="EH58" s="223">
        <v>16</v>
      </c>
      <c r="EI58" s="223">
        <v>171</v>
      </c>
      <c r="EJ58" s="223" t="s">
        <v>797</v>
      </c>
      <c r="EK58" s="223" t="s">
        <v>454</v>
      </c>
      <c r="EL58" s="223" t="s">
        <v>1395</v>
      </c>
      <c r="EM58" s="223" t="s">
        <v>60</v>
      </c>
      <c r="EN58" s="240"/>
      <c r="EO58" s="154"/>
      <c r="EP58" s="154"/>
      <c r="ES58" s="61" t="s">
        <v>1396</v>
      </c>
      <c r="ET58" s="75" t="s">
        <v>1397</v>
      </c>
      <c r="EU58" s="76">
        <f>AF130</f>
        <v>28</v>
      </c>
      <c r="EV58" s="76">
        <f>AG130</f>
        <v>55</v>
      </c>
      <c r="EW58" s="76"/>
      <c r="EX58" s="76"/>
      <c r="EY58" s="76"/>
      <c r="EZ58" s="76" t="str">
        <f>AK130</f>
        <v>0 à 10</v>
      </c>
      <c r="FA58" s="29" t="s">
        <v>1398</v>
      </c>
      <c r="FD58" s="233" t="s">
        <v>1392</v>
      </c>
      <c r="FE58" s="233" t="s">
        <v>319</v>
      </c>
      <c r="FF58" s="232" t="s">
        <v>1060</v>
      </c>
      <c r="FG58" s="114" t="s">
        <v>503</v>
      </c>
      <c r="FH58" s="114" t="s">
        <v>1009</v>
      </c>
      <c r="FI58" s="114">
        <v>15</v>
      </c>
      <c r="FJ58" s="731"/>
      <c r="FK58" s="71"/>
    </row>
    <row r="59" spans="29:167" ht="118.95" customHeight="1" x14ac:dyDescent="0.3">
      <c r="AC59" s="59">
        <v>19</v>
      </c>
      <c r="AD59" s="59" t="s">
        <v>174</v>
      </c>
      <c r="AE59" s="214" t="s">
        <v>175</v>
      </c>
      <c r="AF59" s="59">
        <v>1952</v>
      </c>
      <c r="AG59" s="59">
        <v>5687</v>
      </c>
      <c r="AH59" s="59" t="s">
        <v>1387</v>
      </c>
      <c r="AI59" s="59" t="s">
        <v>652</v>
      </c>
      <c r="AJ59" s="59" t="s">
        <v>1388</v>
      </c>
      <c r="AK59" s="59">
        <v>74</v>
      </c>
      <c r="AL59" s="69" t="s">
        <v>1009</v>
      </c>
      <c r="AM59" s="12" t="s">
        <v>1008</v>
      </c>
      <c r="AN59" s="12">
        <v>12</v>
      </c>
      <c r="EE59" s="79">
        <v>47</v>
      </c>
      <c r="EF59" s="14" t="s">
        <v>572</v>
      </c>
      <c r="EG59" s="197" t="s">
        <v>573</v>
      </c>
      <c r="EH59" s="14">
        <v>15</v>
      </c>
      <c r="EI59" s="14">
        <v>24</v>
      </c>
      <c r="EJ59" s="14" t="s">
        <v>784</v>
      </c>
      <c r="EK59" s="14" t="s">
        <v>1377</v>
      </c>
      <c r="EL59" s="14" t="s">
        <v>1399</v>
      </c>
      <c r="EM59" s="14" t="s">
        <v>60</v>
      </c>
      <c r="EN59" s="240"/>
      <c r="EO59" s="154"/>
      <c r="EP59" s="154"/>
      <c r="ES59" s="73" t="s">
        <v>1400</v>
      </c>
      <c r="ET59" s="84" t="s">
        <v>1401</v>
      </c>
      <c r="EU59" s="44">
        <f>AF129</f>
        <v>42</v>
      </c>
      <c r="EV59" s="44">
        <f>AG129</f>
        <v>947</v>
      </c>
      <c r="EW59" s="44"/>
      <c r="EX59" s="44"/>
      <c r="EY59" s="44"/>
      <c r="EZ59" s="44" t="str">
        <f>AK129</f>
        <v>0 à 10</v>
      </c>
      <c r="FA59" s="36" t="s">
        <v>1402</v>
      </c>
      <c r="FD59" s="233" t="s">
        <v>1392</v>
      </c>
      <c r="FE59" s="233" t="s">
        <v>319</v>
      </c>
      <c r="FF59" s="232" t="s">
        <v>176</v>
      </c>
      <c r="FG59" s="216" t="s">
        <v>177</v>
      </c>
      <c r="FH59" s="114" t="s">
        <v>1009</v>
      </c>
      <c r="FI59" s="114">
        <v>16</v>
      </c>
      <c r="FJ59" s="731"/>
      <c r="FK59" s="71"/>
    </row>
    <row r="60" spans="29:167" ht="67.95" customHeight="1" x14ac:dyDescent="0.3">
      <c r="AC60" s="59">
        <v>19</v>
      </c>
      <c r="AD60" s="59" t="s">
        <v>174</v>
      </c>
      <c r="AE60" s="214" t="s">
        <v>175</v>
      </c>
      <c r="AF60" s="59">
        <v>1952</v>
      </c>
      <c r="AG60" s="59">
        <v>5687</v>
      </c>
      <c r="AH60" s="59" t="s">
        <v>1387</v>
      </c>
      <c r="AI60" s="59" t="s">
        <v>652</v>
      </c>
      <c r="AJ60" s="59" t="s">
        <v>1388</v>
      </c>
      <c r="AK60" s="59">
        <v>74</v>
      </c>
      <c r="AL60" s="69" t="s">
        <v>95</v>
      </c>
      <c r="AM60" s="12"/>
      <c r="AN60" s="12">
        <v>24</v>
      </c>
      <c r="EE60" s="281">
        <v>48</v>
      </c>
      <c r="EF60" s="223" t="s">
        <v>353</v>
      </c>
      <c r="EG60" s="224" t="s">
        <v>354</v>
      </c>
      <c r="EH60" s="223">
        <v>12</v>
      </c>
      <c r="EI60" s="223">
        <v>8</v>
      </c>
      <c r="EJ60" s="223" t="s">
        <v>1387</v>
      </c>
      <c r="EK60" s="223" t="s">
        <v>808</v>
      </c>
      <c r="EL60" s="223" t="s">
        <v>152</v>
      </c>
      <c r="EM60" s="223" t="s">
        <v>60</v>
      </c>
      <c r="EN60" s="240"/>
      <c r="EO60" s="154"/>
      <c r="EP60" s="154"/>
      <c r="ES60" s="61" t="s">
        <v>857</v>
      </c>
      <c r="ET60" s="75" t="s">
        <v>959</v>
      </c>
      <c r="EU60" s="76">
        <f>AF128</f>
        <v>43</v>
      </c>
      <c r="EV60" s="76">
        <f>AG128</f>
        <v>19</v>
      </c>
      <c r="EW60" s="76"/>
      <c r="EX60" s="76"/>
      <c r="EY60" s="76"/>
      <c r="EZ60" s="76" t="str">
        <f>AK128</f>
        <v>0 à 10</v>
      </c>
      <c r="FA60" s="29" t="s">
        <v>869</v>
      </c>
      <c r="FD60" s="233" t="s">
        <v>1392</v>
      </c>
      <c r="FE60" s="233" t="s">
        <v>319</v>
      </c>
      <c r="FF60" s="232" t="s">
        <v>1291</v>
      </c>
      <c r="FG60" s="114" t="s">
        <v>1292</v>
      </c>
      <c r="FH60" s="114" t="s">
        <v>1009</v>
      </c>
      <c r="FI60" s="114">
        <v>17</v>
      </c>
      <c r="FJ60" s="731"/>
      <c r="FK60" s="71"/>
    </row>
    <row r="61" spans="29:167" ht="136.05000000000001" customHeight="1" x14ac:dyDescent="0.3">
      <c r="AC61" s="128">
        <v>41</v>
      </c>
      <c r="AD61" s="128" t="s">
        <v>252</v>
      </c>
      <c r="AE61" s="205" t="s">
        <v>477</v>
      </c>
      <c r="AF61" s="128">
        <v>575</v>
      </c>
      <c r="AG61" s="128">
        <v>7163</v>
      </c>
      <c r="AH61" s="128" t="s">
        <v>1403</v>
      </c>
      <c r="AI61" s="128" t="s">
        <v>1404</v>
      </c>
      <c r="AJ61" s="128" t="s">
        <v>1405</v>
      </c>
      <c r="AK61" s="128">
        <v>71</v>
      </c>
      <c r="AL61" s="203" t="s">
        <v>1036</v>
      </c>
      <c r="AM61" s="203" t="s">
        <v>77</v>
      </c>
      <c r="AN61" s="203">
        <v>23</v>
      </c>
      <c r="ES61" s="73" t="s">
        <v>1406</v>
      </c>
      <c r="ET61" s="84" t="s">
        <v>1407</v>
      </c>
      <c r="EU61" s="44">
        <f>AF127</f>
        <v>45</v>
      </c>
      <c r="EV61" s="44">
        <f>AG127</f>
        <v>2108</v>
      </c>
      <c r="EW61" s="44"/>
      <c r="EX61" s="44"/>
      <c r="EY61" s="44"/>
      <c r="EZ61" s="44" t="str">
        <f>AK127</f>
        <v>0 à 10</v>
      </c>
      <c r="FA61" s="36" t="s">
        <v>1408</v>
      </c>
      <c r="FD61" s="233" t="s">
        <v>1392</v>
      </c>
      <c r="FE61" s="233" t="s">
        <v>319</v>
      </c>
      <c r="FF61" s="232" t="s">
        <v>1208</v>
      </c>
      <c r="FG61" s="216" t="s">
        <v>102</v>
      </c>
      <c r="FH61" s="114" t="s">
        <v>1009</v>
      </c>
      <c r="FI61" s="114">
        <v>22</v>
      </c>
      <c r="FJ61" s="731"/>
      <c r="FK61" s="71"/>
    </row>
    <row r="62" spans="29:167" ht="62.4" x14ac:dyDescent="0.3">
      <c r="AC62" s="128">
        <v>41</v>
      </c>
      <c r="AD62" s="128" t="s">
        <v>252</v>
      </c>
      <c r="AE62" s="205" t="s">
        <v>477</v>
      </c>
      <c r="AF62" s="128">
        <v>575</v>
      </c>
      <c r="AG62" s="128">
        <v>7163</v>
      </c>
      <c r="AH62" s="128" t="s">
        <v>1403</v>
      </c>
      <c r="AI62" s="128" t="s">
        <v>1404</v>
      </c>
      <c r="AJ62" s="128" t="s">
        <v>1405</v>
      </c>
      <c r="AK62" s="128">
        <v>71</v>
      </c>
      <c r="AL62" s="203" t="s">
        <v>95</v>
      </c>
      <c r="AM62" s="203"/>
      <c r="AN62" s="203">
        <v>48</v>
      </c>
      <c r="ES62" s="61" t="s">
        <v>508</v>
      </c>
      <c r="ET62" s="76" t="s">
        <v>509</v>
      </c>
      <c r="EU62" s="76">
        <f>AF126</f>
        <v>45</v>
      </c>
      <c r="EV62" s="76">
        <f>AG126</f>
        <v>497</v>
      </c>
      <c r="EW62" s="76"/>
      <c r="EX62" s="76"/>
      <c r="EY62" s="76"/>
      <c r="EZ62" s="76" t="str">
        <f>AK126</f>
        <v>0 à 10</v>
      </c>
      <c r="FA62" s="29" t="s">
        <v>1408</v>
      </c>
      <c r="FD62" s="233" t="s">
        <v>1392</v>
      </c>
      <c r="FE62" s="233" t="s">
        <v>319</v>
      </c>
      <c r="FF62" s="232" t="s">
        <v>1078</v>
      </c>
      <c r="FG62" s="114" t="s">
        <v>158</v>
      </c>
      <c r="FH62" s="114" t="s">
        <v>1009</v>
      </c>
      <c r="FI62" s="114">
        <v>14</v>
      </c>
      <c r="FJ62" s="731"/>
      <c r="FK62" s="71"/>
    </row>
    <row r="63" spans="29:167" ht="85.05" customHeight="1" x14ac:dyDescent="0.3">
      <c r="AC63" s="14">
        <v>43</v>
      </c>
      <c r="AD63" s="14" t="s">
        <v>144</v>
      </c>
      <c r="AE63" s="197" t="s">
        <v>146</v>
      </c>
      <c r="AF63" s="14">
        <v>514</v>
      </c>
      <c r="AG63" s="14">
        <v>1372</v>
      </c>
      <c r="AH63" s="14" t="s">
        <v>434</v>
      </c>
      <c r="AI63" s="14" t="s">
        <v>1274</v>
      </c>
      <c r="AJ63" s="14" t="s">
        <v>1409</v>
      </c>
      <c r="AK63" s="14">
        <v>57</v>
      </c>
      <c r="AL63" s="12" t="s">
        <v>1037</v>
      </c>
      <c r="AM63" s="12" t="s">
        <v>77</v>
      </c>
      <c r="AN63" s="12">
        <v>17</v>
      </c>
      <c r="ES63" s="73" t="s">
        <v>464</v>
      </c>
      <c r="ET63" s="84" t="s">
        <v>465</v>
      </c>
      <c r="EU63" s="44">
        <f>AF125</f>
        <v>52</v>
      </c>
      <c r="EV63" s="44">
        <f>AG125</f>
        <v>396</v>
      </c>
      <c r="EW63" s="34"/>
      <c r="EX63" s="34"/>
      <c r="EY63" s="34"/>
      <c r="EZ63" s="44" t="str">
        <f>AK125</f>
        <v>0 à 10</v>
      </c>
      <c r="FA63" s="36" t="s">
        <v>1380</v>
      </c>
      <c r="FD63" s="233" t="s">
        <v>1392</v>
      </c>
      <c r="FE63" s="233" t="s">
        <v>319</v>
      </c>
      <c r="FF63" s="232" t="s">
        <v>1086</v>
      </c>
      <c r="FG63" s="216" t="s">
        <v>175</v>
      </c>
      <c r="FH63" s="114" t="s">
        <v>1009</v>
      </c>
      <c r="FI63" s="114">
        <v>13</v>
      </c>
      <c r="FJ63" s="731"/>
      <c r="FK63" s="71"/>
    </row>
    <row r="64" spans="29:167" ht="67.95" customHeight="1" x14ac:dyDescent="0.3">
      <c r="AC64" s="14">
        <v>43</v>
      </c>
      <c r="AD64" s="14" t="s">
        <v>144</v>
      </c>
      <c r="AE64" s="197" t="s">
        <v>146</v>
      </c>
      <c r="AF64" s="14">
        <v>514</v>
      </c>
      <c r="AG64" s="14">
        <v>1372</v>
      </c>
      <c r="AH64" s="14" t="s">
        <v>434</v>
      </c>
      <c r="AI64" s="14" t="s">
        <v>1274</v>
      </c>
      <c r="AJ64" s="14" t="s">
        <v>1409</v>
      </c>
      <c r="AK64" s="14">
        <v>57</v>
      </c>
      <c r="AL64" s="12" t="s">
        <v>95</v>
      </c>
      <c r="AM64" s="12"/>
      <c r="AN64" s="12">
        <v>40</v>
      </c>
      <c r="DG64" s="76"/>
      <c r="ES64" s="61" t="s">
        <v>1410</v>
      </c>
      <c r="ET64" s="75" t="s">
        <v>1411</v>
      </c>
      <c r="EU64" s="76">
        <f>AF124</f>
        <v>61</v>
      </c>
      <c r="EV64" s="76">
        <f>AG124</f>
        <v>157</v>
      </c>
      <c r="EW64" s="76"/>
      <c r="EX64" s="76"/>
      <c r="EY64" s="76"/>
      <c r="EZ64" s="76" t="str">
        <f>AK124</f>
        <v>0 à 10</v>
      </c>
      <c r="FA64" s="29" t="s">
        <v>1345</v>
      </c>
      <c r="FD64" s="226" t="s">
        <v>1412</v>
      </c>
      <c r="FE64" s="226" t="s">
        <v>530</v>
      </c>
      <c r="FF64" s="228" t="s">
        <v>1170</v>
      </c>
      <c r="FG64" s="192" t="s">
        <v>66</v>
      </c>
      <c r="FH64" s="192" t="s">
        <v>1009</v>
      </c>
      <c r="FI64" s="192">
        <v>12</v>
      </c>
      <c r="FJ64" s="228">
        <v>12</v>
      </c>
      <c r="FK64" s="71"/>
    </row>
    <row r="65" spans="29:167" ht="62.4" x14ac:dyDescent="0.3">
      <c r="AC65" s="128">
        <v>45</v>
      </c>
      <c r="AD65" s="128" t="s">
        <v>270</v>
      </c>
      <c r="AE65" s="205" t="s">
        <v>504</v>
      </c>
      <c r="AF65" s="128">
        <v>493</v>
      </c>
      <c r="AG65" s="128">
        <v>4558</v>
      </c>
      <c r="AH65" s="128" t="s">
        <v>134</v>
      </c>
      <c r="AI65" s="128" t="s">
        <v>948</v>
      </c>
      <c r="AJ65" s="128" t="s">
        <v>1413</v>
      </c>
      <c r="AK65" s="128">
        <v>54</v>
      </c>
      <c r="AL65" s="203" t="s">
        <v>1009</v>
      </c>
      <c r="AM65" s="203" t="s">
        <v>1008</v>
      </c>
      <c r="AN65" s="203">
        <v>12</v>
      </c>
      <c r="ES65" s="73" t="s">
        <v>500</v>
      </c>
      <c r="ET65" s="102" t="s">
        <v>501</v>
      </c>
      <c r="EU65" s="44">
        <f>AF123</f>
        <v>70</v>
      </c>
      <c r="EV65" s="44">
        <f>AG123</f>
        <v>0</v>
      </c>
      <c r="EW65" s="34"/>
      <c r="EX65" s="34"/>
      <c r="EY65" s="34"/>
      <c r="EZ65" s="44" t="str">
        <f>AK123</f>
        <v>0 à 10</v>
      </c>
      <c r="FA65" s="36" t="s">
        <v>1357</v>
      </c>
      <c r="FD65" s="114" t="s">
        <v>103</v>
      </c>
      <c r="FE65" s="114" t="s">
        <v>319</v>
      </c>
      <c r="FF65" s="114" t="s">
        <v>1298</v>
      </c>
      <c r="FG65" s="216" t="s">
        <v>1154</v>
      </c>
      <c r="FH65" s="114" t="s">
        <v>1009</v>
      </c>
      <c r="FI65" s="114">
        <v>39</v>
      </c>
      <c r="FJ65" s="232">
        <v>39</v>
      </c>
      <c r="FK65" s="71"/>
    </row>
    <row r="66" spans="29:167" ht="16.05" customHeight="1" x14ac:dyDescent="0.3">
      <c r="AC66" s="128">
        <v>45</v>
      </c>
      <c r="AD66" s="128" t="s">
        <v>270</v>
      </c>
      <c r="AE66" s="205" t="s">
        <v>504</v>
      </c>
      <c r="AF66" s="128">
        <v>493</v>
      </c>
      <c r="AG66" s="128">
        <v>4558</v>
      </c>
      <c r="AH66" s="128" t="s">
        <v>134</v>
      </c>
      <c r="AI66" s="128" t="s">
        <v>948</v>
      </c>
      <c r="AJ66" s="128" t="s">
        <v>1413</v>
      </c>
      <c r="AK66" s="128">
        <v>54</v>
      </c>
      <c r="AL66" s="203" t="s">
        <v>95</v>
      </c>
      <c r="AM66" s="203"/>
      <c r="AN66" s="203">
        <v>42</v>
      </c>
      <c r="ES66" s="61" t="s">
        <v>1414</v>
      </c>
      <c r="ET66" s="75" t="s">
        <v>1415</v>
      </c>
      <c r="EU66" s="76">
        <f>AF122</f>
        <v>80</v>
      </c>
      <c r="EV66" s="76">
        <f>AG122</f>
        <v>118</v>
      </c>
      <c r="EW66" s="76"/>
      <c r="EX66" s="76"/>
      <c r="EY66" s="76"/>
      <c r="EZ66" s="76" t="str">
        <f>AK122</f>
        <v>0 à 10</v>
      </c>
      <c r="FA66" s="29" t="s">
        <v>875</v>
      </c>
      <c r="FD66" s="192" t="s">
        <v>970</v>
      </c>
      <c r="FE66" s="192" t="s">
        <v>530</v>
      </c>
      <c r="FF66" s="228" t="s">
        <v>1078</v>
      </c>
      <c r="FG66" s="192" t="s">
        <v>158</v>
      </c>
      <c r="FH66" s="192" t="s">
        <v>1009</v>
      </c>
      <c r="FI66" s="192">
        <v>11</v>
      </c>
      <c r="FJ66" s="228">
        <v>11</v>
      </c>
      <c r="FK66" s="71"/>
    </row>
    <row r="67" spans="29:167" ht="78" x14ac:dyDescent="0.3">
      <c r="AC67" s="14">
        <v>11</v>
      </c>
      <c r="AD67" s="14" t="s">
        <v>226</v>
      </c>
      <c r="AE67" s="197" t="s">
        <v>272</v>
      </c>
      <c r="AF67" s="14">
        <v>3106</v>
      </c>
      <c r="AG67" s="14">
        <v>10101</v>
      </c>
      <c r="AH67" s="14" t="s">
        <v>223</v>
      </c>
      <c r="AI67" s="14" t="s">
        <v>1416</v>
      </c>
      <c r="AJ67" s="14" t="s">
        <v>1417</v>
      </c>
      <c r="AK67" s="14">
        <v>50</v>
      </c>
      <c r="AL67" s="69" t="s">
        <v>1037</v>
      </c>
      <c r="AM67" s="12" t="s">
        <v>77</v>
      </c>
      <c r="AN67" s="12">
        <v>13</v>
      </c>
      <c r="ES67" s="73" t="s">
        <v>1418</v>
      </c>
      <c r="ET67" s="84" t="s">
        <v>1419</v>
      </c>
      <c r="EU67" s="44">
        <f>AF119</f>
        <v>94</v>
      </c>
      <c r="EV67" s="44">
        <f>AG119</f>
        <v>1696</v>
      </c>
      <c r="EW67" s="44"/>
      <c r="EX67" s="44"/>
      <c r="EY67" s="44"/>
      <c r="EZ67" s="44" t="str">
        <f>AK119</f>
        <v>0 à 10</v>
      </c>
      <c r="FA67" s="36" t="s">
        <v>415</v>
      </c>
      <c r="FD67" s="114" t="s">
        <v>1420</v>
      </c>
      <c r="FE67" s="114" t="s">
        <v>200</v>
      </c>
      <c r="FF67" s="233" t="s">
        <v>1250</v>
      </c>
      <c r="FG67" s="234" t="s">
        <v>1251</v>
      </c>
      <c r="FH67" s="233" t="s">
        <v>1009</v>
      </c>
      <c r="FI67" s="233">
        <v>14</v>
      </c>
      <c r="FJ67" s="232">
        <v>14</v>
      </c>
      <c r="FK67" s="71"/>
    </row>
    <row r="68" spans="29:167" ht="102" customHeight="1" x14ac:dyDescent="0.3">
      <c r="AC68" s="14">
        <v>11</v>
      </c>
      <c r="AD68" s="14" t="s">
        <v>226</v>
      </c>
      <c r="AE68" s="197" t="s">
        <v>272</v>
      </c>
      <c r="AF68" s="14">
        <v>3106</v>
      </c>
      <c r="AG68" s="14">
        <v>10101</v>
      </c>
      <c r="AH68" s="14" t="s">
        <v>223</v>
      </c>
      <c r="AI68" s="14" t="s">
        <v>1416</v>
      </c>
      <c r="AJ68" s="14" t="s">
        <v>1417</v>
      </c>
      <c r="AK68" s="14">
        <v>50</v>
      </c>
      <c r="AL68" s="69" t="s">
        <v>1036</v>
      </c>
      <c r="AM68" s="12" t="s">
        <v>77</v>
      </c>
      <c r="AN68" s="12">
        <v>12</v>
      </c>
      <c r="ES68" s="61" t="s">
        <v>526</v>
      </c>
      <c r="ET68" s="76" t="s">
        <v>527</v>
      </c>
      <c r="EU68" s="76">
        <f>AF118</f>
        <v>107</v>
      </c>
      <c r="EV68" s="76">
        <f>AG118</f>
        <v>77</v>
      </c>
      <c r="EW68" s="76"/>
      <c r="EX68" s="76"/>
      <c r="EY68" s="76"/>
      <c r="EZ68" s="76" t="str">
        <f>AK118</f>
        <v>0 à 10</v>
      </c>
      <c r="FA68" s="29" t="s">
        <v>876</v>
      </c>
      <c r="FD68" s="192" t="s">
        <v>1010</v>
      </c>
      <c r="FE68" s="192" t="s">
        <v>64</v>
      </c>
      <c r="FF68" s="192" t="s">
        <v>1060</v>
      </c>
      <c r="FG68" s="192" t="s">
        <v>503</v>
      </c>
      <c r="FH68" s="192" t="s">
        <v>1010</v>
      </c>
      <c r="FI68" s="192">
        <v>45</v>
      </c>
      <c r="FJ68" s="742">
        <f>SUM(FI68,FI69,FI70,FI71,FI72,FI73)</f>
        <v>146</v>
      </c>
      <c r="FK68" s="71"/>
    </row>
    <row r="69" spans="29:167" ht="78" x14ac:dyDescent="0.3">
      <c r="AC69" s="14">
        <v>11</v>
      </c>
      <c r="AD69" s="14" t="s">
        <v>226</v>
      </c>
      <c r="AE69" s="197" t="s">
        <v>272</v>
      </c>
      <c r="AF69" s="14">
        <v>3106</v>
      </c>
      <c r="AG69" s="14">
        <v>10101</v>
      </c>
      <c r="AH69" s="14" t="s">
        <v>223</v>
      </c>
      <c r="AI69" s="14" t="s">
        <v>1416</v>
      </c>
      <c r="AJ69" s="14" t="s">
        <v>1417</v>
      </c>
      <c r="AK69" s="14">
        <v>50</v>
      </c>
      <c r="AL69" s="69" t="s">
        <v>95</v>
      </c>
      <c r="AM69" s="12"/>
      <c r="AN69" s="12">
        <v>2</v>
      </c>
      <c r="ES69" s="235" t="s">
        <v>534</v>
      </c>
      <c r="ET69" s="236" t="s">
        <v>535</v>
      </c>
      <c r="EU69" s="236">
        <f xml:space="preserve"> AF117</f>
        <v>114</v>
      </c>
      <c r="EV69" s="236">
        <f xml:space="preserve"> AG117</f>
        <v>80</v>
      </c>
      <c r="EW69" s="236"/>
      <c r="EX69" s="236"/>
      <c r="EY69" s="236"/>
      <c r="EZ69" s="236" t="str">
        <f xml:space="preserve"> AK117</f>
        <v>0 à 10</v>
      </c>
      <c r="FA69" s="36" t="s">
        <v>876</v>
      </c>
      <c r="FD69" s="192" t="s">
        <v>1010</v>
      </c>
      <c r="FE69" s="192" t="s">
        <v>64</v>
      </c>
      <c r="FF69" s="192" t="s">
        <v>1067</v>
      </c>
      <c r="FG69" s="192" t="s">
        <v>118</v>
      </c>
      <c r="FH69" s="192" t="s">
        <v>1010</v>
      </c>
      <c r="FI69" s="192">
        <v>30</v>
      </c>
      <c r="FJ69" s="742"/>
      <c r="FK69" s="71"/>
    </row>
    <row r="70" spans="29:167" ht="169.95" customHeight="1" x14ac:dyDescent="0.3">
      <c r="AC70" s="211">
        <v>16</v>
      </c>
      <c r="AD70" s="211" t="s">
        <v>91</v>
      </c>
      <c r="AE70" s="212" t="s">
        <v>92</v>
      </c>
      <c r="AF70" s="211">
        <v>2534</v>
      </c>
      <c r="AG70" s="211">
        <v>4608</v>
      </c>
      <c r="AH70" s="211" t="s">
        <v>730</v>
      </c>
      <c r="AI70" s="211" t="s">
        <v>1421</v>
      </c>
      <c r="AJ70" s="211" t="s">
        <v>1422</v>
      </c>
      <c r="AK70" s="211">
        <v>43</v>
      </c>
      <c r="AL70" s="204" t="s">
        <v>95</v>
      </c>
      <c r="AM70" s="203"/>
      <c r="AN70" s="203">
        <v>43</v>
      </c>
      <c r="ES70" s="61" t="s">
        <v>474</v>
      </c>
      <c r="ET70" s="75" t="s">
        <v>475</v>
      </c>
      <c r="EU70" s="76">
        <f>AF114</f>
        <v>167</v>
      </c>
      <c r="EV70" s="76">
        <f>AG114</f>
        <v>0</v>
      </c>
      <c r="EW70" s="76"/>
      <c r="EX70" s="76"/>
      <c r="EY70" s="76"/>
      <c r="EZ70" s="76" t="str">
        <f>AK114</f>
        <v>0 à 10</v>
      </c>
      <c r="FA70" s="29" t="s">
        <v>852</v>
      </c>
      <c r="FD70" s="192" t="s">
        <v>1010</v>
      </c>
      <c r="FE70" s="192" t="s">
        <v>64</v>
      </c>
      <c r="FF70" s="192" t="s">
        <v>65</v>
      </c>
      <c r="FG70" s="192" t="s">
        <v>66</v>
      </c>
      <c r="FH70" s="192" t="s">
        <v>1010</v>
      </c>
      <c r="FI70" s="192">
        <v>24</v>
      </c>
      <c r="FJ70" s="742"/>
      <c r="FK70" s="71"/>
    </row>
    <row r="71" spans="29:167" ht="187.05" customHeight="1" x14ac:dyDescent="0.3">
      <c r="AC71" s="14">
        <v>40</v>
      </c>
      <c r="AD71" s="14" t="s">
        <v>1250</v>
      </c>
      <c r="AE71" s="197" t="s">
        <v>1423</v>
      </c>
      <c r="AF71" s="14">
        <v>582</v>
      </c>
      <c r="AG71" s="14">
        <v>5651</v>
      </c>
      <c r="AH71" s="14" t="s">
        <v>597</v>
      </c>
      <c r="AI71" s="14" t="s">
        <v>556</v>
      </c>
      <c r="AJ71" s="14" t="s">
        <v>1424</v>
      </c>
      <c r="AK71" s="14">
        <v>41</v>
      </c>
      <c r="AL71" s="12" t="s">
        <v>1171</v>
      </c>
      <c r="AM71" s="12" t="s">
        <v>200</v>
      </c>
      <c r="AN71" s="12">
        <v>14</v>
      </c>
      <c r="ES71" s="32" t="s">
        <v>521</v>
      </c>
      <c r="ET71" s="52" t="s">
        <v>522</v>
      </c>
      <c r="EU71" s="33">
        <f>AF116</f>
        <v>163</v>
      </c>
      <c r="EV71" s="33">
        <f>AG116</f>
        <v>1426</v>
      </c>
      <c r="EW71" s="33"/>
      <c r="EX71" s="33"/>
      <c r="EY71" s="33"/>
      <c r="EZ71" s="33" t="str">
        <f>AK116</f>
        <v>0 à 10</v>
      </c>
      <c r="FA71" s="36" t="s">
        <v>852</v>
      </c>
      <c r="FD71" s="192" t="s">
        <v>1010</v>
      </c>
      <c r="FE71" s="192" t="s">
        <v>64</v>
      </c>
      <c r="FF71" s="192" t="s">
        <v>165</v>
      </c>
      <c r="FG71" s="210" t="s">
        <v>306</v>
      </c>
      <c r="FH71" s="192" t="s">
        <v>1010</v>
      </c>
      <c r="FI71" s="192">
        <v>24</v>
      </c>
      <c r="FJ71" s="742"/>
      <c r="FK71" s="71"/>
    </row>
    <row r="72" spans="29:167" ht="169.95" customHeight="1" x14ac:dyDescent="0.3">
      <c r="AC72" s="14">
        <v>40</v>
      </c>
      <c r="AD72" s="14" t="s">
        <v>1250</v>
      </c>
      <c r="AE72" s="197" t="s">
        <v>1423</v>
      </c>
      <c r="AF72" s="14">
        <v>582</v>
      </c>
      <c r="AG72" s="14">
        <v>5651</v>
      </c>
      <c r="AH72" s="14" t="s">
        <v>597</v>
      </c>
      <c r="AI72" s="14" t="s">
        <v>556</v>
      </c>
      <c r="AJ72" s="14" t="s">
        <v>1424</v>
      </c>
      <c r="AK72" s="14">
        <v>41</v>
      </c>
      <c r="AL72" s="12" t="s">
        <v>95</v>
      </c>
      <c r="AM72" s="12"/>
      <c r="AN72" s="12">
        <v>27</v>
      </c>
      <c r="ES72" s="61" t="s">
        <v>515</v>
      </c>
      <c r="ET72" s="75" t="s">
        <v>516</v>
      </c>
      <c r="EU72" s="76">
        <f>AF109</f>
        <v>344</v>
      </c>
      <c r="EV72" s="76">
        <f>AG109</f>
        <v>803</v>
      </c>
      <c r="EW72" s="76"/>
      <c r="EX72" s="76"/>
      <c r="EY72" s="76"/>
      <c r="EZ72" s="76" t="str">
        <f>AK109</f>
        <v>0 à 10</v>
      </c>
      <c r="FA72" s="29" t="s">
        <v>1368</v>
      </c>
      <c r="FD72" s="192" t="s">
        <v>1010</v>
      </c>
      <c r="FE72" s="192" t="s">
        <v>64</v>
      </c>
      <c r="FF72" s="192" t="s">
        <v>1372</v>
      </c>
      <c r="FG72" s="210" t="s">
        <v>145</v>
      </c>
      <c r="FH72" s="192" t="s">
        <v>1010</v>
      </c>
      <c r="FI72" s="192">
        <v>12</v>
      </c>
      <c r="FJ72" s="742"/>
      <c r="FK72" s="71"/>
    </row>
    <row r="73" spans="29:167" ht="46.8" x14ac:dyDescent="0.3">
      <c r="AC73" s="211">
        <v>15</v>
      </c>
      <c r="AD73" s="211" t="s">
        <v>183</v>
      </c>
      <c r="AE73" s="212" t="s">
        <v>184</v>
      </c>
      <c r="AF73" s="211">
        <v>2677</v>
      </c>
      <c r="AG73" s="211">
        <v>4669</v>
      </c>
      <c r="AH73" s="211" t="s">
        <v>727</v>
      </c>
      <c r="AI73" s="211" t="s">
        <v>1425</v>
      </c>
      <c r="AJ73" s="211" t="s">
        <v>1426</v>
      </c>
      <c r="AK73" s="211">
        <v>37</v>
      </c>
      <c r="AL73" s="204" t="s">
        <v>95</v>
      </c>
      <c r="AM73" s="203"/>
      <c r="AN73" s="203">
        <v>37</v>
      </c>
      <c r="ES73" s="73" t="s">
        <v>405</v>
      </c>
      <c r="ET73" s="44" t="s">
        <v>406</v>
      </c>
      <c r="EU73" s="44">
        <f>AF108</f>
        <v>483</v>
      </c>
      <c r="EV73" s="44">
        <f>AG108</f>
        <v>26</v>
      </c>
      <c r="EW73" s="44"/>
      <c r="EX73" s="44"/>
      <c r="EY73" s="44"/>
      <c r="EZ73" s="44" t="str">
        <f>AK108</f>
        <v>0 à 10</v>
      </c>
      <c r="FA73" s="36" t="s">
        <v>894</v>
      </c>
      <c r="FD73" s="192" t="s">
        <v>1010</v>
      </c>
      <c r="FE73" s="192" t="s">
        <v>64</v>
      </c>
      <c r="FF73" s="192" t="s">
        <v>297</v>
      </c>
      <c r="FG73" s="192" t="s">
        <v>188</v>
      </c>
      <c r="FH73" s="192" t="s">
        <v>1010</v>
      </c>
      <c r="FI73" s="192">
        <v>11</v>
      </c>
      <c r="FJ73" s="742"/>
      <c r="FK73" s="71"/>
    </row>
    <row r="74" spans="29:167" ht="78" x14ac:dyDescent="0.3">
      <c r="AC74" s="14">
        <v>62</v>
      </c>
      <c r="AD74" s="14" t="s">
        <v>1262</v>
      </c>
      <c r="AE74" s="197" t="s">
        <v>649</v>
      </c>
      <c r="AF74" s="14">
        <v>97</v>
      </c>
      <c r="AG74" s="14">
        <v>1761</v>
      </c>
      <c r="AH74" s="14" t="s">
        <v>367</v>
      </c>
      <c r="AI74" s="14" t="s">
        <v>1427</v>
      </c>
      <c r="AJ74" s="14" t="s">
        <v>1428</v>
      </c>
      <c r="AK74" s="14">
        <v>37</v>
      </c>
      <c r="AL74" s="69" t="s">
        <v>1069</v>
      </c>
      <c r="AM74" s="12" t="s">
        <v>77</v>
      </c>
      <c r="AN74" s="12">
        <v>14</v>
      </c>
      <c r="ES74" s="61" t="s">
        <v>1429</v>
      </c>
      <c r="ET74" s="75" t="s">
        <v>1430</v>
      </c>
      <c r="EU74" s="76">
        <f>AF100</f>
        <v>1024</v>
      </c>
      <c r="EV74" s="76">
        <f>AG100</f>
        <v>0</v>
      </c>
      <c r="EW74" s="76"/>
      <c r="EX74" s="76"/>
      <c r="EY74" s="76"/>
      <c r="EZ74" s="76" t="str">
        <f>AK100</f>
        <v>0 à 10</v>
      </c>
      <c r="FA74" s="29" t="s">
        <v>905</v>
      </c>
      <c r="FD74" s="114" t="s">
        <v>965</v>
      </c>
      <c r="FE74" s="114" t="s">
        <v>530</v>
      </c>
      <c r="FF74" s="114" t="s">
        <v>1060</v>
      </c>
      <c r="FG74" s="114" t="s">
        <v>503</v>
      </c>
      <c r="FH74" s="114" t="s">
        <v>965</v>
      </c>
      <c r="FI74" s="114">
        <v>43</v>
      </c>
      <c r="FJ74" s="731">
        <f>SUM(FI74,FI75,FI76,FI77,FI78,FI79)</f>
        <v>148</v>
      </c>
      <c r="FK74" s="71"/>
    </row>
    <row r="75" spans="29:167" ht="31.2" x14ac:dyDescent="0.3">
      <c r="AC75" s="14">
        <v>62</v>
      </c>
      <c r="AD75" s="14" t="s">
        <v>1262</v>
      </c>
      <c r="AE75" s="197" t="s">
        <v>649</v>
      </c>
      <c r="AF75" s="14">
        <v>97</v>
      </c>
      <c r="AG75" s="14">
        <v>1761</v>
      </c>
      <c r="AH75" s="14" t="s">
        <v>367</v>
      </c>
      <c r="AI75" s="14" t="s">
        <v>1427</v>
      </c>
      <c r="AJ75" s="14" t="s">
        <v>1428</v>
      </c>
      <c r="AK75" s="14">
        <v>37</v>
      </c>
      <c r="AL75" s="69" t="s">
        <v>95</v>
      </c>
      <c r="AM75" s="12"/>
      <c r="AN75" s="12">
        <v>23</v>
      </c>
      <c r="ES75" s="73" t="s">
        <v>542</v>
      </c>
      <c r="ET75" s="84" t="s">
        <v>562</v>
      </c>
      <c r="EU75" s="44">
        <f>AF90</f>
        <v>16268</v>
      </c>
      <c r="EV75" s="44">
        <f>AG90</f>
        <v>0</v>
      </c>
      <c r="EW75" s="44"/>
      <c r="EX75" s="44"/>
      <c r="EY75" s="44"/>
      <c r="EZ75" s="44" t="str">
        <f>AK90</f>
        <v>NA</v>
      </c>
      <c r="FA75" s="36" t="s">
        <v>26</v>
      </c>
      <c r="FD75" s="114" t="s">
        <v>965</v>
      </c>
      <c r="FE75" s="114" t="s">
        <v>530</v>
      </c>
      <c r="FF75" s="114" t="s">
        <v>65</v>
      </c>
      <c r="FG75" s="114" t="s">
        <v>66</v>
      </c>
      <c r="FH75" s="114" t="s">
        <v>965</v>
      </c>
      <c r="FI75" s="114">
        <v>31</v>
      </c>
      <c r="FJ75" s="731"/>
      <c r="FK75" s="71"/>
    </row>
    <row r="76" spans="29:167" ht="118.95" customHeight="1" x14ac:dyDescent="0.3">
      <c r="AC76" s="211">
        <v>30</v>
      </c>
      <c r="AD76" s="211" t="s">
        <v>236</v>
      </c>
      <c r="AE76" s="212" t="s">
        <v>440</v>
      </c>
      <c r="AF76" s="211">
        <v>984</v>
      </c>
      <c r="AG76" s="211">
        <v>3514</v>
      </c>
      <c r="AH76" s="211" t="s">
        <v>1431</v>
      </c>
      <c r="AI76" s="211" t="s">
        <v>1432</v>
      </c>
      <c r="AJ76" s="211" t="s">
        <v>1115</v>
      </c>
      <c r="AK76" s="211">
        <v>35</v>
      </c>
      <c r="AL76" s="204" t="s">
        <v>95</v>
      </c>
      <c r="AM76" s="203"/>
      <c r="AN76" s="203">
        <v>35</v>
      </c>
      <c r="ES76" s="61" t="s">
        <v>369</v>
      </c>
      <c r="ET76" s="75" t="s">
        <v>565</v>
      </c>
      <c r="EU76" s="76">
        <f>SUM(AF89,EH26)</f>
        <v>18615</v>
      </c>
      <c r="EV76" s="76">
        <f>SUM(AG89,EI26)</f>
        <v>0</v>
      </c>
      <c r="EW76" s="76"/>
      <c r="EX76" s="76"/>
      <c r="EY76" s="76"/>
      <c r="EZ76" s="77" t="s">
        <v>234</v>
      </c>
      <c r="FA76" s="29" t="s">
        <v>26</v>
      </c>
      <c r="FD76" s="114" t="s">
        <v>965</v>
      </c>
      <c r="FE76" s="114" t="s">
        <v>530</v>
      </c>
      <c r="FF76" s="114" t="s">
        <v>165</v>
      </c>
      <c r="FG76" s="216" t="s">
        <v>306</v>
      </c>
      <c r="FH76" s="114" t="s">
        <v>965</v>
      </c>
      <c r="FI76" s="114">
        <v>25</v>
      </c>
      <c r="FJ76" s="731"/>
      <c r="FK76" s="71"/>
    </row>
    <row r="77" spans="29:167" ht="62.4" x14ac:dyDescent="0.3">
      <c r="AC77" s="59">
        <v>17</v>
      </c>
      <c r="AD77" s="59" t="s">
        <v>284</v>
      </c>
      <c r="AE77" s="214" t="s">
        <v>288</v>
      </c>
      <c r="AF77" s="59">
        <v>2228</v>
      </c>
      <c r="AG77" s="59">
        <v>6300</v>
      </c>
      <c r="AH77" s="59" t="s">
        <v>1270</v>
      </c>
      <c r="AI77" s="59" t="s">
        <v>952</v>
      </c>
      <c r="AJ77" s="59" t="s">
        <v>1433</v>
      </c>
      <c r="AK77" s="59">
        <v>31</v>
      </c>
      <c r="AL77" s="69" t="s">
        <v>95</v>
      </c>
      <c r="AM77" s="12"/>
      <c r="AN77" s="12">
        <v>31</v>
      </c>
      <c r="ES77" s="32" t="s">
        <v>309</v>
      </c>
      <c r="ET77" s="52" t="s">
        <v>310</v>
      </c>
      <c r="EU77" s="33">
        <f>SUM(AF91,AT21,BH19,EH28)</f>
        <v>6171</v>
      </c>
      <c r="EV77" s="33">
        <f>SUM(AG91,AU21,BI19,EI28)</f>
        <v>0</v>
      </c>
      <c r="EW77" s="33"/>
      <c r="EX77" s="33"/>
      <c r="EY77" s="33"/>
      <c r="EZ77" s="35" t="s">
        <v>234</v>
      </c>
      <c r="FA77" s="36" t="s">
        <v>26</v>
      </c>
      <c r="FD77" s="114" t="s">
        <v>965</v>
      </c>
      <c r="FE77" s="114" t="s">
        <v>530</v>
      </c>
      <c r="FF77" s="114" t="s">
        <v>101</v>
      </c>
      <c r="FG77" s="114" t="s">
        <v>102</v>
      </c>
      <c r="FH77" s="114" t="s">
        <v>965</v>
      </c>
      <c r="FI77" s="114">
        <v>18</v>
      </c>
      <c r="FJ77" s="731"/>
      <c r="FK77" s="71"/>
    </row>
    <row r="78" spans="29:167" x14ac:dyDescent="0.3">
      <c r="AC78" s="211">
        <v>31</v>
      </c>
      <c r="AD78" s="211" t="s">
        <v>277</v>
      </c>
      <c r="AE78" s="212" t="s">
        <v>511</v>
      </c>
      <c r="AF78" s="211">
        <v>970</v>
      </c>
      <c r="AG78" s="211">
        <v>4029</v>
      </c>
      <c r="AH78" s="211" t="s">
        <v>885</v>
      </c>
      <c r="AI78" s="211" t="s">
        <v>1416</v>
      </c>
      <c r="AJ78" s="211" t="s">
        <v>1434</v>
      </c>
      <c r="AK78" s="211">
        <v>30</v>
      </c>
      <c r="AL78" s="204" t="s">
        <v>95</v>
      </c>
      <c r="AM78" s="203"/>
      <c r="AN78" s="203">
        <v>30</v>
      </c>
      <c r="ES78" s="61" t="s">
        <v>230</v>
      </c>
      <c r="ET78" s="76" t="s">
        <v>571</v>
      </c>
      <c r="EU78" s="76">
        <f>SUM(D28,AF94,AT39,BH22,CG23,CU21,EH41)</f>
        <v>3636</v>
      </c>
      <c r="EV78" s="76">
        <f>SUM(E28,AG94,AU39,BI22,CH23,CV21,EI41)</f>
        <v>0</v>
      </c>
      <c r="EW78" s="76"/>
      <c r="EX78" s="76"/>
      <c r="EY78" s="76"/>
      <c r="EZ78" s="77" t="s">
        <v>234</v>
      </c>
      <c r="FA78" s="29" t="s">
        <v>26</v>
      </c>
      <c r="FD78" s="114" t="s">
        <v>965</v>
      </c>
      <c r="FE78" s="114" t="s">
        <v>530</v>
      </c>
      <c r="FF78" s="114" t="s">
        <v>297</v>
      </c>
      <c r="FG78" s="114" t="s">
        <v>188</v>
      </c>
      <c r="FH78" s="114" t="s">
        <v>965</v>
      </c>
      <c r="FI78" s="114">
        <v>17</v>
      </c>
      <c r="FJ78" s="731"/>
      <c r="FK78" s="71"/>
    </row>
    <row r="79" spans="29:167" ht="31.2" x14ac:dyDescent="0.3">
      <c r="AC79" s="59">
        <v>37</v>
      </c>
      <c r="AD79" s="59" t="s">
        <v>295</v>
      </c>
      <c r="AE79" s="214" t="s">
        <v>537</v>
      </c>
      <c r="AF79" s="59">
        <v>776</v>
      </c>
      <c r="AG79" s="59">
        <v>3130</v>
      </c>
      <c r="AH79" s="59" t="s">
        <v>701</v>
      </c>
      <c r="AI79" s="59" t="s">
        <v>1435</v>
      </c>
      <c r="AJ79" s="59" t="s">
        <v>1436</v>
      </c>
      <c r="AK79" s="59">
        <v>28</v>
      </c>
      <c r="AL79" s="69" t="s">
        <v>95</v>
      </c>
      <c r="AM79" s="12"/>
      <c r="AN79" s="12">
        <v>28</v>
      </c>
      <c r="ES79" s="32" t="s">
        <v>915</v>
      </c>
      <c r="ET79" s="52" t="s">
        <v>916</v>
      </c>
      <c r="EU79" s="33">
        <f>AF115</f>
        <v>164</v>
      </c>
      <c r="EV79" s="33">
        <f>AG115</f>
        <v>0</v>
      </c>
      <c r="EW79" s="33"/>
      <c r="EX79" s="33"/>
      <c r="EY79" s="33"/>
      <c r="EZ79" s="33" t="str">
        <f>AK115</f>
        <v>NA</v>
      </c>
      <c r="FA79" s="179" t="s">
        <v>26</v>
      </c>
      <c r="FD79" s="114" t="s">
        <v>965</v>
      </c>
      <c r="FE79" s="114" t="s">
        <v>530</v>
      </c>
      <c r="FF79" s="233" t="s">
        <v>1086</v>
      </c>
      <c r="FG79" s="233" t="s">
        <v>175</v>
      </c>
      <c r="FH79" s="233" t="s">
        <v>965</v>
      </c>
      <c r="FI79" s="233">
        <v>14</v>
      </c>
      <c r="FJ79" s="724"/>
      <c r="FK79" s="71"/>
    </row>
    <row r="80" spans="29:167" ht="62.4" x14ac:dyDescent="0.3">
      <c r="AC80" s="211">
        <v>12</v>
      </c>
      <c r="AD80" s="211" t="s">
        <v>165</v>
      </c>
      <c r="AE80" s="212" t="s">
        <v>166</v>
      </c>
      <c r="AF80" s="211">
        <v>2961</v>
      </c>
      <c r="AG80" s="211">
        <v>2981</v>
      </c>
      <c r="AH80" s="211" t="s">
        <v>701</v>
      </c>
      <c r="AI80" s="211" t="s">
        <v>929</v>
      </c>
      <c r="AJ80" s="211" t="s">
        <v>1437</v>
      </c>
      <c r="AK80" s="211">
        <v>27</v>
      </c>
      <c r="AL80" s="204" t="s">
        <v>95</v>
      </c>
      <c r="AM80" s="203"/>
      <c r="AN80" s="203">
        <v>27</v>
      </c>
      <c r="FD80" s="192" t="s">
        <v>967</v>
      </c>
      <c r="FE80" s="192" t="s">
        <v>64</v>
      </c>
      <c r="FF80" s="192" t="s">
        <v>1208</v>
      </c>
      <c r="FG80" s="210" t="s">
        <v>102</v>
      </c>
      <c r="FH80" s="192" t="s">
        <v>967</v>
      </c>
      <c r="FI80" s="192">
        <v>14</v>
      </c>
      <c r="FJ80" s="228">
        <v>14</v>
      </c>
      <c r="FK80" s="720">
        <f>SUM(FJ80,FJ81)</f>
        <v>44</v>
      </c>
    </row>
    <row r="81" spans="29:167" ht="153" customHeight="1" x14ac:dyDescent="0.3">
      <c r="AC81" s="59">
        <v>25</v>
      </c>
      <c r="AD81" s="59" t="s">
        <v>375</v>
      </c>
      <c r="AE81" s="214" t="s">
        <v>376</v>
      </c>
      <c r="AF81" s="59">
        <v>1379</v>
      </c>
      <c r="AG81" s="59">
        <v>2074</v>
      </c>
      <c r="AH81" s="59" t="s">
        <v>313</v>
      </c>
      <c r="AI81" s="59" t="s">
        <v>1438</v>
      </c>
      <c r="AJ81" s="59" t="s">
        <v>1439</v>
      </c>
      <c r="AK81" s="59">
        <v>24</v>
      </c>
      <c r="AL81" s="69" t="s">
        <v>95</v>
      </c>
      <c r="AM81" s="12"/>
      <c r="AN81" s="12">
        <v>24</v>
      </c>
      <c r="DI81" s="198"/>
      <c r="FD81" s="192" t="s">
        <v>967</v>
      </c>
      <c r="FE81" s="192" t="s">
        <v>64</v>
      </c>
      <c r="FF81" s="192" t="s">
        <v>1155</v>
      </c>
      <c r="FG81" s="210" t="s">
        <v>116</v>
      </c>
      <c r="FH81" s="192" t="s">
        <v>971</v>
      </c>
      <c r="FI81" s="192">
        <v>30</v>
      </c>
      <c r="FJ81" s="228">
        <v>30</v>
      </c>
      <c r="FK81" s="720"/>
    </row>
    <row r="82" spans="29:167" ht="62.4" x14ac:dyDescent="0.3">
      <c r="AC82" s="211">
        <v>28</v>
      </c>
      <c r="AD82" s="211" t="s">
        <v>111</v>
      </c>
      <c r="AE82" s="212" t="s">
        <v>112</v>
      </c>
      <c r="AF82" s="211">
        <v>1070</v>
      </c>
      <c r="AG82" s="211">
        <v>3491</v>
      </c>
      <c r="AH82" s="211" t="s">
        <v>1425</v>
      </c>
      <c r="AI82" s="211" t="s">
        <v>1440</v>
      </c>
      <c r="AJ82" s="211" t="s">
        <v>1441</v>
      </c>
      <c r="AK82" s="211">
        <v>24</v>
      </c>
      <c r="AL82" s="204" t="s">
        <v>95</v>
      </c>
      <c r="AM82" s="203"/>
      <c r="AN82" s="203">
        <v>24</v>
      </c>
      <c r="FD82" s="226" t="s">
        <v>1442</v>
      </c>
      <c r="FE82" s="226" t="s">
        <v>530</v>
      </c>
      <c r="FF82" s="228" t="s">
        <v>1298</v>
      </c>
      <c r="FG82" s="210" t="s">
        <v>1154</v>
      </c>
      <c r="FH82" s="192" t="s">
        <v>1009</v>
      </c>
      <c r="FI82" s="192">
        <v>12</v>
      </c>
      <c r="FJ82" s="292">
        <v>12</v>
      </c>
      <c r="FK82" s="720">
        <f>SUM(FJ82,FJ83,FJ88)</f>
        <v>351</v>
      </c>
    </row>
    <row r="83" spans="29:167" ht="51" customHeight="1" x14ac:dyDescent="0.3">
      <c r="AC83" s="59">
        <v>27</v>
      </c>
      <c r="AD83" s="59" t="s">
        <v>448</v>
      </c>
      <c r="AE83" s="214" t="s">
        <v>494</v>
      </c>
      <c r="AF83" s="59">
        <v>1176</v>
      </c>
      <c r="AG83" s="59">
        <v>6033</v>
      </c>
      <c r="AH83" s="59" t="s">
        <v>1443</v>
      </c>
      <c r="AI83" s="59" t="s">
        <v>1444</v>
      </c>
      <c r="AJ83" s="59" t="s">
        <v>1445</v>
      </c>
      <c r="AK83" s="59">
        <v>19</v>
      </c>
      <c r="AL83" s="69" t="s">
        <v>95</v>
      </c>
      <c r="AM83" s="12"/>
      <c r="AN83" s="12">
        <v>19</v>
      </c>
      <c r="FD83" s="226" t="s">
        <v>1442</v>
      </c>
      <c r="FE83" s="226" t="s">
        <v>530</v>
      </c>
      <c r="FF83" s="192" t="s">
        <v>1208</v>
      </c>
      <c r="FG83" s="210" t="s">
        <v>102</v>
      </c>
      <c r="FH83" s="192" t="s">
        <v>1442</v>
      </c>
      <c r="FI83" s="192">
        <v>77</v>
      </c>
      <c r="FJ83" s="742">
        <f>SUM(FI83,FI84,FI85,FI86,FI87)</f>
        <v>174</v>
      </c>
      <c r="FK83" s="720"/>
    </row>
    <row r="84" spans="29:167" ht="31.2" x14ac:dyDescent="0.3">
      <c r="AC84" s="211">
        <v>38</v>
      </c>
      <c r="AD84" s="211" t="s">
        <v>260</v>
      </c>
      <c r="AE84" s="212" t="s">
        <v>261</v>
      </c>
      <c r="AF84" s="211">
        <v>714</v>
      </c>
      <c r="AG84" s="211">
        <v>2265</v>
      </c>
      <c r="AH84" s="211" t="s">
        <v>944</v>
      </c>
      <c r="AI84" s="211" t="s">
        <v>1446</v>
      </c>
      <c r="AJ84" s="211" t="s">
        <v>1022</v>
      </c>
      <c r="AK84" s="211">
        <v>18</v>
      </c>
      <c r="AL84" s="204" t="s">
        <v>95</v>
      </c>
      <c r="AM84" s="203"/>
      <c r="AN84" s="203">
        <v>18</v>
      </c>
      <c r="FD84" s="226" t="s">
        <v>1442</v>
      </c>
      <c r="FE84" s="226" t="s">
        <v>530</v>
      </c>
      <c r="FF84" s="192" t="s">
        <v>65</v>
      </c>
      <c r="FG84" s="210" t="s">
        <v>66</v>
      </c>
      <c r="FH84" s="192" t="s">
        <v>1442</v>
      </c>
      <c r="FI84" s="192">
        <v>43</v>
      </c>
      <c r="FJ84" s="742"/>
      <c r="FK84" s="720"/>
    </row>
    <row r="85" spans="29:167" ht="46.8" x14ac:dyDescent="0.3">
      <c r="AC85" s="59">
        <v>50</v>
      </c>
      <c r="AD85" s="59" t="s">
        <v>430</v>
      </c>
      <c r="AE85" s="214" t="s">
        <v>431</v>
      </c>
      <c r="AF85" s="59">
        <v>416</v>
      </c>
      <c r="AG85" s="59">
        <v>1396</v>
      </c>
      <c r="AH85" s="59" t="s">
        <v>1447</v>
      </c>
      <c r="AI85" s="59" t="s">
        <v>1448</v>
      </c>
      <c r="AJ85" s="59" t="s">
        <v>1449</v>
      </c>
      <c r="AK85" s="59">
        <v>16</v>
      </c>
      <c r="AL85" s="69" t="s">
        <v>95</v>
      </c>
      <c r="AM85" s="12"/>
      <c r="AN85" s="12">
        <v>16</v>
      </c>
      <c r="FD85" s="226" t="s">
        <v>1442</v>
      </c>
      <c r="FE85" s="226" t="s">
        <v>530</v>
      </c>
      <c r="FF85" s="192" t="s">
        <v>78</v>
      </c>
      <c r="FG85" s="210" t="s">
        <v>503</v>
      </c>
      <c r="FH85" s="192" t="s">
        <v>1442</v>
      </c>
      <c r="FI85" s="192">
        <v>21</v>
      </c>
      <c r="FJ85" s="742"/>
      <c r="FK85" s="720"/>
    </row>
    <row r="86" spans="29:167" ht="62.4" x14ac:dyDescent="0.3">
      <c r="AC86" s="211">
        <v>33</v>
      </c>
      <c r="AD86" s="211" t="s">
        <v>323</v>
      </c>
      <c r="AE86" s="212" t="s">
        <v>324</v>
      </c>
      <c r="AF86" s="211">
        <v>892</v>
      </c>
      <c r="AG86" s="211">
        <v>1254</v>
      </c>
      <c r="AH86" s="211" t="s">
        <v>214</v>
      </c>
      <c r="AI86" s="211" t="s">
        <v>710</v>
      </c>
      <c r="AJ86" s="211" t="s">
        <v>1450</v>
      </c>
      <c r="AK86" s="211">
        <v>14</v>
      </c>
      <c r="AL86" s="204" t="s">
        <v>95</v>
      </c>
      <c r="AM86" s="203"/>
      <c r="AN86" s="203">
        <v>14</v>
      </c>
      <c r="FD86" s="226" t="s">
        <v>1442</v>
      </c>
      <c r="FE86" s="226" t="s">
        <v>530</v>
      </c>
      <c r="FF86" s="192" t="s">
        <v>1067</v>
      </c>
      <c r="FG86" s="210" t="s">
        <v>118</v>
      </c>
      <c r="FH86" s="192" t="s">
        <v>1442</v>
      </c>
      <c r="FI86" s="192">
        <v>22</v>
      </c>
      <c r="FJ86" s="742"/>
      <c r="FK86" s="720"/>
    </row>
    <row r="87" spans="29:167" ht="31.2" x14ac:dyDescent="0.3">
      <c r="AC87" s="59">
        <v>49</v>
      </c>
      <c r="AD87" s="59" t="s">
        <v>551</v>
      </c>
      <c r="AE87" s="214" t="s">
        <v>552</v>
      </c>
      <c r="AF87" s="59">
        <v>439</v>
      </c>
      <c r="AG87" s="59">
        <v>2709</v>
      </c>
      <c r="AH87" s="59" t="s">
        <v>411</v>
      </c>
      <c r="AI87" s="59" t="s">
        <v>581</v>
      </c>
      <c r="AJ87" s="59" t="s">
        <v>1451</v>
      </c>
      <c r="AK87" s="59">
        <v>14</v>
      </c>
      <c r="AL87" s="69" t="s">
        <v>95</v>
      </c>
      <c r="AM87" s="12"/>
      <c r="AN87" s="12">
        <v>14</v>
      </c>
      <c r="FD87" s="226" t="s">
        <v>1442</v>
      </c>
      <c r="FE87" s="226" t="s">
        <v>530</v>
      </c>
      <c r="FF87" s="192" t="s">
        <v>297</v>
      </c>
      <c r="FG87" s="210" t="s">
        <v>188</v>
      </c>
      <c r="FH87" s="192" t="s">
        <v>1442</v>
      </c>
      <c r="FI87" s="192">
        <v>11</v>
      </c>
      <c r="FJ87" s="742"/>
      <c r="FK87" s="720"/>
    </row>
    <row r="88" spans="29:167" ht="153" customHeight="1" x14ac:dyDescent="0.3">
      <c r="AC88" s="128">
        <v>53</v>
      </c>
      <c r="AD88" s="128" t="s">
        <v>488</v>
      </c>
      <c r="AE88" s="205" t="s">
        <v>489</v>
      </c>
      <c r="AF88" s="128">
        <v>316</v>
      </c>
      <c r="AG88" s="128">
        <v>1058</v>
      </c>
      <c r="AH88" s="128" t="s">
        <v>877</v>
      </c>
      <c r="AI88" s="128" t="s">
        <v>575</v>
      </c>
      <c r="AJ88" s="128" t="s">
        <v>1452</v>
      </c>
      <c r="AK88" s="128">
        <v>11</v>
      </c>
      <c r="AL88" s="203" t="s">
        <v>95</v>
      </c>
      <c r="AM88" s="203"/>
      <c r="AN88" s="203">
        <v>11</v>
      </c>
      <c r="FD88" s="226" t="s">
        <v>1442</v>
      </c>
      <c r="FE88" s="226" t="s">
        <v>530</v>
      </c>
      <c r="FF88" s="192" t="s">
        <v>1155</v>
      </c>
      <c r="FG88" s="210" t="s">
        <v>116</v>
      </c>
      <c r="FH88" s="192" t="s">
        <v>971</v>
      </c>
      <c r="FI88" s="192">
        <v>57</v>
      </c>
      <c r="FJ88" s="742">
        <f>SUM(FI88,FI89,FI90,FI91,FI92)</f>
        <v>165</v>
      </c>
      <c r="FK88" s="720"/>
    </row>
    <row r="89" spans="29:167" ht="31.2" x14ac:dyDescent="0.3">
      <c r="AC89" s="14">
        <v>1</v>
      </c>
      <c r="AD89" s="14" t="s">
        <v>369</v>
      </c>
      <c r="AE89" s="197" t="s">
        <v>370</v>
      </c>
      <c r="AF89" s="14">
        <v>18267</v>
      </c>
      <c r="AG89" s="14">
        <v>0</v>
      </c>
      <c r="AH89" s="14" t="s">
        <v>797</v>
      </c>
      <c r="AI89" s="14" t="s">
        <v>926</v>
      </c>
      <c r="AJ89" s="14" t="s">
        <v>152</v>
      </c>
      <c r="AK89" s="14" t="s">
        <v>234</v>
      </c>
      <c r="AL89" s="153"/>
      <c r="AM89" s="238"/>
      <c r="AN89" s="238"/>
      <c r="FD89" s="226" t="s">
        <v>1442</v>
      </c>
      <c r="FE89" s="226" t="s">
        <v>530</v>
      </c>
      <c r="FF89" s="192" t="s">
        <v>1170</v>
      </c>
      <c r="FG89" s="210" t="s">
        <v>66</v>
      </c>
      <c r="FH89" s="192" t="s">
        <v>971</v>
      </c>
      <c r="FI89" s="192">
        <v>50</v>
      </c>
      <c r="FJ89" s="742"/>
      <c r="FK89" s="720"/>
    </row>
    <row r="90" spans="29:167" ht="51" customHeight="1" x14ac:dyDescent="0.3">
      <c r="AC90" s="128">
        <v>2</v>
      </c>
      <c r="AD90" s="128" t="s">
        <v>542</v>
      </c>
      <c r="AE90" s="205" t="s">
        <v>543</v>
      </c>
      <c r="AF90" s="128">
        <v>16268</v>
      </c>
      <c r="AG90" s="128">
        <v>0</v>
      </c>
      <c r="AH90" s="128" t="s">
        <v>1099</v>
      </c>
      <c r="AI90" s="128" t="s">
        <v>614</v>
      </c>
      <c r="AJ90" s="128" t="s">
        <v>152</v>
      </c>
      <c r="AK90" s="128" t="s">
        <v>234</v>
      </c>
      <c r="AL90" s="240"/>
      <c r="AM90" s="154"/>
      <c r="AN90" s="154"/>
      <c r="FD90" s="226" t="s">
        <v>1442</v>
      </c>
      <c r="FE90" s="226" t="s">
        <v>530</v>
      </c>
      <c r="FF90" s="192" t="s">
        <v>101</v>
      </c>
      <c r="FG90" s="210" t="s">
        <v>102</v>
      </c>
      <c r="FH90" s="192" t="s">
        <v>971</v>
      </c>
      <c r="FI90" s="192">
        <v>23</v>
      </c>
      <c r="FJ90" s="742"/>
      <c r="FK90" s="720"/>
    </row>
    <row r="91" spans="29:167" ht="31.2" x14ac:dyDescent="0.3">
      <c r="AC91" s="14">
        <v>3</v>
      </c>
      <c r="AD91" s="14" t="s">
        <v>309</v>
      </c>
      <c r="AE91" s="197" t="s">
        <v>310</v>
      </c>
      <c r="AF91" s="14">
        <v>5167</v>
      </c>
      <c r="AG91" s="14">
        <v>0</v>
      </c>
      <c r="AH91" s="14" t="s">
        <v>850</v>
      </c>
      <c r="AI91" s="14" t="s">
        <v>922</v>
      </c>
      <c r="AJ91" s="14" t="s">
        <v>152</v>
      </c>
      <c r="AK91" s="14" t="s">
        <v>234</v>
      </c>
      <c r="AL91" s="240"/>
      <c r="AM91" s="154"/>
      <c r="AN91" s="154"/>
      <c r="FD91" s="226" t="s">
        <v>1442</v>
      </c>
      <c r="FE91" s="226" t="s">
        <v>530</v>
      </c>
      <c r="FF91" s="192" t="s">
        <v>78</v>
      </c>
      <c r="FG91" s="210" t="s">
        <v>503</v>
      </c>
      <c r="FH91" s="192" t="s">
        <v>971</v>
      </c>
      <c r="FI91" s="192">
        <v>22</v>
      </c>
      <c r="FJ91" s="742"/>
      <c r="FK91" s="720"/>
    </row>
    <row r="92" spans="29:167" ht="85.05" customHeight="1" x14ac:dyDescent="0.3">
      <c r="AC92" s="128">
        <v>8</v>
      </c>
      <c r="AD92" s="128" t="s">
        <v>554</v>
      </c>
      <c r="AE92" s="205" t="s">
        <v>555</v>
      </c>
      <c r="AF92" s="128">
        <v>3441</v>
      </c>
      <c r="AG92" s="128">
        <v>602</v>
      </c>
      <c r="AH92" s="128" t="s">
        <v>774</v>
      </c>
      <c r="AI92" s="128" t="s">
        <v>1453</v>
      </c>
      <c r="AJ92" s="128" t="s">
        <v>1454</v>
      </c>
      <c r="AK92" s="128" t="s">
        <v>60</v>
      </c>
      <c r="AL92" s="240"/>
      <c r="AM92" s="154"/>
      <c r="AN92" s="154"/>
      <c r="FD92" s="226" t="s">
        <v>1442</v>
      </c>
      <c r="FE92" s="226" t="s">
        <v>530</v>
      </c>
      <c r="FF92" s="192" t="s">
        <v>1086</v>
      </c>
      <c r="FG92" s="210" t="s">
        <v>175</v>
      </c>
      <c r="FH92" s="192" t="s">
        <v>971</v>
      </c>
      <c r="FI92" s="192">
        <v>13</v>
      </c>
      <c r="FJ92" s="742"/>
      <c r="FK92" s="720"/>
    </row>
    <row r="93" spans="29:167" ht="62.4" x14ac:dyDescent="0.3">
      <c r="AC93" s="14">
        <v>9</v>
      </c>
      <c r="AD93" s="14" t="s">
        <v>211</v>
      </c>
      <c r="AE93" s="197" t="s">
        <v>212</v>
      </c>
      <c r="AF93" s="14">
        <v>3322</v>
      </c>
      <c r="AG93" s="14">
        <v>19952</v>
      </c>
      <c r="AH93" s="14" t="s">
        <v>58</v>
      </c>
      <c r="AI93" s="14" t="s">
        <v>58</v>
      </c>
      <c r="AJ93" s="14" t="s">
        <v>1455</v>
      </c>
      <c r="AK93" s="14" t="s">
        <v>60</v>
      </c>
      <c r="AL93" s="240"/>
      <c r="AM93" s="154"/>
      <c r="AN93" s="154"/>
      <c r="FD93" s="114" t="s">
        <v>1456</v>
      </c>
      <c r="FE93" s="114" t="s">
        <v>530</v>
      </c>
      <c r="FF93" s="232" t="s">
        <v>1067</v>
      </c>
      <c r="FG93" s="216" t="s">
        <v>118</v>
      </c>
      <c r="FH93" s="114" t="s">
        <v>1456</v>
      </c>
      <c r="FI93" s="114">
        <v>15</v>
      </c>
      <c r="FJ93" s="724">
        <f>SUM(FI93,FI94,FI95,FI96)</f>
        <v>54</v>
      </c>
      <c r="FK93" s="703">
        <f>SUM(FJ93,FJ97)</f>
        <v>114</v>
      </c>
    </row>
    <row r="94" spans="29:167" ht="118.95" customHeight="1" x14ac:dyDescent="0.3">
      <c r="AC94" s="128">
        <v>10</v>
      </c>
      <c r="AD94" s="128" t="s">
        <v>230</v>
      </c>
      <c r="AE94" s="205" t="s">
        <v>231</v>
      </c>
      <c r="AF94" s="128">
        <v>3301</v>
      </c>
      <c r="AG94" s="128">
        <v>0</v>
      </c>
      <c r="AH94" s="128" t="s">
        <v>613</v>
      </c>
      <c r="AI94" s="128" t="s">
        <v>1457</v>
      </c>
      <c r="AJ94" s="128" t="s">
        <v>152</v>
      </c>
      <c r="AK94" s="128" t="s">
        <v>234</v>
      </c>
      <c r="AL94" s="240"/>
      <c r="AM94" s="154"/>
      <c r="AN94" s="154"/>
      <c r="FD94" s="114" t="s">
        <v>1456</v>
      </c>
      <c r="FE94" s="114" t="s">
        <v>530</v>
      </c>
      <c r="FF94" s="232" t="s">
        <v>1372</v>
      </c>
      <c r="FG94" s="216" t="s">
        <v>145</v>
      </c>
      <c r="FH94" s="114" t="s">
        <v>1456</v>
      </c>
      <c r="FI94" s="114">
        <v>15</v>
      </c>
      <c r="FJ94" s="725"/>
      <c r="FK94" s="703"/>
    </row>
    <row r="95" spans="29:167" ht="31.2" x14ac:dyDescent="0.3">
      <c r="AC95" s="14">
        <v>14</v>
      </c>
      <c r="AD95" s="14" t="s">
        <v>219</v>
      </c>
      <c r="AE95" s="197" t="s">
        <v>220</v>
      </c>
      <c r="AF95" s="14">
        <v>2679</v>
      </c>
      <c r="AG95" s="14">
        <v>11449</v>
      </c>
      <c r="AH95" s="14" t="s">
        <v>322</v>
      </c>
      <c r="AI95" s="14" t="s">
        <v>58</v>
      </c>
      <c r="AJ95" s="14" t="s">
        <v>1458</v>
      </c>
      <c r="AK95" s="14" t="s">
        <v>60</v>
      </c>
      <c r="AL95" s="240"/>
      <c r="AM95" s="154"/>
      <c r="AN95" s="154"/>
      <c r="FD95" s="114" t="s">
        <v>1456</v>
      </c>
      <c r="FE95" s="114" t="s">
        <v>530</v>
      </c>
      <c r="FF95" s="232" t="s">
        <v>65</v>
      </c>
      <c r="FG95" s="216" t="s">
        <v>66</v>
      </c>
      <c r="FH95" s="114" t="s">
        <v>1456</v>
      </c>
      <c r="FI95" s="114">
        <v>11</v>
      </c>
      <c r="FJ95" s="725"/>
      <c r="FK95" s="703"/>
    </row>
    <row r="96" spans="29:167" ht="118.95" customHeight="1" x14ac:dyDescent="0.3">
      <c r="AC96" s="128">
        <v>21</v>
      </c>
      <c r="AD96" s="128" t="s">
        <v>254</v>
      </c>
      <c r="AE96" s="205" t="s">
        <v>255</v>
      </c>
      <c r="AF96" s="128">
        <v>1473</v>
      </c>
      <c r="AG96" s="128">
        <v>272</v>
      </c>
      <c r="AH96" s="128" t="s">
        <v>1443</v>
      </c>
      <c r="AI96" s="128" t="s">
        <v>1459</v>
      </c>
      <c r="AJ96" s="128" t="s">
        <v>152</v>
      </c>
      <c r="AK96" s="128" t="s">
        <v>60</v>
      </c>
      <c r="AL96" s="240"/>
      <c r="AM96" s="154"/>
      <c r="AN96" s="154"/>
      <c r="FD96" s="114" t="s">
        <v>1456</v>
      </c>
      <c r="FE96" s="114" t="s">
        <v>530</v>
      </c>
      <c r="FF96" s="232" t="s">
        <v>165</v>
      </c>
      <c r="FG96" s="216" t="s">
        <v>306</v>
      </c>
      <c r="FH96" s="114" t="s">
        <v>1456</v>
      </c>
      <c r="FI96" s="114">
        <v>13</v>
      </c>
      <c r="FJ96" s="726"/>
      <c r="FK96" s="703"/>
    </row>
    <row r="97" spans="29:167" ht="153" customHeight="1" x14ac:dyDescent="0.3">
      <c r="AC97" s="14">
        <v>22</v>
      </c>
      <c r="AD97" s="14" t="s">
        <v>320</v>
      </c>
      <c r="AE97" s="197" t="s">
        <v>321</v>
      </c>
      <c r="AF97" s="14">
        <v>1438</v>
      </c>
      <c r="AG97" s="14">
        <v>3286</v>
      </c>
      <c r="AH97" s="14" t="s">
        <v>586</v>
      </c>
      <c r="AI97" s="14" t="s">
        <v>58</v>
      </c>
      <c r="AJ97" s="14" t="s">
        <v>1460</v>
      </c>
      <c r="AK97" s="14" t="s">
        <v>60</v>
      </c>
      <c r="AL97" s="240"/>
      <c r="AM97" s="154"/>
      <c r="AN97" s="154"/>
      <c r="FD97" s="114" t="s">
        <v>1456</v>
      </c>
      <c r="FE97" s="114" t="s">
        <v>530</v>
      </c>
      <c r="FF97" s="232" t="s">
        <v>1155</v>
      </c>
      <c r="FG97" s="216" t="s">
        <v>116</v>
      </c>
      <c r="FH97" s="114" t="s">
        <v>971</v>
      </c>
      <c r="FI97" s="114">
        <v>26</v>
      </c>
      <c r="FJ97" s="731">
        <f>SUM(FI97,FI98,FI99)</f>
        <v>60</v>
      </c>
      <c r="FK97" s="703"/>
    </row>
    <row r="98" spans="29:167" ht="78" x14ac:dyDescent="0.3">
      <c r="AC98" s="128">
        <v>23</v>
      </c>
      <c r="AD98" s="128" t="s">
        <v>244</v>
      </c>
      <c r="AE98" s="205" t="s">
        <v>330</v>
      </c>
      <c r="AF98" s="128">
        <v>1412</v>
      </c>
      <c r="AG98" s="128">
        <v>235</v>
      </c>
      <c r="AH98" s="128" t="s">
        <v>1461</v>
      </c>
      <c r="AI98" s="128" t="s">
        <v>1462</v>
      </c>
      <c r="AJ98" s="128" t="s">
        <v>1463</v>
      </c>
      <c r="AK98" s="128" t="s">
        <v>60</v>
      </c>
      <c r="AL98" s="240"/>
      <c r="AM98" s="154"/>
      <c r="AN98" s="154"/>
      <c r="FD98" s="114" t="s">
        <v>1456</v>
      </c>
      <c r="FE98" s="114" t="s">
        <v>530</v>
      </c>
      <c r="FF98" s="232" t="s">
        <v>1170</v>
      </c>
      <c r="FG98" s="216" t="s">
        <v>66</v>
      </c>
      <c r="FH98" s="114" t="s">
        <v>971</v>
      </c>
      <c r="FI98" s="114">
        <v>18</v>
      </c>
      <c r="FJ98" s="731"/>
      <c r="FK98" s="703"/>
    </row>
    <row r="99" spans="29:167" ht="51" customHeight="1" x14ac:dyDescent="0.3">
      <c r="AC99" s="14">
        <v>26</v>
      </c>
      <c r="AD99" s="14" t="s">
        <v>279</v>
      </c>
      <c r="AE99" s="197" t="s">
        <v>280</v>
      </c>
      <c r="AF99" s="14">
        <v>1255</v>
      </c>
      <c r="AG99" s="14">
        <v>2600</v>
      </c>
      <c r="AH99" s="14" t="s">
        <v>313</v>
      </c>
      <c r="AI99" s="14" t="s">
        <v>1464</v>
      </c>
      <c r="AJ99" s="14" t="s">
        <v>1465</v>
      </c>
      <c r="AK99" s="14" t="s">
        <v>60</v>
      </c>
      <c r="AL99" s="240"/>
      <c r="AM99" s="154"/>
      <c r="AN99" s="154"/>
      <c r="FD99" s="233" t="s">
        <v>1456</v>
      </c>
      <c r="FE99" s="233" t="s">
        <v>530</v>
      </c>
      <c r="FF99" s="295" t="s">
        <v>101</v>
      </c>
      <c r="FG99" s="296" t="s">
        <v>102</v>
      </c>
      <c r="FH99" s="233" t="s">
        <v>971</v>
      </c>
      <c r="FI99" s="233">
        <v>16</v>
      </c>
      <c r="FJ99" s="731"/>
      <c r="FK99" s="703"/>
    </row>
    <row r="100" spans="29:167" ht="62.4" x14ac:dyDescent="0.3">
      <c r="AC100" s="128">
        <v>29</v>
      </c>
      <c r="AD100" s="128" t="s">
        <v>1429</v>
      </c>
      <c r="AE100" s="205" t="s">
        <v>1466</v>
      </c>
      <c r="AF100" s="128">
        <v>1024</v>
      </c>
      <c r="AG100" s="128">
        <v>0</v>
      </c>
      <c r="AH100" s="128" t="s">
        <v>1467</v>
      </c>
      <c r="AI100" s="128" t="s">
        <v>1468</v>
      </c>
      <c r="AJ100" s="128" t="s">
        <v>152</v>
      </c>
      <c r="AK100" s="128" t="s">
        <v>60</v>
      </c>
      <c r="AL100" s="240"/>
      <c r="AM100" s="154"/>
      <c r="AN100" s="154"/>
    </row>
    <row r="101" spans="29:167" x14ac:dyDescent="0.3">
      <c r="AC101" s="14">
        <v>32</v>
      </c>
      <c r="AD101" s="14" t="s">
        <v>540</v>
      </c>
      <c r="AE101" s="197" t="s">
        <v>609</v>
      </c>
      <c r="AF101" s="14">
        <v>949</v>
      </c>
      <c r="AG101" s="14">
        <v>3516</v>
      </c>
      <c r="AH101" s="14" t="s">
        <v>190</v>
      </c>
      <c r="AI101" s="14" t="s">
        <v>1469</v>
      </c>
      <c r="AJ101" s="14" t="s">
        <v>1470</v>
      </c>
      <c r="AK101" s="14" t="s">
        <v>60</v>
      </c>
      <c r="AL101" s="240"/>
      <c r="AM101" s="154"/>
      <c r="AN101" s="154"/>
    </row>
    <row r="102" spans="29:167" x14ac:dyDescent="0.3">
      <c r="AC102" s="128">
        <v>34</v>
      </c>
      <c r="AD102" s="128" t="s">
        <v>470</v>
      </c>
      <c r="AE102" s="205" t="s">
        <v>471</v>
      </c>
      <c r="AF102" s="128">
        <v>885</v>
      </c>
      <c r="AG102" s="128">
        <v>1454</v>
      </c>
      <c r="AH102" s="128" t="s">
        <v>241</v>
      </c>
      <c r="AI102" s="128" t="s">
        <v>1471</v>
      </c>
      <c r="AJ102" s="128" t="s">
        <v>1472</v>
      </c>
      <c r="AK102" s="128" t="s">
        <v>60</v>
      </c>
      <c r="AL102" s="240"/>
      <c r="AM102" s="154"/>
      <c r="AN102" s="154"/>
    </row>
    <row r="103" spans="29:167" x14ac:dyDescent="0.3">
      <c r="AC103" s="14">
        <v>39</v>
      </c>
      <c r="AD103" s="14" t="s">
        <v>298</v>
      </c>
      <c r="AE103" s="197" t="s">
        <v>299</v>
      </c>
      <c r="AF103" s="14">
        <v>713</v>
      </c>
      <c r="AG103" s="14">
        <v>19</v>
      </c>
      <c r="AH103" s="14" t="s">
        <v>1473</v>
      </c>
      <c r="AI103" s="14" t="s">
        <v>58</v>
      </c>
      <c r="AJ103" s="14" t="s">
        <v>152</v>
      </c>
      <c r="AK103" s="14" t="s">
        <v>60</v>
      </c>
      <c r="AL103" s="240"/>
      <c r="AM103" s="154"/>
      <c r="AN103" s="154"/>
    </row>
    <row r="104" spans="29:167" ht="46.8" x14ac:dyDescent="0.3">
      <c r="AC104" s="128">
        <v>42</v>
      </c>
      <c r="AD104" s="128" t="s">
        <v>353</v>
      </c>
      <c r="AE104" s="205" t="s">
        <v>354</v>
      </c>
      <c r="AF104" s="128">
        <v>515</v>
      </c>
      <c r="AG104" s="128">
        <v>503</v>
      </c>
      <c r="AH104" s="128" t="s">
        <v>741</v>
      </c>
      <c r="AI104" s="128" t="s">
        <v>1446</v>
      </c>
      <c r="AJ104" s="128" t="s">
        <v>152</v>
      </c>
      <c r="AK104" s="128" t="s">
        <v>60</v>
      </c>
      <c r="AL104" s="240"/>
      <c r="AM104" s="154"/>
      <c r="AN104" s="154"/>
    </row>
    <row r="105" spans="29:167" x14ac:dyDescent="0.3">
      <c r="AC105" s="14">
        <v>44</v>
      </c>
      <c r="AD105" s="14" t="s">
        <v>347</v>
      </c>
      <c r="AE105" s="197" t="s">
        <v>348</v>
      </c>
      <c r="AF105" s="14">
        <v>508</v>
      </c>
      <c r="AG105" s="14">
        <v>3811</v>
      </c>
      <c r="AH105" s="14" t="s">
        <v>513</v>
      </c>
      <c r="AI105" s="14" t="s">
        <v>58</v>
      </c>
      <c r="AJ105" s="14" t="s">
        <v>1474</v>
      </c>
      <c r="AK105" s="14" t="s">
        <v>60</v>
      </c>
      <c r="AL105" s="240"/>
      <c r="AM105" s="154"/>
      <c r="AN105" s="154"/>
    </row>
    <row r="106" spans="29:167" ht="62.4" x14ac:dyDescent="0.3">
      <c r="AC106" s="128">
        <v>46</v>
      </c>
      <c r="AD106" s="128" t="s">
        <v>482</v>
      </c>
      <c r="AE106" s="205" t="s">
        <v>645</v>
      </c>
      <c r="AF106" s="128">
        <v>488</v>
      </c>
      <c r="AG106" s="128">
        <v>20</v>
      </c>
      <c r="AH106" s="128" t="s">
        <v>1475</v>
      </c>
      <c r="AI106" s="128" t="s">
        <v>1476</v>
      </c>
      <c r="AJ106" s="128" t="s">
        <v>152</v>
      </c>
      <c r="AK106" s="128" t="s">
        <v>60</v>
      </c>
      <c r="AL106" s="240"/>
      <c r="AM106" s="154"/>
      <c r="AN106" s="154"/>
    </row>
    <row r="107" spans="29:167" ht="31.2" x14ac:dyDescent="0.3">
      <c r="AC107" s="14">
        <v>47</v>
      </c>
      <c r="AD107" s="14" t="s">
        <v>546</v>
      </c>
      <c r="AE107" s="197" t="s">
        <v>592</v>
      </c>
      <c r="AF107" s="14">
        <v>485</v>
      </c>
      <c r="AG107" s="14">
        <v>1007</v>
      </c>
      <c r="AH107" s="14" t="s">
        <v>1477</v>
      </c>
      <c r="AI107" s="14" t="s">
        <v>584</v>
      </c>
      <c r="AJ107" s="14" t="s">
        <v>1478</v>
      </c>
      <c r="AK107" s="14" t="s">
        <v>60</v>
      </c>
      <c r="AL107" s="240"/>
      <c r="AM107" s="154"/>
      <c r="AN107" s="154"/>
    </row>
    <row r="108" spans="29:167" ht="31.2" x14ac:dyDescent="0.3">
      <c r="AC108" s="128">
        <v>48</v>
      </c>
      <c r="AD108" s="128" t="s">
        <v>405</v>
      </c>
      <c r="AE108" s="205" t="s">
        <v>485</v>
      </c>
      <c r="AF108" s="128">
        <v>483</v>
      </c>
      <c r="AG108" s="128">
        <v>26</v>
      </c>
      <c r="AH108" s="128" t="s">
        <v>617</v>
      </c>
      <c r="AI108" s="128" t="s">
        <v>607</v>
      </c>
      <c r="AJ108" s="128" t="s">
        <v>152</v>
      </c>
      <c r="AK108" s="128" t="s">
        <v>60</v>
      </c>
      <c r="AL108" s="240"/>
      <c r="AM108" s="154"/>
      <c r="AN108" s="154"/>
    </row>
    <row r="109" spans="29:167" ht="78" x14ac:dyDescent="0.3">
      <c r="AC109" s="14">
        <v>51</v>
      </c>
      <c r="AD109" s="14" t="s">
        <v>515</v>
      </c>
      <c r="AE109" s="197" t="s">
        <v>632</v>
      </c>
      <c r="AF109" s="14">
        <v>344</v>
      </c>
      <c r="AG109" s="14">
        <v>803</v>
      </c>
      <c r="AH109" s="14" t="s">
        <v>416</v>
      </c>
      <c r="AI109" s="14" t="s">
        <v>1479</v>
      </c>
      <c r="AJ109" s="14" t="s">
        <v>1480</v>
      </c>
      <c r="AK109" s="14" t="s">
        <v>60</v>
      </c>
      <c r="AL109" s="240"/>
      <c r="AM109" s="154"/>
      <c r="AN109" s="154"/>
    </row>
    <row r="110" spans="29:167" ht="62.4" x14ac:dyDescent="0.3">
      <c r="AC110" s="128">
        <v>52</v>
      </c>
      <c r="AD110" s="128" t="s">
        <v>362</v>
      </c>
      <c r="AE110" s="205" t="s">
        <v>363</v>
      </c>
      <c r="AF110" s="128">
        <v>321</v>
      </c>
      <c r="AG110" s="128">
        <v>48</v>
      </c>
      <c r="AH110" s="128" t="s">
        <v>1358</v>
      </c>
      <c r="AI110" s="128" t="s">
        <v>647</v>
      </c>
      <c r="AJ110" s="128" t="s">
        <v>152</v>
      </c>
      <c r="AK110" s="128" t="s">
        <v>60</v>
      </c>
      <c r="AL110" s="240"/>
      <c r="AM110" s="154"/>
      <c r="AN110" s="154"/>
    </row>
    <row r="111" spans="29:167" ht="31.2" x14ac:dyDescent="0.3">
      <c r="AC111" s="14">
        <v>54</v>
      </c>
      <c r="AD111" s="14" t="s">
        <v>86</v>
      </c>
      <c r="AE111" s="197" t="s">
        <v>87</v>
      </c>
      <c r="AF111" s="14">
        <v>297</v>
      </c>
      <c r="AG111" s="14">
        <v>184</v>
      </c>
      <c r="AH111" s="14" t="s">
        <v>625</v>
      </c>
      <c r="AI111" s="14" t="s">
        <v>1248</v>
      </c>
      <c r="AJ111" s="14" t="s">
        <v>1481</v>
      </c>
      <c r="AK111" s="14" t="s">
        <v>60</v>
      </c>
      <c r="AL111" s="240"/>
      <c r="AM111" s="154"/>
      <c r="AN111" s="154"/>
    </row>
    <row r="112" spans="29:167" ht="31.2" x14ac:dyDescent="0.3">
      <c r="AC112" s="128">
        <v>55</v>
      </c>
      <c r="AD112" s="128" t="s">
        <v>334</v>
      </c>
      <c r="AE112" s="205" t="s">
        <v>393</v>
      </c>
      <c r="AF112" s="128">
        <v>235</v>
      </c>
      <c r="AG112" s="128">
        <v>756</v>
      </c>
      <c r="AH112" s="128" t="s">
        <v>1482</v>
      </c>
      <c r="AI112" s="128" t="s">
        <v>1483</v>
      </c>
      <c r="AJ112" s="128" t="s">
        <v>1484</v>
      </c>
      <c r="AK112" s="128" t="s">
        <v>60</v>
      </c>
      <c r="AL112" s="240"/>
      <c r="AM112" s="154"/>
      <c r="AN112" s="154"/>
    </row>
    <row r="113" spans="29:40" ht="46.8" x14ac:dyDescent="0.3">
      <c r="AC113" s="14">
        <v>56</v>
      </c>
      <c r="AD113" s="14" t="s">
        <v>344</v>
      </c>
      <c r="AE113" s="197" t="s">
        <v>345</v>
      </c>
      <c r="AF113" s="14">
        <v>199</v>
      </c>
      <c r="AG113" s="14">
        <v>502</v>
      </c>
      <c r="AH113" s="14" t="s">
        <v>1358</v>
      </c>
      <c r="AI113" s="14" t="s">
        <v>1459</v>
      </c>
      <c r="AJ113" s="14" t="s">
        <v>1485</v>
      </c>
      <c r="AK113" s="14" t="s">
        <v>60</v>
      </c>
      <c r="AL113" s="240"/>
      <c r="AM113" s="154"/>
      <c r="AN113" s="154"/>
    </row>
    <row r="114" spans="29:40" ht="62.4" x14ac:dyDescent="0.3">
      <c r="AC114" s="128">
        <v>57</v>
      </c>
      <c r="AD114" s="128" t="s">
        <v>474</v>
      </c>
      <c r="AE114" s="205" t="s">
        <v>648</v>
      </c>
      <c r="AF114" s="128">
        <v>167</v>
      </c>
      <c r="AG114" s="128">
        <v>0</v>
      </c>
      <c r="AH114" s="128" t="s">
        <v>57</v>
      </c>
      <c r="AI114" s="128" t="s">
        <v>1224</v>
      </c>
      <c r="AJ114" s="128" t="s">
        <v>152</v>
      </c>
      <c r="AK114" s="128" t="s">
        <v>60</v>
      </c>
      <c r="AL114" s="240"/>
      <c r="AM114" s="154"/>
      <c r="AN114" s="154"/>
    </row>
    <row r="115" spans="29:40" x14ac:dyDescent="0.3">
      <c r="AC115" s="14">
        <v>58</v>
      </c>
      <c r="AD115" s="14" t="s">
        <v>915</v>
      </c>
      <c r="AE115" s="197" t="s">
        <v>933</v>
      </c>
      <c r="AF115" s="14">
        <v>164</v>
      </c>
      <c r="AG115" s="14">
        <v>0</v>
      </c>
      <c r="AH115" s="14" t="s">
        <v>1186</v>
      </c>
      <c r="AI115" s="14" t="s">
        <v>1486</v>
      </c>
      <c r="AJ115" s="14" t="s">
        <v>152</v>
      </c>
      <c r="AK115" s="14" t="s">
        <v>234</v>
      </c>
      <c r="AL115" s="240"/>
      <c r="AM115" s="154"/>
      <c r="AN115" s="154"/>
    </row>
    <row r="116" spans="29:40" ht="78" x14ac:dyDescent="0.3">
      <c r="AC116" s="128">
        <v>59</v>
      </c>
      <c r="AD116" s="128" t="s">
        <v>521</v>
      </c>
      <c r="AE116" s="205" t="s">
        <v>628</v>
      </c>
      <c r="AF116" s="128">
        <v>163</v>
      </c>
      <c r="AG116" s="128">
        <v>1426</v>
      </c>
      <c r="AH116" s="128" t="s">
        <v>839</v>
      </c>
      <c r="AI116" s="128" t="s">
        <v>1487</v>
      </c>
      <c r="AJ116" s="128" t="s">
        <v>1488</v>
      </c>
      <c r="AK116" s="128" t="s">
        <v>60</v>
      </c>
      <c r="AL116" s="240"/>
      <c r="AM116" s="154"/>
      <c r="AN116" s="154"/>
    </row>
    <row r="117" spans="29:40" x14ac:dyDescent="0.3">
      <c r="AC117" s="14">
        <v>60</v>
      </c>
      <c r="AD117" s="14" t="s">
        <v>615</v>
      </c>
      <c r="AE117" s="197" t="s">
        <v>616</v>
      </c>
      <c r="AF117" s="14">
        <v>114</v>
      </c>
      <c r="AG117" s="14">
        <v>80</v>
      </c>
      <c r="AH117" s="14" t="s">
        <v>1489</v>
      </c>
      <c r="AI117" s="14" t="s">
        <v>58</v>
      </c>
      <c r="AJ117" s="14" t="s">
        <v>152</v>
      </c>
      <c r="AK117" s="14" t="s">
        <v>60</v>
      </c>
      <c r="AL117" s="240"/>
      <c r="AM117" s="154"/>
      <c r="AN117" s="154"/>
    </row>
    <row r="118" spans="29:40" ht="46.8" x14ac:dyDescent="0.3">
      <c r="AC118" s="128">
        <v>61</v>
      </c>
      <c r="AD118" s="128" t="s">
        <v>624</v>
      </c>
      <c r="AE118" s="205" t="s">
        <v>527</v>
      </c>
      <c r="AF118" s="128">
        <v>107</v>
      </c>
      <c r="AG118" s="128">
        <v>77</v>
      </c>
      <c r="AH118" s="128" t="s">
        <v>341</v>
      </c>
      <c r="AI118" s="128" t="s">
        <v>1490</v>
      </c>
      <c r="AJ118" s="128" t="s">
        <v>222</v>
      </c>
      <c r="AK118" s="128" t="s">
        <v>60</v>
      </c>
      <c r="AL118" s="240"/>
      <c r="AM118" s="154"/>
      <c r="AN118" s="154"/>
    </row>
    <row r="119" spans="29:40" ht="46.8" x14ac:dyDescent="0.3">
      <c r="AC119" s="14">
        <v>63</v>
      </c>
      <c r="AD119" s="14" t="s">
        <v>1418</v>
      </c>
      <c r="AE119" s="197" t="s">
        <v>1419</v>
      </c>
      <c r="AF119" s="14">
        <v>94</v>
      </c>
      <c r="AG119" s="14">
        <v>1696</v>
      </c>
      <c r="AH119" s="14" t="s">
        <v>589</v>
      </c>
      <c r="AI119" s="14" t="s">
        <v>1491</v>
      </c>
      <c r="AJ119" s="14" t="s">
        <v>152</v>
      </c>
      <c r="AK119" s="14" t="s">
        <v>60</v>
      </c>
      <c r="AL119" s="240"/>
      <c r="AM119" s="154"/>
      <c r="AN119" s="154"/>
    </row>
    <row r="120" spans="29:40" ht="46.8" x14ac:dyDescent="0.3">
      <c r="AC120" s="128">
        <v>64</v>
      </c>
      <c r="AD120" s="128" t="s">
        <v>497</v>
      </c>
      <c r="AE120" s="205" t="s">
        <v>498</v>
      </c>
      <c r="AF120" s="128">
        <v>93</v>
      </c>
      <c r="AG120" s="128">
        <v>142</v>
      </c>
      <c r="AH120" s="128" t="s">
        <v>58</v>
      </c>
      <c r="AI120" s="128" t="s">
        <v>58</v>
      </c>
      <c r="AJ120" s="128" t="s">
        <v>152</v>
      </c>
      <c r="AK120" s="128" t="s">
        <v>60</v>
      </c>
      <c r="AL120" s="240"/>
      <c r="AM120" s="154"/>
      <c r="AN120" s="154"/>
    </row>
    <row r="121" spans="29:40" ht="62.4" x14ac:dyDescent="0.3">
      <c r="AC121" s="14">
        <v>65</v>
      </c>
      <c r="AD121" s="14" t="s">
        <v>395</v>
      </c>
      <c r="AE121" s="197" t="s">
        <v>480</v>
      </c>
      <c r="AF121" s="14">
        <v>89</v>
      </c>
      <c r="AG121" s="14">
        <v>33</v>
      </c>
      <c r="AH121" s="14" t="s">
        <v>1492</v>
      </c>
      <c r="AI121" s="14" t="s">
        <v>1493</v>
      </c>
      <c r="AJ121" s="14" t="s">
        <v>152</v>
      </c>
      <c r="AK121" s="14" t="s">
        <v>60</v>
      </c>
      <c r="AL121" s="240"/>
      <c r="AM121" s="154"/>
      <c r="AN121" s="154"/>
    </row>
    <row r="122" spans="29:40" ht="62.4" x14ac:dyDescent="0.3">
      <c r="AC122" s="128">
        <v>66</v>
      </c>
      <c r="AD122" s="128" t="s">
        <v>1414</v>
      </c>
      <c r="AE122" s="205" t="s">
        <v>1415</v>
      </c>
      <c r="AF122" s="128">
        <v>80</v>
      </c>
      <c r="AG122" s="128">
        <v>118</v>
      </c>
      <c r="AH122" s="128" t="s">
        <v>1494</v>
      </c>
      <c r="AI122" s="128" t="s">
        <v>1427</v>
      </c>
      <c r="AJ122" s="128" t="s">
        <v>152</v>
      </c>
      <c r="AK122" s="128" t="s">
        <v>60</v>
      </c>
      <c r="AL122" s="240"/>
      <c r="AM122" s="154"/>
      <c r="AN122" s="154"/>
    </row>
    <row r="123" spans="29:40" ht="46.8" x14ac:dyDescent="0.3">
      <c r="AC123" s="14">
        <v>67</v>
      </c>
      <c r="AD123" s="14" t="s">
        <v>500</v>
      </c>
      <c r="AE123" s="197" t="s">
        <v>501</v>
      </c>
      <c r="AF123" s="14">
        <v>70</v>
      </c>
      <c r="AG123" s="14">
        <v>0</v>
      </c>
      <c r="AH123" s="14" t="s">
        <v>839</v>
      </c>
      <c r="AI123" s="14" t="s">
        <v>1495</v>
      </c>
      <c r="AJ123" s="14" t="s">
        <v>152</v>
      </c>
      <c r="AK123" s="14" t="s">
        <v>60</v>
      </c>
      <c r="AL123" s="240"/>
      <c r="AM123" s="154"/>
      <c r="AN123" s="154"/>
    </row>
    <row r="124" spans="29:40" x14ac:dyDescent="0.3">
      <c r="AC124" s="128">
        <v>68</v>
      </c>
      <c r="AD124" s="128" t="s">
        <v>1410</v>
      </c>
      <c r="AE124" s="205" t="s">
        <v>1411</v>
      </c>
      <c r="AF124" s="128">
        <v>61</v>
      </c>
      <c r="AG124" s="128">
        <v>157</v>
      </c>
      <c r="AH124" s="128" t="s">
        <v>264</v>
      </c>
      <c r="AI124" s="128" t="s">
        <v>1496</v>
      </c>
      <c r="AJ124" s="128" t="s">
        <v>1497</v>
      </c>
      <c r="AK124" s="128" t="s">
        <v>60</v>
      </c>
      <c r="AL124" s="240"/>
      <c r="AM124" s="154"/>
      <c r="AN124" s="154"/>
    </row>
    <row r="125" spans="29:40" ht="31.2" x14ac:dyDescent="0.3">
      <c r="AC125" s="14">
        <v>69</v>
      </c>
      <c r="AD125" s="14" t="s">
        <v>464</v>
      </c>
      <c r="AE125" s="197" t="s">
        <v>649</v>
      </c>
      <c r="AF125" s="14">
        <v>52</v>
      </c>
      <c r="AG125" s="14">
        <v>396</v>
      </c>
      <c r="AH125" s="14" t="s">
        <v>1498</v>
      </c>
      <c r="AI125" s="14" t="s">
        <v>1499</v>
      </c>
      <c r="AJ125" s="14" t="s">
        <v>1500</v>
      </c>
      <c r="AK125" s="14" t="s">
        <v>60</v>
      </c>
      <c r="AL125" s="240"/>
      <c r="AM125" s="154"/>
      <c r="AN125" s="154"/>
    </row>
    <row r="126" spans="29:40" x14ac:dyDescent="0.3">
      <c r="AC126" s="128">
        <v>70</v>
      </c>
      <c r="AD126" s="128" t="s">
        <v>508</v>
      </c>
      <c r="AE126" s="205" t="s">
        <v>636</v>
      </c>
      <c r="AF126" s="128">
        <v>45</v>
      </c>
      <c r="AG126" s="128">
        <v>497</v>
      </c>
      <c r="AH126" s="128" t="s">
        <v>1501</v>
      </c>
      <c r="AI126" s="128" t="s">
        <v>338</v>
      </c>
      <c r="AJ126" s="128" t="s">
        <v>1502</v>
      </c>
      <c r="AK126" s="128" t="s">
        <v>60</v>
      </c>
      <c r="AL126" s="240"/>
      <c r="AM126" s="154"/>
      <c r="AN126" s="154"/>
    </row>
    <row r="127" spans="29:40" ht="46.8" x14ac:dyDescent="0.3">
      <c r="AC127" s="14">
        <v>71</v>
      </c>
      <c r="AD127" s="14" t="s">
        <v>1406</v>
      </c>
      <c r="AE127" s="197" t="s">
        <v>1407</v>
      </c>
      <c r="AF127" s="14">
        <v>45</v>
      </c>
      <c r="AG127" s="14">
        <v>2108</v>
      </c>
      <c r="AH127" s="14" t="s">
        <v>58</v>
      </c>
      <c r="AI127" s="14" t="s">
        <v>58</v>
      </c>
      <c r="AJ127" s="14" t="s">
        <v>152</v>
      </c>
      <c r="AK127" s="14" t="s">
        <v>60</v>
      </c>
      <c r="AL127" s="240"/>
      <c r="AM127" s="154"/>
      <c r="AN127" s="154"/>
    </row>
    <row r="128" spans="29:40" ht="31.2" x14ac:dyDescent="0.3">
      <c r="AC128" s="128">
        <v>72</v>
      </c>
      <c r="AD128" s="128" t="s">
        <v>857</v>
      </c>
      <c r="AE128" s="205" t="s">
        <v>959</v>
      </c>
      <c r="AF128" s="128">
        <v>43</v>
      </c>
      <c r="AG128" s="128">
        <v>19</v>
      </c>
      <c r="AH128" s="128" t="s">
        <v>1503</v>
      </c>
      <c r="AI128" s="128" t="s">
        <v>242</v>
      </c>
      <c r="AJ128" s="128" t="s">
        <v>152</v>
      </c>
      <c r="AK128" s="128" t="s">
        <v>60</v>
      </c>
      <c r="AL128" s="240"/>
      <c r="AM128" s="154"/>
      <c r="AN128" s="154"/>
    </row>
    <row r="129" spans="29:40" ht="46.8" x14ac:dyDescent="0.3">
      <c r="AC129" s="14">
        <v>73</v>
      </c>
      <c r="AD129" s="14" t="s">
        <v>1400</v>
      </c>
      <c r="AE129" s="197" t="s">
        <v>1401</v>
      </c>
      <c r="AF129" s="14">
        <v>42</v>
      </c>
      <c r="AG129" s="14">
        <v>947</v>
      </c>
      <c r="AH129" s="14" t="s">
        <v>719</v>
      </c>
      <c r="AI129" s="14" t="s">
        <v>610</v>
      </c>
      <c r="AJ129" s="14" t="s">
        <v>1504</v>
      </c>
      <c r="AK129" s="14" t="s">
        <v>60</v>
      </c>
      <c r="AL129" s="240"/>
      <c r="AM129" s="154"/>
      <c r="AN129" s="154"/>
    </row>
    <row r="130" spans="29:40" ht="31.2" x14ac:dyDescent="0.3">
      <c r="AC130" s="128">
        <v>74</v>
      </c>
      <c r="AD130" s="128" t="s">
        <v>1396</v>
      </c>
      <c r="AE130" s="205" t="s">
        <v>1505</v>
      </c>
      <c r="AF130" s="128">
        <v>28</v>
      </c>
      <c r="AG130" s="128">
        <v>55</v>
      </c>
      <c r="AH130" s="128" t="s">
        <v>89</v>
      </c>
      <c r="AI130" s="128" t="s">
        <v>650</v>
      </c>
      <c r="AJ130" s="128" t="s">
        <v>152</v>
      </c>
      <c r="AK130" s="128" t="s">
        <v>60</v>
      </c>
      <c r="AL130" s="240"/>
      <c r="AM130" s="154"/>
      <c r="AN130" s="154"/>
    </row>
    <row r="131" spans="29:40" ht="62.4" x14ac:dyDescent="0.3">
      <c r="AC131" s="14">
        <v>75</v>
      </c>
      <c r="AD131" s="14" t="s">
        <v>873</v>
      </c>
      <c r="AE131" s="197" t="s">
        <v>950</v>
      </c>
      <c r="AF131" s="14">
        <v>23</v>
      </c>
      <c r="AG131" s="14">
        <v>0</v>
      </c>
      <c r="AH131" s="14" t="s">
        <v>1506</v>
      </c>
      <c r="AI131" s="14" t="s">
        <v>257</v>
      </c>
      <c r="AJ131" s="14" t="s">
        <v>152</v>
      </c>
      <c r="AK131" s="14" t="s">
        <v>60</v>
      </c>
      <c r="AL131" s="240"/>
      <c r="AM131" s="154"/>
      <c r="AN131" s="154"/>
    </row>
    <row r="132" spans="29:40" x14ac:dyDescent="0.3">
      <c r="AC132" s="128">
        <v>76</v>
      </c>
      <c r="AD132" s="128" t="s">
        <v>388</v>
      </c>
      <c r="AE132" s="205" t="s">
        <v>389</v>
      </c>
      <c r="AF132" s="128">
        <v>20</v>
      </c>
      <c r="AG132" s="128">
        <v>56</v>
      </c>
      <c r="AH132" s="128" t="s">
        <v>1507</v>
      </c>
      <c r="AI132" s="128" t="s">
        <v>58</v>
      </c>
      <c r="AJ132" s="128" t="s">
        <v>1508</v>
      </c>
      <c r="AK132" s="128" t="s">
        <v>60</v>
      </c>
      <c r="AL132" s="240"/>
      <c r="AM132" s="154"/>
      <c r="AN132" s="154"/>
    </row>
  </sheetData>
  <mergeCells count="88">
    <mergeCell ref="FJ93:FJ96"/>
    <mergeCell ref="FK93:FK99"/>
    <mergeCell ref="FJ97:FJ99"/>
    <mergeCell ref="FK80:FK81"/>
    <mergeCell ref="FK82:FK92"/>
    <mergeCell ref="FJ83:FJ87"/>
    <mergeCell ref="FJ88:FJ92"/>
    <mergeCell ref="FJ40:FJ49"/>
    <mergeCell ref="FJ36:FJ39"/>
    <mergeCell ref="HH43:HH44"/>
    <mergeCell ref="FJ74:FJ79"/>
    <mergeCell ref="FJ68:FJ73"/>
    <mergeCell ref="FJ56:FJ63"/>
    <mergeCell ref="FJ50:FJ55"/>
    <mergeCell ref="HH36:HH37"/>
    <mergeCell ref="HI36:HI37"/>
    <mergeCell ref="HJ36:HJ37"/>
    <mergeCell ref="HM36:HM37"/>
    <mergeCell ref="HI43:HI44"/>
    <mergeCell ref="HJ43:HJ44"/>
    <mergeCell ref="HM43:HM44"/>
    <mergeCell ref="HH24:HH26"/>
    <mergeCell ref="HI24:HI26"/>
    <mergeCell ref="HJ24:HJ26"/>
    <mergeCell ref="HM24:HM26"/>
    <mergeCell ref="FJ25:FJ35"/>
    <mergeCell ref="HH34:HH35"/>
    <mergeCell ref="HI34:HI35"/>
    <mergeCell ref="HJ34:HJ35"/>
    <mergeCell ref="HM34:HM35"/>
    <mergeCell ref="FJ11:FJ14"/>
    <mergeCell ref="FK11:FK23"/>
    <mergeCell ref="HI13:HI14"/>
    <mergeCell ref="HJ13:HJ14"/>
    <mergeCell ref="HM13:HM14"/>
    <mergeCell ref="HH13:HH14"/>
    <mergeCell ref="HI11:HI12"/>
    <mergeCell ref="HJ11:HJ12"/>
    <mergeCell ref="HM11:HM12"/>
    <mergeCell ref="HH11:HH12"/>
    <mergeCell ref="HH15:HH16"/>
    <mergeCell ref="HI15:HI16"/>
    <mergeCell ref="HJ15:HJ16"/>
    <mergeCell ref="HM15:HM16"/>
    <mergeCell ref="FJ15:FJ23"/>
    <mergeCell ref="GW1:GZ1"/>
    <mergeCell ref="HI3:HI4"/>
    <mergeCell ref="HJ3:HJ4"/>
    <mergeCell ref="HM3:HM4"/>
    <mergeCell ref="FJ3:FJ10"/>
    <mergeCell ref="HH3:HH4"/>
    <mergeCell ref="HJ9:HJ10"/>
    <mergeCell ref="HI9:HI10"/>
    <mergeCell ref="HJ7:HJ8"/>
    <mergeCell ref="HI7:HI8"/>
    <mergeCell ref="HH7:HH8"/>
    <mergeCell ref="HJ5:HJ6"/>
    <mergeCell ref="HI5:HI6"/>
    <mergeCell ref="HH5:HH6"/>
    <mergeCell ref="HH9:HH10"/>
    <mergeCell ref="HM9:HM10"/>
    <mergeCell ref="GM1:GP1"/>
    <mergeCell ref="GR1:GU1"/>
    <mergeCell ref="FD1:FK1"/>
    <mergeCell ref="FN1:FQ1"/>
    <mergeCell ref="FS1:FV1"/>
    <mergeCell ref="FX1:GA1"/>
    <mergeCell ref="GC1:GF1"/>
    <mergeCell ref="GH1:GK1"/>
    <mergeCell ref="ES1:FA1"/>
    <mergeCell ref="A1:L1"/>
    <mergeCell ref="O1:Z1"/>
    <mergeCell ref="AC1:AN1"/>
    <mergeCell ref="AQ1:BB1"/>
    <mergeCell ref="BE1:BP1"/>
    <mergeCell ref="BS1:CA1"/>
    <mergeCell ref="CD1:CO1"/>
    <mergeCell ref="CR1:DC1"/>
    <mergeCell ref="DF1:DQ1"/>
    <mergeCell ref="DT1:EB1"/>
    <mergeCell ref="EE1:EP1"/>
    <mergeCell ref="HB1:HE1"/>
    <mergeCell ref="HM21:HM23"/>
    <mergeCell ref="HH21:HH23"/>
    <mergeCell ref="HI21:HI23"/>
    <mergeCell ref="HJ21:HJ23"/>
    <mergeCell ref="HM5:HM6"/>
    <mergeCell ref="HM7:HM8"/>
  </mergeCells>
  <hyperlinks>
    <hyperlink ref="C3" r:id="rId1" display="https://www.scansante.fr/applications/flux-entre-etablissements-orfee/submit?an=20&amp;gp=ALL&amp;choix1=choix1_etab&amp;finess=210986089&amp;choix2=descact&amp;typedesc=comp&amp;_program=orfee.orfee_trt.sas" xr:uid="{86903BC6-EACA-A249-B0F7-717DCD0A632B}"/>
    <hyperlink ref="C4" r:id="rId2" display="https://www.scansante.fr/applications/flux-entre-etablissements-orfee/submit?an=20&amp;gp=X08&amp;choix1=choix1_etab&amp;finess=210986089&amp;choix2=descact&amp;typedesc=comp&amp;_program=orfee.orfee_trt.sas" xr:uid="{F75D3050-9D36-4E44-BA22-2EBFDB1E15B6}"/>
    <hyperlink ref="C6" r:id="rId3" display="https://www.scansante.fr/applications/flux-entre-etablissements-orfee/submit?an=20&amp;gp=X07&amp;choix1=choix1_etab&amp;finess=210986089&amp;choix2=descact&amp;typedesc=comp&amp;_program=orfee.orfee_trt.sas" xr:uid="{D2455D83-916D-E445-8803-B0EA22F0B56B}"/>
    <hyperlink ref="C9" r:id="rId4" display="https://www.scansante.fr/applications/flux-entre-etablissements-orfee/submit?an=20&amp;gp=X20&amp;choix1=choix1_etab&amp;finess=210986089&amp;choix2=descact&amp;typedesc=comp&amp;_program=orfee.orfee_trt.sas" xr:uid="{DA26FEC2-A0E5-4F49-A869-450A81F26181}"/>
    <hyperlink ref="C12" r:id="rId5" display="https://www.scansante.fr/applications/flux-entre-etablissements-orfee/submit?an=20&amp;gp=X03&amp;choix1=choix1_etab&amp;finess=210986089&amp;choix2=descact&amp;typedesc=comp&amp;_program=orfee.orfee_trt.sas" xr:uid="{154F4E45-F970-FD4F-95BD-D7EB3DCA92CE}"/>
    <hyperlink ref="C15" r:id="rId6" display="https://www.scansante.fr/applications/flux-entre-etablissements-orfee/submit?an=20&amp;gp=X06&amp;choix1=choix1_etab&amp;finess=210986089&amp;choix2=descact&amp;typedesc=comp&amp;_program=orfee.orfee_trt.sas" xr:uid="{5A53635B-4577-694A-90A3-F0E4B01227BA}"/>
    <hyperlink ref="C18" r:id="rId7" display="https://www.scansante.fr/applications/flux-entre-etablissements-orfee/submit?an=20&amp;gp=X02&amp;choix1=choix1_etab&amp;finess=210986089&amp;choix2=descact&amp;typedesc=comp&amp;_program=orfee.orfee_trt.sas" xr:uid="{561CAFDD-F953-3448-9FC5-0585AD7B1E42}"/>
    <hyperlink ref="C20" r:id="rId8" display="https://www.scansante.fr/applications/flux-entre-etablissements-orfee/submit?an=20&amp;gp=X12&amp;choix1=choix1_etab&amp;finess=210986089&amp;choix2=descact&amp;typedesc=comp&amp;_program=orfee.orfee_trt.sas" xr:uid="{C2A588A0-B902-9240-96CB-B4F52E9D0D17}"/>
    <hyperlink ref="C22" r:id="rId9" display="https://www.scansante.fr/applications/flux-entre-etablissements-orfee/submit?an=20&amp;gp=X14&amp;choix1=choix1_etab&amp;finess=210986089&amp;choix2=descact&amp;typedesc=comp&amp;_program=orfee.orfee_trt.sas" xr:uid="{2945E0D3-3EA2-A348-B54A-91385964B31D}"/>
    <hyperlink ref="C24" r:id="rId10" display="https://www.scansante.fr/applications/flux-entre-etablissements-orfee/submit?an=20&amp;gp=X15&amp;choix1=choix1_etab&amp;finess=210986089&amp;choix2=descact&amp;typedesc=comp&amp;_program=orfee.orfee_trt.sas" xr:uid="{30A068AF-4F09-144E-821C-61442DB175CA}"/>
    <hyperlink ref="C26" r:id="rId11" display="https://www.scansante.fr/applications/flux-entre-etablissements-orfee/submit?an=20&amp;gp=X16&amp;choix1=choix1_etab&amp;finess=210986089&amp;choix2=descact&amp;typedesc=comp&amp;_program=orfee.orfee_trt.sas" xr:uid="{98BFE25F-28EA-7745-9B90-4D5B89DFAB59}"/>
    <hyperlink ref="C27" r:id="rId12" display="https://www.scansante.fr/applications/flux-entre-etablissements-orfee/submit?an=20&amp;gp=X21&amp;choix1=choix1_etab&amp;finess=210986089&amp;choix2=descact&amp;typedesc=comp&amp;_program=orfee.orfee_trt.sas" xr:uid="{25D2D000-CBF9-454C-99E1-07F06CBE97AC}"/>
    <hyperlink ref="C28" r:id="rId13" display="https://www.scansante.fr/applications/flux-entre-etablissements-orfee/submit?an=20&amp;gp=S05&amp;choix1=choix1_etab&amp;finess=210986089&amp;choix2=descact&amp;typedesc=comp&amp;_program=orfee.orfee_trt.sas" xr:uid="{313560B2-F3EF-E34F-928B-05E5AC886DE2}"/>
    <hyperlink ref="C29" r:id="rId14" display="https://www.scansante.fr/applications/flux-entre-etablissements-orfee/submit?an=20&amp;gp=X24&amp;choix1=choix1_etab&amp;finess=210986089&amp;choix2=descact&amp;typedesc=comp&amp;_program=orfee.orfee_trt.sas" xr:uid="{3A7FADF2-3B1A-3349-A724-82F086FC1E60}"/>
    <hyperlink ref="C30" r:id="rId15" display="https://www.scansante.fr/applications/flux-entre-etablissements-orfee/submit?an=20&amp;gp=X09&amp;choix1=choix1_etab&amp;finess=210986089&amp;choix2=descact&amp;typedesc=comp&amp;_program=orfee.orfee_trt.sas" xr:uid="{527B0DAD-B05A-574B-B952-808C33580972}"/>
    <hyperlink ref="C31" r:id="rId16" display="https://www.scansante.fr/applications/flux-entre-etablissements-orfee/submit?an=20&amp;gp=X13&amp;choix1=choix1_etab&amp;finess=210986089&amp;choix2=descact&amp;typedesc=comp&amp;_program=orfee.orfee_trt.sas" xr:uid="{F991E02A-DD00-6948-83D0-9D15ADC1F088}"/>
    <hyperlink ref="C32" r:id="rId17" display="https://www.scansante.fr/applications/flux-entre-etablissements-orfee/submit?an=20&amp;gp=X04&amp;choix1=choix1_etab&amp;finess=210986089&amp;choix2=descact&amp;typedesc=comp&amp;_program=orfee.orfee_trt.sas" xr:uid="{83FA0C5A-9FD0-8E44-BD8D-EB0476C297F3}"/>
    <hyperlink ref="C33" r:id="rId18" display="https://www.scansante.fr/applications/flux-entre-etablissements-orfee/submit?an=20&amp;gp=X11&amp;choix1=choix1_etab&amp;finess=210986089&amp;choix2=descact&amp;typedesc=comp&amp;_program=orfee.orfee_trt.sas" xr:uid="{7B97B3C0-8C7E-3E47-A4DE-2D493CAC7459}"/>
    <hyperlink ref="C34" r:id="rId19" display="https://www.scansante.fr/applications/flux-entre-etablissements-orfee/submit?an=20&amp;gp=X18&amp;choix1=choix1_etab&amp;finess=210986089&amp;choix2=descact&amp;typedesc=comp&amp;_program=orfee.orfee_trt.sas" xr:uid="{A2001CCE-AAD7-1F48-B178-A23DC142C7C1}"/>
    <hyperlink ref="C35" r:id="rId20" display="https://www.scansante.fr/applications/flux-entre-etablissements-orfee/submit?an=20&amp;gp=X19&amp;choix1=choix1_etab&amp;finess=210986089&amp;choix2=descact&amp;typedesc=comp&amp;_program=orfee.orfee_trt.sas" xr:uid="{4FC619C5-16E3-E641-BBD7-55210428F12E}"/>
    <hyperlink ref="Q3" r:id="rId21" display="https://www.scansante.fr/applications/flux-entre-etablissements-orfee/submit?an=20&amp;gp=ALL&amp;choix1=choix1_etab&amp;finess=210987632&amp;choix2=descact&amp;typedesc=comp&amp;_program=orfee.orfee_trt.sas" xr:uid="{CCD498D9-BAB3-D64A-8EBC-5BB440C5D6A7}"/>
    <hyperlink ref="Q4" r:id="rId22" display="https://www.scansante.fr/applications/flux-entre-etablissements-orfee/submit?an=20&amp;gp=X21&amp;choix1=choix1_etab&amp;finess=210987632&amp;choix2=descact&amp;typedesc=comp&amp;_program=orfee.orfee_trt.sas" xr:uid="{AC5D1B64-ACEE-3E41-8C4A-C881A430B71C}"/>
    <hyperlink ref="Q6" r:id="rId23" display="https://www.scansante.fr/applications/flux-entre-etablissements-orfee/submit?an=20&amp;gp=X24&amp;choix1=choix1_etab&amp;finess=210987632&amp;choix2=descact&amp;typedesc=comp&amp;_program=orfee.orfee_trt.sas" xr:uid="{A4BD2FEC-2568-5347-8784-5E640903BF42}"/>
    <hyperlink ref="Q7" r:id="rId24" display="https://www.scansante.fr/applications/flux-entre-etablissements-orfee/submit?an=20&amp;gp=K12&amp;choix1=choix1_etab&amp;finess=210987632&amp;choix2=descact&amp;typedesc=comp&amp;_program=orfee.orfee_trt.sas" xr:uid="{DAA761FB-889E-314C-BA9F-E739D7311B6E}"/>
    <hyperlink ref="AE3" r:id="rId25" display="https://www.scansante.fr/applications/flux-entre-etablissements-orfee/submit?an=20&amp;gp=ALL&amp;choix1=choix1_etab&amp;finess=210987558&amp;choix2=descact&amp;typedesc=comp&amp;_program=orfee.orfee_trt.sas" xr:uid="{5BB5F3E0-3FBD-994D-A8D7-49BE1E0DE7C6}"/>
    <hyperlink ref="AE4" r:id="rId26" display="https://www.scansante.fr/applications/flux-entre-etablissements-orfee/submit?an=20&amp;gp=C09&amp;choix1=choix1_etab&amp;finess=210987558&amp;choix2=descact&amp;typedesc=comp&amp;_program=orfee.orfee_trt.sas" xr:uid="{50B5F6E8-755A-3B46-ADE3-0BFFBC963B9B}"/>
    <hyperlink ref="AE11" r:id="rId27" display="https://www.scansante.fr/applications/flux-entre-etablissements-orfee/submit?an=20&amp;gp=X08&amp;choix1=choix1_etab&amp;finess=210987558&amp;choix2=descact&amp;typedesc=comp&amp;_program=orfee.orfee_trt.sas" xr:uid="{77854B96-D5D0-4749-AFE9-8DEF81660708}"/>
    <hyperlink ref="AE19" r:id="rId28" display="https://www.scansante.fr/applications/flux-entre-etablissements-orfee/submit?an=20&amp;gp=X03&amp;choix1=choix1_etab&amp;finess=210987558&amp;choix2=descact&amp;typedesc=comp&amp;_program=orfee.orfee_trt.sas" xr:uid="{D3E22498-86E9-7E49-B990-DE21F508C597}"/>
    <hyperlink ref="AE25" r:id="rId29" display="https://www.scansante.fr/applications/flux-entre-etablissements-orfee/submit?an=20&amp;gp=C11&amp;choix1=choix1_etab&amp;finess=210987558&amp;choix2=descact&amp;typedesc=comp&amp;_program=orfee.orfee_trt.sas" xr:uid="{15DD992C-D84B-5A47-B95E-2FFAA381AEC6}"/>
    <hyperlink ref="AE35" r:id="rId30" display="https://www.scansante.fr/applications/flux-entre-etablissements-orfee/submit?an=20&amp;gp=C04&amp;choix1=choix1_etab&amp;finess=210987558&amp;choix2=descact&amp;typedesc=comp&amp;_program=orfee.orfee_trt.sas" xr:uid="{9EA74816-9498-9A46-8BEC-1936A052C1D4}"/>
    <hyperlink ref="AE39" r:id="rId31" display="https://www.scansante.fr/applications/flux-entre-etablissements-orfee/submit?an=20&amp;gp=X06&amp;choix1=choix1_etab&amp;finess=210987558&amp;choix2=descact&amp;typedesc=comp&amp;_program=orfee.orfee_trt.sas" xr:uid="{EAF06F6A-9F3E-3342-952B-342313D47165}"/>
    <hyperlink ref="AE44" r:id="rId32" display="https://www.scansante.fr/applications/flux-entre-etablissements-orfee/submit?an=20&amp;gp=X07&amp;choix1=choix1_etab&amp;finess=210987558&amp;choix2=descact&amp;typedesc=comp&amp;_program=orfee.orfee_trt.sas" xr:uid="{B9406796-8C6F-F543-9A88-0BA93DAFF4C4}"/>
    <hyperlink ref="AE49" r:id="rId33" display="https://www.scansante.fr/applications/flux-entre-etablissements-orfee/submit?an=20&amp;gp=X02&amp;choix1=choix1_etab&amp;finess=210987558&amp;choix2=descact&amp;typedesc=comp&amp;_program=orfee.orfee_trt.sas" xr:uid="{059DACC0-4B0B-6847-978E-EA59C2A196F5}"/>
    <hyperlink ref="AE54" r:id="rId34" display="https://www.scansante.fr/applications/flux-entre-etablissements-orfee/submit?an=20&amp;gp=K05&amp;choix1=choix1_etab&amp;finess=210987558&amp;choix2=descact&amp;typedesc=comp&amp;_program=orfee.orfee_trt.sas" xr:uid="{8D87358A-4253-444A-8F7B-0874E90F4253}"/>
    <hyperlink ref="AE56" r:id="rId35" display="https://www.scansante.fr/applications/flux-entre-etablissements-orfee/submit?an=20&amp;gp=X12&amp;choix1=choix1_etab&amp;finess=210987558&amp;choix2=descact&amp;typedesc=comp&amp;_program=orfee.orfee_trt.sas" xr:uid="{45BE6A85-AA54-3A40-8682-FD4325DBBEEA}"/>
    <hyperlink ref="AE61" r:id="rId36" display="https://www.scansante.fr/applications/flux-entre-etablissements-orfee/submit?an=20&amp;gp=C06&amp;choix1=choix1_etab&amp;finess=210987558&amp;choix2=descact&amp;typedesc=comp&amp;_program=orfee.orfee_trt.sas" xr:uid="{F1293364-1DC5-E14A-AAA5-10AFED2EA29C}"/>
    <hyperlink ref="AE63" r:id="rId37" display="https://www.scansante.fr/applications/flux-entre-etablissements-orfee/submit?an=20&amp;gp=X05&amp;choix1=choix1_etab&amp;finess=210987558&amp;choix2=descact&amp;typedesc=comp&amp;_program=orfee.orfee_trt.sas" xr:uid="{D3545B76-34E6-3C48-89BA-C50CD965F482}"/>
    <hyperlink ref="AE65" r:id="rId38" display="https://www.scansante.fr/applications/flux-entre-etablissements-orfee/submit?an=20&amp;gp=C14&amp;choix1=choix1_etab&amp;finess=210987558&amp;choix2=descact&amp;typedesc=comp&amp;_program=orfee.orfee_trt.sas" xr:uid="{94D8E2B6-D9DB-9C4C-AEB3-DCA6B1A5748F}"/>
    <hyperlink ref="AE67" r:id="rId39" display="https://www.scansante.fr/applications/flux-entre-etablissements-orfee/submit?an=20&amp;gp=X14&amp;choix1=choix1_etab&amp;finess=210987558&amp;choix2=descact&amp;typedesc=comp&amp;_program=orfee.orfee_trt.sas" xr:uid="{1A182A77-D33F-7B4A-9A1D-A51A7723B162}"/>
    <hyperlink ref="AE70" r:id="rId40" display="https://www.scansante.fr/applications/flux-entre-etablissements-orfee/submit?an=20&amp;gp=X21&amp;choix1=choix1_etab&amp;finess=210987558&amp;choix2=descact&amp;typedesc=comp&amp;_program=orfee.orfee_trt.sas" xr:uid="{82B1D852-AC18-344A-9492-226381AC3C31}"/>
    <hyperlink ref="AE71" r:id="rId41" display="https://www.scansante.fr/applications/flux-entre-etablissements-orfee/submit?an=20&amp;gp=C05&amp;choix1=choix1_etab&amp;finess=210987558&amp;choix2=descact&amp;typedesc=comp&amp;_program=orfee.orfee_trt.sas" xr:uid="{6D2BE0BD-C96F-C444-BA56-944FD0961143}"/>
    <hyperlink ref="AE73" r:id="rId42" display="https://www.scansante.fr/applications/flux-entre-etablissements-orfee/submit?an=20&amp;gp=X16&amp;choix1=choix1_etab&amp;finess=210987558&amp;choix2=descact&amp;typedesc=comp&amp;_program=orfee.orfee_trt.sas" xr:uid="{D8392B51-5BCD-B241-8F20-7B91B60DD45F}"/>
    <hyperlink ref="AE74" r:id="rId43" display="https://www.scansante.fr/applications/flux-entre-etablissements-orfee/submit?an=20&amp;gp=C12&amp;choix1=choix1_etab&amp;finess=210987558&amp;choix2=descact&amp;typedesc=comp&amp;_program=orfee.orfee_trt.sas" xr:uid="{DD64B19D-9BFF-6741-951B-EB90AC0429CD}"/>
    <hyperlink ref="AE76" r:id="rId44" display="https://www.scansante.fr/applications/flux-entre-etablissements-orfee/submit?an=20&amp;gp=C07&amp;choix1=choix1_etab&amp;finess=210987558&amp;choix2=descact&amp;typedesc=comp&amp;_program=orfee.orfee_trt.sas" xr:uid="{94FCEFB4-4689-6A42-8C7F-048CDFFD05B0}"/>
    <hyperlink ref="AE77" r:id="rId45" display="https://www.scansante.fr/applications/flux-entre-etablissements-orfee/submit?an=20&amp;gp=X15&amp;choix1=choix1_etab&amp;finess=210987558&amp;choix2=descact&amp;typedesc=comp&amp;_program=orfee.orfee_trt.sas" xr:uid="{B9F2F3CC-F955-C445-AE5C-E3F09D01EEA3}"/>
    <hyperlink ref="AE78" r:id="rId46" display="https://www.scansante.fr/applications/flux-entre-etablissements-orfee/submit?an=20&amp;gp=C19&amp;choix1=choix1_etab&amp;finess=210987558&amp;choix2=descact&amp;typedesc=comp&amp;_program=orfee.orfee_trt.sas" xr:uid="{E2B6BB95-E51E-9745-BA42-03E813FBE728}"/>
    <hyperlink ref="AE79" r:id="rId47" display="https://www.scansante.fr/applications/flux-entre-etablissements-orfee/submit?an=20&amp;gp=C25&amp;choix1=choix1_etab&amp;finess=210987558&amp;choix2=descact&amp;typedesc=comp&amp;_program=orfee.orfee_trt.sas" xr:uid="{397B7DED-3A29-DD4A-AD4E-2C55D37D70FF}"/>
    <hyperlink ref="AE80" r:id="rId48" display="https://www.scansante.fr/applications/flux-entre-etablissements-orfee/submit?an=20&amp;gp=X24&amp;choix1=choix1_etab&amp;finess=210987558&amp;choix2=descact&amp;typedesc=comp&amp;_program=orfee.orfee_trt.sas" xr:uid="{863445B1-6990-144D-89B3-BCB38FC55FCA}"/>
    <hyperlink ref="AE81" r:id="rId49" display="https://www.scansante.fr/applications/flux-entre-etablissements-orfee/submit?an=20&amp;gp=C17&amp;choix1=choix1_etab&amp;finess=210987558&amp;choix2=descact&amp;typedesc=comp&amp;_program=orfee.orfee_trt.sas" xr:uid="{CABAB619-5AE9-464B-82FA-17B271219043}"/>
    <hyperlink ref="AE82" r:id="rId50" display="https://www.scansante.fr/applications/flux-entre-etablissements-orfee/submit?an=20&amp;gp=X20&amp;choix1=choix1_etab&amp;finess=210987558&amp;choix2=descact&amp;typedesc=comp&amp;_program=orfee.orfee_trt.sas" xr:uid="{FF1D0A0D-D747-9448-9142-E473268B7880}"/>
    <hyperlink ref="AE83" r:id="rId51" display="https://www.scansante.fr/applications/flux-entre-etablissements-orfee/submit?an=20&amp;gp=X23&amp;choix1=choix1_etab&amp;finess=210987558&amp;choix2=descact&amp;typedesc=comp&amp;_program=orfee.orfee_trt.sas" xr:uid="{A2D64662-F160-E74D-B613-BA7968777EA7}"/>
    <hyperlink ref="AE84" r:id="rId52" display="https://www.scansante.fr/applications/flux-entre-etablissements-orfee/submit?an=20&amp;gp=X19&amp;choix1=choix1_etab&amp;finess=210987558&amp;choix2=descact&amp;typedesc=comp&amp;_program=orfee.orfee_trt.sas" xr:uid="{E1A408AE-7F0F-9C46-9198-8FD983D4A64F}"/>
    <hyperlink ref="AE85" r:id="rId53" display="https://www.scansante.fr/applications/flux-entre-etablissements-orfee/submit?an=20&amp;gp=C13&amp;choix1=choix1_etab&amp;finess=210987558&amp;choix2=descact&amp;typedesc=comp&amp;_program=orfee.orfee_trt.sas" xr:uid="{9BA18DC6-5D67-CC4F-BB8C-F10B3E6B1BA2}"/>
    <hyperlink ref="AE86" r:id="rId54" display="https://www.scansante.fr/applications/flux-entre-etablissements-orfee/submit?an=20&amp;gp=X04&amp;choix1=choix1_etab&amp;finess=210987558&amp;choix2=descact&amp;typedesc=comp&amp;_program=orfee.orfee_trt.sas" xr:uid="{281462C9-46D2-BA41-B8CD-0ECA6CC5B9F7}"/>
    <hyperlink ref="AE87" r:id="rId55" display="https://www.scansante.fr/applications/flux-entre-etablissements-orfee/submit?an=20&amp;gp=C08&amp;choix1=choix1_etab&amp;finess=210987558&amp;choix2=descact&amp;typedesc=comp&amp;_program=orfee.orfee_trt.sas" xr:uid="{04D55F3B-5AE6-DA4A-9925-D989F32D2451}"/>
    <hyperlink ref="AE88" r:id="rId56" display="https://www.scansante.fr/applications/flux-entre-etablissements-orfee/submit?an=20&amp;gp=C23&amp;choix1=choix1_etab&amp;finess=210987558&amp;choix2=descact&amp;typedesc=comp&amp;_program=orfee.orfee_trt.sas" xr:uid="{22384BCF-8398-0440-B18E-290699D190F4}"/>
    <hyperlink ref="AE89" r:id="rId57" display="https://www.scansante.fr/applications/flux-entre-etablissements-orfee/submit?an=20&amp;gp=S02&amp;choix1=choix1_etab&amp;finess=210987558&amp;choix2=descact&amp;typedesc=comp&amp;_program=orfee.orfee_trt.sas" xr:uid="{9328BE10-A76E-264E-A6FB-ADDB2BED2CD2}"/>
    <hyperlink ref="AE90" r:id="rId58" display="https://www.scansante.fr/applications/flux-entre-etablissements-orfee/submit?an=20&amp;gp=S01&amp;choix1=choix1_etab&amp;finess=210987558&amp;choix2=descact&amp;typedesc=comp&amp;_program=orfee.orfee_trt.sas" xr:uid="{F400052F-E6F1-D54C-BFDC-210E2F076998}"/>
    <hyperlink ref="AE91" r:id="rId59" display="https://www.scansante.fr/applications/flux-entre-etablissements-orfee/submit?an=20&amp;gp=S03&amp;choix1=choix1_etab&amp;finess=210987558&amp;choix2=descact&amp;typedesc=comp&amp;_program=orfee.orfee_trt.sas" xr:uid="{5105E19A-2781-D440-AD29-DE7B93862D4A}"/>
    <hyperlink ref="AE92" r:id="rId60" display="https://www.scansante.fr/applications/flux-entre-etablissements-orfee/submit?an=20&amp;gp=C16&amp;choix1=choix1_etab&amp;finess=210987558&amp;choix2=descact&amp;typedesc=comp&amp;_program=orfee.orfee_trt.sas" xr:uid="{3FE1FDD0-8A64-D64F-9FFF-6AA47E0A9D7F}"/>
    <hyperlink ref="AE93" r:id="rId61" display="https://www.scansante.fr/applications/flux-entre-etablissements-orfee/submit?an=20&amp;gp=N02&amp;choix1=choix1_etab&amp;finess=210987558&amp;choix2=descact&amp;typedesc=comp&amp;_program=orfee.orfee_trt.sas" xr:uid="{1E80842D-C11C-7547-8401-69ABDB34054A}"/>
    <hyperlink ref="AE94" r:id="rId62" display="https://www.scansante.fr/applications/flux-entre-etablissements-orfee/submit?an=20&amp;gp=S05&amp;choix1=choix1_etab&amp;finess=210987558&amp;choix2=descact&amp;typedesc=comp&amp;_program=orfee.orfee_trt.sas" xr:uid="{D7F46538-45C6-704E-935E-BD04318FA3B6}"/>
    <hyperlink ref="AE95" r:id="rId63" display="https://www.scansante.fr/applications/flux-entre-etablissements-orfee/submit?an=20&amp;gp=O01&amp;choix1=choix1_etab&amp;finess=210987558&amp;choix2=descact&amp;typedesc=comp&amp;_program=orfee.orfee_trt.sas" xr:uid="{BF665ECF-BF6F-724D-92C2-1995137341FC}"/>
    <hyperlink ref="AE96" r:id="rId64" display="https://www.scansante.fr/applications/flux-entre-etablissements-orfee/submit?an=20&amp;gp=K02&amp;choix1=choix1_etab&amp;finess=210987558&amp;choix2=descact&amp;typedesc=comp&amp;_program=orfee.orfee_trt.sas" xr:uid="{D6E32BB5-49EA-894B-B1FA-1904AD6FDA77}"/>
    <hyperlink ref="AE97" r:id="rId65" display="https://www.scansante.fr/applications/flux-entre-etablissements-orfee/submit?an=20&amp;gp=O04&amp;choix1=choix1_etab&amp;finess=210987558&amp;choix2=descact&amp;typedesc=comp&amp;_program=orfee.orfee_trt.sas" xr:uid="{169D2D2C-FA3E-EC42-96B9-86E278941D07}"/>
    <hyperlink ref="AE98" r:id="rId66" display="https://www.scansante.fr/applications/flux-entre-etablissements-orfee/submit?an=20&amp;gp=X18&amp;choix1=choix1_etab&amp;finess=210987558&amp;choix2=descact&amp;typedesc=comp&amp;_program=orfee.orfee_trt.sas" xr:uid="{C3D06C07-E726-644D-8888-DCAFB91E0BD2}"/>
    <hyperlink ref="AE99" r:id="rId67" display="https://www.scansante.fr/applications/flux-entre-etablissements-orfee/submit?an=20&amp;gp=X09&amp;choix1=choix1_etab&amp;finess=210987558&amp;choix2=descact&amp;typedesc=comp&amp;_program=orfee.orfee_trt.sas" xr:uid="{31C23C11-47E1-C843-BE38-96936BCFEAD0}"/>
    <hyperlink ref="AE100" r:id="rId68" display="https://www.scansante.fr/applications/flux-entre-etablissements-orfee/submit?an=20&amp;gp=K03&amp;choix1=choix1_etab&amp;finess=210987558&amp;choix2=descact&amp;typedesc=comp&amp;_program=orfee.orfee_trt.sas" xr:uid="{DD537091-21E4-1944-B225-CD01C6D2CCF9}"/>
    <hyperlink ref="AE101" r:id="rId69" display="https://www.scansante.fr/applications/flux-entre-etablissements-orfee/submit?an=20&amp;gp=C15&amp;choix1=choix1_etab&amp;finess=210987558&amp;choix2=descact&amp;typedesc=comp&amp;_program=orfee.orfee_trt.sas" xr:uid="{654D9D35-424D-034A-A807-3002BECBE2FD}"/>
    <hyperlink ref="AE102" r:id="rId70" display="https://www.scansante.fr/applications/flux-entre-etablissements-orfee/submit?an=20&amp;gp=X10&amp;choix1=choix1_etab&amp;finess=210987558&amp;choix2=descact&amp;typedesc=comp&amp;_program=orfee.orfee_trt.sas" xr:uid="{C5833B3F-6100-424F-842E-586C7B7F530D}"/>
    <hyperlink ref="AE103" r:id="rId71" display="https://www.scansante.fr/applications/flux-entre-etablissements-orfee/submit?an=20&amp;gp=O03&amp;choix1=choix1_etab&amp;finess=210987558&amp;choix2=descact&amp;typedesc=comp&amp;_program=orfee.orfee_trt.sas" xr:uid="{1940C2AF-76A1-0444-B903-0D81CBBF5575}"/>
    <hyperlink ref="AE104" r:id="rId72" display="https://www.scansante.fr/applications/flux-entre-etablissements-orfee/submit?an=20&amp;gp=K12&amp;choix1=choix1_etab&amp;finess=210987558&amp;choix2=descact&amp;typedesc=comp&amp;_program=orfee.orfee_trt.sas" xr:uid="{539F3524-8214-864F-A5C0-F52137922448}"/>
    <hyperlink ref="AE105" r:id="rId73" display="https://www.scansante.fr/applications/flux-entre-etablissements-orfee/submit?an=20&amp;gp=O02&amp;choix1=choix1_etab&amp;finess=210987558&amp;choix2=descact&amp;typedesc=comp&amp;_program=orfee.orfee_trt.sas" xr:uid="{76A86930-E7AD-7E43-9443-3D3818C8B393}"/>
    <hyperlink ref="AE106" r:id="rId74" display="https://www.scansante.fr/applications/flux-entre-etablissements-orfee/submit?an=20&amp;gp=K09&amp;choix1=choix1_etab&amp;finess=210987558&amp;choix2=descact&amp;typedesc=comp&amp;_program=orfee.orfee_trt.sas" xr:uid="{3DAFF2E9-F50D-B346-AEFF-7443534CD290}"/>
    <hyperlink ref="AE107" r:id="rId75" display="https://www.scansante.fr/applications/flux-entre-etablissements-orfee/submit?an=20&amp;gp=C20&amp;choix1=choix1_etab&amp;finess=210987558&amp;choix2=descact&amp;typedesc=comp&amp;_program=orfee.orfee_trt.sas" xr:uid="{D4B707DA-B1DF-844A-920B-A144D97DBB3A}"/>
    <hyperlink ref="AE108" r:id="rId76" display="https://www.scansante.fr/applications/flux-entre-etablissements-orfee/submit?an=20&amp;gp=K06&amp;choix1=choix1_etab&amp;finess=210987558&amp;choix2=descact&amp;typedesc=comp&amp;_program=orfee.orfee_trt.sas" xr:uid="{277C38BD-1F1E-104A-B14F-4253230EF437}"/>
    <hyperlink ref="AE109" r:id="rId77" display="https://www.scansante.fr/applications/flux-entre-etablissements-orfee/submit?an=20&amp;gp=C22&amp;choix1=choix1_etab&amp;finess=210987558&amp;choix2=descact&amp;typedesc=comp&amp;_program=orfee.orfee_trt.sas" xr:uid="{7460F650-5D7D-4D41-9582-05996C680413}"/>
    <hyperlink ref="AE110" r:id="rId78" display="https://www.scansante.fr/applications/flux-entre-etablissements-orfee/submit?an=20&amp;gp=K10&amp;choix1=choix1_etab&amp;finess=210987558&amp;choix2=descact&amp;typedesc=comp&amp;_program=orfee.orfee_trt.sas" xr:uid="{C150B582-454F-9D49-B8C1-BA664D9C2104}"/>
    <hyperlink ref="AE111" r:id="rId79" display="https://www.scansante.fr/applications/flux-entre-etablissements-orfee/submit?an=20&amp;gp=X22&amp;choix1=choix1_etab&amp;finess=210987558&amp;choix2=descact&amp;typedesc=comp&amp;_program=orfee.orfee_trt.sas" xr:uid="{30D6E3C5-F91D-114B-8248-88236EFF9BD8}"/>
    <hyperlink ref="AE112" r:id="rId80" display="https://www.scansante.fr/applications/flux-entre-etablissements-orfee/submit?an=20&amp;gp=X13&amp;choix1=choix1_etab&amp;finess=210987558&amp;choix2=descact&amp;typedesc=comp&amp;_program=orfee.orfee_trt.sas" xr:uid="{36B01FDB-E6F1-C749-827E-5A11C611585A}"/>
    <hyperlink ref="AE113" r:id="rId81" display="https://www.scansante.fr/applications/flux-entre-etablissements-orfee/submit?an=20&amp;gp=X11&amp;choix1=choix1_etab&amp;finess=210987558&amp;choix2=descact&amp;typedesc=comp&amp;_program=orfee.orfee_trt.sas" xr:uid="{85859EAE-B909-1C47-B7B4-1B5D1F1CD0FB}"/>
    <hyperlink ref="AE114" r:id="rId82" display="https://www.scansante.fr/applications/flux-entre-etablissements-orfee/submit?an=20&amp;gp=K15&amp;choix1=choix1_etab&amp;finess=210987558&amp;choix2=descact&amp;typedesc=comp&amp;_program=orfee.orfee_trt.sas" xr:uid="{B82FAD06-D5CE-F647-9777-D454E5798314}"/>
    <hyperlink ref="AE115" r:id="rId83" display="https://www.scansante.fr/applications/flux-entre-etablissements-orfee/submit?an=20&amp;gp=S06&amp;choix1=choix1_etab&amp;finess=210987558&amp;choix2=descact&amp;typedesc=comp&amp;_program=orfee.orfee_trt.sas" xr:uid="{CB136426-0B92-6A4C-AFA1-C3163A743BC5}"/>
    <hyperlink ref="AE116" r:id="rId84" display="https://www.scansante.fr/applications/flux-entre-etablissements-orfee/submit?an=20&amp;gp=C21&amp;choix1=choix1_etab&amp;finess=210987558&amp;choix2=descact&amp;typedesc=comp&amp;_program=orfee.orfee_trt.sas" xr:uid="{E5DA294F-9E82-454C-AF76-B89CEA17C4BD}"/>
    <hyperlink ref="AE117" r:id="rId85" display="https://www.scansante.fr/applications/flux-entre-etablissements-orfee/submit?an=20&amp;gp=C18&amp;choix1=choix1_etab&amp;finess=210987558&amp;choix2=descact&amp;typedesc=comp&amp;_program=orfee.orfee_trt.sas" xr:uid="{1BCDA977-1D91-4647-A4DB-5FE7681FB833}"/>
    <hyperlink ref="AE118" r:id="rId86" display="https://www.scansante.fr/applications/flux-entre-etablissements-orfee/submit?an=20&amp;gp=C10&amp;choix1=choix1_etab&amp;finess=210987558&amp;choix2=descact&amp;typedesc=comp&amp;_program=orfee.orfee_trt.sas" xr:uid="{AA59B26F-F847-244E-9C78-133CFAF1E0B7}"/>
    <hyperlink ref="AE119" r:id="rId87" display="https://www.scansante.fr/applications/flux-entre-etablissements-orfee/submit?an=20&amp;gp=X01&amp;choix1=choix1_etab&amp;finess=210987558&amp;choix2=descact&amp;typedesc=comp&amp;_program=orfee.orfee_trt.sas" xr:uid="{AA930AC1-F186-2641-8899-296279D0503C}"/>
    <hyperlink ref="AE120" r:id="rId88" display="https://www.scansante.fr/applications/flux-entre-etablissements-orfee/submit?an=20&amp;gp=N03&amp;choix1=choix1_etab&amp;finess=210987558&amp;choix2=descact&amp;typedesc=comp&amp;_program=orfee.orfee_trt.sas" xr:uid="{5F578C57-2860-504B-8CEC-14B903801106}"/>
    <hyperlink ref="AE121" r:id="rId89" display="https://www.scansante.fr/applications/flux-entre-etablissements-orfee/submit?an=20&amp;gp=K08&amp;choix1=choix1_etab&amp;finess=210987558&amp;choix2=descact&amp;typedesc=comp&amp;_program=orfee.orfee_trt.sas" xr:uid="{A7336D93-7CF0-014E-9D86-552D85A0CD71}"/>
    <hyperlink ref="AE122" r:id="rId90" display="https://www.scansante.fr/applications/flux-entre-etablissements-orfee/submit?an=20&amp;gp=K01&amp;choix1=choix1_etab&amp;finess=210987558&amp;choix2=descact&amp;typedesc=comp&amp;_program=orfee.orfee_trt.sas" xr:uid="{D65B58A0-31B0-884A-8521-26A31981C382}"/>
    <hyperlink ref="AE123" r:id="rId91" display="https://www.scansante.fr/applications/flux-entre-etablissements-orfee/submit?an=20&amp;gp=K07&amp;choix1=choix1_etab&amp;finess=210987558&amp;choix2=descact&amp;typedesc=comp&amp;_program=orfee.orfee_trt.sas" xr:uid="{BF3D27FE-625F-D544-B5BB-CF156D3501B9}"/>
    <hyperlink ref="AE124" r:id="rId92" display="https://www.scansante.fr/applications/flux-entre-etablissements-orfee/submit?an=20&amp;gp=C03&amp;choix1=choix1_etab&amp;finess=210987558&amp;choix2=descact&amp;typedesc=comp&amp;_program=orfee.orfee_trt.sas" xr:uid="{464A4357-3329-034D-A263-A5490A3993A7}"/>
    <hyperlink ref="AE125" r:id="rId93" display="https://www.scansante.fr/applications/flux-entre-etablissements-orfee/submit?an=20&amp;gp=X25&amp;choix1=choix1_etab&amp;finess=210987558&amp;choix2=descact&amp;typedesc=comp&amp;_program=orfee.orfee_trt.sas" xr:uid="{3E4FED18-7B20-3140-8652-48AC7F0A0DC0}"/>
    <hyperlink ref="AE126" r:id="rId94" display="https://www.scansante.fr/applications/flux-entre-etablissements-orfee/submit?an=20&amp;gp=K13&amp;choix1=choix1_etab&amp;finess=210987558&amp;choix2=descact&amp;typedesc=comp&amp;_program=orfee.orfee_trt.sas" xr:uid="{3332EA55-CFC8-174E-9F32-72C356443125}"/>
    <hyperlink ref="AE127" r:id="rId95" display="https://www.scansante.fr/applications/flux-entre-etablissements-orfee/submit?an=20&amp;gp=N01&amp;choix1=choix1_etab&amp;finess=210987558&amp;choix2=descact&amp;typedesc=comp&amp;_program=orfee.orfee_trt.sas" xr:uid="{1CBCDEF0-FECC-C243-8626-799F92E04624}"/>
    <hyperlink ref="AE128" r:id="rId96" display="https://www.scansante.fr/applications/flux-entre-etablissements-orfee/submit?an=20&amp;gp=X26&amp;choix1=choix1_etab&amp;finess=210987558&amp;choix2=descact&amp;typedesc=comp&amp;_program=orfee.orfee_trt.sas" xr:uid="{07F9BE94-C596-0240-ACF6-91F3A72D8D1F}"/>
    <hyperlink ref="AE129" r:id="rId97" display="https://www.scansante.fr/applications/flux-entre-etablissements-orfee/submit?an=20&amp;gp=C01&amp;choix1=choix1_etab&amp;finess=210987558&amp;choix2=descact&amp;typedesc=comp&amp;_program=orfee.orfee_trt.sas" xr:uid="{6447554E-5BAA-2849-BC79-B83B9A3932F8}"/>
    <hyperlink ref="AE130" r:id="rId98" display="https://www.scansante.fr/applications/flux-entre-etablissements-orfee/submit?an=20&amp;gp=K14&amp;choix1=choix1_etab&amp;finess=210987558&amp;choix2=descact&amp;typedesc=comp&amp;_program=orfee.orfee_trt.sas" xr:uid="{A5888FFA-8657-9F4F-9717-7890DD88A786}"/>
    <hyperlink ref="AE131" r:id="rId99" display="https://www.scansante.fr/applications/flux-entre-etablissements-orfee/submit?an=20&amp;gp=K04&amp;choix1=choix1_etab&amp;finess=210987558&amp;choix2=descact&amp;typedesc=comp&amp;_program=orfee.orfee_trt.sas" xr:uid="{C5A3A9B9-1606-F849-8A82-2084BBF742D2}"/>
    <hyperlink ref="AE132" r:id="rId100" display="https://www.scansante.fr/applications/flux-entre-etablissements-orfee/submit?an=20&amp;gp=X17&amp;choix1=choix1_etab&amp;finess=210987558&amp;choix2=descact&amp;typedesc=comp&amp;_program=orfee.orfee_trt.sas" xr:uid="{D28C089F-F7FF-D040-AD24-03BB178AAB45}"/>
    <hyperlink ref="AS3" r:id="rId101" display="https://www.scansante.fr/applications/flux-entre-etablissements-orfee/submit?an=20&amp;gp=ALL&amp;choix1=choix1_etab&amp;finess=520000027&amp;choix2=descact&amp;typedesc=comp&amp;_program=orfee.orfee_trt.sas" xr:uid="{CD166FDF-FF99-9341-A44A-1865F3ADB722}"/>
    <hyperlink ref="AS4" r:id="rId102" display="https://www.scansante.fr/applications/flux-entre-etablissements-orfee/submit?an=20&amp;gp=X03&amp;choix1=choix1_etab&amp;finess=520000027&amp;choix2=descact&amp;typedesc=comp&amp;_program=orfee.orfee_trt.sas" xr:uid="{BBE0191F-2407-6342-9E09-14AB4FB2F534}"/>
    <hyperlink ref="AS6" r:id="rId103" display="https://www.scansante.fr/applications/flux-entre-etablissements-orfee/submit?an=20&amp;gp=X06&amp;choix1=choix1_etab&amp;finess=520000027&amp;choix2=descact&amp;typedesc=comp&amp;_program=orfee.orfee_trt.sas" xr:uid="{F4866178-D7A4-AF4E-BB1E-66FB81768CDE}"/>
    <hyperlink ref="AS8" r:id="rId104" display="https://www.scansante.fr/applications/flux-entre-etablissements-orfee/submit?an=20&amp;gp=X08&amp;choix1=choix1_etab&amp;finess=520000027&amp;choix2=descact&amp;typedesc=comp&amp;_program=orfee.orfee_trt.sas" xr:uid="{4B724057-64F9-BF4C-A4D3-7F7B754DFCBE}"/>
    <hyperlink ref="AS10" r:id="rId105" display="https://www.scansante.fr/applications/flux-entre-etablissements-orfee/submit?an=20&amp;gp=X24&amp;choix1=choix1_etab&amp;finess=520000027&amp;choix2=descact&amp;typedesc=comp&amp;_program=orfee.orfee_trt.sas" xr:uid="{162148DC-0E11-E04A-AED8-00F5706D8A08}"/>
    <hyperlink ref="AS12" r:id="rId106" display="https://www.scansante.fr/applications/flux-entre-etablissements-orfee/submit?an=20&amp;gp=X05&amp;choix1=choix1_etab&amp;finess=520000027&amp;choix2=descact&amp;typedesc=comp&amp;_program=orfee.orfee_trt.sas" xr:uid="{537DC1CA-461C-2A41-B320-F8940BA2A936}"/>
    <hyperlink ref="AS14" r:id="rId107" display="https://www.scansante.fr/applications/flux-entre-etablissements-orfee/submit?an=20&amp;gp=X07&amp;choix1=choix1_etab&amp;finess=520000027&amp;choix2=descact&amp;typedesc=comp&amp;_program=orfee.orfee_trt.sas" xr:uid="{E1C7A9FE-9A8B-6B4A-9FB1-A44A25305D44}"/>
    <hyperlink ref="AS15" r:id="rId108" display="https://www.scansante.fr/applications/flux-entre-etablissements-orfee/submit?an=20&amp;gp=X16&amp;choix1=choix1_etab&amp;finess=520000027&amp;choix2=descact&amp;typedesc=comp&amp;_program=orfee.orfee_trt.sas" xr:uid="{40B49440-EC4B-0E40-9751-3AA706E49DFC}"/>
    <hyperlink ref="AS16" r:id="rId109" display="https://www.scansante.fr/applications/flux-entre-etablissements-orfee/submit?an=20&amp;gp=X20&amp;choix1=choix1_etab&amp;finess=520000027&amp;choix2=descact&amp;typedesc=comp&amp;_program=orfee.orfee_trt.sas" xr:uid="{50BF8382-C3E6-D740-BD0B-99CD75164239}"/>
    <hyperlink ref="AS18" r:id="rId110" display="https://www.scansante.fr/applications/flux-entre-etablissements-orfee/submit?an=20&amp;gp=X18&amp;choix1=choix1_etab&amp;finess=520000027&amp;choix2=descact&amp;typedesc=comp&amp;_program=orfee.orfee_trt.sas" xr:uid="{0A788103-25F6-F148-860F-61558C04B9C9}"/>
    <hyperlink ref="AS19" r:id="rId111" display="https://www.scansante.fr/applications/flux-entre-etablissements-orfee/submit?an=20&amp;gp=N02&amp;choix1=choix1_etab&amp;finess=520000027&amp;choix2=descact&amp;typedesc=comp&amp;_program=orfee.orfee_trt.sas" xr:uid="{B31397D1-BD86-1B4F-B82A-D96462A62280}"/>
    <hyperlink ref="AS20" r:id="rId112" display="https://www.scansante.fr/applications/flux-entre-etablissements-orfee/submit?an=20&amp;gp=X02&amp;choix1=choix1_etab&amp;finess=520000027&amp;choix2=descact&amp;typedesc=comp&amp;_program=orfee.orfee_trt.sas" xr:uid="{5ECBECDE-EE5B-3C4A-BAAF-06B8872005E2}"/>
    <hyperlink ref="AS21" r:id="rId113" display="https://www.scansante.fr/applications/flux-entre-etablissements-orfee/submit?an=20&amp;gp=S03&amp;choix1=choix1_etab&amp;finess=520000027&amp;choix2=descact&amp;typedesc=comp&amp;_program=orfee.orfee_trt.sas" xr:uid="{468D6A40-5C7A-C347-B5ED-3B9652712535}"/>
    <hyperlink ref="AS22" r:id="rId114" display="https://www.scansante.fr/applications/flux-entre-etablissements-orfee/submit?an=20&amp;gp=O01&amp;choix1=choix1_etab&amp;finess=520000027&amp;choix2=descact&amp;typedesc=comp&amp;_program=orfee.orfee_trt.sas" xr:uid="{D6CE612C-4EF1-6D4C-B9F9-6C1A9F5C9BB5}"/>
    <hyperlink ref="AS23" r:id="rId115" display="https://www.scansante.fr/applications/flux-entre-etablissements-orfee/submit?an=20&amp;gp=O04&amp;choix1=choix1_etab&amp;finess=520000027&amp;choix2=descact&amp;typedesc=comp&amp;_program=orfee.orfee_trt.sas" xr:uid="{C18D2882-5E15-0546-8A0B-41DFCD4ECCDA}"/>
    <hyperlink ref="AS24" r:id="rId116" display="https://www.scansante.fr/applications/flux-entre-etablissements-orfee/submit?an=20&amp;gp=X21&amp;choix1=choix1_etab&amp;finess=520000027&amp;choix2=descact&amp;typedesc=comp&amp;_program=orfee.orfee_trt.sas" xr:uid="{89EA5362-6EEA-4E49-8213-007E30D2591C}"/>
    <hyperlink ref="AS25" r:id="rId117" display="https://www.scansante.fr/applications/flux-entre-etablissements-orfee/submit?an=20&amp;gp=X12&amp;choix1=choix1_etab&amp;finess=520000027&amp;choix2=descact&amp;typedesc=comp&amp;_program=orfee.orfee_trt.sas" xr:uid="{267E422E-AB90-FA49-B7BE-AC44CC473506}"/>
    <hyperlink ref="AS26" r:id="rId118" display="https://www.scansante.fr/applications/flux-entre-etablissements-orfee/submit?an=20&amp;gp=O03&amp;choix1=choix1_etab&amp;finess=520000027&amp;choix2=descact&amp;typedesc=comp&amp;_program=orfee.orfee_trt.sas" xr:uid="{1BD53E6A-1EBA-8C47-9D2E-4309742FA4C7}"/>
    <hyperlink ref="AS27" r:id="rId119" display="https://www.scansante.fr/applications/flux-entre-etablissements-orfee/submit?an=20&amp;gp=X15&amp;choix1=choix1_etab&amp;finess=520000027&amp;choix2=descact&amp;typedesc=comp&amp;_program=orfee.orfee_trt.sas" xr:uid="{7A22DA87-A5E6-7342-8010-88B5B9870D98}"/>
    <hyperlink ref="AS28" r:id="rId120" display="https://www.scansante.fr/applications/flux-entre-etablissements-orfee/submit?an=20&amp;gp=X14&amp;choix1=choix1_etab&amp;finess=520000027&amp;choix2=descact&amp;typedesc=comp&amp;_program=orfee.orfee_trt.sas" xr:uid="{76E31EDB-C745-D742-8D7B-E28E5FC7FD0B}"/>
    <hyperlink ref="AS29" r:id="rId121" display="https://www.scansante.fr/applications/flux-entre-etablissements-orfee/submit?an=20&amp;gp=K09&amp;choix1=choix1_etab&amp;finess=520000027&amp;choix2=descact&amp;typedesc=comp&amp;_program=orfee.orfee_trt.sas" xr:uid="{C92AB89E-4FE9-C948-AAC0-4257C036B7FE}"/>
    <hyperlink ref="AS30" r:id="rId122" display="https://www.scansante.fr/applications/flux-entre-etablissements-orfee/submit?an=20&amp;gp=O02&amp;choix1=choix1_etab&amp;finess=520000027&amp;choix2=descact&amp;typedesc=comp&amp;_program=orfee.orfee_trt.sas" xr:uid="{D3D24039-56BE-794F-9B42-FC2BF64811E9}"/>
    <hyperlink ref="AS31" r:id="rId123" display="https://www.scansante.fr/applications/flux-entre-etablissements-orfee/submit?an=20&amp;gp=X09&amp;choix1=choix1_etab&amp;finess=520000027&amp;choix2=descact&amp;typedesc=comp&amp;_program=orfee.orfee_trt.sas" xr:uid="{453ADBF4-67FD-774E-9068-655B1C18BD6F}"/>
    <hyperlink ref="AS32" r:id="rId124" display="https://www.scansante.fr/applications/flux-entre-etablissements-orfee/submit?an=20&amp;gp=X04&amp;choix1=choix1_etab&amp;finess=520000027&amp;choix2=descact&amp;typedesc=comp&amp;_program=orfee.orfee_trt.sas" xr:uid="{20FC7A1E-6992-D248-9209-08CDB3EBEF88}"/>
    <hyperlink ref="AS33" r:id="rId125" display="https://www.scansante.fr/applications/flux-entre-etablissements-orfee/submit?an=20&amp;gp=C17&amp;choix1=choix1_etab&amp;finess=520000027&amp;choix2=descact&amp;typedesc=comp&amp;_program=orfee.orfee_trt.sas" xr:uid="{8DA3B6AF-48B6-944F-83F0-C9580132557C}"/>
    <hyperlink ref="AS34" r:id="rId126" display="https://www.scansante.fr/applications/flux-entre-etablissements-orfee/submit?an=20&amp;gp=X19&amp;choix1=choix1_etab&amp;finess=520000027&amp;choix2=descact&amp;typedesc=comp&amp;_program=orfee.orfee_trt.sas" xr:uid="{021DDD1B-7414-474C-AA5E-47C940DE556A}"/>
    <hyperlink ref="AS35" r:id="rId127" display="https://www.scansante.fr/applications/flux-entre-etablissements-orfee/submit?an=20&amp;gp=X10&amp;choix1=choix1_etab&amp;finess=520000027&amp;choix2=descact&amp;typedesc=comp&amp;_program=orfee.orfee_trt.sas" xr:uid="{1E65D76D-26D2-6449-B42E-C5FC8092EDE8}"/>
    <hyperlink ref="AS36" r:id="rId128" display="https://www.scansante.fr/applications/flux-entre-etablissements-orfee/submit?an=20&amp;gp=K10&amp;choix1=choix1_etab&amp;finess=520000027&amp;choix2=descact&amp;typedesc=comp&amp;_program=orfee.orfee_trt.sas" xr:uid="{7D2BED7F-B7A9-684F-A0B4-7C7D2DC53C6A}"/>
    <hyperlink ref="AS37" r:id="rId129" display="https://www.scansante.fr/applications/flux-entre-etablissements-orfee/submit?an=20&amp;gp=X11&amp;choix1=choix1_etab&amp;finess=520000027&amp;choix2=descact&amp;typedesc=comp&amp;_program=orfee.orfee_trt.sas" xr:uid="{AE116625-E96C-4441-8E16-7F6019521555}"/>
    <hyperlink ref="AS38" r:id="rId130" display="https://www.scansante.fr/applications/flux-entre-etablissements-orfee/submit?an=20&amp;gp=X13&amp;choix1=choix1_etab&amp;finess=520000027&amp;choix2=descact&amp;typedesc=comp&amp;_program=orfee.orfee_trt.sas" xr:uid="{7BBE8FE0-99B5-A247-878E-46F3B42516A9}"/>
    <hyperlink ref="AS39" r:id="rId131" display="https://www.scansante.fr/applications/flux-entre-etablissements-orfee/submit?an=20&amp;gp=S05&amp;choix1=choix1_etab&amp;finess=520000027&amp;choix2=descact&amp;typedesc=comp&amp;_program=orfee.orfee_trt.sas" xr:uid="{6F97347B-45FE-1246-85CC-E5D6D247A98B}"/>
    <hyperlink ref="AS40" r:id="rId132" display="https://www.scansante.fr/applications/flux-entre-etablissements-orfee/submit?an=20&amp;gp=C13&amp;choix1=choix1_etab&amp;finess=520000027&amp;choix2=descact&amp;typedesc=comp&amp;_program=orfee.orfee_trt.sas" xr:uid="{6CDA7AF0-6CB6-4140-901C-F33D668DE847}"/>
    <hyperlink ref="AS41" r:id="rId133" display="https://www.scansante.fr/applications/flux-entre-etablissements-orfee/submit?an=20&amp;gp=N03&amp;choix1=choix1_etab&amp;finess=520000027&amp;choix2=descact&amp;typedesc=comp&amp;_program=orfee.orfee_trt.sas" xr:uid="{560E473C-82C5-7A40-A9BC-71F3000A981C}"/>
    <hyperlink ref="BG3" r:id="rId134" display="https://www.scansante.fr/applications/flux-entre-etablissements-orfee/submit?an=20&amp;gp=ALL&amp;choix1=choix1_etab&amp;finess=520000043&amp;choix2=descact&amp;typedesc=comp&amp;_program=orfee.orfee_trt.sas" xr:uid="{BA4F8EF3-A920-6E43-A11F-695823330A0B}"/>
    <hyperlink ref="BG4" r:id="rId135" display="https://www.scansante.fr/applications/flux-entre-etablissements-orfee/submit?an=20&amp;gp=X03&amp;choix1=choix1_etab&amp;finess=520000043&amp;choix2=descact&amp;typedesc=comp&amp;_program=orfee.orfee_trt.sas" xr:uid="{15FE83CA-294C-2441-8298-337A464A9107}"/>
    <hyperlink ref="BG6" r:id="rId136" display="https://www.scansante.fr/applications/flux-entre-etablissements-orfee/submit?an=20&amp;gp=X08&amp;choix1=choix1_etab&amp;finess=520000043&amp;choix2=descact&amp;typedesc=comp&amp;_program=orfee.orfee_trt.sas" xr:uid="{22E748C4-4E21-6247-AF7A-CC719986C6EF}"/>
    <hyperlink ref="BG8" r:id="rId137" display="https://www.scansante.fr/applications/flux-entre-etablissements-orfee/submit?an=20&amp;gp=X24&amp;choix1=choix1_etab&amp;finess=520000043&amp;choix2=descact&amp;typedesc=comp&amp;_program=orfee.orfee_trt.sas" xr:uid="{D9126696-E6A8-8641-9C28-BE854E734E38}"/>
    <hyperlink ref="BG10" r:id="rId138" display="https://www.scansante.fr/applications/flux-entre-etablissements-orfee/submit?an=20&amp;gp=X07&amp;choix1=choix1_etab&amp;finess=520000043&amp;choix2=descact&amp;typedesc=comp&amp;_program=orfee.orfee_trt.sas" xr:uid="{8D9921D2-12E1-B942-8505-F09B291A362C}"/>
    <hyperlink ref="BG12" r:id="rId139" display="https://www.scansante.fr/applications/flux-entre-etablissements-orfee/submit?an=20&amp;gp=X20&amp;choix1=choix1_etab&amp;finess=520000043&amp;choix2=descact&amp;typedesc=comp&amp;_program=orfee.orfee_trt.sas" xr:uid="{DA09D940-DF49-764C-91CB-18E39AAC690E}"/>
    <hyperlink ref="BG14" r:id="rId140" display="https://www.scansante.fr/applications/flux-entre-etablissements-orfee/submit?an=20&amp;gp=X12&amp;choix1=choix1_etab&amp;finess=520000043&amp;choix2=descact&amp;typedesc=comp&amp;_program=orfee.orfee_trt.sas" xr:uid="{DA5CE4C8-7DAE-BE4E-9551-020E24442699}"/>
    <hyperlink ref="BG16" r:id="rId141" display="https://www.scansante.fr/applications/flux-entre-etablissements-orfee/submit?an=20&amp;gp=X16&amp;choix1=choix1_etab&amp;finess=520000043&amp;choix2=descact&amp;typedesc=comp&amp;_program=orfee.orfee_trt.sas" xr:uid="{A37AA2DA-D5F3-B34D-90C9-BBDA65727B60}"/>
    <hyperlink ref="BG17" r:id="rId142" display="https://www.scansante.fr/applications/flux-entre-etablissements-orfee/submit?an=20&amp;gp=X05&amp;choix1=choix1_etab&amp;finess=520000043&amp;choix2=descact&amp;typedesc=comp&amp;_program=orfee.orfee_trt.sas" xr:uid="{D7835443-7519-1D47-B5DD-9BE835DEEA67}"/>
    <hyperlink ref="BG18" r:id="rId143" display="https://www.scansante.fr/applications/flux-entre-etablissements-orfee/submit?an=20&amp;gp=X02&amp;choix1=choix1_etab&amp;finess=520000043&amp;choix2=descact&amp;typedesc=comp&amp;_program=orfee.orfee_trt.sas" xr:uid="{C555A9DB-0FA7-C84E-8CA2-030FF87B7B92}"/>
    <hyperlink ref="BG19" r:id="rId144" display="https://www.scansante.fr/applications/flux-entre-etablissements-orfee/submit?an=20&amp;gp=S03&amp;choix1=choix1_etab&amp;finess=520000043&amp;choix2=descact&amp;typedesc=comp&amp;_program=orfee.orfee_trt.sas" xr:uid="{26A126CA-3126-524F-A174-47A705D16C4E}"/>
    <hyperlink ref="BG20" r:id="rId145" display="https://www.scansante.fr/applications/flux-entre-etablissements-orfee/submit?an=20&amp;gp=X21&amp;choix1=choix1_etab&amp;finess=520000043&amp;choix2=descact&amp;typedesc=comp&amp;_program=orfee.orfee_trt.sas" xr:uid="{814477DF-9A53-6B4C-BF69-214034964D98}"/>
    <hyperlink ref="BG21" r:id="rId146" display="https://www.scansante.fr/applications/flux-entre-etablissements-orfee/submit?an=20&amp;gp=K02&amp;choix1=choix1_etab&amp;finess=520000043&amp;choix2=descact&amp;typedesc=comp&amp;_program=orfee.orfee_trt.sas" xr:uid="{725D495D-256A-6340-BCA1-24D54EE2F7F5}"/>
    <hyperlink ref="BG22" r:id="rId147" display="https://www.scansante.fr/applications/flux-entre-etablissements-orfee/submit?an=20&amp;gp=S05&amp;choix1=choix1_etab&amp;finess=520000043&amp;choix2=descact&amp;typedesc=comp&amp;_program=orfee.orfee_trt.sas" xr:uid="{E6465025-33C7-8643-9D7D-E2AE3963DF58}"/>
    <hyperlink ref="BG23" r:id="rId148" display="https://www.scansante.fr/applications/flux-entre-etablissements-orfee/submit?an=20&amp;gp=X14&amp;choix1=choix1_etab&amp;finess=520000043&amp;choix2=descact&amp;typedesc=comp&amp;_program=orfee.orfee_trt.sas" xr:uid="{7B7C5299-8CBE-D748-A392-0BBC1F3D94F8}"/>
    <hyperlink ref="BG24" r:id="rId149" display="https://www.scansante.fr/applications/flux-entre-etablissements-orfee/submit?an=20&amp;gp=X06&amp;choix1=choix1_etab&amp;finess=520000043&amp;choix2=descact&amp;typedesc=comp&amp;_program=orfee.orfee_trt.sas" xr:uid="{5C57B803-4146-064D-9720-94F23FBEF8FD}"/>
    <hyperlink ref="BG25" r:id="rId150" display="https://www.scansante.fr/applications/flux-entre-etablissements-orfee/submit?an=20&amp;gp=X15&amp;choix1=choix1_etab&amp;finess=520000043&amp;choix2=descact&amp;typedesc=comp&amp;_program=orfee.orfee_trt.sas" xr:uid="{E800F7DE-1EC5-B446-B5E1-BF0CAC8018DA}"/>
    <hyperlink ref="BG26" r:id="rId151" display="https://www.scansante.fr/applications/flux-entre-etablissements-orfee/submit?an=20&amp;gp=X19&amp;choix1=choix1_etab&amp;finess=520000043&amp;choix2=descact&amp;typedesc=comp&amp;_program=orfee.orfee_trt.sas" xr:uid="{05636EDC-BB77-A543-875A-0FA3CDC911EC}"/>
    <hyperlink ref="BG27" r:id="rId152" display="https://www.scansante.fr/applications/flux-entre-etablissements-orfee/submit?an=20&amp;gp=X09&amp;choix1=choix1_etab&amp;finess=520000043&amp;choix2=descact&amp;typedesc=comp&amp;_program=orfee.orfee_trt.sas" xr:uid="{7AAF701F-4821-7C4D-A517-5559E990ED8E}"/>
    <hyperlink ref="BG28" r:id="rId153" display="https://www.scansante.fr/applications/flux-entre-etablissements-orfee/submit?an=20&amp;gp=X04&amp;choix1=choix1_etab&amp;finess=520000043&amp;choix2=descact&amp;typedesc=comp&amp;_program=orfee.orfee_trt.sas" xr:uid="{C4BF9142-362C-6A42-AD06-FB3A33F10B00}"/>
    <hyperlink ref="BG29" r:id="rId154" display="https://www.scansante.fr/applications/flux-entre-etablissements-orfee/submit?an=20&amp;gp=X18&amp;choix1=choix1_etab&amp;finess=520000043&amp;choix2=descact&amp;typedesc=comp&amp;_program=orfee.orfee_trt.sas" xr:uid="{ED6A3289-9844-844F-BE7C-863702314ECE}"/>
    <hyperlink ref="BG30" r:id="rId155" display="https://www.scansante.fr/applications/flux-entre-etablissements-orfee/submit?an=20&amp;gp=X22&amp;choix1=choix1_etab&amp;finess=520000043&amp;choix2=descact&amp;typedesc=comp&amp;_program=orfee.orfee_trt.sas" xr:uid="{8CCE7A3A-2E04-274C-83A1-BFCBBD2E62DC}"/>
    <hyperlink ref="BG31" r:id="rId156" display="https://www.scansante.fr/applications/flux-entre-etablissements-orfee/submit?an=20&amp;gp=X13&amp;choix1=choix1_etab&amp;finess=520000043&amp;choix2=descact&amp;typedesc=comp&amp;_program=orfee.orfee_trt.sas" xr:uid="{737632D0-910C-E84D-B0FD-CA108F909AB8}"/>
    <hyperlink ref="BG32" r:id="rId157" display="https://www.scansante.fr/applications/flux-entre-etablissements-orfee/submit?an=20&amp;gp=C13&amp;choix1=choix1_etab&amp;finess=520000043&amp;choix2=descact&amp;typedesc=comp&amp;_program=orfee.orfee_trt.sas" xr:uid="{368B0462-0F19-B64F-99FC-2FBD95CE7E57}"/>
    <hyperlink ref="BG33" r:id="rId158" display="https://www.scansante.fr/applications/flux-entre-etablissements-orfee/submit?an=20&amp;gp=K04&amp;choix1=choix1_etab&amp;finess=520000043&amp;choix2=descact&amp;typedesc=comp&amp;_program=orfee.orfee_trt.sas" xr:uid="{BB66F41D-F78B-4C4E-8239-66781AB16BD7}"/>
    <hyperlink ref="BG34" r:id="rId159" display="https://www.scansante.fr/applications/flux-entre-etablissements-orfee/submit?an=20&amp;gp=X10&amp;choix1=choix1_etab&amp;finess=520000043&amp;choix2=descact&amp;typedesc=comp&amp;_program=orfee.orfee_trt.sas" xr:uid="{1DAE1D7B-F1E2-4F49-9BEC-B9F28DC5E217}"/>
    <hyperlink ref="BU3" r:id="rId160" display="https://www.scansante.fr/applications/flux-entre-etablissements-orfee/submit?an=20&amp;gp=ALL&amp;choix1=choix1_etab&amp;finess=520000019&amp;choix2=descact&amp;typedesc=comp&amp;_program=orfee.orfee_trt.sas" xr:uid="{53B84470-56B0-6A4B-BAF6-D2C47D9FAE0E}"/>
    <hyperlink ref="BU4" r:id="rId161" display="https://www.scansante.fr/applications/flux-entre-etablissements-orfee/submit?an=20&amp;gp=X24&amp;choix1=choix1_etab&amp;finess=520000019&amp;choix2=descact&amp;typedesc=comp&amp;_program=orfee.orfee_trt.sas" xr:uid="{58AFAAC1-D9BD-D241-A52F-FAA383C872B3}"/>
    <hyperlink ref="CF3" r:id="rId162" display="https://www.scansante.fr/applications/flux-entre-etablissements-orfee/submit?an=20&amp;gp=ALL&amp;choix1=choix1_etab&amp;finess=210987665&amp;choix2=descact&amp;typedesc=comp&amp;_program=orfee.orfee_trt.sas" xr:uid="{FCA6A25C-714B-C141-B67D-791EF5AC8CC0}"/>
    <hyperlink ref="CF4" r:id="rId163" display="https://www.scansante.fr/applications/flux-entre-etablissements-orfee/submit?an=20&amp;gp=X07&amp;choix1=choix1_etab&amp;finess=210987665&amp;choix2=descact&amp;typedesc=comp&amp;_program=orfee.orfee_trt.sas" xr:uid="{ED6E8217-860A-7945-8D30-14265827E69D}"/>
    <hyperlink ref="CF6" r:id="rId164" display="https://www.scansante.fr/applications/flux-entre-etablissements-orfee/submit?an=20&amp;gp=X06&amp;choix1=choix1_etab&amp;finess=210987665&amp;choix2=descact&amp;typedesc=comp&amp;_program=orfee.orfee_trt.sas" xr:uid="{D45F19DB-2311-B64D-AB06-39E34DDB653D}"/>
    <hyperlink ref="CF7" r:id="rId165" display="https://www.scansante.fr/applications/flux-entre-etablissements-orfee/submit?an=20&amp;gp=X05&amp;choix1=choix1_etab&amp;finess=210987665&amp;choix2=descact&amp;typedesc=comp&amp;_program=orfee.orfee_trt.sas" xr:uid="{6B57B7BF-C69F-6247-9ED9-76CA43C61BB3}"/>
    <hyperlink ref="CF8" r:id="rId166" display="https://www.scansante.fr/applications/flux-entre-etablissements-orfee/submit?an=20&amp;gp=X08&amp;choix1=choix1_etab&amp;finess=210987665&amp;choix2=descact&amp;typedesc=comp&amp;_program=orfee.orfee_trt.sas" xr:uid="{5B2E1A54-7C03-4349-9005-9BF56B105C1D}"/>
    <hyperlink ref="CF9" r:id="rId167" display="https://www.scansante.fr/applications/flux-entre-etablissements-orfee/submit?an=20&amp;gp=X02&amp;choix1=choix1_etab&amp;finess=210987665&amp;choix2=descact&amp;typedesc=comp&amp;_program=orfee.orfee_trt.sas" xr:uid="{58958269-34A3-294E-B525-351F24449C6D}"/>
    <hyperlink ref="CF10" r:id="rId168" display="https://www.scansante.fr/applications/flux-entre-etablissements-orfee/submit?an=20&amp;gp=X03&amp;choix1=choix1_etab&amp;finess=210987665&amp;choix2=descact&amp;typedesc=comp&amp;_program=orfee.orfee_trt.sas" xr:uid="{22F982CA-CE1B-BE49-82AD-D8A5937693B7}"/>
    <hyperlink ref="CF11" r:id="rId169" display="https://www.scansante.fr/applications/flux-entre-etablissements-orfee/submit?an=20&amp;gp=X12&amp;choix1=choix1_etab&amp;finess=210987665&amp;choix2=descact&amp;typedesc=comp&amp;_program=orfee.orfee_trt.sas" xr:uid="{8A9C55C7-3285-9E42-8B74-CA58F1B1F710}"/>
    <hyperlink ref="CF12" r:id="rId170" display="https://www.scansante.fr/applications/flux-entre-etablissements-orfee/submit?an=20&amp;gp=X16&amp;choix1=choix1_etab&amp;finess=210987665&amp;choix2=descact&amp;typedesc=comp&amp;_program=orfee.orfee_trt.sas" xr:uid="{DD6EB632-817E-3D49-BA8D-BE19C27D43B0}"/>
    <hyperlink ref="CF13" r:id="rId171" display="https://www.scansante.fr/applications/flux-entre-etablissements-orfee/submit?an=20&amp;gp=X20&amp;choix1=choix1_etab&amp;finess=210987665&amp;choix2=descact&amp;typedesc=comp&amp;_program=orfee.orfee_trt.sas" xr:uid="{69D29A3A-8C1C-5F42-AE13-2B7E2092ACC3}"/>
    <hyperlink ref="CF14" r:id="rId172" display="https://www.scansante.fr/applications/flux-entre-etablissements-orfee/submit?an=20&amp;gp=X24&amp;choix1=choix1_etab&amp;finess=210987665&amp;choix2=descact&amp;typedesc=comp&amp;_program=orfee.orfee_trt.sas" xr:uid="{4A44B985-4A37-9C41-BF9F-148D24F5DC88}"/>
    <hyperlink ref="CF15" r:id="rId173" display="https://www.scansante.fr/applications/flux-entre-etablissements-orfee/submit?an=20&amp;gp=X14&amp;choix1=choix1_etab&amp;finess=210987665&amp;choix2=descact&amp;typedesc=comp&amp;_program=orfee.orfee_trt.sas" xr:uid="{E9927D3A-58FF-714F-B65D-20FD386A4660}"/>
    <hyperlink ref="CF16" r:id="rId174" display="https://www.scansante.fr/applications/flux-entre-etablissements-orfee/submit?an=20&amp;gp=X21&amp;choix1=choix1_etab&amp;finess=210987665&amp;choix2=descact&amp;typedesc=comp&amp;_program=orfee.orfee_trt.sas" xr:uid="{51BCB81E-EF6F-E04B-B2B8-5149193BCDCB}"/>
    <hyperlink ref="CF17" r:id="rId175" display="https://www.scansante.fr/applications/flux-entre-etablissements-orfee/submit?an=20&amp;gp=X19&amp;choix1=choix1_etab&amp;finess=210987665&amp;choix2=descact&amp;typedesc=comp&amp;_program=orfee.orfee_trt.sas" xr:uid="{92A038F7-2F63-D341-B6C1-73244A32DAE4}"/>
    <hyperlink ref="CF18" r:id="rId176" display="https://www.scansante.fr/applications/flux-entre-etablissements-orfee/submit?an=20&amp;gp=X04&amp;choix1=choix1_etab&amp;finess=210987665&amp;choix2=descact&amp;typedesc=comp&amp;_program=orfee.orfee_trt.sas" xr:uid="{7EFC54C0-0A45-2A44-904F-DE6E6A6992BF}"/>
    <hyperlink ref="CF19" r:id="rId177" display="https://www.scansante.fr/applications/flux-entre-etablissements-orfee/submit?an=20&amp;gp=X15&amp;choix1=choix1_etab&amp;finess=210987665&amp;choix2=descact&amp;typedesc=comp&amp;_program=orfee.orfee_trt.sas" xr:uid="{8D0D85C9-9B86-024A-9C02-0D0977D3F823}"/>
    <hyperlink ref="CF20" r:id="rId178" display="https://www.scansante.fr/applications/flux-entre-etablissements-orfee/submit?an=20&amp;gp=X09&amp;choix1=choix1_etab&amp;finess=210987665&amp;choix2=descact&amp;typedesc=comp&amp;_program=orfee.orfee_trt.sas" xr:uid="{322457B0-4D7C-B64F-942E-EB99A708E0B0}"/>
    <hyperlink ref="CF21" r:id="rId179" display="https://www.scansante.fr/applications/flux-entre-etablissements-orfee/submit?an=20&amp;gp=X22&amp;choix1=choix1_etab&amp;finess=210987665&amp;choix2=descact&amp;typedesc=comp&amp;_program=orfee.orfee_trt.sas" xr:uid="{A8B5B66F-D21D-3142-9B9C-27B6FBA3EED3}"/>
    <hyperlink ref="CF22" r:id="rId180" display="https://www.scansante.fr/applications/flux-entre-etablissements-orfee/submit?an=20&amp;gp=O03&amp;choix1=choix1_etab&amp;finess=210987665&amp;choix2=descact&amp;typedesc=comp&amp;_program=orfee.orfee_trt.sas" xr:uid="{7E8FBC8F-8152-0D40-85EA-E81D58116219}"/>
    <hyperlink ref="CF23" r:id="rId181" display="https://www.scansante.fr/applications/flux-entre-etablissements-orfee/submit?an=20&amp;gp=S05&amp;choix1=choix1_etab&amp;finess=210987665&amp;choix2=descact&amp;typedesc=comp&amp;_program=orfee.orfee_trt.sas" xr:uid="{1B05A194-EAB6-0F45-9142-6D4E6D9DC56A}"/>
    <hyperlink ref="CF24" r:id="rId182" display="https://www.scansante.fr/applications/flux-entre-etablissements-orfee/submit?an=20&amp;gp=X13&amp;choix1=choix1_etab&amp;finess=210987665&amp;choix2=descact&amp;typedesc=comp&amp;_program=orfee.orfee_trt.sas" xr:uid="{2DF1EAD3-916D-424A-A5A1-F143BF8559B9}"/>
    <hyperlink ref="CF25" r:id="rId183" display="https://www.scansante.fr/applications/flux-entre-etablissements-orfee/submit?an=20&amp;gp=X18&amp;choix1=choix1_etab&amp;finess=210987665&amp;choix2=descact&amp;typedesc=comp&amp;_program=orfee.orfee_trt.sas" xr:uid="{61F0219A-3A53-524F-9F4C-2CD5E04BF7A6}"/>
    <hyperlink ref="CT3" r:id="rId184" display="https://www.scansante.fr/applications/flux-entre-etablissements-orfee/submit?an=20&amp;gp=ALL&amp;choix1=choix1_etab&amp;finess=210987673&amp;choix2=descact&amp;typedesc=comp&amp;_program=orfee.orfee_trt.sas" xr:uid="{920D9A5A-CFC2-5847-931D-B5DAA1865D46}"/>
    <hyperlink ref="CT4" r:id="rId185" display="https://www.scansante.fr/applications/flux-entre-etablissements-orfee/submit?an=20&amp;gp=X07&amp;choix1=choix1_etab&amp;finess=210987673&amp;choix2=descact&amp;typedesc=comp&amp;_program=orfee.orfee_trt.sas" xr:uid="{659F8406-F683-764E-9154-0793E8849151}"/>
    <hyperlink ref="CT6" r:id="rId186" display="https://www.scansante.fr/applications/flux-entre-etablissements-orfee/submit?an=20&amp;gp=X08&amp;choix1=choix1_etab&amp;finess=210987673&amp;choix2=descact&amp;typedesc=comp&amp;_program=orfee.orfee_trt.sas" xr:uid="{C959EF57-2FAD-EB4E-A935-16F453D62A1B}"/>
    <hyperlink ref="CT8" r:id="rId187" display="https://www.scansante.fr/applications/flux-entre-etablissements-orfee/submit?an=20&amp;gp=X03&amp;choix1=choix1_etab&amp;finess=210987673&amp;choix2=descact&amp;typedesc=comp&amp;_program=orfee.orfee_trt.sas" xr:uid="{5CC02363-55D4-0E47-8C8E-C03887C35AA0}"/>
    <hyperlink ref="CT11" r:id="rId188" display="https://www.scansante.fr/applications/flux-entre-etablissements-orfee/submit?an=20&amp;gp=X20&amp;choix1=choix1_etab&amp;finess=210987673&amp;choix2=descact&amp;typedesc=comp&amp;_program=orfee.orfee_trt.sas" xr:uid="{14BDE453-4F44-114C-9EAB-71B7CD86067C}"/>
    <hyperlink ref="CT13" r:id="rId189" display="https://www.scansante.fr/applications/flux-entre-etablissements-orfee/submit?an=20&amp;gp=X24&amp;choix1=choix1_etab&amp;finess=210987673&amp;choix2=descact&amp;typedesc=comp&amp;_program=orfee.orfee_trt.sas" xr:uid="{94A26252-CE27-CE44-8DF4-CF7B6AA3B81E}"/>
    <hyperlink ref="CT14" r:id="rId190" display="https://www.scansante.fr/applications/flux-entre-etablissements-orfee/submit?an=20&amp;gp=X12&amp;choix1=choix1_etab&amp;finess=210987673&amp;choix2=descact&amp;typedesc=comp&amp;_program=orfee.orfee_trt.sas" xr:uid="{24FBCC47-AFEB-F14A-9C29-81201C4E6EFF}"/>
    <hyperlink ref="CT15" r:id="rId191" display="https://www.scansante.fr/applications/flux-entre-etablissements-orfee/submit?an=20&amp;gp=X14&amp;choix1=choix1_etab&amp;finess=210987673&amp;choix2=descact&amp;typedesc=comp&amp;_program=orfee.orfee_trt.sas" xr:uid="{D985E97F-F26C-8645-BF2E-E30B186C3F2E}"/>
    <hyperlink ref="CT16" r:id="rId192" display="https://www.scansante.fr/applications/flux-entre-etablissements-orfee/submit?an=20&amp;gp=X02&amp;choix1=choix1_etab&amp;finess=210987673&amp;choix2=descact&amp;typedesc=comp&amp;_program=orfee.orfee_trt.sas" xr:uid="{7EB73392-643C-854D-BA19-404B9C1D0DC4}"/>
    <hyperlink ref="CT17" r:id="rId193" display="https://www.scansante.fr/applications/flux-entre-etablissements-orfee/submit?an=20&amp;gp=X15&amp;choix1=choix1_etab&amp;finess=210987673&amp;choix2=descact&amp;typedesc=comp&amp;_program=orfee.orfee_trt.sas" xr:uid="{ACF3BC8D-5305-B94C-BAD6-673205875EC4}"/>
    <hyperlink ref="CT18" r:id="rId194" display="https://www.scansante.fr/applications/flux-entre-etablissements-orfee/submit?an=20&amp;gp=X16&amp;choix1=choix1_etab&amp;finess=210987673&amp;choix2=descact&amp;typedesc=comp&amp;_program=orfee.orfee_trt.sas" xr:uid="{B4C2F50B-28EA-3E46-BA01-01901262CD61}"/>
    <hyperlink ref="CT19" r:id="rId195" display="https://www.scansante.fr/applications/flux-entre-etablissements-orfee/submit?an=20&amp;gp=X22&amp;choix1=choix1_etab&amp;finess=210987673&amp;choix2=descact&amp;typedesc=comp&amp;_program=orfee.orfee_trt.sas" xr:uid="{9867FC2F-1534-E744-9D62-DB39E0AE5332}"/>
    <hyperlink ref="CT20" r:id="rId196" display="https://www.scansante.fr/applications/flux-entre-etablissements-orfee/submit?an=20&amp;gp=X18&amp;choix1=choix1_etab&amp;finess=210987673&amp;choix2=descact&amp;typedesc=comp&amp;_program=orfee.orfee_trt.sas" xr:uid="{01532D4C-CFF2-D745-99C0-2E8871385D46}"/>
    <hyperlink ref="CT21" r:id="rId197" display="https://www.scansante.fr/applications/flux-entre-etablissements-orfee/submit?an=20&amp;gp=S05&amp;choix1=choix1_etab&amp;finess=210987673&amp;choix2=descact&amp;typedesc=comp&amp;_program=orfee.orfee_trt.sas" xr:uid="{9AA5D5D9-4675-8640-84F9-55D957128870}"/>
    <hyperlink ref="CT22" r:id="rId198" display="https://www.scansante.fr/applications/flux-entre-etablissements-orfee/submit?an=20&amp;gp=X05&amp;choix1=choix1_etab&amp;finess=210987673&amp;choix2=descact&amp;typedesc=comp&amp;_program=orfee.orfee_trt.sas" xr:uid="{766229B0-1EB7-1C40-BD05-3973AE2CFA44}"/>
    <hyperlink ref="DH3" r:id="rId199" display="https://www.scansante.fr/applications/flux-entre-etablissements-orfee/submit?an=20&amp;gp=ALL&amp;choix1=choix1_etab&amp;finess=210987681&amp;choix2=descact&amp;typedesc=comp&amp;_program=orfee.orfee_trt.sas" xr:uid="{E80C5A7D-42C3-9F4C-98ED-A09052CE12A1}"/>
    <hyperlink ref="DH4" r:id="rId200" display="https://www.scansante.fr/applications/flux-entre-etablissements-orfee/submit?an=20&amp;gp=X06&amp;choix1=choix1_etab&amp;finess=210987681&amp;choix2=descact&amp;typedesc=comp&amp;_program=orfee.orfee_trt.sas" xr:uid="{17604C1D-85A5-1B46-B467-1483E6EA9621}"/>
    <hyperlink ref="DH6" r:id="rId201" display="https://www.scansante.fr/applications/flux-entre-etablissements-orfee/submit?an=20&amp;gp=X05&amp;choix1=choix1_etab&amp;finess=210987681&amp;choix2=descact&amp;typedesc=comp&amp;_program=orfee.orfee_trt.sas" xr:uid="{3297D703-42BB-C542-A9C5-0C895E8C7CE2}"/>
    <hyperlink ref="DH8" r:id="rId202" display="https://www.scansante.fr/applications/flux-entre-etablissements-orfee/submit?an=20&amp;gp=X08&amp;choix1=choix1_etab&amp;finess=210987681&amp;choix2=descact&amp;typedesc=comp&amp;_program=orfee.orfee_trt.sas" xr:uid="{A7BD51AF-1ECA-6C4F-A17E-17954569DB86}"/>
    <hyperlink ref="DH10" r:id="rId203" display="https://www.scansante.fr/applications/flux-entre-etablissements-orfee/submit?an=20&amp;gp=X24&amp;choix1=choix1_etab&amp;finess=210987681&amp;choix2=descact&amp;typedesc=comp&amp;_program=orfee.orfee_trt.sas" xr:uid="{69F227DB-FECE-434E-AC8C-9AD5567D4793}"/>
    <hyperlink ref="DH11" r:id="rId204" display="https://www.scansante.fr/applications/flux-entre-etablissements-orfee/submit?an=20&amp;gp=X03&amp;choix1=choix1_etab&amp;finess=210987681&amp;choix2=descact&amp;typedesc=comp&amp;_program=orfee.orfee_trt.sas" xr:uid="{601A9A9F-0DF1-A041-82B9-96DF26A40E04}"/>
    <hyperlink ref="DH12" r:id="rId205" display="https://www.scansante.fr/applications/flux-entre-etablissements-orfee/submit?an=20&amp;gp=X07&amp;choix1=choix1_etab&amp;finess=210987681&amp;choix2=descact&amp;typedesc=comp&amp;_program=orfee.orfee_trt.sas" xr:uid="{7FDABE20-798A-D349-9E4E-4F5CA083CB6F}"/>
    <hyperlink ref="DH13" r:id="rId206" display="https://www.scansante.fr/applications/flux-entre-etablissements-orfee/submit?an=20&amp;gp=X15&amp;choix1=choix1_etab&amp;finess=210987681&amp;choix2=descact&amp;typedesc=comp&amp;_program=orfee.orfee_trt.sas" xr:uid="{CA068FBA-3DF8-5E43-8C6D-DF3DC342BA20}"/>
    <hyperlink ref="DH14" r:id="rId207" display="https://www.scansante.fr/applications/flux-entre-etablissements-orfee/submit?an=20&amp;gp=X02&amp;choix1=choix1_etab&amp;finess=210987681&amp;choix2=descact&amp;typedesc=comp&amp;_program=orfee.orfee_trt.sas" xr:uid="{CA58FAB5-7620-B543-98EE-15BBBF062161}"/>
    <hyperlink ref="DH15" r:id="rId208" display="https://www.scansante.fr/applications/flux-entre-etablissements-orfee/submit?an=20&amp;gp=X20&amp;choix1=choix1_etab&amp;finess=210987681&amp;choix2=descact&amp;typedesc=comp&amp;_program=orfee.orfee_trt.sas" xr:uid="{8CD6966F-8DBB-BF4C-B753-0B03370E68CB}"/>
    <hyperlink ref="DH16" r:id="rId209" display="https://www.scansante.fr/applications/flux-entre-etablissements-orfee/submit?an=20&amp;gp=X22&amp;choix1=choix1_etab&amp;finess=210987681&amp;choix2=descact&amp;typedesc=comp&amp;_program=orfee.orfee_trt.sas" xr:uid="{F7080772-6AD4-7441-8A0D-FED29E2D86EC}"/>
    <hyperlink ref="DH17" r:id="rId210" display="https://www.scansante.fr/applications/flux-entre-etablissements-orfee/submit?an=20&amp;gp=X12&amp;choix1=choix1_etab&amp;finess=210987681&amp;choix2=descact&amp;typedesc=comp&amp;_program=orfee.orfee_trt.sas" xr:uid="{7CC0BA7A-4E40-9146-ABB6-9783A401A4B0}"/>
    <hyperlink ref="DH18" r:id="rId211" display="https://www.scansante.fr/applications/flux-entre-etablissements-orfee/submit?an=20&amp;gp=X16&amp;choix1=choix1_etab&amp;finess=210987681&amp;choix2=descact&amp;typedesc=comp&amp;_program=orfee.orfee_trt.sas" xr:uid="{BD2138CF-16D7-4C41-9B0F-495BFD512135}"/>
    <hyperlink ref="DH19" r:id="rId212" display="https://www.scansante.fr/applications/flux-entre-etablissements-orfee/submit?an=20&amp;gp=X04&amp;choix1=choix1_etab&amp;finess=210987681&amp;choix2=descact&amp;typedesc=comp&amp;_program=orfee.orfee_trt.sas" xr:uid="{1768B2F9-71B8-324F-92F5-02D6F3AEF5C6}"/>
    <hyperlink ref="DH20" r:id="rId213" display="https://www.scansante.fr/applications/flux-entre-etablissements-orfee/submit?an=20&amp;gp=X14&amp;choix1=choix1_etab&amp;finess=210987681&amp;choix2=descact&amp;typedesc=comp&amp;_program=orfee.orfee_trt.sas" xr:uid="{CC261B41-6553-7048-9CED-DA799A91DDE6}"/>
    <hyperlink ref="DH21" r:id="rId214" display="https://www.scansante.fr/applications/flux-entre-etablissements-orfee/submit?an=20&amp;gp=X21&amp;choix1=choix1_etab&amp;finess=210987681&amp;choix2=descact&amp;typedesc=comp&amp;_program=orfee.orfee_trt.sas" xr:uid="{8789D24B-2C80-794A-A129-1B56F48BFDA9}"/>
    <hyperlink ref="EG8" r:id="rId215" display="https://www.scansante.fr/applications/flux-entre-etablissements-orfee/submit?an=20&amp;gp=X08&amp;choix1=choix1_etab&amp;finess=210987699&amp;choix2=descact&amp;typedesc=comp&amp;_program=orfee.orfee_trt.sas" xr:uid="{34208E03-2779-5C40-BF6D-D7677CA25247}"/>
    <hyperlink ref="EG11" r:id="rId216" display="https://www.scansante.fr/applications/flux-entre-etablissements-orfee/submit?an=20&amp;gp=X07&amp;choix1=choix1_etab&amp;finess=210987699&amp;choix2=descact&amp;typedesc=comp&amp;_program=orfee.orfee_trt.sas" xr:uid="{4E0481D9-70AC-DF40-8E4E-78F9BEC1A5A3}"/>
    <hyperlink ref="EG14" r:id="rId217" display="https://www.scansante.fr/applications/flux-entre-etablissements-orfee/submit?an=20&amp;gp=X03&amp;choix1=choix1_etab&amp;finess=210987699&amp;choix2=descact&amp;typedesc=comp&amp;_program=orfee.orfee_trt.sas" xr:uid="{EC36F1D8-7075-5443-8266-1DDF886A88BA}"/>
    <hyperlink ref="EG16" r:id="rId218" display="https://www.scansante.fr/applications/flux-entre-etablissements-orfee/submit?an=20&amp;gp=C11&amp;choix1=choix1_etab&amp;finess=210987699&amp;choix2=descact&amp;typedesc=comp&amp;_program=orfee.orfee_trt.sas" xr:uid="{4E318446-AEC1-0448-99F3-3BBA0F1B4B26}"/>
    <hyperlink ref="EG17" r:id="rId219" display="https://www.scansante.fr/applications/flux-entre-etablissements-orfee/submit?an=20&amp;gp=X16&amp;choix1=choix1_etab&amp;finess=210987699&amp;choix2=descact&amp;typedesc=comp&amp;_program=orfee.orfee_trt.sas" xr:uid="{53FCA0A7-BF18-B445-A18A-89642BD0F3C1}"/>
    <hyperlink ref="EG18" r:id="rId220" display="https://www.scansante.fr/applications/flux-entre-etablissements-orfee/submit?an=20&amp;gp=X02&amp;choix1=choix1_etab&amp;finess=210987699&amp;choix2=descact&amp;typedesc=comp&amp;_program=orfee.orfee_trt.sas" xr:uid="{8A6B0D87-9B3F-3148-B1BF-E3A488B20928}"/>
    <hyperlink ref="EG19" r:id="rId221" display="https://www.scansante.fr/applications/flux-entre-etablissements-orfee/submit?an=20&amp;gp=X12&amp;choix1=choix1_etab&amp;finess=210987699&amp;choix2=descact&amp;typedesc=comp&amp;_program=orfee.orfee_trt.sas" xr:uid="{1E8DFE54-D617-C64D-BA58-D4F3CC0A9DFA}"/>
    <hyperlink ref="EG21" r:id="rId222" display="https://www.scansante.fr/applications/flux-entre-etablissements-orfee/submit?an=20&amp;gp=X06&amp;choix1=choix1_etab&amp;finess=210987699&amp;choix2=descact&amp;typedesc=comp&amp;_program=orfee.orfee_trt.sas" xr:uid="{702DA816-BEDE-D245-93F4-389AB5A80947}"/>
    <hyperlink ref="EG22" r:id="rId223" display="https://www.scansante.fr/applications/flux-entre-etablissements-orfee/submit?an=20&amp;gp=X05&amp;choix1=choix1_etab&amp;finess=210987699&amp;choix2=descact&amp;typedesc=comp&amp;_program=orfee.orfee_trt.sas" xr:uid="{FA07EF7D-7AE9-8149-8FE6-02D1516372A9}"/>
    <hyperlink ref="EG23" r:id="rId224" display="https://www.scansante.fr/applications/flux-entre-etablissements-orfee/submit?an=20&amp;gp=N02&amp;choix1=choix1_etab&amp;finess=210987699&amp;choix2=descact&amp;typedesc=comp&amp;_program=orfee.orfee_trt.sas" xr:uid="{5A822264-9D38-5844-B0FB-1E6A2081E549}"/>
    <hyperlink ref="EG24" r:id="rId225" display="https://www.scansante.fr/applications/flux-entre-etablissements-orfee/submit?an=20&amp;gp=X21&amp;choix1=choix1_etab&amp;finess=210987699&amp;choix2=descact&amp;typedesc=comp&amp;_program=orfee.orfee_trt.sas" xr:uid="{A4CD1699-709A-2A41-84B5-52E376543160}"/>
    <hyperlink ref="EG25" r:id="rId226" display="https://www.scansante.fr/applications/flux-entre-etablissements-orfee/submit?an=20&amp;gp=O01&amp;choix1=choix1_etab&amp;finess=210987699&amp;choix2=descact&amp;typedesc=comp&amp;_program=orfee.orfee_trt.sas" xr:uid="{42FEF344-151A-E14C-B989-B85C164E41B2}"/>
    <hyperlink ref="EG26" r:id="rId227" display="https://www.scansante.fr/applications/flux-entre-etablissements-orfee/submit?an=20&amp;gp=S02&amp;choix1=choix1_etab&amp;finess=210987699&amp;choix2=descact&amp;typedesc=comp&amp;_program=orfee.orfee_trt.sas" xr:uid="{665135E6-C613-9341-A276-63E35D1051D4}"/>
    <hyperlink ref="EG27" r:id="rId228" display="https://www.scansante.fr/applications/flux-entre-etablissements-orfee/submit?an=20&amp;gp=C07&amp;choix1=choix1_etab&amp;finess=210987699&amp;choix2=descact&amp;typedesc=comp&amp;_program=orfee.orfee_trt.sas" xr:uid="{463DEF64-BFD8-3B48-A82B-125C537DFFA9}"/>
    <hyperlink ref="EG28" r:id="rId229" display="https://www.scansante.fr/applications/flux-entre-etablissements-orfee/submit?an=20&amp;gp=S03&amp;choix1=choix1_etab&amp;finess=210987699&amp;choix2=descact&amp;typedesc=comp&amp;_program=orfee.orfee_trt.sas" xr:uid="{840044F5-720D-7B40-829E-918B7E990087}"/>
    <hyperlink ref="EG29" r:id="rId230" display="https://www.scansante.fr/applications/flux-entre-etablissements-orfee/submit?an=20&amp;gp=X24&amp;choix1=choix1_etab&amp;finess=210987699&amp;choix2=descact&amp;typedesc=comp&amp;_program=orfee.orfee_trt.sas" xr:uid="{472DDEDA-9581-AE44-823C-796BF76EB90A}"/>
    <hyperlink ref="EG30" r:id="rId231" display="https://www.scansante.fr/applications/flux-entre-etablissements-orfee/submit?an=20&amp;gp=K02&amp;choix1=choix1_etab&amp;finess=210987699&amp;choix2=descact&amp;typedesc=comp&amp;_program=orfee.orfee_trt.sas" xr:uid="{565C8C31-3023-9E41-9B56-91C339E7161C}"/>
    <hyperlink ref="EG31" r:id="rId232" display="https://www.scansante.fr/applications/flux-entre-etablissements-orfee/submit?an=20&amp;gp=O04&amp;choix1=choix1_etab&amp;finess=210987699&amp;choix2=descact&amp;typedesc=comp&amp;_program=orfee.orfee_trt.sas" xr:uid="{72F3E7BF-D98B-194E-85D4-B417F9E22363}"/>
    <hyperlink ref="EG32" r:id="rId233" display="https://www.scansante.fr/applications/flux-entre-etablissements-orfee/submit?an=20&amp;gp=X09&amp;choix1=choix1_etab&amp;finess=210987699&amp;choix2=descact&amp;typedesc=comp&amp;_program=orfee.orfee_trt.sas" xr:uid="{204C7DBC-C061-3141-B030-E8B5943675B0}"/>
    <hyperlink ref="EG33" r:id="rId234" display="https://www.scansante.fr/applications/flux-entre-etablissements-orfee/submit?an=20&amp;gp=X14&amp;choix1=choix1_etab&amp;finess=210987699&amp;choix2=descact&amp;typedesc=comp&amp;_program=orfee.orfee_trt.sas" xr:uid="{38D05EB6-F65F-3745-9BBC-220C878C925D}"/>
    <hyperlink ref="EG34" r:id="rId235" display="https://www.scansante.fr/applications/flux-entre-etablissements-orfee/submit?an=20&amp;gp=K09&amp;choix1=choix1_etab&amp;finess=210987699&amp;choix2=descact&amp;typedesc=comp&amp;_program=orfee.orfee_trt.sas" xr:uid="{34205595-5A8B-5C43-AEF9-2E4FE5886F86}"/>
    <hyperlink ref="EG35" r:id="rId236" display="https://www.scansante.fr/applications/flux-entre-etablissements-orfee/submit?an=20&amp;gp=X15&amp;choix1=choix1_etab&amp;finess=210987699&amp;choix2=descact&amp;typedesc=comp&amp;_program=orfee.orfee_trt.sas" xr:uid="{C31D7D27-93A3-4642-9E7A-0BA92F8F0852}"/>
    <hyperlink ref="EG36" r:id="rId237" display="https://www.scansante.fr/applications/flux-entre-etablissements-orfee/submit?an=20&amp;gp=C17&amp;choix1=choix1_etab&amp;finess=210987699&amp;choix2=descact&amp;typedesc=comp&amp;_program=orfee.orfee_trt.sas" xr:uid="{55679E69-35F2-BF48-A09C-A75B5FD7F1CB}"/>
    <hyperlink ref="EG37" r:id="rId238" display="https://www.scansante.fr/applications/flux-entre-etablissements-orfee/submit?an=20&amp;gp=C10&amp;choix1=choix1_etab&amp;finess=210987699&amp;choix2=descact&amp;typedesc=comp&amp;_program=orfee.orfee_trt.sas" xr:uid="{71118E26-A8D9-5144-8394-F1CD3C024880}"/>
    <hyperlink ref="EG38" r:id="rId239" display="https://www.scansante.fr/applications/flux-entre-etablissements-orfee/submit?an=20&amp;gp=C25&amp;choix1=choix1_etab&amp;finess=210987699&amp;choix2=descact&amp;typedesc=comp&amp;_program=orfee.orfee_trt.sas" xr:uid="{7E7BE764-8E1C-634C-86D8-15CFC742283B}"/>
    <hyperlink ref="EG39" r:id="rId240" display="https://www.scansante.fr/applications/flux-entre-etablissements-orfee/submit?an=20&amp;gp=C08&amp;choix1=choix1_etab&amp;finess=210987699&amp;choix2=descact&amp;typedesc=comp&amp;_program=orfee.orfee_trt.sas" xr:uid="{AAC268EF-2234-8244-8EB6-7EFE4EF01CF5}"/>
    <hyperlink ref="EG40" r:id="rId241" display="https://www.scansante.fr/applications/flux-entre-etablissements-orfee/submit?an=20&amp;gp=C23&amp;choix1=choix1_etab&amp;finess=210987699&amp;choix2=descact&amp;typedesc=comp&amp;_program=orfee.orfee_trt.sas" xr:uid="{289DD320-3244-1644-A181-B2D2EF7FE698}"/>
    <hyperlink ref="EG41" r:id="rId242" display="https://www.scansante.fr/applications/flux-entre-etablissements-orfee/submit?an=20&amp;gp=S05&amp;choix1=choix1_etab&amp;finess=210987699&amp;choix2=descact&amp;typedesc=comp&amp;_program=orfee.orfee_trt.sas" xr:uid="{6BBF9567-8833-1241-AFAD-8ED7C942D344}"/>
    <hyperlink ref="EG42" r:id="rId243" display="https://www.scansante.fr/applications/flux-entre-etablissements-orfee/submit?an=20&amp;gp=O03&amp;choix1=choix1_etab&amp;finess=210987699&amp;choix2=descact&amp;typedesc=comp&amp;_program=orfee.orfee_trt.sas" xr:uid="{BCAC97B9-C3A8-D04C-8E1F-C6A454ACC00F}"/>
    <hyperlink ref="EG43" r:id="rId244" display="https://www.scansante.fr/applications/flux-entre-etablissements-orfee/submit?an=20&amp;gp=X04&amp;choix1=choix1_etab&amp;finess=210987699&amp;choix2=descact&amp;typedesc=comp&amp;_program=orfee.orfee_trt.sas" xr:uid="{2D441C18-BB56-444B-A213-74D6987E06DD}"/>
    <hyperlink ref="EG44" r:id="rId245" display="https://www.scansante.fr/applications/flux-entre-etablissements-orfee/submit?an=20&amp;gp=C20&amp;choix1=choix1_etab&amp;finess=210987699&amp;choix2=descact&amp;typedesc=comp&amp;_program=orfee.orfee_trt.sas" xr:uid="{008C3160-E4EB-8F4D-958E-4E58E1BE52D1}"/>
    <hyperlink ref="EG45" r:id="rId246" display="https://www.scansante.fr/applications/flux-entre-etablissements-orfee/submit?an=20&amp;gp=X20&amp;choix1=choix1_etab&amp;finess=210987699&amp;choix2=descact&amp;typedesc=comp&amp;_program=orfee.orfee_trt.sas" xr:uid="{ACB18044-17E7-4749-AA11-9214F12DB4F3}"/>
    <hyperlink ref="EG46" r:id="rId247" display="https://www.scansante.fr/applications/flux-entre-etablissements-orfee/submit?an=20&amp;gp=X13&amp;choix1=choix1_etab&amp;finess=210987699&amp;choix2=descact&amp;typedesc=comp&amp;_program=orfee.orfee_trt.sas" xr:uid="{F2295754-FD7E-E84E-BBD1-1E77B629119A}"/>
    <hyperlink ref="EG47" r:id="rId248" display="https://www.scansante.fr/applications/flux-entre-etablissements-orfee/submit?an=20&amp;gp=C15&amp;choix1=choix1_etab&amp;finess=210987699&amp;choix2=descact&amp;typedesc=comp&amp;_program=orfee.orfee_trt.sas" xr:uid="{ABC119A5-A6AF-3148-A9BC-80196BE627D7}"/>
    <hyperlink ref="EG48" r:id="rId249" display="https://www.scansante.fr/applications/flux-entre-etablissements-orfee/submit?an=20&amp;gp=C19&amp;choix1=choix1_etab&amp;finess=210987699&amp;choix2=descact&amp;typedesc=comp&amp;_program=orfee.orfee_trt.sas" xr:uid="{0515933E-A61C-A340-A9D1-04F70C5A6995}"/>
    <hyperlink ref="EG49" r:id="rId250" display="https://www.scansante.fr/applications/flux-entre-etablissements-orfee/submit?an=20&amp;gp=X18&amp;choix1=choix1_etab&amp;finess=210987699&amp;choix2=descact&amp;typedesc=comp&amp;_program=orfee.orfee_trt.sas" xr:uid="{894C0B0E-F41C-BE4C-8F51-FDC0B29E6D56}"/>
    <hyperlink ref="EG50" r:id="rId251" display="https://www.scansante.fr/applications/flux-entre-etablissements-orfee/submit?an=20&amp;gp=O02&amp;choix1=choix1_etab&amp;finess=210987699&amp;choix2=descact&amp;typedesc=comp&amp;_program=orfee.orfee_trt.sas" xr:uid="{6B614CDB-81CF-2B4B-8070-1DF2DF3B84D8}"/>
    <hyperlink ref="EG51" r:id="rId252" display="https://www.scansante.fr/applications/flux-entre-etablissements-orfee/submit?an=20&amp;gp=K10&amp;choix1=choix1_etab&amp;finess=210987699&amp;choix2=descact&amp;typedesc=comp&amp;_program=orfee.orfee_trt.sas" xr:uid="{0D363162-C698-0E4E-BE05-2C7F06171B16}"/>
    <hyperlink ref="EG52" r:id="rId253" display="https://www.scansante.fr/applications/flux-entre-etablissements-orfee/submit?an=20&amp;gp=X11&amp;choix1=choix1_etab&amp;finess=210987699&amp;choix2=descact&amp;typedesc=comp&amp;_program=orfee.orfee_trt.sas" xr:uid="{A2E98A96-1B0D-1A4B-AF52-B7120D5F056F}"/>
    <hyperlink ref="EG53" r:id="rId254" display="https://www.scansante.fr/applications/flux-entre-etablissements-orfee/submit?an=20&amp;gp=C06&amp;choix1=choix1_etab&amp;finess=210987699&amp;choix2=descact&amp;typedesc=comp&amp;_program=orfee.orfee_trt.sas" xr:uid="{85134784-ED2C-7D4B-BE7E-211100D3D8F9}"/>
    <hyperlink ref="EG54" r:id="rId255" display="https://www.scansante.fr/applications/flux-entre-etablissements-orfee/submit?an=20&amp;gp=C16&amp;choix1=choix1_etab&amp;finess=210987699&amp;choix2=descact&amp;typedesc=comp&amp;_program=orfee.orfee_trt.sas" xr:uid="{17AF562D-1087-2646-9139-2694013D6E6C}"/>
    <hyperlink ref="EG55" r:id="rId256" display="https://www.scansante.fr/applications/flux-entre-etablissements-orfee/submit?an=20&amp;gp=X19&amp;choix1=choix1_etab&amp;finess=210987699&amp;choix2=descact&amp;typedesc=comp&amp;_program=orfee.orfee_trt.sas" xr:uid="{FAC7F1E3-C1EC-D34F-B7C8-5BF548C5ED95}"/>
    <hyperlink ref="EG56" r:id="rId257" display="https://www.scansante.fr/applications/flux-entre-etablissements-orfee/submit?an=20&amp;gp=K08&amp;choix1=choix1_etab&amp;finess=210987699&amp;choix2=descact&amp;typedesc=comp&amp;_program=orfee.orfee_trt.sas" xr:uid="{F1C0DF55-22A3-324B-A0F7-DE4E59BE5363}"/>
    <hyperlink ref="EG57" r:id="rId258" display="https://www.scansante.fr/applications/flux-entre-etablissements-orfee/submit?an=20&amp;gp=X10&amp;choix1=choix1_etab&amp;finess=210987699&amp;choix2=descact&amp;typedesc=comp&amp;_program=orfee.orfee_trt.sas" xr:uid="{27232A54-DEA9-E64B-9C70-0391C6D1D2F9}"/>
    <hyperlink ref="EG58" r:id="rId259" display="https://www.scansante.fr/applications/flux-entre-etablissements-orfee/submit?an=20&amp;gp=X22&amp;choix1=choix1_etab&amp;finess=210987699&amp;choix2=descact&amp;typedesc=comp&amp;_program=orfee.orfee_trt.sas" xr:uid="{C741DC7F-F33D-044F-92E1-4CE341B929AF}"/>
    <hyperlink ref="EG59" r:id="rId260" display="https://www.scansante.fr/applications/flux-entre-etablissements-orfee/submit?an=20&amp;gp=K05&amp;choix1=choix1_etab&amp;finess=210987699&amp;choix2=descact&amp;typedesc=comp&amp;_program=orfee.orfee_trt.sas" xr:uid="{7B728B4A-C640-8542-8D07-0A41495CF563}"/>
    <hyperlink ref="EG60" r:id="rId261" display="https://www.scansante.fr/applications/flux-entre-etablissements-orfee/submit?an=20&amp;gp=K12&amp;choix1=choix1_etab&amp;finess=210987699&amp;choix2=descact&amp;typedesc=comp&amp;_program=orfee.orfee_trt.sas" xr:uid="{E9C799B6-9DE1-8045-B3B2-D0AB7FE6E6C1}"/>
    <hyperlink ref="EG3" r:id="rId262" display="https://www.scansante.fr/applications/flux-entre-etablissements-orfee/submit?an=20&amp;gp=ALL&amp;choix1=choix1_etab&amp;finess=210987699&amp;choix2=descact&amp;typedesc=comp&amp;_program=orfee.orfee_trt.sas" xr:uid="{4597D21C-5508-0D4E-9E68-8F75439F5F94}"/>
    <hyperlink ref="EG4" r:id="rId263" display="https://www.scansante.fr/applications/flux-entre-etablissements-orfee/submit?an=20&amp;gp=C09&amp;choix1=choix1_etab&amp;finess=210987699&amp;choix2=descact&amp;typedesc=comp&amp;_program=orfee.orfee_trt.sas" xr:uid="{9AA15CC8-7012-3B44-8554-27610FF13222}"/>
    <hyperlink ref="DV3" r:id="rId264" display="https://www.scansante.fr/applications/flux-entre-etablissements-orfee/submit?an=20&amp;gp=ALL&amp;choix1=choix1_etab&amp;finess=210987582&amp;choix2=descact&amp;typedesc=comp&amp;_program=orfee.orfee_trt.sas" xr:uid="{E2DE93A8-AC6D-DC4C-AE23-4C570E5DD5AC}"/>
    <hyperlink ref="DV4" r:id="rId265" display="https://www.scansante.fr/applications/flux-entre-etablissements-orfee/submit?an=20&amp;gp=X22&amp;choix1=choix1_etab&amp;finess=210987582&amp;choix2=descact&amp;typedesc=comp&amp;_program=orfee.orfee_trt.sas" xr:uid="{B52EE358-1949-5E4F-8CB8-219EA9E37A3E}"/>
    <hyperlink ref="C25" r:id="rId266" display="https://www.scansante.fr/applications/flux-entre-etablissements-orfee/submit?an=20&amp;gp=X05&amp;choix1=choix1_etab&amp;finess=210986089&amp;choix2=descact&amp;typedesc=comp&amp;_program=orfee.orfee_trt.sas" xr:uid="{C81BC145-088E-7045-85F9-F59D4AEAD742}"/>
    <hyperlink ref="AE31" r:id="rId267" display="https://www.scansante.fr/applications/flux-entre-etablissements-orfee/submit?an=20&amp;gp=C02&amp;choix1=choix1_etab&amp;finess=210987558&amp;choix2=descact&amp;typedesc=comp&amp;_program=orfee.orfee_trt.sas" xr:uid="{253CFCB4-0D7F-424F-AD57-D2D9C343F103}"/>
    <hyperlink ref="CT10" r:id="rId268" display="https://www.scansante.fr/applications/flux-entre-etablissements-orfee/submit?an=20&amp;gp=X06&amp;choix1=choix1_etab&amp;finess=210987673&amp;choix2=descact&amp;typedesc=comp&amp;_program=orfee.orfee_trt.sas" xr:uid="{732E3132-24CA-F242-BE75-85621231C510}"/>
    <hyperlink ref="C5" r:id="rId269" display="https://www.scansante.fr/applications/flux-entre-etablissements-orfee/submit?an=20&amp;gp=X08&amp;choix1=choix1_etab&amp;finess=210986089&amp;choix2=descact&amp;typedesc=comp&amp;_program=orfee.orfee_trt.sas" xr:uid="{D0BF2A57-B0A0-FB4F-BFA1-EB3EA091CD2A}"/>
    <hyperlink ref="C7" r:id="rId270" display="https://www.scansante.fr/applications/flux-entre-etablissements-orfee/submit?an=20&amp;gp=X07&amp;choix1=choix1_etab&amp;finess=210986089&amp;choix2=descact&amp;typedesc=comp&amp;_program=orfee.orfee_trt.sas" xr:uid="{FB1486B0-4C46-9F45-B9CE-FA8618B0F177}"/>
    <hyperlink ref="C8" r:id="rId271" display="https://www.scansante.fr/applications/flux-entre-etablissements-orfee/submit?an=20&amp;gp=X07&amp;choix1=choix1_etab&amp;finess=210986089&amp;choix2=descact&amp;typedesc=comp&amp;_program=orfee.orfee_trt.sas" xr:uid="{324A4839-060C-1B42-9845-D1B87F9BC15E}"/>
    <hyperlink ref="C10" r:id="rId272" display="https://www.scansante.fr/applications/flux-entre-etablissements-orfee/submit?an=20&amp;gp=X20&amp;choix1=choix1_etab&amp;finess=210986089&amp;choix2=descact&amp;typedesc=comp&amp;_program=orfee.orfee_trt.sas" xr:uid="{346387E0-A5E3-5841-8CA6-139C6B20DE8F}"/>
    <hyperlink ref="C11" r:id="rId273" display="https://www.scansante.fr/applications/flux-entre-etablissements-orfee/submit?an=20&amp;gp=X20&amp;choix1=choix1_etab&amp;finess=210986089&amp;choix2=descact&amp;typedesc=comp&amp;_program=orfee.orfee_trt.sas" xr:uid="{3D75834F-2356-F844-A30F-6A51FE59C8EC}"/>
    <hyperlink ref="C13" r:id="rId274" display="https://www.scansante.fr/applications/flux-entre-etablissements-orfee/submit?an=20&amp;gp=X03&amp;choix1=choix1_etab&amp;finess=210986089&amp;choix2=descact&amp;typedesc=comp&amp;_program=orfee.orfee_trt.sas" xr:uid="{0F85542F-7C8B-4F45-A3EA-B55CD248CA39}"/>
    <hyperlink ref="C14" r:id="rId275" display="https://www.scansante.fr/applications/flux-entre-etablissements-orfee/submit?an=20&amp;gp=X03&amp;choix1=choix1_etab&amp;finess=210986089&amp;choix2=descact&amp;typedesc=comp&amp;_program=orfee.orfee_trt.sas" xr:uid="{75A22C0C-7712-4A49-A9B6-FF71DEAC209D}"/>
    <hyperlink ref="C16" r:id="rId276" display="https://www.scansante.fr/applications/flux-entre-etablissements-orfee/submit?an=20&amp;gp=X06&amp;choix1=choix1_etab&amp;finess=210986089&amp;choix2=descact&amp;typedesc=comp&amp;_program=orfee.orfee_trt.sas" xr:uid="{96742558-F078-C345-91EC-F5685FA2C85E}"/>
    <hyperlink ref="C17" r:id="rId277" display="https://www.scansante.fr/applications/flux-entre-etablissements-orfee/submit?an=20&amp;gp=X06&amp;choix1=choix1_etab&amp;finess=210986089&amp;choix2=descact&amp;typedesc=comp&amp;_program=orfee.orfee_trt.sas" xr:uid="{65CEB8C6-AF6F-AC45-9A0B-3CC997CEAC17}"/>
    <hyperlink ref="C19" r:id="rId278" display="https://www.scansante.fr/applications/flux-entre-etablissements-orfee/submit?an=20&amp;gp=X02&amp;choix1=choix1_etab&amp;finess=210986089&amp;choix2=descact&amp;typedesc=comp&amp;_program=orfee.orfee_trt.sas" xr:uid="{9723160D-E5CB-854B-8717-25169E90EAAE}"/>
    <hyperlink ref="C21" r:id="rId279" display="https://www.scansante.fr/applications/flux-entre-etablissements-orfee/submit?an=20&amp;gp=X12&amp;choix1=choix1_etab&amp;finess=210986089&amp;choix2=descact&amp;typedesc=comp&amp;_program=orfee.orfee_trt.sas" xr:uid="{A4A21B89-48A5-AC4A-9672-68FA999766F9}"/>
    <hyperlink ref="C23" r:id="rId280" display="https://www.scansante.fr/applications/flux-entre-etablissements-orfee/submit?an=20&amp;gp=X14&amp;choix1=choix1_etab&amp;finess=210986089&amp;choix2=descact&amp;typedesc=comp&amp;_program=orfee.orfee_trt.sas" xr:uid="{431F2146-DBD5-DD4E-9049-DF7A889E2B0E}"/>
    <hyperlink ref="Q5" r:id="rId281" display="https://www.scansante.fr/applications/flux-entre-etablissements-orfee/submit?an=20&amp;gp=X21&amp;choix1=choix1_etab&amp;finess=210987632&amp;choix2=descact&amp;typedesc=comp&amp;_program=orfee.orfee_trt.sas" xr:uid="{2BD2762C-A890-0C4B-9FA2-EA2E400871FE}"/>
    <hyperlink ref="AE5" r:id="rId282" display="https://www.scansante.fr/applications/flux-entre-etablissements-orfee/submit?an=20&amp;gp=C09&amp;choix1=choix1_etab&amp;finess=210987558&amp;choix2=descact&amp;typedesc=comp&amp;_program=orfee.orfee_trt.sas" xr:uid="{C27ADEC3-16DF-EB45-8299-102961585436}"/>
    <hyperlink ref="AE6" r:id="rId283" display="https://www.scansante.fr/applications/flux-entre-etablissements-orfee/submit?an=20&amp;gp=C09&amp;choix1=choix1_etab&amp;finess=210987558&amp;choix2=descact&amp;typedesc=comp&amp;_program=orfee.orfee_trt.sas" xr:uid="{78B94F44-B528-964C-8DE5-C84835460BEF}"/>
    <hyperlink ref="AE7" r:id="rId284" display="https://www.scansante.fr/applications/flux-entre-etablissements-orfee/submit?an=20&amp;gp=C09&amp;choix1=choix1_etab&amp;finess=210987558&amp;choix2=descact&amp;typedesc=comp&amp;_program=orfee.orfee_trt.sas" xr:uid="{3CF54376-0964-154E-968A-DF877632C7B5}"/>
    <hyperlink ref="AE8" r:id="rId285" display="https://www.scansante.fr/applications/flux-entre-etablissements-orfee/submit?an=20&amp;gp=C09&amp;choix1=choix1_etab&amp;finess=210987558&amp;choix2=descact&amp;typedesc=comp&amp;_program=orfee.orfee_trt.sas" xr:uid="{FD840DB9-2952-9545-AECA-1C064A24B059}"/>
    <hyperlink ref="AE9" r:id="rId286" display="https://www.scansante.fr/applications/flux-entre-etablissements-orfee/submit?an=20&amp;gp=C09&amp;choix1=choix1_etab&amp;finess=210987558&amp;choix2=descact&amp;typedesc=comp&amp;_program=orfee.orfee_trt.sas" xr:uid="{0E450341-E07D-AA47-8A7C-B8CC5C0CEBB6}"/>
    <hyperlink ref="AE10" r:id="rId287" display="https://www.scansante.fr/applications/flux-entre-etablissements-orfee/submit?an=20&amp;gp=C09&amp;choix1=choix1_etab&amp;finess=210987558&amp;choix2=descact&amp;typedesc=comp&amp;_program=orfee.orfee_trt.sas" xr:uid="{4009F62F-FFF7-B944-A879-FC949C62B95C}"/>
    <hyperlink ref="AE12" r:id="rId288" display="https://www.scansante.fr/applications/flux-entre-etablissements-orfee/submit?an=20&amp;gp=X08&amp;choix1=choix1_etab&amp;finess=210987558&amp;choix2=descact&amp;typedesc=comp&amp;_program=orfee.orfee_trt.sas" xr:uid="{3B0454E3-C01E-4847-9A2F-D2294DFDF9A9}"/>
    <hyperlink ref="AE13" r:id="rId289" display="https://www.scansante.fr/applications/flux-entre-etablissements-orfee/submit?an=20&amp;gp=X08&amp;choix1=choix1_etab&amp;finess=210987558&amp;choix2=descact&amp;typedesc=comp&amp;_program=orfee.orfee_trt.sas" xr:uid="{11E90BF8-D9AE-8C45-9621-E33DE175E635}"/>
    <hyperlink ref="AE14" r:id="rId290" display="https://www.scansante.fr/applications/flux-entre-etablissements-orfee/submit?an=20&amp;gp=X08&amp;choix1=choix1_etab&amp;finess=210987558&amp;choix2=descact&amp;typedesc=comp&amp;_program=orfee.orfee_trt.sas" xr:uid="{462928B3-F4EE-BC45-BE4F-AB5291014FC2}"/>
    <hyperlink ref="AE15" r:id="rId291" display="https://www.scansante.fr/applications/flux-entre-etablissements-orfee/submit?an=20&amp;gp=X08&amp;choix1=choix1_etab&amp;finess=210987558&amp;choix2=descact&amp;typedesc=comp&amp;_program=orfee.orfee_trt.sas" xr:uid="{DCDA2C54-9148-A646-A7F6-693795509600}"/>
    <hyperlink ref="AE16" r:id="rId292" display="https://www.scansante.fr/applications/flux-entre-etablissements-orfee/submit?an=20&amp;gp=X08&amp;choix1=choix1_etab&amp;finess=210987558&amp;choix2=descact&amp;typedesc=comp&amp;_program=orfee.orfee_trt.sas" xr:uid="{F0DE15E2-B860-A54B-B5BE-A4BE5D5FF9B1}"/>
    <hyperlink ref="AE17" r:id="rId293" display="https://www.scansante.fr/applications/flux-entre-etablissements-orfee/submit?an=20&amp;gp=X08&amp;choix1=choix1_etab&amp;finess=210987558&amp;choix2=descact&amp;typedesc=comp&amp;_program=orfee.orfee_trt.sas" xr:uid="{FB43DBD4-AA49-164A-9702-46B35FA4E77F}"/>
    <hyperlink ref="AE18" r:id="rId294" display="https://www.scansante.fr/applications/flux-entre-etablissements-orfee/submit?an=20&amp;gp=X08&amp;choix1=choix1_etab&amp;finess=210987558&amp;choix2=descact&amp;typedesc=comp&amp;_program=orfee.orfee_trt.sas" xr:uid="{75ACBA87-E0AF-D84A-A5DA-4C654A11E6C5}"/>
    <hyperlink ref="AE20" r:id="rId295" display="https://www.scansante.fr/applications/flux-entre-etablissements-orfee/submit?an=20&amp;gp=X03&amp;choix1=choix1_etab&amp;finess=210987558&amp;choix2=descact&amp;typedesc=comp&amp;_program=orfee.orfee_trt.sas" xr:uid="{A62F1D77-26E1-DA40-ADB8-6260FD86A3FA}"/>
    <hyperlink ref="AE21" r:id="rId296" display="https://www.scansante.fr/applications/flux-entre-etablissements-orfee/submit?an=20&amp;gp=X03&amp;choix1=choix1_etab&amp;finess=210987558&amp;choix2=descact&amp;typedesc=comp&amp;_program=orfee.orfee_trt.sas" xr:uid="{1B590D40-5958-7F49-AC5B-F213D1871566}"/>
    <hyperlink ref="AE22" r:id="rId297" display="https://www.scansante.fr/applications/flux-entre-etablissements-orfee/submit?an=20&amp;gp=X03&amp;choix1=choix1_etab&amp;finess=210987558&amp;choix2=descact&amp;typedesc=comp&amp;_program=orfee.orfee_trt.sas" xr:uid="{5EB52088-1A44-8341-B510-F8A3EAB7449C}"/>
    <hyperlink ref="AE23" r:id="rId298" display="https://www.scansante.fr/applications/flux-entre-etablissements-orfee/submit?an=20&amp;gp=X03&amp;choix1=choix1_etab&amp;finess=210987558&amp;choix2=descact&amp;typedesc=comp&amp;_program=orfee.orfee_trt.sas" xr:uid="{EF066997-832F-F74E-A8D7-C9A4AB7CF515}"/>
    <hyperlink ref="AE24" r:id="rId299" display="https://www.scansante.fr/applications/flux-entre-etablissements-orfee/submit?an=20&amp;gp=X03&amp;choix1=choix1_etab&amp;finess=210987558&amp;choix2=descact&amp;typedesc=comp&amp;_program=orfee.orfee_trt.sas" xr:uid="{AA8049B1-A2BF-AE41-A603-721914F3F470}"/>
    <hyperlink ref="AE26" r:id="rId300" display="https://www.scansante.fr/applications/flux-entre-etablissements-orfee/submit?an=20&amp;gp=C11&amp;choix1=choix1_etab&amp;finess=210987558&amp;choix2=descact&amp;typedesc=comp&amp;_program=orfee.orfee_trt.sas" xr:uid="{6B76DC51-E5CB-AF4D-B1BF-5813188C36CC}"/>
    <hyperlink ref="AE27" r:id="rId301" display="https://www.scansante.fr/applications/flux-entre-etablissements-orfee/submit?an=20&amp;gp=C11&amp;choix1=choix1_etab&amp;finess=210987558&amp;choix2=descact&amp;typedesc=comp&amp;_program=orfee.orfee_trt.sas" xr:uid="{E58D3489-147B-1943-9FFF-DB6C77AC64D1}"/>
    <hyperlink ref="AE28" r:id="rId302" display="https://www.scansante.fr/applications/flux-entre-etablissements-orfee/submit?an=20&amp;gp=C11&amp;choix1=choix1_etab&amp;finess=210987558&amp;choix2=descact&amp;typedesc=comp&amp;_program=orfee.orfee_trt.sas" xr:uid="{AA0FABD7-02FF-774B-BE5E-6F493C01A70F}"/>
    <hyperlink ref="AE29" r:id="rId303" display="https://www.scansante.fr/applications/flux-entre-etablissements-orfee/submit?an=20&amp;gp=C11&amp;choix1=choix1_etab&amp;finess=210987558&amp;choix2=descact&amp;typedesc=comp&amp;_program=orfee.orfee_trt.sas" xr:uid="{147EB526-05A5-3746-8CC4-97342D708578}"/>
    <hyperlink ref="AE30" r:id="rId304" display="https://www.scansante.fr/applications/flux-entre-etablissements-orfee/submit?an=20&amp;gp=C11&amp;choix1=choix1_etab&amp;finess=210987558&amp;choix2=descact&amp;typedesc=comp&amp;_program=orfee.orfee_trt.sas" xr:uid="{275FE8EB-FD00-0D49-9B95-65AFDC1B6D95}"/>
    <hyperlink ref="AE32" r:id="rId305" display="https://www.scansante.fr/applications/flux-entre-etablissements-orfee/submit?an=20&amp;gp=C02&amp;choix1=choix1_etab&amp;finess=210987558&amp;choix2=descact&amp;typedesc=comp&amp;_program=orfee.orfee_trt.sas" xr:uid="{4E5FED12-9A16-0D4D-A001-F941E76E8AC6}"/>
    <hyperlink ref="AE33" r:id="rId306" display="https://www.scansante.fr/applications/flux-entre-etablissements-orfee/submit?an=20&amp;gp=C02&amp;choix1=choix1_etab&amp;finess=210987558&amp;choix2=descact&amp;typedesc=comp&amp;_program=orfee.orfee_trt.sas" xr:uid="{A8C43C50-BCD8-6B42-A2A8-F91F630D6890}"/>
    <hyperlink ref="AE34" r:id="rId307" display="https://www.scansante.fr/applications/flux-entre-etablissements-orfee/submit?an=20&amp;gp=C02&amp;choix1=choix1_etab&amp;finess=210987558&amp;choix2=descact&amp;typedesc=comp&amp;_program=orfee.orfee_trt.sas" xr:uid="{E733EE81-ADCA-9E4D-B83E-3E031855DC7F}"/>
    <hyperlink ref="AE36" r:id="rId308" display="https://www.scansante.fr/applications/flux-entre-etablissements-orfee/submit?an=20&amp;gp=C04&amp;choix1=choix1_etab&amp;finess=210987558&amp;choix2=descact&amp;typedesc=comp&amp;_program=orfee.orfee_trt.sas" xr:uid="{2706A951-7831-B543-B9FB-F12B73E913D3}"/>
    <hyperlink ref="AE37" r:id="rId309" display="https://www.scansante.fr/applications/flux-entre-etablissements-orfee/submit?an=20&amp;gp=C04&amp;choix1=choix1_etab&amp;finess=210987558&amp;choix2=descact&amp;typedesc=comp&amp;_program=orfee.orfee_trt.sas" xr:uid="{285A75CA-11B2-E04A-A8B7-25EDCB803647}"/>
    <hyperlink ref="AE38" r:id="rId310" display="https://www.scansante.fr/applications/flux-entre-etablissements-orfee/submit?an=20&amp;gp=C04&amp;choix1=choix1_etab&amp;finess=210987558&amp;choix2=descact&amp;typedesc=comp&amp;_program=orfee.orfee_trt.sas" xr:uid="{FB7DFF65-0B7B-B04A-896F-4F0B2D11CEF7}"/>
    <hyperlink ref="AE40" r:id="rId311" display="https://www.scansante.fr/applications/flux-entre-etablissements-orfee/submit?an=20&amp;gp=X06&amp;choix1=choix1_etab&amp;finess=210987558&amp;choix2=descact&amp;typedesc=comp&amp;_program=orfee.orfee_trt.sas" xr:uid="{74A13760-BF88-6B43-AF08-10346656EE2F}"/>
    <hyperlink ref="AE41" r:id="rId312" display="https://www.scansante.fr/applications/flux-entre-etablissements-orfee/submit?an=20&amp;gp=X06&amp;choix1=choix1_etab&amp;finess=210987558&amp;choix2=descact&amp;typedesc=comp&amp;_program=orfee.orfee_trt.sas" xr:uid="{7EA78EE4-AD07-594C-85D5-E3D69D0FFFEF}"/>
    <hyperlink ref="AE42" r:id="rId313" display="https://www.scansante.fr/applications/flux-entre-etablissements-orfee/submit?an=20&amp;gp=X06&amp;choix1=choix1_etab&amp;finess=210987558&amp;choix2=descact&amp;typedesc=comp&amp;_program=orfee.orfee_trt.sas" xr:uid="{57E58158-13C4-C948-AFD6-87B9FEED355E}"/>
    <hyperlink ref="AE43" r:id="rId314" display="https://www.scansante.fr/applications/flux-entre-etablissements-orfee/submit?an=20&amp;gp=X06&amp;choix1=choix1_etab&amp;finess=210987558&amp;choix2=descact&amp;typedesc=comp&amp;_program=orfee.orfee_trt.sas" xr:uid="{2E9C041A-3018-9746-BE72-BB4429BCFA6E}"/>
    <hyperlink ref="AE45" r:id="rId315" display="https://www.scansante.fr/applications/flux-entre-etablissements-orfee/submit?an=20&amp;gp=X07&amp;choix1=choix1_etab&amp;finess=210987558&amp;choix2=descact&amp;typedesc=comp&amp;_program=orfee.orfee_trt.sas" xr:uid="{8B080978-7CD3-174C-BF19-30AF11D7406B}"/>
    <hyperlink ref="AE46" r:id="rId316" display="https://www.scansante.fr/applications/flux-entre-etablissements-orfee/submit?an=20&amp;gp=X07&amp;choix1=choix1_etab&amp;finess=210987558&amp;choix2=descact&amp;typedesc=comp&amp;_program=orfee.orfee_trt.sas" xr:uid="{709C66D4-645B-644A-AA44-5C61B158E383}"/>
    <hyperlink ref="AE47" r:id="rId317" display="https://www.scansante.fr/applications/flux-entre-etablissements-orfee/submit?an=20&amp;gp=X07&amp;choix1=choix1_etab&amp;finess=210987558&amp;choix2=descact&amp;typedesc=comp&amp;_program=orfee.orfee_trt.sas" xr:uid="{75F192C6-AF61-2441-BF44-BF777BC44614}"/>
    <hyperlink ref="AE48" r:id="rId318" display="https://www.scansante.fr/applications/flux-entre-etablissements-orfee/submit?an=20&amp;gp=X07&amp;choix1=choix1_etab&amp;finess=210987558&amp;choix2=descact&amp;typedesc=comp&amp;_program=orfee.orfee_trt.sas" xr:uid="{C4D531C9-C774-0B41-8D06-D836FA2F0ED6}"/>
    <hyperlink ref="AE50" r:id="rId319" display="https://www.scansante.fr/applications/flux-entre-etablissements-orfee/submit?an=20&amp;gp=X02&amp;choix1=choix1_etab&amp;finess=210987558&amp;choix2=descact&amp;typedesc=comp&amp;_program=orfee.orfee_trt.sas" xr:uid="{91C64F5E-9FF8-0346-95FF-EAD8DC0632C1}"/>
    <hyperlink ref="AE51" r:id="rId320" display="https://www.scansante.fr/applications/flux-entre-etablissements-orfee/submit?an=20&amp;gp=X02&amp;choix1=choix1_etab&amp;finess=210987558&amp;choix2=descact&amp;typedesc=comp&amp;_program=orfee.orfee_trt.sas" xr:uid="{85BA6A22-D168-624C-8CFE-C036E0E66A99}"/>
    <hyperlink ref="AE52" r:id="rId321" display="https://www.scansante.fr/applications/flux-entre-etablissements-orfee/submit?an=20&amp;gp=X02&amp;choix1=choix1_etab&amp;finess=210987558&amp;choix2=descact&amp;typedesc=comp&amp;_program=orfee.orfee_trt.sas" xr:uid="{EBAFB8F2-9460-9D4B-B090-F964FB3136DE}"/>
    <hyperlink ref="AE53" r:id="rId322" display="https://www.scansante.fr/applications/flux-entre-etablissements-orfee/submit?an=20&amp;gp=X02&amp;choix1=choix1_etab&amp;finess=210987558&amp;choix2=descact&amp;typedesc=comp&amp;_program=orfee.orfee_trt.sas" xr:uid="{323A8953-97CD-FD41-AA63-3370B3C725CB}"/>
    <hyperlink ref="AE55" r:id="rId323" display="https://www.scansante.fr/applications/flux-entre-etablissements-orfee/submit?an=20&amp;gp=K05&amp;choix1=choix1_etab&amp;finess=210987558&amp;choix2=descact&amp;typedesc=comp&amp;_program=orfee.orfee_trt.sas" xr:uid="{8F0AA817-3822-CE46-96FD-705F19B0B632}"/>
    <hyperlink ref="AE57" r:id="rId324" display="https://www.scansante.fr/applications/flux-entre-etablissements-orfee/submit?an=20&amp;gp=X12&amp;choix1=choix1_etab&amp;finess=210987558&amp;choix2=descact&amp;typedesc=comp&amp;_program=orfee.orfee_trt.sas" xr:uid="{182D5160-F443-0746-AA2D-544D4DB53F79}"/>
    <hyperlink ref="AE58" r:id="rId325" display="https://www.scansante.fr/applications/flux-entre-etablissements-orfee/submit?an=20&amp;gp=X12&amp;choix1=choix1_etab&amp;finess=210987558&amp;choix2=descact&amp;typedesc=comp&amp;_program=orfee.orfee_trt.sas" xr:uid="{D88852D8-A1A3-0545-9051-4E470CD0A4F2}"/>
    <hyperlink ref="AE59" r:id="rId326" display="https://www.scansante.fr/applications/flux-entre-etablissements-orfee/submit?an=20&amp;gp=X12&amp;choix1=choix1_etab&amp;finess=210987558&amp;choix2=descact&amp;typedesc=comp&amp;_program=orfee.orfee_trt.sas" xr:uid="{5C743351-4AED-ED4A-BFE2-718FD62D8E82}"/>
    <hyperlink ref="AE60" r:id="rId327" display="https://www.scansante.fr/applications/flux-entre-etablissements-orfee/submit?an=20&amp;gp=X12&amp;choix1=choix1_etab&amp;finess=210987558&amp;choix2=descact&amp;typedesc=comp&amp;_program=orfee.orfee_trt.sas" xr:uid="{BE9DBE14-1252-984F-8B57-6968D3400B80}"/>
    <hyperlink ref="AE62" r:id="rId328" display="https://www.scansante.fr/applications/flux-entre-etablissements-orfee/submit?an=20&amp;gp=C06&amp;choix1=choix1_etab&amp;finess=210987558&amp;choix2=descact&amp;typedesc=comp&amp;_program=orfee.orfee_trt.sas" xr:uid="{7A6D5E79-5B33-E342-B7B6-2EFE9AA9C985}"/>
    <hyperlink ref="AE64" r:id="rId329" display="https://www.scansante.fr/applications/flux-entre-etablissements-orfee/submit?an=20&amp;gp=X05&amp;choix1=choix1_etab&amp;finess=210987558&amp;choix2=descact&amp;typedesc=comp&amp;_program=orfee.orfee_trt.sas" xr:uid="{F0BF8101-3E5E-3F4D-97DC-F199C1B52F2C}"/>
    <hyperlink ref="AE66" r:id="rId330" display="https://www.scansante.fr/applications/flux-entre-etablissements-orfee/submit?an=20&amp;gp=C14&amp;choix1=choix1_etab&amp;finess=210987558&amp;choix2=descact&amp;typedesc=comp&amp;_program=orfee.orfee_trt.sas" xr:uid="{5DB61BB1-4132-D648-B6CC-3FEF6795D881}"/>
    <hyperlink ref="AE68" r:id="rId331" display="https://www.scansante.fr/applications/flux-entre-etablissements-orfee/submit?an=20&amp;gp=X14&amp;choix1=choix1_etab&amp;finess=210987558&amp;choix2=descact&amp;typedesc=comp&amp;_program=orfee.orfee_trt.sas" xr:uid="{C0AB4C11-3F75-4744-B682-BBB8E6C24CB3}"/>
    <hyperlink ref="AE69" r:id="rId332" display="https://www.scansante.fr/applications/flux-entre-etablissements-orfee/submit?an=20&amp;gp=X14&amp;choix1=choix1_etab&amp;finess=210987558&amp;choix2=descact&amp;typedesc=comp&amp;_program=orfee.orfee_trt.sas" xr:uid="{C57972A0-C8BA-7E43-AB4A-CA5385AAD1E2}"/>
    <hyperlink ref="AE72" r:id="rId333" display="https://www.scansante.fr/applications/flux-entre-etablissements-orfee/submit?an=20&amp;gp=C05&amp;choix1=choix1_etab&amp;finess=210987558&amp;choix2=descact&amp;typedesc=comp&amp;_program=orfee.orfee_trt.sas" xr:uid="{443F74A6-8E0C-8C46-ABD4-4069DEB0FD48}"/>
    <hyperlink ref="AE75" r:id="rId334" display="https://www.scansante.fr/applications/flux-entre-etablissements-orfee/submit?an=20&amp;gp=C12&amp;choix1=choix1_etab&amp;finess=210987558&amp;choix2=descact&amp;typedesc=comp&amp;_program=orfee.orfee_trt.sas" xr:uid="{51AE91C0-A2B4-5F41-9B83-180E6B317231}"/>
    <hyperlink ref="AS5" r:id="rId335" display="https://www.scansante.fr/applications/flux-entre-etablissements-orfee/submit?an=20&amp;gp=X03&amp;choix1=choix1_etab&amp;finess=520000027&amp;choix2=descact&amp;typedesc=comp&amp;_program=orfee.orfee_trt.sas" xr:uid="{EF58886D-313C-AA48-A534-221059F81913}"/>
    <hyperlink ref="AS7" r:id="rId336" display="https://www.scansante.fr/applications/flux-entre-etablissements-orfee/submit?an=20&amp;gp=X06&amp;choix1=choix1_etab&amp;finess=520000027&amp;choix2=descact&amp;typedesc=comp&amp;_program=orfee.orfee_trt.sas" xr:uid="{B1FDDB9B-E7AE-B949-A21D-5705EC85569B}"/>
    <hyperlink ref="AS9" r:id="rId337" display="https://www.scansante.fr/applications/flux-entre-etablissements-orfee/submit?an=20&amp;gp=X08&amp;choix1=choix1_etab&amp;finess=520000027&amp;choix2=descact&amp;typedesc=comp&amp;_program=orfee.orfee_trt.sas" xr:uid="{4E9C452B-6C96-A547-9265-5254E4BF4CED}"/>
    <hyperlink ref="AS11" r:id="rId338" display="https://www.scansante.fr/applications/flux-entre-etablissements-orfee/submit?an=20&amp;gp=X24&amp;choix1=choix1_etab&amp;finess=520000027&amp;choix2=descact&amp;typedesc=comp&amp;_program=orfee.orfee_trt.sas" xr:uid="{DFD10C75-6102-E944-9C8F-529B6354AF8B}"/>
    <hyperlink ref="AS13" r:id="rId339" display="https://www.scansante.fr/applications/flux-entre-etablissements-orfee/submit?an=20&amp;gp=X05&amp;choix1=choix1_etab&amp;finess=520000027&amp;choix2=descact&amp;typedesc=comp&amp;_program=orfee.orfee_trt.sas" xr:uid="{544CEA4F-E216-E841-82B9-1BB6D296DABE}"/>
    <hyperlink ref="AS17" r:id="rId340" display="https://www.scansante.fr/applications/flux-entre-etablissements-orfee/submit?an=20&amp;gp=X20&amp;choix1=choix1_etab&amp;finess=520000027&amp;choix2=descact&amp;typedesc=comp&amp;_program=orfee.orfee_trt.sas" xr:uid="{141524EF-26A0-124F-8E84-2B65FB10189D}"/>
    <hyperlink ref="BG5" r:id="rId341" display="https://www.scansante.fr/applications/flux-entre-etablissements-orfee/submit?an=20&amp;gp=X03&amp;choix1=choix1_etab&amp;finess=520000043&amp;choix2=descact&amp;typedesc=comp&amp;_program=orfee.orfee_trt.sas" xr:uid="{1FE735A2-03FD-754C-BD27-126F5D564A05}"/>
    <hyperlink ref="BG7" r:id="rId342" display="https://www.scansante.fr/applications/flux-entre-etablissements-orfee/submit?an=20&amp;gp=X08&amp;choix1=choix1_etab&amp;finess=520000043&amp;choix2=descact&amp;typedesc=comp&amp;_program=orfee.orfee_trt.sas" xr:uid="{BB41AC9E-811D-1C45-83A4-B4AF1CE0CAB5}"/>
    <hyperlink ref="BG9" r:id="rId343" display="https://www.scansante.fr/applications/flux-entre-etablissements-orfee/submit?an=20&amp;gp=X24&amp;choix1=choix1_etab&amp;finess=520000043&amp;choix2=descact&amp;typedesc=comp&amp;_program=orfee.orfee_trt.sas" xr:uid="{ABD39322-D4D0-2744-BB9E-A37E8FCA74B6}"/>
    <hyperlink ref="BG11" r:id="rId344" display="https://www.scansante.fr/applications/flux-entre-etablissements-orfee/submit?an=20&amp;gp=X07&amp;choix1=choix1_etab&amp;finess=520000043&amp;choix2=descact&amp;typedesc=comp&amp;_program=orfee.orfee_trt.sas" xr:uid="{A4C2E002-F524-0E43-BAE7-AA21FE361404}"/>
    <hyperlink ref="BG13" r:id="rId345" display="https://www.scansante.fr/applications/flux-entre-etablissements-orfee/submit?an=20&amp;gp=X20&amp;choix1=choix1_etab&amp;finess=520000043&amp;choix2=descact&amp;typedesc=comp&amp;_program=orfee.orfee_trt.sas" xr:uid="{7AB9F487-63E7-6749-A671-E9B0F3FC6672}"/>
    <hyperlink ref="BG15" r:id="rId346" display="https://www.scansante.fr/applications/flux-entre-etablissements-orfee/submit?an=20&amp;gp=X12&amp;choix1=choix1_etab&amp;finess=520000043&amp;choix2=descact&amp;typedesc=comp&amp;_program=orfee.orfee_trt.sas" xr:uid="{9B941950-27E1-C244-8AF3-595C092AFF4A}"/>
    <hyperlink ref="CF5" r:id="rId347" display="https://www.scansante.fr/applications/flux-entre-etablissements-orfee/submit?an=20&amp;gp=X07&amp;choix1=choix1_etab&amp;finess=210987665&amp;choix2=descact&amp;typedesc=comp&amp;_program=orfee.orfee_trt.sas" xr:uid="{C156DE1C-B5CC-5049-863C-9FC29A361386}"/>
    <hyperlink ref="CT5" r:id="rId348" display="https://www.scansante.fr/applications/flux-entre-etablissements-orfee/submit?an=20&amp;gp=X07&amp;choix1=choix1_etab&amp;finess=210987673&amp;choix2=descact&amp;typedesc=comp&amp;_program=orfee.orfee_trt.sas" xr:uid="{486EEC47-FE61-8D41-A414-B707E4F063C7}"/>
    <hyperlink ref="CT7" r:id="rId349" display="https://www.scansante.fr/applications/flux-entre-etablissements-orfee/submit?an=20&amp;gp=X08&amp;choix1=choix1_etab&amp;finess=210987673&amp;choix2=descact&amp;typedesc=comp&amp;_program=orfee.orfee_trt.sas" xr:uid="{11DF328A-1E85-DA47-BA2B-B9FEF5DEC6D0}"/>
    <hyperlink ref="CT9" r:id="rId350" display="https://www.scansante.fr/applications/flux-entre-etablissements-orfee/submit?an=20&amp;gp=X03&amp;choix1=choix1_etab&amp;finess=210987673&amp;choix2=descact&amp;typedesc=comp&amp;_program=orfee.orfee_trt.sas" xr:uid="{680C7331-63F1-0B41-BA6B-1C3E6D0A587B}"/>
    <hyperlink ref="CT12" r:id="rId351" display="https://www.scansante.fr/applications/flux-entre-etablissements-orfee/submit?an=20&amp;gp=X20&amp;choix1=choix1_etab&amp;finess=210987673&amp;choix2=descact&amp;typedesc=comp&amp;_program=orfee.orfee_trt.sas" xr:uid="{47563F59-9B38-C647-AB3D-8F71F98E122B}"/>
    <hyperlink ref="DH5" r:id="rId352" display="https://www.scansante.fr/applications/flux-entre-etablissements-orfee/submit?an=20&amp;gp=X06&amp;choix1=choix1_etab&amp;finess=210987681&amp;choix2=descact&amp;typedesc=comp&amp;_program=orfee.orfee_trt.sas" xr:uid="{A59677F5-ADBD-1643-8497-42C99525C538}"/>
    <hyperlink ref="DH7" r:id="rId353" display="https://www.scansante.fr/applications/flux-entre-etablissements-orfee/submit?an=20&amp;gp=X05&amp;choix1=choix1_etab&amp;finess=210987681&amp;choix2=descact&amp;typedesc=comp&amp;_program=orfee.orfee_trt.sas" xr:uid="{0809D40B-E4AE-C948-A827-55CCE761157E}"/>
    <hyperlink ref="DH9" r:id="rId354" display="https://www.scansante.fr/applications/flux-entre-etablissements-orfee/submit?an=20&amp;gp=X08&amp;choix1=choix1_etab&amp;finess=210987681&amp;choix2=descact&amp;typedesc=comp&amp;_program=orfee.orfee_trt.sas" xr:uid="{3CDFA716-5A20-5D40-B267-F8133A33B0E9}"/>
    <hyperlink ref="EG5" r:id="rId355" display="https://www.scansante.fr/applications/flux-entre-etablissements-orfee/submit?an=20&amp;gp=C09&amp;choix1=choix1_etab&amp;finess=210987699&amp;choix2=descact&amp;typedesc=comp&amp;_program=orfee.orfee_trt.sas" xr:uid="{BA53462E-8AFC-054F-B19E-023E284B9536}"/>
    <hyperlink ref="EG6" r:id="rId356" display="https://www.scansante.fr/applications/flux-entre-etablissements-orfee/submit?an=20&amp;gp=C09&amp;choix1=choix1_etab&amp;finess=210987699&amp;choix2=descact&amp;typedesc=comp&amp;_program=orfee.orfee_trt.sas" xr:uid="{3779AFEA-3E60-1B4E-8B6C-C8148880CB52}"/>
    <hyperlink ref="EG7" r:id="rId357" display="https://www.scansante.fr/applications/flux-entre-etablissements-orfee/submit?an=20&amp;gp=C09&amp;choix1=choix1_etab&amp;finess=210987699&amp;choix2=descact&amp;typedesc=comp&amp;_program=orfee.orfee_trt.sas" xr:uid="{382352C5-B108-E141-A86F-8FE5EBD64B1A}"/>
    <hyperlink ref="EG9" r:id="rId358" display="https://www.scansante.fr/applications/flux-entre-etablissements-orfee/submit?an=20&amp;gp=X08&amp;choix1=choix1_etab&amp;finess=210987699&amp;choix2=descact&amp;typedesc=comp&amp;_program=orfee.orfee_trt.sas" xr:uid="{F96C0360-7439-2746-B04D-5493459C34D3}"/>
    <hyperlink ref="EG10" r:id="rId359" display="https://www.scansante.fr/applications/flux-entre-etablissements-orfee/submit?an=20&amp;gp=X08&amp;choix1=choix1_etab&amp;finess=210987699&amp;choix2=descact&amp;typedesc=comp&amp;_program=orfee.orfee_trt.sas" xr:uid="{1304B04C-288B-8945-B772-0DAA8343EB95}"/>
    <hyperlink ref="EG12" r:id="rId360" display="https://www.scansante.fr/applications/flux-entre-etablissements-orfee/submit?an=20&amp;gp=X07&amp;choix1=choix1_etab&amp;finess=210987699&amp;choix2=descact&amp;typedesc=comp&amp;_program=orfee.orfee_trt.sas" xr:uid="{D1B6246B-7881-4945-A5D9-A35858E7EE74}"/>
    <hyperlink ref="EG13" r:id="rId361" display="https://www.scansante.fr/applications/flux-entre-etablissements-orfee/submit?an=20&amp;gp=X07&amp;choix1=choix1_etab&amp;finess=210987699&amp;choix2=descact&amp;typedesc=comp&amp;_program=orfee.orfee_trt.sas" xr:uid="{C12B78AF-EE5C-7B43-8056-58996B326545}"/>
    <hyperlink ref="EG15" r:id="rId362" display="https://www.scansante.fr/applications/flux-entre-etablissements-orfee/submit?an=20&amp;gp=X03&amp;choix1=choix1_etab&amp;finess=210987699&amp;choix2=descact&amp;typedesc=comp&amp;_program=orfee.orfee_trt.sas" xr:uid="{4C508C9E-F59A-2441-8983-A05AF6F46D46}"/>
    <hyperlink ref="EG20" r:id="rId363" display="https://www.scansante.fr/applications/flux-entre-etablissements-orfee/submit?an=20&amp;gp=X12&amp;choix1=choix1_etab&amp;finess=210987699&amp;choix2=descact&amp;typedesc=comp&amp;_program=orfee.orfee_trt.sas" xr:uid="{2389FEEA-530A-2447-AEE9-4827517F34D1}"/>
    <hyperlink ref="HO2" r:id="rId364" xr:uid="{77BC8CB1-D3E9-4DD4-9865-7C7C88B94362}"/>
  </hyperlinks>
  <pageMargins left="0.7" right="0.7" top="0.75" bottom="0.75" header="0.3" footer="0.3"/>
  <pageSetup paperSize="9" orientation="portrait" horizontalDpi="1200" verticalDpi="1200" r:id="rId365"/>
  <tableParts count="11"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B070-C2CC-784D-9C5F-5D238907A56B}">
  <dimension ref="A1:AK69"/>
  <sheetViews>
    <sheetView topLeftCell="Z2" zoomScale="70" zoomScaleNormal="70" workbookViewId="0">
      <selection activeCell="AJ2" sqref="AJ2"/>
    </sheetView>
  </sheetViews>
  <sheetFormatPr defaultColWidth="11" defaultRowHeight="15.6" x14ac:dyDescent="0.3"/>
  <cols>
    <col min="3" max="3" width="19.296875" customWidth="1"/>
    <col min="4" max="4" width="14.5" customWidth="1"/>
    <col min="9" max="9" width="55.19921875" customWidth="1"/>
    <col min="10" max="10" width="13.69921875" customWidth="1"/>
    <col min="11" max="11" width="36.796875" customWidth="1"/>
    <col min="12" max="12" width="11" customWidth="1"/>
    <col min="13" max="13" width="15.296875" customWidth="1"/>
    <col min="16" max="16" width="28.796875" customWidth="1"/>
    <col min="19" max="19" width="37.5" customWidth="1"/>
    <col min="20" max="20" width="33.69921875" customWidth="1"/>
    <col min="22" max="22" width="37.5" customWidth="1"/>
    <col min="23" max="23" width="31.19921875" customWidth="1"/>
  </cols>
  <sheetData>
    <row r="1" spans="1:37" x14ac:dyDescent="0.3">
      <c r="A1" s="745" t="s">
        <v>1509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  <c r="L1" s="745"/>
      <c r="M1" s="745"/>
      <c r="N1" s="2"/>
      <c r="O1" s="2"/>
      <c r="P1" s="697" t="s">
        <v>659</v>
      </c>
      <c r="Q1" s="697"/>
      <c r="R1" s="697"/>
      <c r="S1" s="697"/>
      <c r="T1" s="697"/>
      <c r="U1" s="697"/>
      <c r="V1" s="697"/>
      <c r="W1" s="697"/>
      <c r="X1" s="2"/>
      <c r="Y1" s="2"/>
      <c r="Z1" s="698" t="s">
        <v>1510</v>
      </c>
      <c r="AA1" s="699"/>
      <c r="AB1" s="699"/>
      <c r="AC1" s="700"/>
    </row>
    <row r="2" spans="1:37" ht="40.950000000000003" customHeight="1" x14ac:dyDescent="0.3">
      <c r="A2" s="265" t="s">
        <v>12</v>
      </c>
      <c r="B2" s="265" t="s">
        <v>13</v>
      </c>
      <c r="C2" s="265" t="s">
        <v>14</v>
      </c>
      <c r="D2" s="265" t="s">
        <v>25</v>
      </c>
      <c r="E2" s="265" t="s">
        <v>16</v>
      </c>
      <c r="F2" s="265" t="s">
        <v>17</v>
      </c>
      <c r="G2" s="265" t="s">
        <v>18</v>
      </c>
      <c r="H2" s="265" t="s">
        <v>19</v>
      </c>
      <c r="I2" s="266" t="s">
        <v>20</v>
      </c>
      <c r="J2" s="376" t="s">
        <v>29</v>
      </c>
      <c r="K2" s="275" t="s">
        <v>667</v>
      </c>
      <c r="L2" s="275" t="s">
        <v>22</v>
      </c>
      <c r="M2" s="275" t="s">
        <v>23</v>
      </c>
      <c r="P2" s="190" t="s">
        <v>30</v>
      </c>
      <c r="Q2" s="190" t="s">
        <v>22</v>
      </c>
      <c r="R2" s="190" t="s">
        <v>31</v>
      </c>
      <c r="S2" s="190" t="s">
        <v>32</v>
      </c>
      <c r="T2" s="190" t="s">
        <v>33</v>
      </c>
      <c r="U2" s="191" t="s">
        <v>34</v>
      </c>
      <c r="V2" s="6" t="s">
        <v>35</v>
      </c>
      <c r="W2" s="6" t="s">
        <v>36</v>
      </c>
      <c r="Z2" s="7" t="s">
        <v>37</v>
      </c>
      <c r="AA2" s="7" t="s">
        <v>38</v>
      </c>
      <c r="AB2" s="7" t="s">
        <v>39</v>
      </c>
      <c r="AC2" s="7" t="s">
        <v>23</v>
      </c>
      <c r="AE2" s="9" t="s">
        <v>37</v>
      </c>
      <c r="AF2" s="9" t="s">
        <v>38</v>
      </c>
      <c r="AG2" s="9" t="s">
        <v>39</v>
      </c>
      <c r="AH2" s="9" t="s">
        <v>33</v>
      </c>
      <c r="AI2" s="9" t="s">
        <v>23</v>
      </c>
      <c r="AK2" s="535" t="s">
        <v>1511</v>
      </c>
    </row>
    <row r="3" spans="1:37" ht="60" customHeight="1" x14ac:dyDescent="0.3">
      <c r="A3" s="161">
        <v>0</v>
      </c>
      <c r="B3" s="161"/>
      <c r="C3" s="162" t="s">
        <v>41</v>
      </c>
      <c r="D3" s="161">
        <v>13026</v>
      </c>
      <c r="E3" s="161">
        <v>44839</v>
      </c>
      <c r="F3" s="161" t="s">
        <v>633</v>
      </c>
      <c r="G3" s="161" t="s">
        <v>221</v>
      </c>
      <c r="H3" s="161" t="s">
        <v>1512</v>
      </c>
      <c r="I3" s="161">
        <v>463</v>
      </c>
      <c r="J3" s="373">
        <f>I3/D3</f>
        <v>3.5544296023337939E-2</v>
      </c>
      <c r="K3" s="262" t="s">
        <v>26</v>
      </c>
      <c r="L3" s="262" t="s">
        <v>26</v>
      </c>
      <c r="M3" s="262" t="s">
        <v>26</v>
      </c>
      <c r="P3" s="737" t="s">
        <v>1221</v>
      </c>
      <c r="Q3" s="737" t="s">
        <v>64</v>
      </c>
      <c r="R3" s="69" t="s">
        <v>1155</v>
      </c>
      <c r="S3" s="210" t="s">
        <v>116</v>
      </c>
      <c r="T3" s="12" t="s">
        <v>1221</v>
      </c>
      <c r="U3" s="12">
        <v>91</v>
      </c>
      <c r="V3" s="704">
        <f>SUM(U3,U4,U5,U6,U7,U8,U9,U10,U11,U12)</f>
        <v>318</v>
      </c>
      <c r="Z3" s="12">
        <v>210987657</v>
      </c>
      <c r="AA3" s="12" t="s">
        <v>1221</v>
      </c>
      <c r="AB3" s="12" t="s">
        <v>64</v>
      </c>
      <c r="AC3" s="12">
        <v>397</v>
      </c>
      <c r="AE3" s="12">
        <v>210987657</v>
      </c>
      <c r="AF3" s="12" t="s">
        <v>1221</v>
      </c>
      <c r="AG3" s="12" t="s">
        <v>64</v>
      </c>
      <c r="AH3" s="12" t="s">
        <v>1513</v>
      </c>
      <c r="AI3" s="12">
        <v>397</v>
      </c>
    </row>
    <row r="4" spans="1:37" ht="136.05000000000001" customHeight="1" x14ac:dyDescent="0.3">
      <c r="A4" s="14">
        <v>14</v>
      </c>
      <c r="B4" s="14" t="s">
        <v>71</v>
      </c>
      <c r="C4" s="197" t="s">
        <v>72</v>
      </c>
      <c r="D4" s="14">
        <v>248</v>
      </c>
      <c r="E4" s="14">
        <v>2382</v>
      </c>
      <c r="F4" s="14" t="s">
        <v>1514</v>
      </c>
      <c r="G4" s="14" t="s">
        <v>589</v>
      </c>
      <c r="H4" s="14" t="s">
        <v>1515</v>
      </c>
      <c r="I4" s="14">
        <v>103</v>
      </c>
      <c r="J4" s="374">
        <f t="shared" ref="J4:J5" si="0">I4/D4</f>
        <v>0.41532258064516131</v>
      </c>
      <c r="K4" s="69" t="s">
        <v>1221</v>
      </c>
      <c r="L4" s="12" t="s">
        <v>64</v>
      </c>
      <c r="M4" s="12">
        <v>91</v>
      </c>
      <c r="P4" s="744"/>
      <c r="Q4" s="744"/>
      <c r="R4" s="69" t="s">
        <v>78</v>
      </c>
      <c r="S4" s="12" t="s">
        <v>79</v>
      </c>
      <c r="T4" s="12" t="s">
        <v>1221</v>
      </c>
      <c r="U4" s="12">
        <v>39</v>
      </c>
      <c r="V4" s="704"/>
      <c r="Z4" s="12"/>
      <c r="AA4" s="12" t="s">
        <v>95</v>
      </c>
      <c r="AB4" s="12"/>
      <c r="AC4" s="12">
        <v>66</v>
      </c>
    </row>
    <row r="5" spans="1:37" ht="16.05" customHeight="1" x14ac:dyDescent="0.3">
      <c r="A5" s="14">
        <v>14</v>
      </c>
      <c r="B5" s="14" t="s">
        <v>71</v>
      </c>
      <c r="C5" s="197" t="s">
        <v>72</v>
      </c>
      <c r="D5" s="14">
        <v>248</v>
      </c>
      <c r="E5" s="14">
        <v>2382</v>
      </c>
      <c r="F5" s="14" t="s">
        <v>1514</v>
      </c>
      <c r="G5" s="14" t="s">
        <v>589</v>
      </c>
      <c r="H5" s="14" t="s">
        <v>1515</v>
      </c>
      <c r="I5" s="14">
        <v>103</v>
      </c>
      <c r="J5" s="374">
        <f t="shared" si="0"/>
        <v>0.41532258064516131</v>
      </c>
      <c r="K5" s="69" t="s">
        <v>95</v>
      </c>
      <c r="L5" s="12"/>
      <c r="M5" s="12">
        <v>12</v>
      </c>
      <c r="P5" s="744"/>
      <c r="Q5" s="744"/>
      <c r="R5" s="69" t="s">
        <v>1208</v>
      </c>
      <c r="S5" s="12" t="s">
        <v>127</v>
      </c>
      <c r="T5" s="12" t="s">
        <v>1221</v>
      </c>
      <c r="U5" s="12">
        <v>34</v>
      </c>
      <c r="V5" s="704"/>
    </row>
    <row r="6" spans="1:37" ht="34.049999999999997" customHeight="1" x14ac:dyDescent="0.3">
      <c r="A6" s="128">
        <v>8</v>
      </c>
      <c r="B6" s="128" t="s">
        <v>78</v>
      </c>
      <c r="C6" s="205" t="s">
        <v>79</v>
      </c>
      <c r="D6" s="128">
        <v>507</v>
      </c>
      <c r="E6" s="128">
        <v>2922</v>
      </c>
      <c r="F6" s="128" t="s">
        <v>810</v>
      </c>
      <c r="G6" s="128" t="s">
        <v>1516</v>
      </c>
      <c r="H6" s="128" t="s">
        <v>240</v>
      </c>
      <c r="I6" s="128">
        <v>50</v>
      </c>
      <c r="J6" s="375">
        <f t="shared" ref="J6:J24" si="1">I6/D6</f>
        <v>9.8619329388560162E-2</v>
      </c>
      <c r="K6" s="203" t="s">
        <v>1221</v>
      </c>
      <c r="L6" s="203" t="s">
        <v>64</v>
      </c>
      <c r="M6" s="203">
        <v>39</v>
      </c>
      <c r="P6" s="744"/>
      <c r="Q6" s="744"/>
      <c r="R6" s="69" t="s">
        <v>144</v>
      </c>
      <c r="S6" s="12" t="s">
        <v>146</v>
      </c>
      <c r="T6" s="12" t="s">
        <v>1221</v>
      </c>
      <c r="U6" s="12">
        <v>30</v>
      </c>
      <c r="V6" s="704"/>
    </row>
    <row r="7" spans="1:37" ht="16.05" customHeight="1" x14ac:dyDescent="0.3">
      <c r="A7" s="128">
        <v>8</v>
      </c>
      <c r="B7" s="128" t="s">
        <v>78</v>
      </c>
      <c r="C7" s="205" t="s">
        <v>79</v>
      </c>
      <c r="D7" s="128">
        <v>507</v>
      </c>
      <c r="E7" s="128">
        <v>2922</v>
      </c>
      <c r="F7" s="128" t="s">
        <v>810</v>
      </c>
      <c r="G7" s="128" t="s">
        <v>1516</v>
      </c>
      <c r="H7" s="128" t="s">
        <v>240</v>
      </c>
      <c r="I7" s="128">
        <v>50</v>
      </c>
      <c r="J7" s="375">
        <f t="shared" si="1"/>
        <v>9.8619329388560162E-2</v>
      </c>
      <c r="K7" s="203" t="s">
        <v>95</v>
      </c>
      <c r="L7" s="203"/>
      <c r="M7" s="203">
        <v>11</v>
      </c>
      <c r="P7" s="744"/>
      <c r="Q7" s="744"/>
      <c r="R7" s="69" t="s">
        <v>65</v>
      </c>
      <c r="S7" s="12" t="s">
        <v>66</v>
      </c>
      <c r="T7" s="12" t="s">
        <v>1221</v>
      </c>
      <c r="U7" s="12">
        <v>28</v>
      </c>
      <c r="V7" s="704"/>
    </row>
    <row r="8" spans="1:37" ht="51" customHeight="1" x14ac:dyDescent="0.3">
      <c r="A8" s="271">
        <v>2</v>
      </c>
      <c r="B8" s="14" t="s">
        <v>101</v>
      </c>
      <c r="C8" s="197" t="s">
        <v>127</v>
      </c>
      <c r="D8" s="14">
        <v>1114</v>
      </c>
      <c r="E8" s="14">
        <v>4632</v>
      </c>
      <c r="F8" s="14" t="s">
        <v>747</v>
      </c>
      <c r="G8" s="14" t="s">
        <v>955</v>
      </c>
      <c r="H8" s="14" t="s">
        <v>1517</v>
      </c>
      <c r="I8" s="14">
        <v>38</v>
      </c>
      <c r="J8" s="374">
        <f t="shared" si="1"/>
        <v>3.4111310592459608E-2</v>
      </c>
      <c r="K8" s="69" t="s">
        <v>1221</v>
      </c>
      <c r="L8" s="12" t="s">
        <v>64</v>
      </c>
      <c r="M8" s="12">
        <v>34</v>
      </c>
      <c r="P8" s="744"/>
      <c r="Q8" s="744"/>
      <c r="R8" s="69" t="s">
        <v>117</v>
      </c>
      <c r="S8" s="12" t="s">
        <v>118</v>
      </c>
      <c r="T8" s="12" t="s">
        <v>1221</v>
      </c>
      <c r="U8" s="12">
        <v>32</v>
      </c>
      <c r="V8" s="704"/>
    </row>
    <row r="9" spans="1:37" ht="16.05" customHeight="1" x14ac:dyDescent="0.3">
      <c r="A9" s="271">
        <v>2</v>
      </c>
      <c r="B9" s="14" t="s">
        <v>101</v>
      </c>
      <c r="C9" s="197" t="s">
        <v>127</v>
      </c>
      <c r="D9" s="14">
        <v>1114</v>
      </c>
      <c r="E9" s="14">
        <v>4632</v>
      </c>
      <c r="F9" s="14" t="s">
        <v>747</v>
      </c>
      <c r="G9" s="14" t="s">
        <v>955</v>
      </c>
      <c r="H9" s="14" t="s">
        <v>1517</v>
      </c>
      <c r="I9" s="14">
        <v>38</v>
      </c>
      <c r="J9" s="374">
        <f t="shared" si="1"/>
        <v>3.4111310592459608E-2</v>
      </c>
      <c r="K9" s="69" t="s">
        <v>95</v>
      </c>
      <c r="L9" s="12"/>
      <c r="M9" s="12" t="s">
        <v>251</v>
      </c>
      <c r="P9" s="744"/>
      <c r="Q9" s="744"/>
      <c r="R9" s="69" t="s">
        <v>157</v>
      </c>
      <c r="S9" s="12" t="s">
        <v>170</v>
      </c>
      <c r="T9" s="12" t="s">
        <v>1221</v>
      </c>
      <c r="U9" s="12">
        <v>22</v>
      </c>
      <c r="V9" s="704"/>
    </row>
    <row r="10" spans="1:37" ht="102" customHeight="1" x14ac:dyDescent="0.3">
      <c r="A10" s="211">
        <v>15</v>
      </c>
      <c r="B10" s="128" t="s">
        <v>144</v>
      </c>
      <c r="C10" s="205" t="s">
        <v>146</v>
      </c>
      <c r="D10" s="128">
        <v>237</v>
      </c>
      <c r="E10" s="128">
        <v>1164</v>
      </c>
      <c r="F10" s="128" t="s">
        <v>622</v>
      </c>
      <c r="G10" s="128" t="s">
        <v>43</v>
      </c>
      <c r="H10" s="128" t="s">
        <v>1518</v>
      </c>
      <c r="I10" s="128">
        <v>36</v>
      </c>
      <c r="J10" s="375">
        <f t="shared" si="1"/>
        <v>0.15189873417721519</v>
      </c>
      <c r="K10" s="204" t="s">
        <v>1221</v>
      </c>
      <c r="L10" s="203" t="s">
        <v>64</v>
      </c>
      <c r="M10" s="203">
        <v>30</v>
      </c>
      <c r="P10" s="744"/>
      <c r="Q10" s="744"/>
      <c r="R10" s="69" t="s">
        <v>174</v>
      </c>
      <c r="S10" s="12" t="s">
        <v>175</v>
      </c>
      <c r="T10" s="12" t="s">
        <v>1221</v>
      </c>
      <c r="U10" s="12">
        <v>18</v>
      </c>
      <c r="V10" s="704"/>
    </row>
    <row r="11" spans="1:37" ht="62.4" x14ac:dyDescent="0.3">
      <c r="A11" s="211">
        <v>15</v>
      </c>
      <c r="B11" s="128" t="s">
        <v>144</v>
      </c>
      <c r="C11" s="205" t="s">
        <v>146</v>
      </c>
      <c r="D11" s="128">
        <v>237</v>
      </c>
      <c r="E11" s="128">
        <v>1164</v>
      </c>
      <c r="F11" s="128" t="s">
        <v>622</v>
      </c>
      <c r="G11" s="128" t="s">
        <v>43</v>
      </c>
      <c r="H11" s="128" t="s">
        <v>1518</v>
      </c>
      <c r="I11" s="128">
        <v>36</v>
      </c>
      <c r="J11" s="375">
        <f t="shared" si="1"/>
        <v>0.15189873417721519</v>
      </c>
      <c r="K11" s="204" t="s">
        <v>95</v>
      </c>
      <c r="L11" s="203"/>
      <c r="M11" s="203" t="s">
        <v>178</v>
      </c>
      <c r="P11" s="744"/>
      <c r="Q11" s="744"/>
      <c r="R11" s="69" t="s">
        <v>244</v>
      </c>
      <c r="S11" s="210" t="s">
        <v>245</v>
      </c>
      <c r="T11" s="12" t="s">
        <v>1221</v>
      </c>
      <c r="U11" s="12">
        <v>13</v>
      </c>
      <c r="V11" s="704"/>
    </row>
    <row r="12" spans="1:37" ht="31.2" x14ac:dyDescent="0.3">
      <c r="A12" s="14">
        <v>3</v>
      </c>
      <c r="B12" s="14" t="s">
        <v>65</v>
      </c>
      <c r="C12" s="197" t="s">
        <v>67</v>
      </c>
      <c r="D12" s="14">
        <v>976</v>
      </c>
      <c r="E12" s="14">
        <v>5767</v>
      </c>
      <c r="F12" s="14" t="s">
        <v>831</v>
      </c>
      <c r="G12" s="14" t="s">
        <v>1519</v>
      </c>
      <c r="H12" s="14" t="s">
        <v>1520</v>
      </c>
      <c r="I12" s="14">
        <v>34</v>
      </c>
      <c r="J12" s="374">
        <f t="shared" si="1"/>
        <v>3.4836065573770489E-2</v>
      </c>
      <c r="K12" s="69" t="s">
        <v>1221</v>
      </c>
      <c r="L12" s="12" t="s">
        <v>64</v>
      </c>
      <c r="M12" s="12">
        <v>28</v>
      </c>
      <c r="P12" s="738"/>
      <c r="Q12" s="738"/>
      <c r="R12" s="69" t="s">
        <v>176</v>
      </c>
      <c r="S12" s="210" t="s">
        <v>177</v>
      </c>
      <c r="T12" s="12" t="s">
        <v>1221</v>
      </c>
      <c r="U12" s="12">
        <v>11</v>
      </c>
      <c r="V12" s="704"/>
    </row>
    <row r="13" spans="1:37" ht="16.05" customHeight="1" x14ac:dyDescent="0.3">
      <c r="A13" s="14">
        <v>3</v>
      </c>
      <c r="B13" s="14" t="s">
        <v>65</v>
      </c>
      <c r="C13" s="197" t="s">
        <v>67</v>
      </c>
      <c r="D13" s="14">
        <v>976</v>
      </c>
      <c r="E13" s="14">
        <v>5767</v>
      </c>
      <c r="F13" s="14" t="s">
        <v>831</v>
      </c>
      <c r="G13" s="14" t="s">
        <v>1519</v>
      </c>
      <c r="H13" s="14" t="s">
        <v>1520</v>
      </c>
      <c r="I13" s="14">
        <v>34</v>
      </c>
      <c r="J13" s="374">
        <f t="shared" si="1"/>
        <v>3.4836065573770489E-2</v>
      </c>
      <c r="K13" s="69" t="s">
        <v>95</v>
      </c>
      <c r="L13" s="12"/>
      <c r="M13" s="12" t="s">
        <v>178</v>
      </c>
    </row>
    <row r="14" spans="1:37" x14ac:dyDescent="0.3">
      <c r="A14" s="128">
        <v>21</v>
      </c>
      <c r="B14" s="128" t="s">
        <v>117</v>
      </c>
      <c r="C14" s="205" t="s">
        <v>137</v>
      </c>
      <c r="D14" s="128">
        <v>187</v>
      </c>
      <c r="E14" s="128">
        <v>1311</v>
      </c>
      <c r="F14" s="128" t="s">
        <v>134</v>
      </c>
      <c r="G14" s="128" t="s">
        <v>713</v>
      </c>
      <c r="H14" s="128" t="s">
        <v>1521</v>
      </c>
      <c r="I14" s="128">
        <v>34</v>
      </c>
      <c r="J14" s="375">
        <f t="shared" si="1"/>
        <v>0.18181818181818182</v>
      </c>
      <c r="K14" s="204" t="s">
        <v>1221</v>
      </c>
      <c r="L14" s="203" t="s">
        <v>64</v>
      </c>
      <c r="M14" s="203">
        <v>32</v>
      </c>
    </row>
    <row r="15" spans="1:37" ht="16.05" customHeight="1" x14ac:dyDescent="0.3">
      <c r="A15" s="128">
        <v>21</v>
      </c>
      <c r="B15" s="128" t="s">
        <v>117</v>
      </c>
      <c r="C15" s="205" t="s">
        <v>137</v>
      </c>
      <c r="D15" s="128">
        <v>187</v>
      </c>
      <c r="E15" s="128">
        <v>1311</v>
      </c>
      <c r="F15" s="128" t="s">
        <v>134</v>
      </c>
      <c r="G15" s="128" t="s">
        <v>713</v>
      </c>
      <c r="H15" s="128" t="s">
        <v>1521</v>
      </c>
      <c r="I15" s="128">
        <v>34</v>
      </c>
      <c r="J15" s="375">
        <f t="shared" si="1"/>
        <v>0.18181818181818182</v>
      </c>
      <c r="K15" s="204" t="s">
        <v>95</v>
      </c>
      <c r="L15" s="203"/>
      <c r="M15" s="203" t="s">
        <v>343</v>
      </c>
    </row>
    <row r="16" spans="1:37" ht="31.2" x14ac:dyDescent="0.3">
      <c r="A16" s="14">
        <v>4</v>
      </c>
      <c r="B16" s="14" t="s">
        <v>157</v>
      </c>
      <c r="C16" s="197" t="s">
        <v>170</v>
      </c>
      <c r="D16" s="14">
        <v>971</v>
      </c>
      <c r="E16" s="14">
        <v>4710</v>
      </c>
      <c r="F16" s="14" t="s">
        <v>332</v>
      </c>
      <c r="G16" s="14" t="s">
        <v>1522</v>
      </c>
      <c r="H16" s="14" t="s">
        <v>1523</v>
      </c>
      <c r="I16" s="14">
        <v>26</v>
      </c>
      <c r="J16" s="374">
        <f t="shared" si="1"/>
        <v>2.6776519052523172E-2</v>
      </c>
      <c r="K16" s="69" t="s">
        <v>1221</v>
      </c>
      <c r="L16" s="12" t="s">
        <v>64</v>
      </c>
      <c r="M16" s="12">
        <v>22</v>
      </c>
    </row>
    <row r="17" spans="1:13" ht="16.05" customHeight="1" x14ac:dyDescent="0.3">
      <c r="A17" s="14">
        <v>4</v>
      </c>
      <c r="B17" s="14" t="s">
        <v>157</v>
      </c>
      <c r="C17" s="197" t="s">
        <v>170</v>
      </c>
      <c r="D17" s="14">
        <v>971</v>
      </c>
      <c r="E17" s="14">
        <v>4710</v>
      </c>
      <c r="F17" s="14" t="s">
        <v>332</v>
      </c>
      <c r="G17" s="14" t="s">
        <v>1522</v>
      </c>
      <c r="H17" s="14" t="s">
        <v>1523</v>
      </c>
      <c r="I17" s="14">
        <v>26</v>
      </c>
      <c r="J17" s="374">
        <f t="shared" si="1"/>
        <v>2.6776519052523172E-2</v>
      </c>
      <c r="K17" s="69" t="s">
        <v>95</v>
      </c>
      <c r="L17" s="12"/>
      <c r="M17" s="12" t="s">
        <v>251</v>
      </c>
    </row>
    <row r="18" spans="1:13" ht="46.8" x14ac:dyDescent="0.3">
      <c r="A18" s="128">
        <v>9</v>
      </c>
      <c r="B18" s="128" t="s">
        <v>174</v>
      </c>
      <c r="C18" s="205" t="s">
        <v>175</v>
      </c>
      <c r="D18" s="128">
        <v>485</v>
      </c>
      <c r="E18" s="128">
        <v>1639</v>
      </c>
      <c r="F18" s="128" t="s">
        <v>1524</v>
      </c>
      <c r="G18" s="128" t="s">
        <v>738</v>
      </c>
      <c r="H18" s="128" t="s">
        <v>1525</v>
      </c>
      <c r="I18" s="128">
        <v>20</v>
      </c>
      <c r="J18" s="375">
        <f t="shared" si="1"/>
        <v>4.1237113402061855E-2</v>
      </c>
      <c r="K18" s="204" t="s">
        <v>1221</v>
      </c>
      <c r="L18" s="203" t="s">
        <v>64</v>
      </c>
      <c r="M18" s="203">
        <v>18</v>
      </c>
    </row>
    <row r="19" spans="1:13" ht="16.05" customHeight="1" x14ac:dyDescent="0.3">
      <c r="A19" s="128">
        <v>9</v>
      </c>
      <c r="B19" s="128" t="s">
        <v>174</v>
      </c>
      <c r="C19" s="205" t="s">
        <v>175</v>
      </c>
      <c r="D19" s="128">
        <v>485</v>
      </c>
      <c r="E19" s="128">
        <v>1639</v>
      </c>
      <c r="F19" s="128" t="s">
        <v>1524</v>
      </c>
      <c r="G19" s="128" t="s">
        <v>738</v>
      </c>
      <c r="H19" s="128" t="s">
        <v>1525</v>
      </c>
      <c r="I19" s="128">
        <v>20</v>
      </c>
      <c r="J19" s="375">
        <f t="shared" si="1"/>
        <v>4.1237113402061855E-2</v>
      </c>
      <c r="K19" s="204" t="s">
        <v>95</v>
      </c>
      <c r="L19" s="203"/>
      <c r="M19" s="203" t="s">
        <v>343</v>
      </c>
    </row>
    <row r="20" spans="1:13" ht="78" x14ac:dyDescent="0.3">
      <c r="A20" s="14">
        <v>28</v>
      </c>
      <c r="B20" s="14" t="s">
        <v>244</v>
      </c>
      <c r="C20" s="197" t="s">
        <v>330</v>
      </c>
      <c r="D20" s="14">
        <v>138</v>
      </c>
      <c r="E20" s="14">
        <v>420</v>
      </c>
      <c r="F20" s="14" t="s">
        <v>400</v>
      </c>
      <c r="G20" s="14" t="s">
        <v>738</v>
      </c>
      <c r="H20" s="14" t="s">
        <v>1526</v>
      </c>
      <c r="I20" s="14">
        <v>16</v>
      </c>
      <c r="J20" s="374">
        <f t="shared" si="1"/>
        <v>0.11594202898550725</v>
      </c>
      <c r="K20" s="69" t="s">
        <v>1221</v>
      </c>
      <c r="L20" s="12" t="s">
        <v>64</v>
      </c>
      <c r="M20" s="12">
        <v>13</v>
      </c>
    </row>
    <row r="21" spans="1:13" ht="16.05" customHeight="1" x14ac:dyDescent="0.3">
      <c r="A21" s="14">
        <v>28</v>
      </c>
      <c r="B21" s="14" t="s">
        <v>244</v>
      </c>
      <c r="C21" s="197" t="s">
        <v>330</v>
      </c>
      <c r="D21" s="14">
        <v>138</v>
      </c>
      <c r="E21" s="14">
        <v>420</v>
      </c>
      <c r="F21" s="14" t="s">
        <v>400</v>
      </c>
      <c r="G21" s="14" t="s">
        <v>738</v>
      </c>
      <c r="H21" s="14" t="s">
        <v>1526</v>
      </c>
      <c r="I21" s="14">
        <v>16</v>
      </c>
      <c r="J21" s="374">
        <f t="shared" si="1"/>
        <v>0.11594202898550725</v>
      </c>
      <c r="K21" s="69" t="s">
        <v>95</v>
      </c>
      <c r="L21" s="12"/>
      <c r="M21" s="12" t="s">
        <v>305</v>
      </c>
    </row>
    <row r="22" spans="1:13" ht="62.4" x14ac:dyDescent="0.3">
      <c r="A22" s="128">
        <v>10</v>
      </c>
      <c r="B22" s="128" t="s">
        <v>176</v>
      </c>
      <c r="C22" s="205" t="s">
        <v>301</v>
      </c>
      <c r="D22" s="128">
        <v>441</v>
      </c>
      <c r="E22" s="128">
        <v>675</v>
      </c>
      <c r="F22" s="128" t="s">
        <v>639</v>
      </c>
      <c r="G22" s="128" t="s">
        <v>1483</v>
      </c>
      <c r="H22" s="128" t="s">
        <v>1527</v>
      </c>
      <c r="I22" s="128">
        <v>14</v>
      </c>
      <c r="J22" s="375">
        <f t="shared" si="1"/>
        <v>3.1746031746031744E-2</v>
      </c>
      <c r="K22" s="204" t="s">
        <v>1221</v>
      </c>
      <c r="L22" s="203" t="s">
        <v>64</v>
      </c>
      <c r="M22" s="203">
        <v>11</v>
      </c>
    </row>
    <row r="23" spans="1:13" ht="16.05" customHeight="1" x14ac:dyDescent="0.3">
      <c r="A23" s="128">
        <v>10</v>
      </c>
      <c r="B23" s="128" t="s">
        <v>176</v>
      </c>
      <c r="C23" s="205" t="s">
        <v>301</v>
      </c>
      <c r="D23" s="128">
        <v>441</v>
      </c>
      <c r="E23" s="128">
        <v>675</v>
      </c>
      <c r="F23" s="128" t="s">
        <v>639</v>
      </c>
      <c r="G23" s="128" t="s">
        <v>1483</v>
      </c>
      <c r="H23" s="128" t="s">
        <v>1527</v>
      </c>
      <c r="I23" s="128">
        <v>14</v>
      </c>
      <c r="J23" s="375">
        <f t="shared" si="1"/>
        <v>3.1746031746031744E-2</v>
      </c>
      <c r="K23" s="204" t="s">
        <v>95</v>
      </c>
      <c r="L23" s="203"/>
      <c r="M23" s="203" t="s">
        <v>305</v>
      </c>
    </row>
    <row r="24" spans="1:13" ht="46.8" x14ac:dyDescent="0.3">
      <c r="A24" s="14">
        <v>18</v>
      </c>
      <c r="B24" s="14" t="s">
        <v>183</v>
      </c>
      <c r="C24" s="197" t="s">
        <v>184</v>
      </c>
      <c r="D24" s="14">
        <v>207</v>
      </c>
      <c r="E24" s="14">
        <v>1139</v>
      </c>
      <c r="F24" s="14" t="s">
        <v>1099</v>
      </c>
      <c r="G24" s="14" t="s">
        <v>57</v>
      </c>
      <c r="H24" s="14" t="s">
        <v>1528</v>
      </c>
      <c r="I24" s="14">
        <v>11</v>
      </c>
      <c r="J24" s="374">
        <f t="shared" si="1"/>
        <v>5.3140096618357488E-2</v>
      </c>
      <c r="K24" s="12" t="s">
        <v>95</v>
      </c>
      <c r="L24" s="12"/>
      <c r="M24" s="12">
        <v>11</v>
      </c>
    </row>
    <row r="25" spans="1:13" ht="93.6" x14ac:dyDescent="0.3">
      <c r="A25" s="128">
        <v>56</v>
      </c>
      <c r="B25" s="128" t="s">
        <v>521</v>
      </c>
      <c r="C25" s="205" t="s">
        <v>628</v>
      </c>
      <c r="D25" s="128">
        <v>11</v>
      </c>
      <c r="E25" s="128">
        <v>45</v>
      </c>
      <c r="F25" s="128" t="s">
        <v>410</v>
      </c>
      <c r="G25" s="128" t="s">
        <v>643</v>
      </c>
      <c r="H25" s="128" t="s">
        <v>987</v>
      </c>
      <c r="I25" s="128" t="s">
        <v>60</v>
      </c>
      <c r="J25" s="375" t="s">
        <v>1529</v>
      </c>
      <c r="K25" s="153"/>
      <c r="L25" s="238"/>
      <c r="M25" s="238"/>
    </row>
    <row r="26" spans="1:13" ht="46.8" x14ac:dyDescent="0.3">
      <c r="A26" s="14">
        <v>55</v>
      </c>
      <c r="B26" s="14" t="s">
        <v>497</v>
      </c>
      <c r="C26" s="197" t="s">
        <v>498</v>
      </c>
      <c r="D26" s="14">
        <v>14</v>
      </c>
      <c r="E26" s="14">
        <v>10</v>
      </c>
      <c r="F26" s="14" t="s">
        <v>58</v>
      </c>
      <c r="G26" s="14" t="s">
        <v>58</v>
      </c>
      <c r="H26" s="14" t="s">
        <v>152</v>
      </c>
      <c r="I26" s="14" t="s">
        <v>60</v>
      </c>
      <c r="J26" s="374" t="s">
        <v>1530</v>
      </c>
      <c r="K26" s="240"/>
      <c r="L26" s="154"/>
      <c r="M26" s="154"/>
    </row>
    <row r="27" spans="1:13" ht="62.4" x14ac:dyDescent="0.3">
      <c r="A27" s="128">
        <v>54</v>
      </c>
      <c r="B27" s="128" t="s">
        <v>395</v>
      </c>
      <c r="C27" s="205" t="s">
        <v>480</v>
      </c>
      <c r="D27" s="128">
        <v>15</v>
      </c>
      <c r="E27" s="128">
        <v>0</v>
      </c>
      <c r="F27" s="128" t="s">
        <v>1531</v>
      </c>
      <c r="G27" s="128" t="s">
        <v>1532</v>
      </c>
      <c r="H27" s="128" t="s">
        <v>152</v>
      </c>
      <c r="I27" s="128" t="s">
        <v>60</v>
      </c>
      <c r="J27" s="375" t="s">
        <v>1533</v>
      </c>
      <c r="K27" s="240"/>
      <c r="L27" s="154"/>
      <c r="M27" s="154"/>
    </row>
    <row r="28" spans="1:13" x14ac:dyDescent="0.3">
      <c r="A28" s="14">
        <v>53</v>
      </c>
      <c r="B28" s="14" t="s">
        <v>470</v>
      </c>
      <c r="C28" s="197" t="s">
        <v>471</v>
      </c>
      <c r="D28" s="14">
        <v>19</v>
      </c>
      <c r="E28" s="14">
        <v>54</v>
      </c>
      <c r="F28" s="14" t="s">
        <v>820</v>
      </c>
      <c r="G28" s="14" t="s">
        <v>1534</v>
      </c>
      <c r="H28" s="14" t="s">
        <v>1340</v>
      </c>
      <c r="I28" s="14" t="s">
        <v>60</v>
      </c>
      <c r="J28" s="374" t="s">
        <v>1535</v>
      </c>
      <c r="K28" s="240"/>
      <c r="L28" s="154"/>
      <c r="M28" s="154"/>
    </row>
    <row r="29" spans="1:13" ht="78" x14ac:dyDescent="0.3">
      <c r="A29" s="128">
        <v>52</v>
      </c>
      <c r="B29" s="128" t="s">
        <v>474</v>
      </c>
      <c r="C29" s="205" t="s">
        <v>648</v>
      </c>
      <c r="D29" s="128">
        <v>19</v>
      </c>
      <c r="E29" s="128">
        <v>0</v>
      </c>
      <c r="F29" s="128" t="s">
        <v>1536</v>
      </c>
      <c r="G29" s="128" t="s">
        <v>1537</v>
      </c>
      <c r="H29" s="128" t="s">
        <v>152</v>
      </c>
      <c r="I29" s="128" t="s">
        <v>60</v>
      </c>
      <c r="J29" s="375" t="s">
        <v>1535</v>
      </c>
      <c r="K29" s="240"/>
      <c r="L29" s="154"/>
      <c r="M29" s="154"/>
    </row>
    <row r="30" spans="1:13" ht="46.8" x14ac:dyDescent="0.3">
      <c r="A30" s="14">
        <v>51</v>
      </c>
      <c r="B30" s="14" t="s">
        <v>488</v>
      </c>
      <c r="C30" s="197" t="s">
        <v>489</v>
      </c>
      <c r="D30" s="14">
        <v>19</v>
      </c>
      <c r="E30" s="14">
        <v>0</v>
      </c>
      <c r="F30" s="14" t="s">
        <v>685</v>
      </c>
      <c r="G30" s="14" t="s">
        <v>52</v>
      </c>
      <c r="H30" s="14" t="s">
        <v>152</v>
      </c>
      <c r="I30" s="14" t="s">
        <v>60</v>
      </c>
      <c r="J30" s="374" t="s">
        <v>1535</v>
      </c>
      <c r="K30" s="240"/>
      <c r="L30" s="154"/>
      <c r="M30" s="154"/>
    </row>
    <row r="31" spans="1:13" ht="46.8" x14ac:dyDescent="0.3">
      <c r="A31" s="128">
        <v>50</v>
      </c>
      <c r="B31" s="128" t="s">
        <v>353</v>
      </c>
      <c r="C31" s="205" t="s">
        <v>354</v>
      </c>
      <c r="D31" s="128">
        <v>21</v>
      </c>
      <c r="E31" s="128">
        <v>20</v>
      </c>
      <c r="F31" s="128" t="s">
        <v>1197</v>
      </c>
      <c r="G31" s="128" t="s">
        <v>1538</v>
      </c>
      <c r="H31" s="128" t="s">
        <v>152</v>
      </c>
      <c r="I31" s="128" t="s">
        <v>60</v>
      </c>
      <c r="J31" s="375" t="s">
        <v>1539</v>
      </c>
      <c r="K31" s="240"/>
      <c r="L31" s="154"/>
      <c r="M31" s="154"/>
    </row>
    <row r="32" spans="1:13" ht="31.2" x14ac:dyDescent="0.3">
      <c r="A32" s="14">
        <v>49</v>
      </c>
      <c r="B32" s="14" t="s">
        <v>448</v>
      </c>
      <c r="C32" s="197" t="s">
        <v>494</v>
      </c>
      <c r="D32" s="14">
        <v>22</v>
      </c>
      <c r="E32" s="14">
        <v>43</v>
      </c>
      <c r="F32" s="14" t="s">
        <v>1540</v>
      </c>
      <c r="G32" s="14" t="s">
        <v>1541</v>
      </c>
      <c r="H32" s="14" t="s">
        <v>152</v>
      </c>
      <c r="I32" s="14" t="s">
        <v>60</v>
      </c>
      <c r="J32" s="374" t="s">
        <v>1542</v>
      </c>
      <c r="K32" s="240"/>
      <c r="L32" s="154"/>
      <c r="M32" s="154"/>
    </row>
    <row r="33" spans="1:13" ht="31.2" x14ac:dyDescent="0.3">
      <c r="A33" s="128">
        <v>48</v>
      </c>
      <c r="B33" s="128" t="s">
        <v>540</v>
      </c>
      <c r="C33" s="205" t="s">
        <v>609</v>
      </c>
      <c r="D33" s="128">
        <v>22</v>
      </c>
      <c r="E33" s="128">
        <v>4</v>
      </c>
      <c r="F33" s="128" t="s">
        <v>1218</v>
      </c>
      <c r="G33" s="128" t="s">
        <v>58</v>
      </c>
      <c r="H33" s="128" t="s">
        <v>152</v>
      </c>
      <c r="I33" s="128" t="s">
        <v>60</v>
      </c>
      <c r="J33" s="375" t="s">
        <v>1542</v>
      </c>
      <c r="K33" s="240"/>
      <c r="L33" s="154"/>
      <c r="M33" s="154"/>
    </row>
    <row r="34" spans="1:13" ht="78" x14ac:dyDescent="0.3">
      <c r="A34" s="14">
        <v>47</v>
      </c>
      <c r="B34" s="14" t="s">
        <v>515</v>
      </c>
      <c r="C34" s="197" t="s">
        <v>632</v>
      </c>
      <c r="D34" s="14">
        <v>34</v>
      </c>
      <c r="E34" s="14">
        <v>68</v>
      </c>
      <c r="F34" s="14" t="s">
        <v>795</v>
      </c>
      <c r="G34" s="14" t="s">
        <v>1543</v>
      </c>
      <c r="H34" s="14" t="s">
        <v>152</v>
      </c>
      <c r="I34" s="14" t="s">
        <v>60</v>
      </c>
      <c r="J34" s="374" t="s">
        <v>1544</v>
      </c>
      <c r="K34" s="240"/>
      <c r="L34" s="154"/>
      <c r="M34" s="154"/>
    </row>
    <row r="35" spans="1:13" ht="46.8" x14ac:dyDescent="0.3">
      <c r="A35" s="128">
        <v>46</v>
      </c>
      <c r="B35" s="128" t="s">
        <v>344</v>
      </c>
      <c r="C35" s="205" t="s">
        <v>345</v>
      </c>
      <c r="D35" s="128">
        <v>42</v>
      </c>
      <c r="E35" s="128">
        <v>130</v>
      </c>
      <c r="F35" s="128" t="s">
        <v>719</v>
      </c>
      <c r="G35" s="128" t="s">
        <v>594</v>
      </c>
      <c r="H35" s="128" t="s">
        <v>1545</v>
      </c>
      <c r="I35" s="128" t="s">
        <v>60</v>
      </c>
      <c r="J35" s="375" t="s">
        <v>1546</v>
      </c>
      <c r="K35" s="240"/>
      <c r="L35" s="154"/>
      <c r="M35" s="154"/>
    </row>
    <row r="36" spans="1:13" ht="46.8" x14ac:dyDescent="0.3">
      <c r="A36" s="14">
        <v>45</v>
      </c>
      <c r="B36" s="14" t="s">
        <v>500</v>
      </c>
      <c r="C36" s="197" t="s">
        <v>501</v>
      </c>
      <c r="D36" s="14">
        <v>46</v>
      </c>
      <c r="E36" s="14">
        <v>0</v>
      </c>
      <c r="F36" s="14" t="s">
        <v>797</v>
      </c>
      <c r="G36" s="14" t="s">
        <v>163</v>
      </c>
      <c r="H36" s="14" t="s">
        <v>152</v>
      </c>
      <c r="I36" s="14" t="s">
        <v>60</v>
      </c>
      <c r="J36" s="374" t="s">
        <v>1547</v>
      </c>
      <c r="K36" s="240"/>
      <c r="L36" s="154"/>
      <c r="M36" s="154"/>
    </row>
    <row r="37" spans="1:13" ht="62.4" x14ac:dyDescent="0.3">
      <c r="A37" s="128">
        <v>44</v>
      </c>
      <c r="B37" s="128" t="s">
        <v>873</v>
      </c>
      <c r="C37" s="205" t="s">
        <v>950</v>
      </c>
      <c r="D37" s="128">
        <v>47</v>
      </c>
      <c r="E37" s="128">
        <v>0</v>
      </c>
      <c r="F37" s="128" t="s">
        <v>159</v>
      </c>
      <c r="G37" s="128" t="s">
        <v>1548</v>
      </c>
      <c r="H37" s="128" t="s">
        <v>152</v>
      </c>
      <c r="I37" s="128" t="s">
        <v>60</v>
      </c>
      <c r="J37" s="375" t="s">
        <v>1549</v>
      </c>
      <c r="K37" s="240"/>
      <c r="L37" s="154"/>
      <c r="M37" s="154"/>
    </row>
    <row r="38" spans="1:13" ht="31.2" x14ac:dyDescent="0.3">
      <c r="A38" s="14">
        <v>43</v>
      </c>
      <c r="B38" s="14" t="s">
        <v>334</v>
      </c>
      <c r="C38" s="197" t="s">
        <v>393</v>
      </c>
      <c r="D38" s="14">
        <v>57</v>
      </c>
      <c r="E38" s="14">
        <v>443</v>
      </c>
      <c r="F38" s="14" t="s">
        <v>457</v>
      </c>
      <c r="G38" s="14" t="s">
        <v>925</v>
      </c>
      <c r="H38" s="14" t="s">
        <v>1550</v>
      </c>
      <c r="I38" s="14" t="s">
        <v>60</v>
      </c>
      <c r="J38" s="374" t="s">
        <v>1551</v>
      </c>
      <c r="K38" s="240"/>
      <c r="L38" s="154"/>
      <c r="M38" s="154"/>
    </row>
    <row r="39" spans="1:13" x14ac:dyDescent="0.3">
      <c r="A39" s="128">
        <v>42</v>
      </c>
      <c r="B39" s="128" t="s">
        <v>615</v>
      </c>
      <c r="C39" s="205" t="s">
        <v>616</v>
      </c>
      <c r="D39" s="128">
        <v>57</v>
      </c>
      <c r="E39" s="128">
        <v>37</v>
      </c>
      <c r="F39" s="128" t="s">
        <v>328</v>
      </c>
      <c r="G39" s="128" t="s">
        <v>1537</v>
      </c>
      <c r="H39" s="128" t="s">
        <v>152</v>
      </c>
      <c r="I39" s="128" t="s">
        <v>60</v>
      </c>
      <c r="J39" s="375" t="s">
        <v>1551</v>
      </c>
      <c r="K39" s="240"/>
      <c r="L39" s="154"/>
      <c r="M39" s="154"/>
    </row>
    <row r="40" spans="1:13" ht="46.8" x14ac:dyDescent="0.3">
      <c r="A40" s="14">
        <v>41</v>
      </c>
      <c r="B40" s="14" t="s">
        <v>430</v>
      </c>
      <c r="C40" s="197" t="s">
        <v>431</v>
      </c>
      <c r="D40" s="14">
        <v>57</v>
      </c>
      <c r="E40" s="14">
        <v>153</v>
      </c>
      <c r="F40" s="14" t="s">
        <v>150</v>
      </c>
      <c r="G40" s="14" t="s">
        <v>823</v>
      </c>
      <c r="H40" s="14" t="s">
        <v>1552</v>
      </c>
      <c r="I40" s="14" t="s">
        <v>60</v>
      </c>
      <c r="J40" s="374" t="s">
        <v>1551</v>
      </c>
      <c r="K40" s="240"/>
      <c r="L40" s="154"/>
      <c r="M40" s="154"/>
    </row>
    <row r="41" spans="1:13" ht="31.2" x14ac:dyDescent="0.3">
      <c r="A41" s="128">
        <v>40</v>
      </c>
      <c r="B41" s="128" t="s">
        <v>405</v>
      </c>
      <c r="C41" s="205" t="s">
        <v>485</v>
      </c>
      <c r="D41" s="128">
        <v>58</v>
      </c>
      <c r="E41" s="128">
        <v>5</v>
      </c>
      <c r="F41" s="128" t="s">
        <v>574</v>
      </c>
      <c r="G41" s="128" t="s">
        <v>1287</v>
      </c>
      <c r="H41" s="128" t="s">
        <v>152</v>
      </c>
      <c r="I41" s="128" t="s">
        <v>60</v>
      </c>
      <c r="J41" s="375" t="s">
        <v>1553</v>
      </c>
      <c r="K41" s="240"/>
      <c r="L41" s="154"/>
      <c r="M41" s="154"/>
    </row>
    <row r="42" spans="1:13" ht="31.2" x14ac:dyDescent="0.3">
      <c r="A42" s="14">
        <v>38</v>
      </c>
      <c r="B42" s="14" t="s">
        <v>86</v>
      </c>
      <c r="C42" s="197" t="s">
        <v>87</v>
      </c>
      <c r="D42" s="14">
        <v>72</v>
      </c>
      <c r="E42" s="14">
        <v>859</v>
      </c>
      <c r="F42" s="14" t="s">
        <v>1554</v>
      </c>
      <c r="G42" s="14" t="s">
        <v>168</v>
      </c>
      <c r="H42" s="14" t="s">
        <v>1555</v>
      </c>
      <c r="I42" s="14" t="s">
        <v>60</v>
      </c>
      <c r="J42" s="374" t="s">
        <v>1556</v>
      </c>
      <c r="K42" s="240"/>
      <c r="L42" s="154"/>
      <c r="M42" s="154"/>
    </row>
    <row r="43" spans="1:13" x14ac:dyDescent="0.3">
      <c r="A43" s="128">
        <v>37</v>
      </c>
      <c r="B43" s="128" t="s">
        <v>298</v>
      </c>
      <c r="C43" s="205" t="s">
        <v>299</v>
      </c>
      <c r="D43" s="128">
        <v>73</v>
      </c>
      <c r="E43" s="128">
        <v>10</v>
      </c>
      <c r="F43" s="128" t="s">
        <v>417</v>
      </c>
      <c r="G43" s="128" t="s">
        <v>58</v>
      </c>
      <c r="H43" s="128" t="s">
        <v>152</v>
      </c>
      <c r="I43" s="128" t="s">
        <v>60</v>
      </c>
      <c r="J43" s="375" t="s">
        <v>1557</v>
      </c>
      <c r="K43" s="240"/>
      <c r="L43" s="154"/>
      <c r="M43" s="154"/>
    </row>
    <row r="44" spans="1:13" ht="46.8" x14ac:dyDescent="0.3">
      <c r="A44" s="14">
        <v>36</v>
      </c>
      <c r="B44" s="14" t="s">
        <v>546</v>
      </c>
      <c r="C44" s="197" t="s">
        <v>592</v>
      </c>
      <c r="D44" s="14">
        <v>85</v>
      </c>
      <c r="E44" s="14">
        <v>214</v>
      </c>
      <c r="F44" s="14" t="s">
        <v>1268</v>
      </c>
      <c r="G44" s="14" t="s">
        <v>1558</v>
      </c>
      <c r="H44" s="14" t="s">
        <v>1559</v>
      </c>
      <c r="I44" s="14" t="s">
        <v>60</v>
      </c>
      <c r="J44" s="374" t="s">
        <v>1560</v>
      </c>
      <c r="K44" s="240"/>
      <c r="L44" s="154"/>
      <c r="M44" s="154"/>
    </row>
    <row r="45" spans="1:13" x14ac:dyDescent="0.3">
      <c r="A45" s="128">
        <v>35</v>
      </c>
      <c r="B45" s="128" t="s">
        <v>347</v>
      </c>
      <c r="C45" s="205" t="s">
        <v>348</v>
      </c>
      <c r="D45" s="128">
        <v>92</v>
      </c>
      <c r="E45" s="128">
        <v>500</v>
      </c>
      <c r="F45" s="128" t="s">
        <v>1561</v>
      </c>
      <c r="G45" s="128" t="s">
        <v>58</v>
      </c>
      <c r="H45" s="128" t="s">
        <v>1562</v>
      </c>
      <c r="I45" s="128" t="s">
        <v>60</v>
      </c>
      <c r="J45" s="375" t="s">
        <v>1563</v>
      </c>
      <c r="K45" s="240"/>
      <c r="L45" s="154"/>
      <c r="M45" s="154"/>
    </row>
    <row r="46" spans="1:13" ht="31.2" x14ac:dyDescent="0.3">
      <c r="A46" s="14">
        <v>34</v>
      </c>
      <c r="B46" s="14" t="s">
        <v>295</v>
      </c>
      <c r="C46" s="197" t="s">
        <v>537</v>
      </c>
      <c r="D46" s="14">
        <v>96</v>
      </c>
      <c r="E46" s="14">
        <v>192</v>
      </c>
      <c r="F46" s="14" t="s">
        <v>1564</v>
      </c>
      <c r="G46" s="14" t="s">
        <v>387</v>
      </c>
      <c r="H46" s="14" t="s">
        <v>1565</v>
      </c>
      <c r="I46" s="14" t="s">
        <v>60</v>
      </c>
      <c r="J46" s="374" t="s">
        <v>1566</v>
      </c>
      <c r="K46" s="240"/>
      <c r="L46" s="154"/>
      <c r="M46" s="154"/>
    </row>
    <row r="47" spans="1:13" ht="62.4" x14ac:dyDescent="0.3">
      <c r="A47" s="128">
        <v>33</v>
      </c>
      <c r="B47" s="128" t="s">
        <v>362</v>
      </c>
      <c r="C47" s="205" t="s">
        <v>363</v>
      </c>
      <c r="D47" s="128">
        <v>103</v>
      </c>
      <c r="E47" s="128">
        <v>14</v>
      </c>
      <c r="F47" s="128" t="s">
        <v>189</v>
      </c>
      <c r="G47" s="128" t="s">
        <v>1567</v>
      </c>
      <c r="H47" s="128" t="s">
        <v>152</v>
      </c>
      <c r="I47" s="128" t="s">
        <v>60</v>
      </c>
      <c r="J47" s="375" t="s">
        <v>1566</v>
      </c>
      <c r="K47" s="240"/>
      <c r="L47" s="154"/>
      <c r="M47" s="154"/>
    </row>
    <row r="48" spans="1:13" ht="62.4" x14ac:dyDescent="0.3">
      <c r="A48" s="14">
        <v>32</v>
      </c>
      <c r="B48" s="14" t="s">
        <v>252</v>
      </c>
      <c r="C48" s="197" t="s">
        <v>477</v>
      </c>
      <c r="D48" s="14">
        <v>109</v>
      </c>
      <c r="E48" s="14">
        <v>1228</v>
      </c>
      <c r="F48" s="14" t="s">
        <v>820</v>
      </c>
      <c r="G48" s="14" t="s">
        <v>637</v>
      </c>
      <c r="H48" s="14" t="s">
        <v>1568</v>
      </c>
      <c r="I48" s="14" t="s">
        <v>60</v>
      </c>
      <c r="J48" s="374" t="s">
        <v>1569</v>
      </c>
      <c r="K48" s="240"/>
      <c r="L48" s="154"/>
      <c r="M48" s="154"/>
    </row>
    <row r="49" spans="1:13" ht="46.8" x14ac:dyDescent="0.3">
      <c r="A49" s="128">
        <v>31</v>
      </c>
      <c r="B49" s="128" t="s">
        <v>554</v>
      </c>
      <c r="C49" s="205" t="s">
        <v>555</v>
      </c>
      <c r="D49" s="128">
        <v>116</v>
      </c>
      <c r="E49" s="128">
        <v>17</v>
      </c>
      <c r="F49" s="128" t="s">
        <v>838</v>
      </c>
      <c r="G49" s="128" t="s">
        <v>379</v>
      </c>
      <c r="H49" s="128" t="s">
        <v>152</v>
      </c>
      <c r="I49" s="128" t="s">
        <v>60</v>
      </c>
      <c r="J49" s="375" t="s">
        <v>1569</v>
      </c>
      <c r="K49" s="240"/>
      <c r="L49" s="154"/>
      <c r="M49" s="154"/>
    </row>
    <row r="50" spans="1:13" x14ac:dyDescent="0.3">
      <c r="A50" s="14">
        <v>30</v>
      </c>
      <c r="B50" s="14" t="s">
        <v>277</v>
      </c>
      <c r="C50" s="197" t="s">
        <v>511</v>
      </c>
      <c r="D50" s="14">
        <v>122</v>
      </c>
      <c r="E50" s="14">
        <v>334</v>
      </c>
      <c r="F50" s="14" t="s">
        <v>549</v>
      </c>
      <c r="G50" s="14" t="s">
        <v>1021</v>
      </c>
      <c r="H50" s="14" t="s">
        <v>1167</v>
      </c>
      <c r="I50" s="14" t="s">
        <v>60</v>
      </c>
      <c r="J50" s="374" t="s">
        <v>1570</v>
      </c>
      <c r="K50" s="240"/>
      <c r="L50" s="154"/>
      <c r="M50" s="154"/>
    </row>
    <row r="51" spans="1:13" ht="31.2" x14ac:dyDescent="0.3">
      <c r="A51" s="128">
        <v>29</v>
      </c>
      <c r="B51" s="128" t="s">
        <v>551</v>
      </c>
      <c r="C51" s="205" t="s">
        <v>552</v>
      </c>
      <c r="D51" s="128">
        <v>124</v>
      </c>
      <c r="E51" s="128">
        <v>322</v>
      </c>
      <c r="F51" s="128" t="s">
        <v>1571</v>
      </c>
      <c r="G51" s="128" t="s">
        <v>575</v>
      </c>
      <c r="H51" s="128" t="s">
        <v>1572</v>
      </c>
      <c r="I51" s="128" t="s">
        <v>60</v>
      </c>
      <c r="J51" s="375" t="s">
        <v>1570</v>
      </c>
      <c r="K51" s="240"/>
      <c r="L51" s="154"/>
      <c r="M51" s="154"/>
    </row>
    <row r="52" spans="1:13" ht="46.8" x14ac:dyDescent="0.3">
      <c r="A52" s="14">
        <v>27</v>
      </c>
      <c r="B52" s="14" t="s">
        <v>624</v>
      </c>
      <c r="C52" s="197" t="s">
        <v>527</v>
      </c>
      <c r="D52" s="14">
        <v>141</v>
      </c>
      <c r="E52" s="14">
        <v>14</v>
      </c>
      <c r="F52" s="14" t="s">
        <v>1573</v>
      </c>
      <c r="G52" s="14" t="s">
        <v>1574</v>
      </c>
      <c r="H52" s="14" t="s">
        <v>1575</v>
      </c>
      <c r="I52" s="14" t="s">
        <v>60</v>
      </c>
      <c r="J52" s="374" t="s">
        <v>1576</v>
      </c>
      <c r="K52" s="240"/>
      <c r="L52" s="154"/>
      <c r="M52" s="154"/>
    </row>
    <row r="53" spans="1:13" x14ac:dyDescent="0.3">
      <c r="A53" s="128">
        <v>26</v>
      </c>
      <c r="B53" s="128" t="s">
        <v>320</v>
      </c>
      <c r="C53" s="205" t="s">
        <v>321</v>
      </c>
      <c r="D53" s="128">
        <v>157</v>
      </c>
      <c r="E53" s="128">
        <v>209</v>
      </c>
      <c r="F53" s="128" t="s">
        <v>1577</v>
      </c>
      <c r="G53" s="128" t="s">
        <v>58</v>
      </c>
      <c r="H53" s="128" t="s">
        <v>1578</v>
      </c>
      <c r="I53" s="128" t="s">
        <v>60</v>
      </c>
      <c r="J53" s="375" t="s">
        <v>1579</v>
      </c>
      <c r="K53" s="240"/>
      <c r="L53" s="154"/>
      <c r="M53" s="154"/>
    </row>
    <row r="54" spans="1:13" ht="31.2" x14ac:dyDescent="0.3">
      <c r="A54" s="14">
        <v>25</v>
      </c>
      <c r="B54" s="14" t="s">
        <v>260</v>
      </c>
      <c r="C54" s="197" t="s">
        <v>261</v>
      </c>
      <c r="D54" s="14">
        <v>159</v>
      </c>
      <c r="E54" s="14">
        <v>691</v>
      </c>
      <c r="F54" s="14" t="s">
        <v>359</v>
      </c>
      <c r="G54" s="14" t="s">
        <v>1002</v>
      </c>
      <c r="H54" s="14" t="s">
        <v>1580</v>
      </c>
      <c r="I54" s="14" t="s">
        <v>60</v>
      </c>
      <c r="J54" s="374" t="s">
        <v>1579</v>
      </c>
      <c r="K54" s="240"/>
      <c r="L54" s="154"/>
      <c r="M54" s="154"/>
    </row>
    <row r="55" spans="1:13" ht="78" x14ac:dyDescent="0.3">
      <c r="A55" s="128">
        <v>24</v>
      </c>
      <c r="B55" s="128" t="s">
        <v>226</v>
      </c>
      <c r="C55" s="205" t="s">
        <v>272</v>
      </c>
      <c r="D55" s="128">
        <v>160</v>
      </c>
      <c r="E55" s="128">
        <v>1071</v>
      </c>
      <c r="F55" s="128" t="s">
        <v>774</v>
      </c>
      <c r="G55" s="128" t="s">
        <v>434</v>
      </c>
      <c r="H55" s="128" t="s">
        <v>1581</v>
      </c>
      <c r="I55" s="128" t="s">
        <v>60</v>
      </c>
      <c r="J55" s="375" t="s">
        <v>1579</v>
      </c>
      <c r="K55" s="240"/>
      <c r="L55" s="154"/>
      <c r="M55" s="154"/>
    </row>
    <row r="56" spans="1:13" x14ac:dyDescent="0.3">
      <c r="A56" s="14">
        <v>23</v>
      </c>
      <c r="B56" s="14" t="s">
        <v>279</v>
      </c>
      <c r="C56" s="197" t="s">
        <v>280</v>
      </c>
      <c r="D56" s="14">
        <v>172</v>
      </c>
      <c r="E56" s="14">
        <v>440</v>
      </c>
      <c r="F56" s="14" t="s">
        <v>643</v>
      </c>
      <c r="G56" s="14" t="s">
        <v>1582</v>
      </c>
      <c r="H56" s="14" t="s">
        <v>1583</v>
      </c>
      <c r="I56" s="14" t="s">
        <v>60</v>
      </c>
      <c r="J56" s="374" t="s">
        <v>1579</v>
      </c>
      <c r="K56" s="240"/>
      <c r="L56" s="154"/>
      <c r="M56" s="154"/>
    </row>
    <row r="57" spans="1:13" ht="62.4" x14ac:dyDescent="0.3">
      <c r="A57" s="128">
        <v>22</v>
      </c>
      <c r="B57" s="128" t="s">
        <v>284</v>
      </c>
      <c r="C57" s="205" t="s">
        <v>288</v>
      </c>
      <c r="D57" s="128">
        <v>180</v>
      </c>
      <c r="E57" s="128">
        <v>1036</v>
      </c>
      <c r="F57" s="128" t="s">
        <v>646</v>
      </c>
      <c r="G57" s="128" t="s">
        <v>1584</v>
      </c>
      <c r="H57" s="128" t="s">
        <v>908</v>
      </c>
      <c r="I57" s="128" t="s">
        <v>60</v>
      </c>
      <c r="J57" s="375" t="s">
        <v>1579</v>
      </c>
      <c r="K57" s="240"/>
      <c r="L57" s="154"/>
      <c r="M57" s="154"/>
    </row>
    <row r="58" spans="1:13" x14ac:dyDescent="0.3">
      <c r="A58" s="14">
        <v>19</v>
      </c>
      <c r="B58" s="14" t="s">
        <v>111</v>
      </c>
      <c r="C58" s="197" t="s">
        <v>112</v>
      </c>
      <c r="D58" s="14">
        <v>206</v>
      </c>
      <c r="E58" s="14">
        <v>1091</v>
      </c>
      <c r="F58" s="14" t="s">
        <v>775</v>
      </c>
      <c r="G58" s="14" t="s">
        <v>1383</v>
      </c>
      <c r="H58" s="14" t="s">
        <v>1585</v>
      </c>
      <c r="I58" s="14" t="s">
        <v>60</v>
      </c>
      <c r="J58" s="374" t="s">
        <v>1586</v>
      </c>
      <c r="K58" s="240"/>
      <c r="L58" s="154"/>
      <c r="M58" s="154"/>
    </row>
    <row r="59" spans="1:13" ht="62.4" x14ac:dyDescent="0.3">
      <c r="A59" s="128">
        <v>17</v>
      </c>
      <c r="B59" s="128" t="s">
        <v>323</v>
      </c>
      <c r="C59" s="205" t="s">
        <v>324</v>
      </c>
      <c r="D59" s="128">
        <v>224</v>
      </c>
      <c r="E59" s="128">
        <v>592</v>
      </c>
      <c r="F59" s="128" t="s">
        <v>189</v>
      </c>
      <c r="G59" s="128" t="s">
        <v>625</v>
      </c>
      <c r="H59" s="128" t="s">
        <v>1587</v>
      </c>
      <c r="I59" s="128" t="s">
        <v>60</v>
      </c>
      <c r="J59" s="375" t="s">
        <v>1588</v>
      </c>
      <c r="K59" s="240"/>
      <c r="L59" s="154"/>
      <c r="M59" s="154"/>
    </row>
    <row r="60" spans="1:13" ht="31.2" x14ac:dyDescent="0.3">
      <c r="A60" s="14">
        <v>16</v>
      </c>
      <c r="B60" s="14" t="s">
        <v>375</v>
      </c>
      <c r="C60" s="197" t="s">
        <v>376</v>
      </c>
      <c r="D60" s="14">
        <v>231</v>
      </c>
      <c r="E60" s="14">
        <v>369</v>
      </c>
      <c r="F60" s="14" t="s">
        <v>775</v>
      </c>
      <c r="G60" s="14" t="s">
        <v>1479</v>
      </c>
      <c r="H60" s="14" t="s">
        <v>1196</v>
      </c>
      <c r="I60" s="14" t="s">
        <v>60</v>
      </c>
      <c r="J60" s="374" t="s">
        <v>1588</v>
      </c>
      <c r="K60" s="240"/>
      <c r="L60" s="154"/>
      <c r="M60" s="154"/>
    </row>
    <row r="61" spans="1:13" ht="31.2" x14ac:dyDescent="0.3">
      <c r="A61" s="128">
        <v>13</v>
      </c>
      <c r="B61" s="128" t="s">
        <v>91</v>
      </c>
      <c r="C61" s="205" t="s">
        <v>92</v>
      </c>
      <c r="D61" s="128">
        <v>258</v>
      </c>
      <c r="E61" s="128">
        <v>648</v>
      </c>
      <c r="F61" s="128" t="s">
        <v>1024</v>
      </c>
      <c r="G61" s="128" t="s">
        <v>242</v>
      </c>
      <c r="H61" s="128" t="s">
        <v>1589</v>
      </c>
      <c r="I61" s="128" t="s">
        <v>60</v>
      </c>
      <c r="J61" s="375" t="s">
        <v>1588</v>
      </c>
      <c r="K61" s="240"/>
      <c r="L61" s="154"/>
      <c r="M61" s="154"/>
    </row>
    <row r="62" spans="1:13" ht="62.4" x14ac:dyDescent="0.3">
      <c r="A62" s="14">
        <v>12</v>
      </c>
      <c r="B62" s="14" t="s">
        <v>165</v>
      </c>
      <c r="C62" s="197" t="s">
        <v>166</v>
      </c>
      <c r="D62" s="14">
        <v>340</v>
      </c>
      <c r="E62" s="14">
        <v>1033</v>
      </c>
      <c r="F62" s="14" t="s">
        <v>1494</v>
      </c>
      <c r="G62" s="14" t="s">
        <v>1590</v>
      </c>
      <c r="H62" s="14" t="s">
        <v>1591</v>
      </c>
      <c r="I62" s="14" t="s">
        <v>60</v>
      </c>
      <c r="J62" s="374" t="s">
        <v>1592</v>
      </c>
      <c r="K62" s="240"/>
      <c r="L62" s="154"/>
      <c r="M62" s="154"/>
    </row>
    <row r="63" spans="1:13" ht="46.8" x14ac:dyDescent="0.3">
      <c r="A63" s="128">
        <v>11</v>
      </c>
      <c r="B63" s="128" t="s">
        <v>236</v>
      </c>
      <c r="C63" s="205" t="s">
        <v>440</v>
      </c>
      <c r="D63" s="128">
        <v>439</v>
      </c>
      <c r="E63" s="128">
        <v>834</v>
      </c>
      <c r="F63" s="128" t="s">
        <v>603</v>
      </c>
      <c r="G63" s="128" t="s">
        <v>1297</v>
      </c>
      <c r="H63" s="128" t="s">
        <v>1422</v>
      </c>
      <c r="I63" s="128" t="s">
        <v>60</v>
      </c>
      <c r="J63" s="375" t="s">
        <v>1593</v>
      </c>
      <c r="K63" s="240"/>
      <c r="L63" s="154"/>
      <c r="M63" s="154"/>
    </row>
    <row r="64" spans="1:13" ht="62.4" x14ac:dyDescent="0.3">
      <c r="A64" s="14">
        <v>7</v>
      </c>
      <c r="B64" s="14" t="s">
        <v>254</v>
      </c>
      <c r="C64" s="197" t="s">
        <v>255</v>
      </c>
      <c r="D64" s="14">
        <v>522</v>
      </c>
      <c r="E64" s="14">
        <v>14</v>
      </c>
      <c r="F64" s="14" t="s">
        <v>453</v>
      </c>
      <c r="G64" s="14" t="s">
        <v>1594</v>
      </c>
      <c r="H64" s="14" t="s">
        <v>152</v>
      </c>
      <c r="I64" s="14" t="s">
        <v>60</v>
      </c>
      <c r="J64" s="374" t="s">
        <v>1595</v>
      </c>
      <c r="K64" s="240"/>
      <c r="L64" s="154"/>
      <c r="M64" s="154"/>
    </row>
    <row r="65" spans="1:13" ht="31.2" x14ac:dyDescent="0.3">
      <c r="A65" s="128">
        <v>6</v>
      </c>
      <c r="B65" s="128" t="s">
        <v>219</v>
      </c>
      <c r="C65" s="205" t="s">
        <v>220</v>
      </c>
      <c r="D65" s="128">
        <v>568</v>
      </c>
      <c r="E65" s="128">
        <v>2113</v>
      </c>
      <c r="F65" s="128" t="s">
        <v>1596</v>
      </c>
      <c r="G65" s="128" t="s">
        <v>58</v>
      </c>
      <c r="H65" s="128" t="s">
        <v>1597</v>
      </c>
      <c r="I65" s="128" t="s">
        <v>60</v>
      </c>
      <c r="J65" s="375" t="s">
        <v>1595</v>
      </c>
      <c r="K65" s="240"/>
      <c r="L65" s="154"/>
      <c r="M65" s="154"/>
    </row>
    <row r="66" spans="1:13" ht="62.4" x14ac:dyDescent="0.3">
      <c r="A66" s="14" cm="1">
        <f t="array" aca="1" ref="A66" ca="1">A66:J526</f>
        <v>0</v>
      </c>
      <c r="B66" s="14" t="s">
        <v>211</v>
      </c>
      <c r="C66" s="197" t="s">
        <v>212</v>
      </c>
      <c r="D66" s="14">
        <v>678</v>
      </c>
      <c r="E66" s="14">
        <v>2896</v>
      </c>
      <c r="F66" s="14" t="s">
        <v>58</v>
      </c>
      <c r="G66" s="14" t="s">
        <v>58</v>
      </c>
      <c r="H66" s="14" t="s">
        <v>1598</v>
      </c>
      <c r="I66" s="14" t="s">
        <v>60</v>
      </c>
      <c r="J66" s="374" t="s">
        <v>1599</v>
      </c>
      <c r="K66" s="240"/>
      <c r="L66" s="154"/>
      <c r="M66" s="154"/>
    </row>
    <row r="67" spans="1:13" ht="31.2" x14ac:dyDescent="0.3">
      <c r="A67" s="128">
        <v>1</v>
      </c>
      <c r="B67" s="128" t="s">
        <v>369</v>
      </c>
      <c r="C67" s="205" t="s">
        <v>370</v>
      </c>
      <c r="D67" s="128">
        <v>1228</v>
      </c>
      <c r="E67" s="128">
        <v>0</v>
      </c>
      <c r="F67" s="128" t="s">
        <v>703</v>
      </c>
      <c r="G67" s="128" t="s">
        <v>892</v>
      </c>
      <c r="H67" s="128" t="s">
        <v>152</v>
      </c>
      <c r="I67" s="128" t="s">
        <v>234</v>
      </c>
      <c r="J67" s="375" t="s">
        <v>26</v>
      </c>
      <c r="K67" s="240"/>
      <c r="L67" s="154"/>
      <c r="M67" s="154"/>
    </row>
    <row r="68" spans="1:13" ht="31.2" x14ac:dyDescent="0.3">
      <c r="A68" s="14">
        <v>20</v>
      </c>
      <c r="B68" s="14" t="s">
        <v>309</v>
      </c>
      <c r="C68" s="197" t="s">
        <v>310</v>
      </c>
      <c r="D68" s="14">
        <v>193</v>
      </c>
      <c r="E68" s="14">
        <v>0</v>
      </c>
      <c r="F68" s="14" t="s">
        <v>434</v>
      </c>
      <c r="G68" s="14" t="s">
        <v>1600</v>
      </c>
      <c r="H68" s="14" t="s">
        <v>152</v>
      </c>
      <c r="I68" s="14" t="s">
        <v>234</v>
      </c>
      <c r="J68" s="374" t="s">
        <v>26</v>
      </c>
      <c r="K68" s="240"/>
      <c r="L68" s="154"/>
      <c r="M68" s="154"/>
    </row>
    <row r="69" spans="1:13" x14ac:dyDescent="0.3">
      <c r="A69" s="128">
        <v>39</v>
      </c>
      <c r="B69" s="128" t="s">
        <v>230</v>
      </c>
      <c r="C69" s="205" t="s">
        <v>231</v>
      </c>
      <c r="D69" s="128">
        <v>64</v>
      </c>
      <c r="E69" s="128">
        <v>0</v>
      </c>
      <c r="F69" s="128" t="s">
        <v>1601</v>
      </c>
      <c r="G69" s="128" t="s">
        <v>81</v>
      </c>
      <c r="H69" s="128" t="s">
        <v>152</v>
      </c>
      <c r="I69" s="128" t="s">
        <v>234</v>
      </c>
      <c r="J69" s="375" t="s">
        <v>26</v>
      </c>
      <c r="K69" s="240"/>
      <c r="L69" s="154"/>
      <c r="M69" s="154"/>
    </row>
  </sheetData>
  <mergeCells count="6">
    <mergeCell ref="Z1:AC1"/>
    <mergeCell ref="Q3:Q12"/>
    <mergeCell ref="V3:V12"/>
    <mergeCell ref="P3:P12"/>
    <mergeCell ref="A1:M1"/>
    <mergeCell ref="P1:W1"/>
  </mergeCells>
  <hyperlinks>
    <hyperlink ref="C3" r:id="rId1" display="https://www.scansante.fr/applications/flux-entre-etablissements-orfee/submit?an=20&amp;gp=ALL&amp;choix1=choix1_etab&amp;finess=210987657&amp;choix2=descact&amp;typedesc=comp&amp;_program=orfee.orfee_trt.sas" xr:uid="{14406DEF-44C0-4E41-A090-D091CB8A6FAD}"/>
    <hyperlink ref="C4" r:id="rId2" display="https://www.scansante.fr/applications/flux-entre-etablissements-orfee/submit?an=20&amp;gp=C09&amp;choix1=choix1_etab&amp;finess=210987657&amp;choix2=descact&amp;typedesc=comp&amp;_program=orfee.orfee_trt.sas" xr:uid="{DBC93BF2-C945-B543-A8F2-C72DFDDE9910}"/>
    <hyperlink ref="C6" r:id="rId3" display="https://www.scansante.fr/applications/flux-entre-etablissements-orfee/submit?an=20&amp;gp=X03&amp;choix1=choix1_etab&amp;finess=210987657&amp;choix2=descact&amp;typedesc=comp&amp;_program=orfee.orfee_trt.sas" xr:uid="{28C6F68B-8C91-1245-BA03-F27BC103FF19}"/>
    <hyperlink ref="C8" r:id="rId4" display="https://www.scansante.fr/applications/flux-entre-etablissements-orfee/submit?an=20&amp;gp=X07&amp;choix1=choix1_etab&amp;finess=210987657&amp;choix2=descact&amp;typedesc=comp&amp;_program=orfee.orfee_trt.sas" xr:uid="{03FC0FC3-74E2-5148-BAA9-8823BEE42C0E}"/>
    <hyperlink ref="C10" r:id="rId5" display="https://www.scansante.fr/applications/flux-entre-etablissements-orfee/submit?an=20&amp;gp=X05&amp;choix1=choix1_etab&amp;finess=210987657&amp;choix2=descact&amp;typedesc=comp&amp;_program=orfee.orfee_trt.sas" xr:uid="{4BE7459E-1254-8B45-943B-816A6A096C0D}"/>
    <hyperlink ref="C12" r:id="rId6" display="https://www.scansante.fr/applications/flux-entre-etablissements-orfee/submit?an=20&amp;gp=X08&amp;choix1=choix1_etab&amp;finess=210987657&amp;choix2=descact&amp;typedesc=comp&amp;_program=orfee.orfee_trt.sas" xr:uid="{059FBF17-C83A-A544-A661-B65DCDC35CF8}"/>
    <hyperlink ref="C14" r:id="rId7" display="https://www.scansante.fr/applications/flux-entre-etablissements-orfee/submit?an=20&amp;gp=X06&amp;choix1=choix1_etab&amp;finess=210987657&amp;choix2=descact&amp;typedesc=comp&amp;_program=orfee.orfee_trt.sas" xr:uid="{3AEE9E48-BB8D-2240-B61C-8C7469C1EF75}"/>
    <hyperlink ref="C16" r:id="rId8" display="https://www.scansante.fr/applications/flux-entre-etablissements-orfee/submit?an=20&amp;gp=X02&amp;choix1=choix1_etab&amp;finess=210987657&amp;choix2=descact&amp;typedesc=comp&amp;_program=orfee.orfee_trt.sas" xr:uid="{552EBFDD-E7F1-D94D-AAC9-D1B88D12A7C0}"/>
    <hyperlink ref="C18" r:id="rId9" display="https://www.scansante.fr/applications/flux-entre-etablissements-orfee/submit?an=20&amp;gp=X12&amp;choix1=choix1_etab&amp;finess=210987657&amp;choix2=descact&amp;typedesc=comp&amp;_program=orfee.orfee_trt.sas" xr:uid="{67C7848A-1743-8C4B-BBE6-5C558A9A5E19}"/>
    <hyperlink ref="C20" r:id="rId10" display="https://www.scansante.fr/applications/flux-entre-etablissements-orfee/submit?an=20&amp;gp=X18&amp;choix1=choix1_etab&amp;finess=210987657&amp;choix2=descact&amp;typedesc=comp&amp;_program=orfee.orfee_trt.sas" xr:uid="{2E94D564-06E7-7F4C-87D4-3D7D49187CC6}"/>
    <hyperlink ref="C22" r:id="rId11" display="https://www.scansante.fr/applications/flux-entre-etablissements-orfee/submit?an=20&amp;gp=C11&amp;choix1=choix1_etab&amp;finess=210987657&amp;choix2=descact&amp;typedesc=comp&amp;_program=orfee.orfee_trt.sas" xr:uid="{8E6907B7-3D55-5F46-B330-5C0934A3793E}"/>
    <hyperlink ref="C24" r:id="rId12" display="https://www.scansante.fr/applications/flux-entre-etablissements-orfee/submit?an=20&amp;gp=X16&amp;choix1=choix1_etab&amp;finess=210987657&amp;choix2=descact&amp;typedesc=comp&amp;_program=orfee.orfee_trt.sas" xr:uid="{310220D5-88D6-4D4C-A42D-580D3676456E}"/>
    <hyperlink ref="C67" r:id="rId13" display="https://www.scansante.fr/applications/flux-entre-etablissements-orfee/submit?an=20&amp;gp=S02&amp;choix1=choix1_etab&amp;finess=210987657&amp;choix2=descact&amp;typedesc=comp&amp;_program=orfee.orfee_trt.sas" xr:uid="{B9698635-6E03-7E40-B76E-1602683ED31B}"/>
    <hyperlink ref="C66" r:id="rId14" display="https://www.scansante.fr/applications/flux-entre-etablissements-orfee/submit?an=20&amp;gp=N02&amp;choix1=choix1_etab&amp;finess=210987657&amp;choix2=descact&amp;typedesc=comp&amp;_program=orfee.orfee_trt.sas" xr:uid="{22D5D8ED-D679-0946-AE0B-1641B3A9AFE1}"/>
    <hyperlink ref="C65" r:id="rId15" display="https://www.scansante.fr/applications/flux-entre-etablissements-orfee/submit?an=20&amp;gp=O01&amp;choix1=choix1_etab&amp;finess=210987657&amp;choix2=descact&amp;typedesc=comp&amp;_program=orfee.orfee_trt.sas" xr:uid="{46DFC10F-E6C8-4943-8FED-497E088E1AD7}"/>
    <hyperlink ref="C64" r:id="rId16" display="https://www.scansante.fr/applications/flux-entre-etablissements-orfee/submit?an=20&amp;gp=K02&amp;choix1=choix1_etab&amp;finess=210987657&amp;choix2=descact&amp;typedesc=comp&amp;_program=orfee.orfee_trt.sas" xr:uid="{F8535E16-9607-834B-AF82-49F4BF081A49}"/>
    <hyperlink ref="C63" r:id="rId17" display="https://www.scansante.fr/applications/flux-entre-etablissements-orfee/submit?an=20&amp;gp=C07&amp;choix1=choix1_etab&amp;finess=210987657&amp;choix2=descact&amp;typedesc=comp&amp;_program=orfee.orfee_trt.sas" xr:uid="{D7C5AFC0-8B1C-1243-8872-A2AF6C541399}"/>
    <hyperlink ref="C62" r:id="rId18" display="https://www.scansante.fr/applications/flux-entre-etablissements-orfee/submit?an=20&amp;gp=X24&amp;choix1=choix1_etab&amp;finess=210987657&amp;choix2=descact&amp;typedesc=comp&amp;_program=orfee.orfee_trt.sas" xr:uid="{A5203A9B-4F78-DA46-946A-A6A026E2BD36}"/>
    <hyperlink ref="C61" r:id="rId19" display="https://www.scansante.fr/applications/flux-entre-etablissements-orfee/submit?an=20&amp;gp=X21&amp;choix1=choix1_etab&amp;finess=210987657&amp;choix2=descact&amp;typedesc=comp&amp;_program=orfee.orfee_trt.sas" xr:uid="{E169F1DF-8354-D345-9C9A-D87A9BA0A4E6}"/>
    <hyperlink ref="C60" r:id="rId20" display="https://www.scansante.fr/applications/flux-entre-etablissements-orfee/submit?an=20&amp;gp=C17&amp;choix1=choix1_etab&amp;finess=210987657&amp;choix2=descact&amp;typedesc=comp&amp;_program=orfee.orfee_trt.sas" xr:uid="{175354DC-6E46-7048-ACCA-B1F047F710B2}"/>
    <hyperlink ref="C59" r:id="rId21" display="https://www.scansante.fr/applications/flux-entre-etablissements-orfee/submit?an=20&amp;gp=X04&amp;choix1=choix1_etab&amp;finess=210987657&amp;choix2=descact&amp;typedesc=comp&amp;_program=orfee.orfee_trt.sas" xr:uid="{740D76AE-0221-4B4F-B9F9-9B19FA49A68E}"/>
    <hyperlink ref="C58" r:id="rId22" display="https://www.scansante.fr/applications/flux-entre-etablissements-orfee/submit?an=20&amp;gp=X20&amp;choix1=choix1_etab&amp;finess=210987657&amp;choix2=descact&amp;typedesc=comp&amp;_program=orfee.orfee_trt.sas" xr:uid="{2B2F527A-12B7-7E4A-91F8-9790BA043AA8}"/>
    <hyperlink ref="C68" r:id="rId23" display="https://www.scansante.fr/applications/flux-entre-etablissements-orfee/submit?an=20&amp;gp=S03&amp;choix1=choix1_etab&amp;finess=210987657&amp;choix2=descact&amp;typedesc=comp&amp;_program=orfee.orfee_trt.sas" xr:uid="{4B76C34F-A801-D949-A356-7700F3D61F89}"/>
    <hyperlink ref="C57" r:id="rId24" display="https://www.scansante.fr/applications/flux-entre-etablissements-orfee/submit?an=20&amp;gp=X15&amp;choix1=choix1_etab&amp;finess=210987657&amp;choix2=descact&amp;typedesc=comp&amp;_program=orfee.orfee_trt.sas" xr:uid="{4F93329A-E2AC-5D4B-933F-5A53BA205958}"/>
    <hyperlink ref="C56" r:id="rId25" display="https://www.scansante.fr/applications/flux-entre-etablissements-orfee/submit?an=20&amp;gp=X09&amp;choix1=choix1_etab&amp;finess=210987657&amp;choix2=descact&amp;typedesc=comp&amp;_program=orfee.orfee_trt.sas" xr:uid="{676ED016-3DE3-DD43-B769-423F5F0C7A46}"/>
    <hyperlink ref="C55" r:id="rId26" display="https://www.scansante.fr/applications/flux-entre-etablissements-orfee/submit?an=20&amp;gp=X14&amp;choix1=choix1_etab&amp;finess=210987657&amp;choix2=descact&amp;typedesc=comp&amp;_program=orfee.orfee_trt.sas" xr:uid="{55E1C202-68DF-C547-B1D6-B68138F43845}"/>
    <hyperlink ref="C54" r:id="rId27" display="https://www.scansante.fr/applications/flux-entre-etablissements-orfee/submit?an=20&amp;gp=X19&amp;choix1=choix1_etab&amp;finess=210987657&amp;choix2=descact&amp;typedesc=comp&amp;_program=orfee.orfee_trt.sas" xr:uid="{CEBA09E8-E9ED-2447-8332-699F622CFC4E}"/>
    <hyperlink ref="C53" r:id="rId28" display="https://www.scansante.fr/applications/flux-entre-etablissements-orfee/submit?an=20&amp;gp=O04&amp;choix1=choix1_etab&amp;finess=210987657&amp;choix2=descact&amp;typedesc=comp&amp;_program=orfee.orfee_trt.sas" xr:uid="{C58586E3-9BDE-1847-9856-57DC06587211}"/>
    <hyperlink ref="C52" r:id="rId29" display="https://www.scansante.fr/applications/flux-entre-etablissements-orfee/submit?an=20&amp;gp=C10&amp;choix1=choix1_etab&amp;finess=210987657&amp;choix2=descact&amp;typedesc=comp&amp;_program=orfee.orfee_trt.sas" xr:uid="{DBDB3D09-2356-544B-995F-EE5D70E2AC39}"/>
    <hyperlink ref="C51" r:id="rId30" display="https://www.scansante.fr/applications/flux-entre-etablissements-orfee/submit?an=20&amp;gp=C08&amp;choix1=choix1_etab&amp;finess=210987657&amp;choix2=descact&amp;typedesc=comp&amp;_program=orfee.orfee_trt.sas" xr:uid="{A9086683-5309-4943-AFE2-F4688E620907}"/>
    <hyperlink ref="C50" r:id="rId31" display="https://www.scansante.fr/applications/flux-entre-etablissements-orfee/submit?an=20&amp;gp=C19&amp;choix1=choix1_etab&amp;finess=210987657&amp;choix2=descact&amp;typedesc=comp&amp;_program=orfee.orfee_trt.sas" xr:uid="{10D4311D-E3AE-B045-BBA2-F8D4199084AB}"/>
    <hyperlink ref="C49" r:id="rId32" display="https://www.scansante.fr/applications/flux-entre-etablissements-orfee/submit?an=20&amp;gp=C16&amp;choix1=choix1_etab&amp;finess=210987657&amp;choix2=descact&amp;typedesc=comp&amp;_program=orfee.orfee_trt.sas" xr:uid="{C40C9009-0ABC-5948-B036-71590322918B}"/>
    <hyperlink ref="C48" r:id="rId33" display="https://www.scansante.fr/applications/flux-entre-etablissements-orfee/submit?an=20&amp;gp=C06&amp;choix1=choix1_etab&amp;finess=210987657&amp;choix2=descact&amp;typedesc=comp&amp;_program=orfee.orfee_trt.sas" xr:uid="{87FABDF9-EAF8-0543-BE76-4E0822305587}"/>
    <hyperlink ref="C47" r:id="rId34" display="https://www.scansante.fr/applications/flux-entre-etablissements-orfee/submit?an=20&amp;gp=K10&amp;choix1=choix1_etab&amp;finess=210987657&amp;choix2=descact&amp;typedesc=comp&amp;_program=orfee.orfee_trt.sas" xr:uid="{7F5A4DDF-5F4D-F545-8713-8EDFCD8E2A93}"/>
    <hyperlink ref="C46" r:id="rId35" display="https://www.scansante.fr/applications/flux-entre-etablissements-orfee/submit?an=20&amp;gp=C25&amp;choix1=choix1_etab&amp;finess=210987657&amp;choix2=descact&amp;typedesc=comp&amp;_program=orfee.orfee_trt.sas" xr:uid="{9D596FD3-6997-184C-8779-65C9B4559D07}"/>
    <hyperlink ref="C45" r:id="rId36" display="https://www.scansante.fr/applications/flux-entre-etablissements-orfee/submit?an=20&amp;gp=O02&amp;choix1=choix1_etab&amp;finess=210987657&amp;choix2=descact&amp;typedesc=comp&amp;_program=orfee.orfee_trt.sas" xr:uid="{C2F6DFEA-16DE-184F-BD9D-498E563FB443}"/>
    <hyperlink ref="C44" r:id="rId37" display="https://www.scansante.fr/applications/flux-entre-etablissements-orfee/submit?an=20&amp;gp=C20&amp;choix1=choix1_etab&amp;finess=210987657&amp;choix2=descact&amp;typedesc=comp&amp;_program=orfee.orfee_trt.sas" xr:uid="{47538648-E466-CA41-87BF-26F7C4D820D8}"/>
    <hyperlink ref="C43" r:id="rId38" display="https://www.scansante.fr/applications/flux-entre-etablissements-orfee/submit?an=20&amp;gp=O03&amp;choix1=choix1_etab&amp;finess=210987657&amp;choix2=descact&amp;typedesc=comp&amp;_program=orfee.orfee_trt.sas" xr:uid="{83A3CA85-4402-2641-AA34-9855FEE54B9F}"/>
    <hyperlink ref="C42" r:id="rId39" display="https://www.scansante.fr/applications/flux-entre-etablissements-orfee/submit?an=20&amp;gp=X22&amp;choix1=choix1_etab&amp;finess=210987657&amp;choix2=descact&amp;typedesc=comp&amp;_program=orfee.orfee_trt.sas" xr:uid="{D8A788B7-1885-0147-92A0-04655422FE63}"/>
    <hyperlink ref="C69" r:id="rId40" display="https://www.scansante.fr/applications/flux-entre-etablissements-orfee/submit?an=20&amp;gp=S05&amp;choix1=choix1_etab&amp;finess=210987657&amp;choix2=descact&amp;typedesc=comp&amp;_program=orfee.orfee_trt.sas" xr:uid="{8687CD1E-F9D9-3445-AF90-633A769CBDE9}"/>
    <hyperlink ref="C41" r:id="rId41" display="https://www.scansante.fr/applications/flux-entre-etablissements-orfee/submit?an=20&amp;gp=K06&amp;choix1=choix1_etab&amp;finess=210987657&amp;choix2=descact&amp;typedesc=comp&amp;_program=orfee.orfee_trt.sas" xr:uid="{AC49B6DB-242E-C244-8EA3-4CA434FE52ED}"/>
    <hyperlink ref="C40" r:id="rId42" display="https://www.scansante.fr/applications/flux-entre-etablissements-orfee/submit?an=20&amp;gp=C13&amp;choix1=choix1_etab&amp;finess=210987657&amp;choix2=descact&amp;typedesc=comp&amp;_program=orfee.orfee_trt.sas" xr:uid="{D7EF8E7C-C7F2-444C-905F-DE55750CA6EB}"/>
    <hyperlink ref="C39" r:id="rId43" display="https://www.scansante.fr/applications/flux-entre-etablissements-orfee/submit?an=20&amp;gp=C18&amp;choix1=choix1_etab&amp;finess=210987657&amp;choix2=descact&amp;typedesc=comp&amp;_program=orfee.orfee_trt.sas" xr:uid="{DB4966C8-D90D-B046-9A24-CBD462F20275}"/>
    <hyperlink ref="C38" r:id="rId44" display="https://www.scansante.fr/applications/flux-entre-etablissements-orfee/submit?an=20&amp;gp=X13&amp;choix1=choix1_etab&amp;finess=210987657&amp;choix2=descact&amp;typedesc=comp&amp;_program=orfee.orfee_trt.sas" xr:uid="{7BEAC467-9DB0-214D-9D39-37AA32C2E29E}"/>
    <hyperlink ref="C37" r:id="rId45" display="https://www.scansante.fr/applications/flux-entre-etablissements-orfee/submit?an=20&amp;gp=K04&amp;choix1=choix1_etab&amp;finess=210987657&amp;choix2=descact&amp;typedesc=comp&amp;_program=orfee.orfee_trt.sas" xr:uid="{E33FB194-675A-AE49-AEBB-AB09633F14B2}"/>
    <hyperlink ref="C36" r:id="rId46" display="https://www.scansante.fr/applications/flux-entre-etablissements-orfee/submit?an=20&amp;gp=K07&amp;choix1=choix1_etab&amp;finess=210987657&amp;choix2=descact&amp;typedesc=comp&amp;_program=orfee.orfee_trt.sas" xr:uid="{BD8A0C6F-9052-EC49-B83C-43A244048382}"/>
    <hyperlink ref="C35" r:id="rId47" display="https://www.scansante.fr/applications/flux-entre-etablissements-orfee/submit?an=20&amp;gp=X11&amp;choix1=choix1_etab&amp;finess=210987657&amp;choix2=descact&amp;typedesc=comp&amp;_program=orfee.orfee_trt.sas" xr:uid="{2F983F72-9A19-C742-A6D5-3F023D44048C}"/>
    <hyperlink ref="C34" r:id="rId48" display="https://www.scansante.fr/applications/flux-entre-etablissements-orfee/submit?an=20&amp;gp=C22&amp;choix1=choix1_etab&amp;finess=210987657&amp;choix2=descact&amp;typedesc=comp&amp;_program=orfee.orfee_trt.sas" xr:uid="{43709384-E9F4-B64E-A787-077589A44745}"/>
    <hyperlink ref="C33" r:id="rId49" display="https://www.scansante.fr/applications/flux-entre-etablissements-orfee/submit?an=20&amp;gp=C15&amp;choix1=choix1_etab&amp;finess=210987657&amp;choix2=descact&amp;typedesc=comp&amp;_program=orfee.orfee_trt.sas" xr:uid="{275B878B-2EFD-1C40-8D84-57B678330824}"/>
    <hyperlink ref="C32" r:id="rId50" display="https://www.scansante.fr/applications/flux-entre-etablissements-orfee/submit?an=20&amp;gp=X23&amp;choix1=choix1_etab&amp;finess=210987657&amp;choix2=descact&amp;typedesc=comp&amp;_program=orfee.orfee_trt.sas" xr:uid="{FE4C0488-07A1-274D-B8F3-009FB28FD69F}"/>
    <hyperlink ref="C31" r:id="rId51" display="https://www.scansante.fr/applications/flux-entre-etablissements-orfee/submit?an=20&amp;gp=K12&amp;choix1=choix1_etab&amp;finess=210987657&amp;choix2=descact&amp;typedesc=comp&amp;_program=orfee.orfee_trt.sas" xr:uid="{7AFE8ED7-B3F9-DF48-B162-0647337DF24B}"/>
    <hyperlink ref="C30" r:id="rId52" display="https://www.scansante.fr/applications/flux-entre-etablissements-orfee/submit?an=20&amp;gp=C23&amp;choix1=choix1_etab&amp;finess=210987657&amp;choix2=descact&amp;typedesc=comp&amp;_program=orfee.orfee_trt.sas" xr:uid="{50B3F6B1-DD89-8E4E-B638-D69E00E9D447}"/>
    <hyperlink ref="C29" r:id="rId53" display="https://www.scansante.fr/applications/flux-entre-etablissements-orfee/submit?an=20&amp;gp=K15&amp;choix1=choix1_etab&amp;finess=210987657&amp;choix2=descact&amp;typedesc=comp&amp;_program=orfee.orfee_trt.sas" xr:uid="{AFF7CFB1-2BBB-3B42-86B7-A155EC9E8278}"/>
    <hyperlink ref="C28" r:id="rId54" display="https://www.scansante.fr/applications/flux-entre-etablissements-orfee/submit?an=20&amp;gp=X10&amp;choix1=choix1_etab&amp;finess=210987657&amp;choix2=descact&amp;typedesc=comp&amp;_program=orfee.orfee_trt.sas" xr:uid="{E141A7C6-3AAB-7B41-922F-C6EF527A7C24}"/>
    <hyperlink ref="C27" r:id="rId55" display="https://www.scansante.fr/applications/flux-entre-etablissements-orfee/submit?an=20&amp;gp=K08&amp;choix1=choix1_etab&amp;finess=210987657&amp;choix2=descact&amp;typedesc=comp&amp;_program=orfee.orfee_trt.sas" xr:uid="{DC244A2C-9BB0-704E-A283-F038A50F76C9}"/>
    <hyperlink ref="C26" r:id="rId56" display="https://www.scansante.fr/applications/flux-entre-etablissements-orfee/submit?an=20&amp;gp=N03&amp;choix1=choix1_etab&amp;finess=210987657&amp;choix2=descact&amp;typedesc=comp&amp;_program=orfee.orfee_trt.sas" xr:uid="{B37CA15B-5608-684A-9E67-054FE9339611}"/>
    <hyperlink ref="C25" r:id="rId57" display="https://www.scansante.fr/applications/flux-entre-etablissements-orfee/submit?an=20&amp;gp=C21&amp;choix1=choix1_etab&amp;finess=210987657&amp;choix2=descact&amp;typedesc=comp&amp;_program=orfee.orfee_trt.sas" xr:uid="{2C3A2756-53EC-A445-B127-633FB61A0C48}"/>
    <hyperlink ref="C5" r:id="rId58" display="https://www.scansante.fr/applications/flux-entre-etablissements-orfee/submit?an=20&amp;gp=C09&amp;choix1=choix1_etab&amp;finess=210987657&amp;choix2=descact&amp;typedesc=comp&amp;_program=orfee.orfee_trt.sas" xr:uid="{A37B6EA5-47AB-534F-9602-791B01D0F3AC}"/>
    <hyperlink ref="C7" r:id="rId59" display="https://www.scansante.fr/applications/flux-entre-etablissements-orfee/submit?an=20&amp;gp=X03&amp;choix1=choix1_etab&amp;finess=210987657&amp;choix2=descact&amp;typedesc=comp&amp;_program=orfee.orfee_trt.sas" xr:uid="{8A23893F-C9C2-4A46-A886-3EFF08D78CA2}"/>
    <hyperlink ref="C9" r:id="rId60" display="https://www.scansante.fr/applications/flux-entre-etablissements-orfee/submit?an=20&amp;gp=X07&amp;choix1=choix1_etab&amp;finess=210987657&amp;choix2=descact&amp;typedesc=comp&amp;_program=orfee.orfee_trt.sas" xr:uid="{25E4112A-0709-0742-82D3-0D46FFC3846A}"/>
    <hyperlink ref="C11" r:id="rId61" display="https://www.scansante.fr/applications/flux-entre-etablissements-orfee/submit?an=20&amp;gp=X05&amp;choix1=choix1_etab&amp;finess=210987657&amp;choix2=descact&amp;typedesc=comp&amp;_program=orfee.orfee_trt.sas" xr:uid="{66316E2C-202D-A344-8252-4CD1CBFA1475}"/>
    <hyperlink ref="C13" r:id="rId62" display="https://www.scansante.fr/applications/flux-entre-etablissements-orfee/submit?an=20&amp;gp=X08&amp;choix1=choix1_etab&amp;finess=210987657&amp;choix2=descact&amp;typedesc=comp&amp;_program=orfee.orfee_trt.sas" xr:uid="{E9014252-21DA-184D-9762-BB3814E40FEC}"/>
    <hyperlink ref="C15" r:id="rId63" display="https://www.scansante.fr/applications/flux-entre-etablissements-orfee/submit?an=20&amp;gp=X06&amp;choix1=choix1_etab&amp;finess=210987657&amp;choix2=descact&amp;typedesc=comp&amp;_program=orfee.orfee_trt.sas" xr:uid="{CC782289-6E67-4A48-B06B-EFE50C5E224C}"/>
    <hyperlink ref="C17" r:id="rId64" display="https://www.scansante.fr/applications/flux-entre-etablissements-orfee/submit?an=20&amp;gp=X02&amp;choix1=choix1_etab&amp;finess=210987657&amp;choix2=descact&amp;typedesc=comp&amp;_program=orfee.orfee_trt.sas" xr:uid="{56EB20A2-074E-4C4C-BB31-8AE96AE49930}"/>
    <hyperlink ref="C19" r:id="rId65" display="https://www.scansante.fr/applications/flux-entre-etablissements-orfee/submit?an=20&amp;gp=X12&amp;choix1=choix1_etab&amp;finess=210987657&amp;choix2=descact&amp;typedesc=comp&amp;_program=orfee.orfee_trt.sas" xr:uid="{55F66833-2F3F-E84C-B963-71068CD16D6F}"/>
    <hyperlink ref="C21" r:id="rId66" display="https://www.scansante.fr/applications/flux-entre-etablissements-orfee/submit?an=20&amp;gp=X18&amp;choix1=choix1_etab&amp;finess=210987657&amp;choix2=descact&amp;typedesc=comp&amp;_program=orfee.orfee_trt.sas" xr:uid="{89621E11-28E8-7B4F-B0D6-4D22F9E1A664}"/>
    <hyperlink ref="C23" r:id="rId67" display="https://www.scansante.fr/applications/flux-entre-etablissements-orfee/submit?an=20&amp;gp=C11&amp;choix1=choix1_etab&amp;finess=210987657&amp;choix2=descact&amp;typedesc=comp&amp;_program=orfee.orfee_trt.sas" xr:uid="{A540CC0D-1706-0542-816E-5201417675E2}"/>
    <hyperlink ref="AK2" r:id="rId68" xr:uid="{C50F92A5-6AC4-455D-834A-9FB5DE1736DB}"/>
  </hyperlinks>
  <pageMargins left="0.7" right="0.7" top="0.75" bottom="0.75" header="0.3" footer="0.3"/>
  <tableParts count="1">
    <tablePart r:id="rId6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EC80-CE2B-314B-AA49-F755C3CC6EB3}">
  <dimension ref="A1:EH100"/>
  <sheetViews>
    <sheetView topLeftCell="EE2" zoomScale="70" zoomScaleNormal="70" workbookViewId="0">
      <selection activeCell="EO2" sqref="EO2"/>
    </sheetView>
  </sheetViews>
  <sheetFormatPr defaultColWidth="11" defaultRowHeight="15.6" x14ac:dyDescent="0.3"/>
  <cols>
    <col min="3" max="3" width="15.296875" customWidth="1"/>
    <col min="4" max="4" width="14.69921875" customWidth="1"/>
    <col min="9" max="9" width="55.19921875" customWidth="1"/>
    <col min="10" max="10" width="32.69921875" customWidth="1"/>
    <col min="11" max="11" width="11" customWidth="1"/>
    <col min="12" max="12" width="15.296875" customWidth="1"/>
    <col min="17" max="17" width="15.296875" customWidth="1"/>
    <col min="18" max="18" width="14.5" customWidth="1"/>
    <col min="23" max="23" width="55.19921875" customWidth="1"/>
    <col min="24" max="24" width="30.296875" customWidth="1"/>
    <col min="25" max="25" width="11" customWidth="1"/>
    <col min="26" max="26" width="15.296875" customWidth="1"/>
    <col min="31" max="31" width="15.296875" customWidth="1"/>
    <col min="32" max="32" width="14.69921875" customWidth="1"/>
    <col min="37" max="37" width="55.19921875" customWidth="1"/>
    <col min="38" max="38" width="41.796875" customWidth="1"/>
    <col min="39" max="39" width="11" customWidth="1"/>
    <col min="40" max="40" width="15.296875" customWidth="1"/>
    <col min="45" max="45" width="15.296875" customWidth="1"/>
    <col min="46" max="46" width="14.5" customWidth="1"/>
    <col min="51" max="51" width="55.19921875" customWidth="1"/>
    <col min="56" max="56" width="15.296875" customWidth="1"/>
    <col min="57" max="57" width="14.5" customWidth="1"/>
    <col min="62" max="62" width="55.19921875" customWidth="1"/>
    <col min="63" max="63" width="17" customWidth="1"/>
    <col min="64" max="64" width="11" customWidth="1"/>
    <col min="65" max="65" width="15.296875" customWidth="1"/>
    <col min="70" max="70" width="15.296875" customWidth="1"/>
    <col min="71" max="71" width="14.5" customWidth="1"/>
    <col min="76" max="76" width="55.19921875" customWidth="1"/>
    <col min="80" max="80" width="15.296875" customWidth="1"/>
    <col min="81" max="81" width="14.5" customWidth="1"/>
    <col min="86" max="86" width="55.19921875" customWidth="1"/>
    <col min="87" max="87" width="13.69921875" customWidth="1"/>
    <col min="90" max="90" width="39.296875" customWidth="1"/>
    <col min="91" max="91" width="16" customWidth="1"/>
    <col min="93" max="93" width="31.69921875" customWidth="1"/>
    <col min="94" max="94" width="30.296875" customWidth="1"/>
    <col min="96" max="96" width="35" customWidth="1"/>
    <col min="97" max="97" width="36.69921875" customWidth="1"/>
  </cols>
  <sheetData>
    <row r="1" spans="1:138" x14ac:dyDescent="0.3">
      <c r="A1" s="746" t="s">
        <v>1602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O1" s="746" t="s">
        <v>1603</v>
      </c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C1" s="746" t="s">
        <v>1604</v>
      </c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Q1" s="746" t="s">
        <v>1605</v>
      </c>
      <c r="AR1" s="746"/>
      <c r="AS1" s="746"/>
      <c r="AT1" s="746"/>
      <c r="AU1" s="746"/>
      <c r="AV1" s="746"/>
      <c r="AW1" s="746"/>
      <c r="AX1" s="746"/>
      <c r="AY1" s="746"/>
      <c r="BB1" s="740" t="s">
        <v>141</v>
      </c>
      <c r="BC1" s="740"/>
      <c r="BD1" s="740"/>
      <c r="BE1" s="740"/>
      <c r="BF1" s="740"/>
      <c r="BG1" s="740"/>
      <c r="BH1" s="740"/>
      <c r="BI1" s="740"/>
      <c r="BJ1" s="740"/>
      <c r="BK1" s="740"/>
      <c r="BL1" s="740"/>
      <c r="BM1" s="740"/>
      <c r="BP1" s="740" t="s">
        <v>1606</v>
      </c>
      <c r="BQ1" s="740"/>
      <c r="BR1" s="740"/>
      <c r="BS1" s="740"/>
      <c r="BT1" s="740"/>
      <c r="BU1" s="740"/>
      <c r="BV1" s="740"/>
      <c r="BW1" s="740"/>
      <c r="BX1" s="740"/>
      <c r="CA1" s="747" t="s">
        <v>1607</v>
      </c>
      <c r="CB1" s="748"/>
      <c r="CC1" s="748"/>
      <c r="CD1" s="748"/>
      <c r="CE1" s="748"/>
      <c r="CF1" s="748"/>
      <c r="CG1" s="748"/>
      <c r="CH1" s="748"/>
      <c r="CI1" s="748"/>
      <c r="CL1" s="697" t="s">
        <v>659</v>
      </c>
      <c r="CM1" s="697"/>
      <c r="CN1" s="697"/>
      <c r="CO1" s="697"/>
      <c r="CP1" s="697"/>
      <c r="CQ1" s="697"/>
      <c r="CR1" s="697"/>
      <c r="CS1" s="697"/>
      <c r="CV1" s="698" t="s">
        <v>1608</v>
      </c>
      <c r="CW1" s="699"/>
      <c r="CX1" s="699"/>
      <c r="CY1" s="700"/>
      <c r="DA1" s="698" t="s">
        <v>1609</v>
      </c>
      <c r="DB1" s="699"/>
      <c r="DC1" s="699"/>
      <c r="DD1" s="700"/>
      <c r="DF1" s="698" t="s">
        <v>1610</v>
      </c>
      <c r="DG1" s="699"/>
      <c r="DH1" s="699"/>
      <c r="DI1" s="700"/>
      <c r="DK1" s="698" t="s">
        <v>1611</v>
      </c>
      <c r="DL1" s="699"/>
      <c r="DM1" s="699"/>
      <c r="DN1" s="700"/>
      <c r="DP1" s="698" t="s">
        <v>1612</v>
      </c>
      <c r="DQ1" s="699"/>
      <c r="DR1" s="699"/>
      <c r="DS1" s="700"/>
      <c r="DU1" s="698" t="s">
        <v>1613</v>
      </c>
      <c r="DV1" s="699"/>
      <c r="DW1" s="699"/>
      <c r="DX1" s="700"/>
    </row>
    <row r="2" spans="1:138" ht="39" customHeight="1" x14ac:dyDescent="0.3">
      <c r="A2" s="276" t="s">
        <v>12</v>
      </c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266" t="s">
        <v>20</v>
      </c>
      <c r="J2" s="275" t="s">
        <v>667</v>
      </c>
      <c r="K2" s="275" t="s">
        <v>22</v>
      </c>
      <c r="L2" s="275" t="s">
        <v>23</v>
      </c>
      <c r="O2" s="276" t="s">
        <v>12</v>
      </c>
      <c r="P2" s="265" t="s">
        <v>13</v>
      </c>
      <c r="Q2" s="265" t="s">
        <v>14</v>
      </c>
      <c r="R2" s="265" t="s">
        <v>25</v>
      </c>
      <c r="S2" s="265" t="s">
        <v>16</v>
      </c>
      <c r="T2" s="265" t="s">
        <v>17</v>
      </c>
      <c r="U2" s="265" t="s">
        <v>18</v>
      </c>
      <c r="V2" s="265" t="s">
        <v>19</v>
      </c>
      <c r="W2" s="266" t="s">
        <v>20</v>
      </c>
      <c r="X2" s="275" t="s">
        <v>667</v>
      </c>
      <c r="Y2" s="275" t="s">
        <v>22</v>
      </c>
      <c r="Z2" s="275" t="s">
        <v>23</v>
      </c>
      <c r="AC2" s="276" t="s">
        <v>12</v>
      </c>
      <c r="AD2" s="265" t="s">
        <v>13</v>
      </c>
      <c r="AE2" s="265" t="s">
        <v>14</v>
      </c>
      <c r="AF2" s="265" t="s">
        <v>15</v>
      </c>
      <c r="AG2" s="265" t="s">
        <v>16</v>
      </c>
      <c r="AH2" s="265" t="s">
        <v>17</v>
      </c>
      <c r="AI2" s="265" t="s">
        <v>18</v>
      </c>
      <c r="AJ2" s="265" t="s">
        <v>19</v>
      </c>
      <c r="AK2" s="266" t="s">
        <v>20</v>
      </c>
      <c r="AL2" s="275" t="s">
        <v>667</v>
      </c>
      <c r="AM2" s="275" t="s">
        <v>22</v>
      </c>
      <c r="AN2" s="275" t="s">
        <v>23</v>
      </c>
      <c r="AQ2" s="265" t="s">
        <v>12</v>
      </c>
      <c r="AR2" s="265" t="s">
        <v>13</v>
      </c>
      <c r="AS2" s="265" t="s">
        <v>14</v>
      </c>
      <c r="AT2" s="265" t="s">
        <v>25</v>
      </c>
      <c r="AU2" s="265" t="s">
        <v>16</v>
      </c>
      <c r="AV2" s="265" t="s">
        <v>17</v>
      </c>
      <c r="AW2" s="265" t="s">
        <v>18</v>
      </c>
      <c r="AX2" s="265" t="s">
        <v>19</v>
      </c>
      <c r="AY2" s="266" t="s">
        <v>20</v>
      </c>
      <c r="BB2" s="276" t="s">
        <v>12</v>
      </c>
      <c r="BC2" s="265" t="s">
        <v>13</v>
      </c>
      <c r="BD2" s="265" t="s">
        <v>14</v>
      </c>
      <c r="BE2" s="265" t="s">
        <v>25</v>
      </c>
      <c r="BF2" s="265" t="s">
        <v>16</v>
      </c>
      <c r="BG2" s="265" t="s">
        <v>17</v>
      </c>
      <c r="BH2" s="265" t="s">
        <v>18</v>
      </c>
      <c r="BI2" s="265" t="s">
        <v>19</v>
      </c>
      <c r="BJ2" s="266" t="s">
        <v>20</v>
      </c>
      <c r="BK2" s="275" t="s">
        <v>667</v>
      </c>
      <c r="BL2" s="275" t="s">
        <v>22</v>
      </c>
      <c r="BM2" s="275" t="s">
        <v>23</v>
      </c>
      <c r="BP2" s="276" t="s">
        <v>12</v>
      </c>
      <c r="BQ2" s="265" t="s">
        <v>13</v>
      </c>
      <c r="BR2" s="265" t="s">
        <v>14</v>
      </c>
      <c r="BS2" s="265" t="s">
        <v>25</v>
      </c>
      <c r="BT2" s="265" t="s">
        <v>16</v>
      </c>
      <c r="BU2" s="265" t="s">
        <v>17</v>
      </c>
      <c r="BV2" s="265" t="s">
        <v>18</v>
      </c>
      <c r="BW2" s="265" t="s">
        <v>19</v>
      </c>
      <c r="BX2" s="384" t="s">
        <v>20</v>
      </c>
      <c r="CA2" s="286" t="s">
        <v>13</v>
      </c>
      <c r="CB2" s="286" t="s">
        <v>14</v>
      </c>
      <c r="CC2" s="286" t="s">
        <v>25</v>
      </c>
      <c r="CD2" s="286" t="s">
        <v>16</v>
      </c>
      <c r="CE2" s="286" t="s">
        <v>26</v>
      </c>
      <c r="CF2" s="286" t="s">
        <v>27</v>
      </c>
      <c r="CG2" s="286" t="s">
        <v>28</v>
      </c>
      <c r="CH2" s="287" t="s">
        <v>20</v>
      </c>
      <c r="CI2" s="178" t="s">
        <v>29</v>
      </c>
      <c r="CL2" s="293" t="s">
        <v>30</v>
      </c>
      <c r="CM2" s="293" t="s">
        <v>22</v>
      </c>
      <c r="CN2" s="293" t="s">
        <v>31</v>
      </c>
      <c r="CO2" s="293" t="s">
        <v>32</v>
      </c>
      <c r="CP2" s="293" t="s">
        <v>33</v>
      </c>
      <c r="CQ2" s="294" t="s">
        <v>34</v>
      </c>
      <c r="CR2" s="291" t="s">
        <v>35</v>
      </c>
      <c r="CS2" s="6" t="s">
        <v>36</v>
      </c>
      <c r="CV2" s="7" t="s">
        <v>37</v>
      </c>
      <c r="CW2" s="7" t="s">
        <v>38</v>
      </c>
      <c r="CX2" s="7" t="s">
        <v>39</v>
      </c>
      <c r="CY2" s="7" t="s">
        <v>23</v>
      </c>
      <c r="DA2" s="7" t="s">
        <v>37</v>
      </c>
      <c r="DB2" s="7" t="s">
        <v>38</v>
      </c>
      <c r="DC2" s="7" t="s">
        <v>39</v>
      </c>
      <c r="DD2" s="7" t="s">
        <v>23</v>
      </c>
      <c r="DF2" s="7" t="s">
        <v>37</v>
      </c>
      <c r="DG2" s="7" t="s">
        <v>38</v>
      </c>
      <c r="DH2" s="7" t="s">
        <v>39</v>
      </c>
      <c r="DI2" s="7" t="s">
        <v>23</v>
      </c>
      <c r="DK2" s="7" t="s">
        <v>37</v>
      </c>
      <c r="DL2" s="7" t="s">
        <v>38</v>
      </c>
      <c r="DM2" s="7" t="s">
        <v>39</v>
      </c>
      <c r="DN2" s="7" t="s">
        <v>23</v>
      </c>
      <c r="DP2" s="7" t="s">
        <v>37</v>
      </c>
      <c r="DQ2" s="7" t="s">
        <v>38</v>
      </c>
      <c r="DR2" s="7" t="s">
        <v>39</v>
      </c>
      <c r="DS2" s="7" t="s">
        <v>23</v>
      </c>
      <c r="DU2" s="7" t="s">
        <v>37</v>
      </c>
      <c r="DV2" s="7" t="s">
        <v>38</v>
      </c>
      <c r="DW2" s="7" t="s">
        <v>39</v>
      </c>
      <c r="DX2" s="7" t="s">
        <v>23</v>
      </c>
      <c r="EA2" s="9" t="s">
        <v>37</v>
      </c>
      <c r="EB2" s="9" t="s">
        <v>38</v>
      </c>
      <c r="EC2" s="9" t="s">
        <v>39</v>
      </c>
      <c r="ED2" s="9" t="s">
        <v>33</v>
      </c>
      <c r="EE2" s="9" t="s">
        <v>23</v>
      </c>
      <c r="EH2" s="535" t="s">
        <v>1614</v>
      </c>
    </row>
    <row r="3" spans="1:138" ht="42" customHeight="1" x14ac:dyDescent="0.3">
      <c r="A3" s="268">
        <v>0</v>
      </c>
      <c r="B3" s="161"/>
      <c r="C3" s="162" t="s">
        <v>41</v>
      </c>
      <c r="D3" s="161">
        <v>40882</v>
      </c>
      <c r="E3" s="161">
        <v>110242</v>
      </c>
      <c r="F3" s="161" t="s">
        <v>806</v>
      </c>
      <c r="G3" s="161" t="s">
        <v>1361</v>
      </c>
      <c r="H3" s="161" t="s">
        <v>1615</v>
      </c>
      <c r="I3" s="161">
        <v>1606</v>
      </c>
      <c r="J3" s="262" t="s">
        <v>26</v>
      </c>
      <c r="K3" s="262" t="s">
        <v>26</v>
      </c>
      <c r="L3" s="262" t="s">
        <v>26</v>
      </c>
      <c r="O3" s="268">
        <v>0</v>
      </c>
      <c r="P3" s="161"/>
      <c r="Q3" s="162" t="s">
        <v>41</v>
      </c>
      <c r="R3" s="161">
        <v>389</v>
      </c>
      <c r="S3" s="161">
        <v>5678</v>
      </c>
      <c r="T3" s="161" t="s">
        <v>818</v>
      </c>
      <c r="U3" s="161" t="s">
        <v>1616</v>
      </c>
      <c r="V3" s="161" t="s">
        <v>1232</v>
      </c>
      <c r="W3" s="161">
        <v>117</v>
      </c>
      <c r="X3" s="262" t="s">
        <v>26</v>
      </c>
      <c r="Y3" s="262" t="s">
        <v>26</v>
      </c>
      <c r="Z3" s="262" t="s">
        <v>26</v>
      </c>
      <c r="AC3" s="268">
        <v>0</v>
      </c>
      <c r="AD3" s="161"/>
      <c r="AE3" s="162" t="s">
        <v>41</v>
      </c>
      <c r="AF3" s="161">
        <v>17194</v>
      </c>
      <c r="AG3" s="161">
        <v>52093</v>
      </c>
      <c r="AH3" s="161" t="s">
        <v>1617</v>
      </c>
      <c r="AI3" s="161" t="s">
        <v>1618</v>
      </c>
      <c r="AJ3" s="161" t="s">
        <v>1619</v>
      </c>
      <c r="AK3" s="161">
        <v>1201</v>
      </c>
      <c r="AL3" s="262" t="s">
        <v>26</v>
      </c>
      <c r="AM3" s="262" t="s">
        <v>26</v>
      </c>
      <c r="AN3" s="262" t="s">
        <v>26</v>
      </c>
      <c r="AQ3" s="161">
        <v>0</v>
      </c>
      <c r="AR3" s="161"/>
      <c r="AS3" s="162" t="s">
        <v>41</v>
      </c>
      <c r="AT3" s="161">
        <v>205</v>
      </c>
      <c r="AU3" s="161">
        <v>3737</v>
      </c>
      <c r="AV3" s="161" t="s">
        <v>1029</v>
      </c>
      <c r="AW3" s="161" t="s">
        <v>1447</v>
      </c>
      <c r="AX3" s="161" t="s">
        <v>1620</v>
      </c>
      <c r="AY3" s="161">
        <v>34</v>
      </c>
      <c r="BB3" s="268">
        <v>0</v>
      </c>
      <c r="BC3" s="161"/>
      <c r="BD3" s="162" t="s">
        <v>41</v>
      </c>
      <c r="BE3" s="161">
        <v>340</v>
      </c>
      <c r="BF3" s="161">
        <v>4879</v>
      </c>
      <c r="BG3" s="161" t="s">
        <v>1234</v>
      </c>
      <c r="BH3" s="161" t="s">
        <v>1621</v>
      </c>
      <c r="BI3" s="161" t="s">
        <v>1622</v>
      </c>
      <c r="BJ3" s="161">
        <v>125</v>
      </c>
      <c r="BK3" s="262" t="s">
        <v>26</v>
      </c>
      <c r="BL3" s="262" t="s">
        <v>26</v>
      </c>
      <c r="BM3" s="262" t="s">
        <v>26</v>
      </c>
      <c r="BP3" s="268">
        <v>0</v>
      </c>
      <c r="BQ3" s="161"/>
      <c r="BR3" s="162" t="s">
        <v>41</v>
      </c>
      <c r="BS3" s="161">
        <v>297</v>
      </c>
      <c r="BT3" s="161">
        <v>3961</v>
      </c>
      <c r="BU3" s="161" t="s">
        <v>155</v>
      </c>
      <c r="BV3" s="161" t="s">
        <v>1182</v>
      </c>
      <c r="BW3" s="161" t="s">
        <v>1623</v>
      </c>
      <c r="BX3" s="383">
        <v>53</v>
      </c>
      <c r="CA3" s="176"/>
      <c r="CB3" s="176" t="s">
        <v>61</v>
      </c>
      <c r="CC3" s="176">
        <f xml:space="preserve"> SUM(D3,R3,AF3,AT3,BE3,BS3)</f>
        <v>59307</v>
      </c>
      <c r="CD3" s="176">
        <f xml:space="preserve"> SUM(E3,S3,AG3,AU3,BF3,BT3)</f>
        <v>180590</v>
      </c>
      <c r="CE3" s="176" t="s">
        <v>26</v>
      </c>
      <c r="CF3" s="176" t="s">
        <v>26</v>
      </c>
      <c r="CG3" s="176" t="s">
        <v>26</v>
      </c>
      <c r="CH3" s="176">
        <f xml:space="preserve"> SUM(I3,W3,AK3,AY3,BJ3,BX3)</f>
        <v>3136</v>
      </c>
      <c r="CI3" s="285">
        <f>CH3/CC3</f>
        <v>5.2877400644106093E-2</v>
      </c>
      <c r="CL3" s="12" t="s">
        <v>1624</v>
      </c>
      <c r="CM3" s="12" t="s">
        <v>530</v>
      </c>
      <c r="CN3" s="69" t="s">
        <v>71</v>
      </c>
      <c r="CO3" s="334" t="s">
        <v>116</v>
      </c>
      <c r="CP3" s="12" t="s">
        <v>1624</v>
      </c>
      <c r="CQ3" s="12">
        <v>168</v>
      </c>
      <c r="CR3" s="727">
        <f>SUM(CQ3,CQ4,CQ5,CQ6,CQ7,CQ8,CQ9,CQ10)</f>
        <v>343</v>
      </c>
      <c r="CV3" s="12">
        <v>710978289</v>
      </c>
      <c r="CW3" s="12" t="s">
        <v>1602</v>
      </c>
      <c r="CX3" s="12" t="s">
        <v>64</v>
      </c>
      <c r="CY3" s="12">
        <v>406</v>
      </c>
      <c r="CZ3" s="13"/>
      <c r="DA3" s="12">
        <v>710978255</v>
      </c>
      <c r="DB3" s="12" t="s">
        <v>1603</v>
      </c>
      <c r="DC3" s="12" t="s">
        <v>64</v>
      </c>
      <c r="DD3" s="12">
        <v>108</v>
      </c>
      <c r="DE3" s="13"/>
      <c r="DF3" s="12">
        <v>710010067</v>
      </c>
      <c r="DG3" s="12" t="s">
        <v>1604</v>
      </c>
      <c r="DH3" s="12" t="s">
        <v>64</v>
      </c>
      <c r="DI3" s="12">
        <v>696</v>
      </c>
      <c r="DJ3" s="13"/>
      <c r="DK3" s="15">
        <v>710978131</v>
      </c>
      <c r="DL3" s="15" t="s">
        <v>1605</v>
      </c>
      <c r="DM3" s="15" t="s">
        <v>64</v>
      </c>
      <c r="DN3" s="15">
        <v>34</v>
      </c>
      <c r="DO3" s="13"/>
      <c r="DP3" s="15">
        <v>710978180</v>
      </c>
      <c r="DQ3" s="15" t="s">
        <v>141</v>
      </c>
      <c r="DR3" s="15" t="s">
        <v>64</v>
      </c>
      <c r="DS3" s="15">
        <v>125</v>
      </c>
      <c r="DT3" s="13"/>
      <c r="DU3" s="15">
        <v>710978271</v>
      </c>
      <c r="DV3" s="15" t="s">
        <v>1625</v>
      </c>
      <c r="DW3" s="15" t="s">
        <v>64</v>
      </c>
      <c r="DX3" s="15">
        <v>41</v>
      </c>
      <c r="DY3" s="13"/>
      <c r="EA3" s="12">
        <v>710978289</v>
      </c>
      <c r="EB3" s="12" t="s">
        <v>1602</v>
      </c>
      <c r="EC3" s="12" t="s">
        <v>64</v>
      </c>
      <c r="ED3" s="12" t="s">
        <v>1602</v>
      </c>
      <c r="EE3" s="12">
        <v>406</v>
      </c>
    </row>
    <row r="4" spans="1:138" ht="136.05000000000001" customHeight="1" x14ac:dyDescent="0.3">
      <c r="A4" s="79">
        <v>18</v>
      </c>
      <c r="B4" s="14" t="s">
        <v>71</v>
      </c>
      <c r="C4" s="197" t="s">
        <v>72</v>
      </c>
      <c r="D4" s="14">
        <v>688</v>
      </c>
      <c r="E4" s="14">
        <v>5488</v>
      </c>
      <c r="F4" s="14" t="s">
        <v>761</v>
      </c>
      <c r="G4" s="14" t="s">
        <v>1132</v>
      </c>
      <c r="H4" s="14" t="s">
        <v>1626</v>
      </c>
      <c r="I4" s="14">
        <v>414</v>
      </c>
      <c r="J4" s="12" t="s">
        <v>1602</v>
      </c>
      <c r="K4" s="12" t="s">
        <v>64</v>
      </c>
      <c r="L4" s="12">
        <v>168</v>
      </c>
      <c r="O4" s="79">
        <v>3</v>
      </c>
      <c r="P4" s="14" t="s">
        <v>117</v>
      </c>
      <c r="Q4" s="197" t="s">
        <v>137</v>
      </c>
      <c r="R4" s="14">
        <v>37</v>
      </c>
      <c r="S4" s="14">
        <v>568</v>
      </c>
      <c r="T4" s="14" t="s">
        <v>1200</v>
      </c>
      <c r="U4" s="14" t="s">
        <v>193</v>
      </c>
      <c r="V4" s="14" t="s">
        <v>1627</v>
      </c>
      <c r="W4" s="14">
        <v>19</v>
      </c>
      <c r="X4" s="12" t="s">
        <v>1603</v>
      </c>
      <c r="Y4" s="12" t="s">
        <v>64</v>
      </c>
      <c r="Z4" s="12">
        <v>17</v>
      </c>
      <c r="AC4" s="79">
        <v>18</v>
      </c>
      <c r="AD4" s="14" t="s">
        <v>71</v>
      </c>
      <c r="AE4" s="197" t="s">
        <v>72</v>
      </c>
      <c r="AF4" s="14">
        <v>337</v>
      </c>
      <c r="AG4" s="14">
        <v>2459</v>
      </c>
      <c r="AH4" s="14" t="s">
        <v>764</v>
      </c>
      <c r="AI4" s="14" t="s">
        <v>1148</v>
      </c>
      <c r="AJ4" s="14" t="s">
        <v>1628</v>
      </c>
      <c r="AK4" s="14">
        <v>185</v>
      </c>
      <c r="AL4" s="12" t="s">
        <v>1604</v>
      </c>
      <c r="AM4" s="12" t="s">
        <v>64</v>
      </c>
      <c r="AN4" s="12">
        <v>70</v>
      </c>
      <c r="AQ4" s="14">
        <v>1</v>
      </c>
      <c r="AR4" s="14" t="s">
        <v>65</v>
      </c>
      <c r="AS4" s="197" t="s">
        <v>67</v>
      </c>
      <c r="AT4" s="14">
        <v>39</v>
      </c>
      <c r="AU4" s="14">
        <v>576</v>
      </c>
      <c r="AV4" s="14" t="s">
        <v>1629</v>
      </c>
      <c r="AW4" s="14" t="s">
        <v>185</v>
      </c>
      <c r="AX4" s="14" t="s">
        <v>1630</v>
      </c>
      <c r="AY4" s="14" t="s">
        <v>60</v>
      </c>
      <c r="BB4" s="271">
        <v>2</v>
      </c>
      <c r="BC4" s="59" t="s">
        <v>111</v>
      </c>
      <c r="BD4" s="214" t="s">
        <v>112</v>
      </c>
      <c r="BE4" s="59">
        <v>45</v>
      </c>
      <c r="BF4" s="59">
        <v>751</v>
      </c>
      <c r="BG4" s="59" t="s">
        <v>113</v>
      </c>
      <c r="BH4" s="59" t="s">
        <v>1191</v>
      </c>
      <c r="BI4" s="59" t="s">
        <v>1192</v>
      </c>
      <c r="BJ4" s="59">
        <v>25</v>
      </c>
      <c r="BK4" s="12" t="s">
        <v>141</v>
      </c>
      <c r="BL4" s="12" t="s">
        <v>64</v>
      </c>
      <c r="BM4" s="12">
        <v>25</v>
      </c>
      <c r="BP4" s="79">
        <v>1</v>
      </c>
      <c r="BQ4" s="14" t="s">
        <v>65</v>
      </c>
      <c r="BR4" s="197" t="s">
        <v>67</v>
      </c>
      <c r="BS4" s="14">
        <v>30</v>
      </c>
      <c r="BT4" s="14">
        <v>362</v>
      </c>
      <c r="BU4" s="14" t="s">
        <v>213</v>
      </c>
      <c r="BV4" s="14" t="s">
        <v>208</v>
      </c>
      <c r="BW4" s="14" t="s">
        <v>187</v>
      </c>
      <c r="BX4" s="78" t="s">
        <v>60</v>
      </c>
      <c r="CA4" s="198" t="s">
        <v>71</v>
      </c>
      <c r="CB4" s="306" t="s">
        <v>116</v>
      </c>
      <c r="CC4" s="199">
        <f>SUM(D4,AF4)</f>
        <v>1025</v>
      </c>
      <c r="CD4" s="199">
        <f>SUM(E4,AG4)</f>
        <v>7947</v>
      </c>
      <c r="CE4" s="199"/>
      <c r="CF4" s="199"/>
      <c r="CG4" s="199"/>
      <c r="CH4" s="199">
        <f>SUM(I4,AK4)</f>
        <v>599</v>
      </c>
      <c r="CI4" s="201">
        <f>CH4/CC4</f>
        <v>0.58439024390243899</v>
      </c>
      <c r="CL4" s="12" t="s">
        <v>1624</v>
      </c>
      <c r="CM4" s="12" t="s">
        <v>530</v>
      </c>
      <c r="CN4" s="69" t="s">
        <v>65</v>
      </c>
      <c r="CO4" s="12" t="s">
        <v>66</v>
      </c>
      <c r="CP4" s="12" t="s">
        <v>1624</v>
      </c>
      <c r="CQ4" s="12">
        <v>69</v>
      </c>
      <c r="CR4" s="727"/>
      <c r="CV4" s="12">
        <v>710780081</v>
      </c>
      <c r="CW4" s="12" t="s">
        <v>1631</v>
      </c>
      <c r="CX4" s="12" t="s">
        <v>77</v>
      </c>
      <c r="CY4" s="12">
        <v>310</v>
      </c>
      <c r="CZ4" s="13"/>
      <c r="DA4" s="12"/>
      <c r="DB4" s="12" t="s">
        <v>95</v>
      </c>
      <c r="DC4" s="12"/>
      <c r="DD4" s="12" t="s">
        <v>60</v>
      </c>
      <c r="DF4" s="12">
        <v>710978271</v>
      </c>
      <c r="DG4" s="12" t="s">
        <v>1625</v>
      </c>
      <c r="DH4" s="12" t="s">
        <v>64</v>
      </c>
      <c r="DI4" s="12">
        <v>278</v>
      </c>
      <c r="DJ4" s="13"/>
      <c r="DK4" s="15"/>
      <c r="DL4" s="15" t="s">
        <v>95</v>
      </c>
      <c r="DM4" s="15"/>
      <c r="DN4" s="15" t="s">
        <v>60</v>
      </c>
      <c r="DP4" s="15"/>
      <c r="DQ4" s="15" t="s">
        <v>95</v>
      </c>
      <c r="DR4" s="15"/>
      <c r="DS4" s="15" t="s">
        <v>60</v>
      </c>
      <c r="DU4" s="15"/>
      <c r="DV4" s="15" t="s">
        <v>95</v>
      </c>
      <c r="DW4" s="15"/>
      <c r="DX4" s="15">
        <v>12</v>
      </c>
      <c r="EA4" s="20">
        <v>710780081</v>
      </c>
      <c r="EB4" s="20" t="s">
        <v>1631</v>
      </c>
      <c r="EC4" s="20" t="s">
        <v>77</v>
      </c>
      <c r="ED4" s="50" t="s">
        <v>1602</v>
      </c>
      <c r="EE4" s="50">
        <v>310</v>
      </c>
    </row>
    <row r="5" spans="1:138" ht="78" x14ac:dyDescent="0.3">
      <c r="A5" s="79">
        <v>18</v>
      </c>
      <c r="B5" s="14" t="s">
        <v>71</v>
      </c>
      <c r="C5" s="197" t="s">
        <v>72</v>
      </c>
      <c r="D5" s="14">
        <v>688</v>
      </c>
      <c r="E5" s="14">
        <v>5488</v>
      </c>
      <c r="F5" s="14" t="s">
        <v>761</v>
      </c>
      <c r="G5" s="14" t="s">
        <v>1132</v>
      </c>
      <c r="H5" s="14" t="s">
        <v>1626</v>
      </c>
      <c r="I5" s="14">
        <v>414</v>
      </c>
      <c r="J5" s="12" t="s">
        <v>1631</v>
      </c>
      <c r="K5" s="12" t="s">
        <v>77</v>
      </c>
      <c r="L5" s="12">
        <v>85</v>
      </c>
      <c r="O5" s="79">
        <v>3</v>
      </c>
      <c r="P5" s="14" t="s">
        <v>117</v>
      </c>
      <c r="Q5" s="197" t="s">
        <v>137</v>
      </c>
      <c r="R5" s="14">
        <v>37</v>
      </c>
      <c r="S5" s="14">
        <v>568</v>
      </c>
      <c r="T5" s="14" t="s">
        <v>1200</v>
      </c>
      <c r="U5" s="14" t="s">
        <v>193</v>
      </c>
      <c r="V5" s="14" t="s">
        <v>1627</v>
      </c>
      <c r="W5" s="14">
        <v>19</v>
      </c>
      <c r="X5" s="12" t="s">
        <v>95</v>
      </c>
      <c r="Y5" s="12"/>
      <c r="Z5" s="12" t="s">
        <v>343</v>
      </c>
      <c r="AC5" s="79">
        <v>18</v>
      </c>
      <c r="AD5" s="14" t="s">
        <v>71</v>
      </c>
      <c r="AE5" s="197" t="s">
        <v>72</v>
      </c>
      <c r="AF5" s="14">
        <v>337</v>
      </c>
      <c r="AG5" s="14">
        <v>2459</v>
      </c>
      <c r="AH5" s="14" t="s">
        <v>764</v>
      </c>
      <c r="AI5" s="14" t="s">
        <v>1148</v>
      </c>
      <c r="AJ5" s="14" t="s">
        <v>1628</v>
      </c>
      <c r="AK5" s="14">
        <v>185</v>
      </c>
      <c r="AL5" s="12" t="s">
        <v>1625</v>
      </c>
      <c r="AM5" s="12" t="s">
        <v>64</v>
      </c>
      <c r="AN5" s="12">
        <v>49</v>
      </c>
      <c r="AQ5" s="128">
        <v>2</v>
      </c>
      <c r="AR5" s="128" t="s">
        <v>86</v>
      </c>
      <c r="AS5" s="205" t="s">
        <v>87</v>
      </c>
      <c r="AT5" s="128">
        <v>38</v>
      </c>
      <c r="AU5" s="128">
        <v>927</v>
      </c>
      <c r="AV5" s="128" t="s">
        <v>1632</v>
      </c>
      <c r="AW5" s="128" t="s">
        <v>1403</v>
      </c>
      <c r="AX5" s="128" t="s">
        <v>152</v>
      </c>
      <c r="AY5" s="128" t="s">
        <v>60</v>
      </c>
      <c r="BB5" s="270">
        <v>1</v>
      </c>
      <c r="BC5" s="211" t="s">
        <v>65</v>
      </c>
      <c r="BD5" s="212" t="s">
        <v>67</v>
      </c>
      <c r="BE5" s="211">
        <v>55</v>
      </c>
      <c r="BF5" s="211">
        <v>764</v>
      </c>
      <c r="BG5" s="211" t="s">
        <v>1633</v>
      </c>
      <c r="BH5" s="211" t="s">
        <v>1142</v>
      </c>
      <c r="BI5" s="211" t="s">
        <v>1634</v>
      </c>
      <c r="BJ5" s="211">
        <v>22</v>
      </c>
      <c r="BK5" s="204" t="s">
        <v>141</v>
      </c>
      <c r="BL5" s="203" t="s">
        <v>64</v>
      </c>
      <c r="BM5" s="203">
        <v>22</v>
      </c>
      <c r="BP5" s="269">
        <v>2</v>
      </c>
      <c r="BQ5" s="128" t="s">
        <v>111</v>
      </c>
      <c r="BR5" s="205" t="s">
        <v>112</v>
      </c>
      <c r="BS5" s="128">
        <v>30</v>
      </c>
      <c r="BT5" s="128">
        <v>549</v>
      </c>
      <c r="BU5" s="128" t="s">
        <v>185</v>
      </c>
      <c r="BV5" s="128" t="s">
        <v>80</v>
      </c>
      <c r="BW5" s="128" t="s">
        <v>1635</v>
      </c>
      <c r="BX5" s="259" t="s">
        <v>60</v>
      </c>
      <c r="CA5" s="32" t="s">
        <v>65</v>
      </c>
      <c r="CB5" s="32" t="s">
        <v>66</v>
      </c>
      <c r="CC5" s="33">
        <f>SUM(D12,R9,AF8,AT4,BE5,BS4)</f>
        <v>4221</v>
      </c>
      <c r="CD5" s="33">
        <f>SUM(E12,S9,AG8,AU4,BF5,BT4)</f>
        <v>26815</v>
      </c>
      <c r="CE5" s="34"/>
      <c r="CF5" s="34"/>
      <c r="CG5" s="34"/>
      <c r="CH5" s="33" t="s">
        <v>1636</v>
      </c>
      <c r="CI5" s="36" t="s">
        <v>1637</v>
      </c>
      <c r="CL5" s="12" t="s">
        <v>1624</v>
      </c>
      <c r="CM5" s="12" t="s">
        <v>530</v>
      </c>
      <c r="CN5" s="69" t="s">
        <v>78</v>
      </c>
      <c r="CO5" s="12" t="s">
        <v>503</v>
      </c>
      <c r="CP5" s="12" t="s">
        <v>1624</v>
      </c>
      <c r="CQ5" s="12">
        <v>43</v>
      </c>
      <c r="CR5" s="727"/>
      <c r="CV5" s="12">
        <v>710978131</v>
      </c>
      <c r="CW5" s="12" t="s">
        <v>1605</v>
      </c>
      <c r="CX5" s="12" t="s">
        <v>64</v>
      </c>
      <c r="CY5" s="12">
        <v>206</v>
      </c>
      <c r="CZ5" s="13"/>
      <c r="DF5" s="12">
        <v>710781535</v>
      </c>
      <c r="DG5" s="12" t="s">
        <v>199</v>
      </c>
      <c r="DH5" s="12" t="s">
        <v>200</v>
      </c>
      <c r="DI5" s="12">
        <v>61</v>
      </c>
      <c r="DJ5" s="13"/>
      <c r="EA5" s="704">
        <v>710978131</v>
      </c>
      <c r="EB5" s="704" t="s">
        <v>1605</v>
      </c>
      <c r="EC5" s="704" t="s">
        <v>64</v>
      </c>
      <c r="ED5" s="69" t="s">
        <v>1602</v>
      </c>
      <c r="EE5" s="80">
        <v>206</v>
      </c>
      <c r="EF5" s="704">
        <f>SUM(EE5,EE6)</f>
        <v>240</v>
      </c>
    </row>
    <row r="6" spans="1:138" ht="136.94999999999999" customHeight="1" x14ac:dyDescent="0.3">
      <c r="A6" s="79">
        <v>18</v>
      </c>
      <c r="B6" s="14" t="s">
        <v>71</v>
      </c>
      <c r="C6" s="197" t="s">
        <v>72</v>
      </c>
      <c r="D6" s="14">
        <v>688</v>
      </c>
      <c r="E6" s="14">
        <v>5488</v>
      </c>
      <c r="F6" s="14" t="s">
        <v>761</v>
      </c>
      <c r="G6" s="14" t="s">
        <v>1132</v>
      </c>
      <c r="H6" s="14" t="s">
        <v>1626</v>
      </c>
      <c r="I6" s="14">
        <v>414</v>
      </c>
      <c r="J6" s="12" t="s">
        <v>1605</v>
      </c>
      <c r="K6" s="12" t="s">
        <v>64</v>
      </c>
      <c r="L6" s="12">
        <v>39</v>
      </c>
      <c r="O6" s="269">
        <v>6</v>
      </c>
      <c r="P6" s="128" t="s">
        <v>144</v>
      </c>
      <c r="Q6" s="205" t="s">
        <v>146</v>
      </c>
      <c r="R6" s="128">
        <v>26</v>
      </c>
      <c r="S6" s="128">
        <v>337</v>
      </c>
      <c r="T6" s="128" t="s">
        <v>98</v>
      </c>
      <c r="U6" s="128" t="s">
        <v>196</v>
      </c>
      <c r="V6" s="128" t="s">
        <v>1638</v>
      </c>
      <c r="W6" s="128">
        <v>19</v>
      </c>
      <c r="X6" s="203" t="s">
        <v>1603</v>
      </c>
      <c r="Y6" s="203" t="s">
        <v>64</v>
      </c>
      <c r="Z6" s="203">
        <v>17</v>
      </c>
      <c r="AC6" s="79">
        <v>18</v>
      </c>
      <c r="AD6" s="14" t="s">
        <v>71</v>
      </c>
      <c r="AE6" s="197" t="s">
        <v>72</v>
      </c>
      <c r="AF6" s="14">
        <v>337</v>
      </c>
      <c r="AG6" s="14">
        <v>2459</v>
      </c>
      <c r="AH6" s="14" t="s">
        <v>764</v>
      </c>
      <c r="AI6" s="14" t="s">
        <v>1148</v>
      </c>
      <c r="AJ6" s="14" t="s">
        <v>1628</v>
      </c>
      <c r="AK6" s="14">
        <v>185</v>
      </c>
      <c r="AL6" s="12" t="s">
        <v>199</v>
      </c>
      <c r="AM6" s="12" t="s">
        <v>200</v>
      </c>
      <c r="AN6" s="12">
        <v>31</v>
      </c>
      <c r="AQ6" s="14">
        <v>3</v>
      </c>
      <c r="AR6" s="14" t="s">
        <v>165</v>
      </c>
      <c r="AS6" s="197" t="s">
        <v>166</v>
      </c>
      <c r="AT6" s="14">
        <v>22</v>
      </c>
      <c r="AU6" s="14">
        <v>362</v>
      </c>
      <c r="AV6" s="14" t="s">
        <v>1073</v>
      </c>
      <c r="AW6" s="14" t="s">
        <v>712</v>
      </c>
      <c r="AX6" s="14" t="s">
        <v>1639</v>
      </c>
      <c r="AY6" s="14" t="s">
        <v>60</v>
      </c>
      <c r="BB6" s="271">
        <v>4</v>
      </c>
      <c r="BC6" s="59" t="s">
        <v>165</v>
      </c>
      <c r="BD6" s="214" t="s">
        <v>166</v>
      </c>
      <c r="BE6" s="59">
        <v>43</v>
      </c>
      <c r="BF6" s="59">
        <v>386</v>
      </c>
      <c r="BG6" s="59" t="s">
        <v>1640</v>
      </c>
      <c r="BH6" s="59" t="s">
        <v>1641</v>
      </c>
      <c r="BI6" s="59" t="s">
        <v>1642</v>
      </c>
      <c r="BJ6" s="59">
        <v>19</v>
      </c>
      <c r="BK6" s="12" t="s">
        <v>141</v>
      </c>
      <c r="BL6" s="12" t="s">
        <v>64</v>
      </c>
      <c r="BM6" s="12">
        <v>19</v>
      </c>
      <c r="BP6" s="79">
        <v>3</v>
      </c>
      <c r="BQ6" s="14" t="s">
        <v>165</v>
      </c>
      <c r="BR6" s="197" t="s">
        <v>166</v>
      </c>
      <c r="BS6" s="14">
        <v>30</v>
      </c>
      <c r="BT6" s="14">
        <v>366</v>
      </c>
      <c r="BU6" s="14" t="s">
        <v>191</v>
      </c>
      <c r="BV6" s="14" t="s">
        <v>1263</v>
      </c>
      <c r="BW6" s="14" t="s">
        <v>1643</v>
      </c>
      <c r="BX6" s="78" t="s">
        <v>60</v>
      </c>
      <c r="CA6" s="26" t="s">
        <v>78</v>
      </c>
      <c r="CB6" s="27" t="s">
        <v>93</v>
      </c>
      <c r="CC6" s="27">
        <f>SUM(D18,R8,AF14,AT8,BE12,BS14)</f>
        <v>2057</v>
      </c>
      <c r="CD6" s="27">
        <f>SUM(E18,S8,AG14,AU8,BF12,BT14)</f>
        <v>10598</v>
      </c>
      <c r="CE6" s="27"/>
      <c r="CF6" s="27"/>
      <c r="CG6" s="27"/>
      <c r="CH6" s="27" t="s">
        <v>1644</v>
      </c>
      <c r="CI6" s="29" t="s">
        <v>1645</v>
      </c>
      <c r="CL6" s="12" t="s">
        <v>1624</v>
      </c>
      <c r="CM6" s="12" t="s">
        <v>530</v>
      </c>
      <c r="CN6" s="69" t="s">
        <v>117</v>
      </c>
      <c r="CO6" s="12" t="s">
        <v>118</v>
      </c>
      <c r="CP6" s="12" t="s">
        <v>1624</v>
      </c>
      <c r="CQ6" s="12">
        <v>12</v>
      </c>
      <c r="CR6" s="727"/>
      <c r="CV6" s="12">
        <v>10000131</v>
      </c>
      <c r="CW6" s="12" t="s">
        <v>1646</v>
      </c>
      <c r="CX6" s="12" t="s">
        <v>64</v>
      </c>
      <c r="CY6" s="12">
        <v>159</v>
      </c>
      <c r="CZ6" s="13"/>
      <c r="DF6" s="12">
        <v>710978214</v>
      </c>
      <c r="DG6" s="12" t="s">
        <v>119</v>
      </c>
      <c r="DH6" s="12" t="s">
        <v>64</v>
      </c>
      <c r="DI6" s="12">
        <v>41</v>
      </c>
      <c r="DJ6" s="13"/>
      <c r="EA6" s="704"/>
      <c r="EB6" s="704"/>
      <c r="EC6" s="704"/>
      <c r="ED6" s="69" t="s">
        <v>1605</v>
      </c>
      <c r="EE6" s="80">
        <v>34</v>
      </c>
      <c r="EF6" s="704"/>
    </row>
    <row r="7" spans="1:138" ht="136.94999999999999" customHeight="1" x14ac:dyDescent="0.3">
      <c r="A7" s="79">
        <v>18</v>
      </c>
      <c r="B7" s="14" t="s">
        <v>71</v>
      </c>
      <c r="C7" s="197" t="s">
        <v>72</v>
      </c>
      <c r="D7" s="14">
        <v>688</v>
      </c>
      <c r="E7" s="14">
        <v>5488</v>
      </c>
      <c r="F7" s="14" t="s">
        <v>761</v>
      </c>
      <c r="G7" s="14" t="s">
        <v>1132</v>
      </c>
      <c r="H7" s="14" t="s">
        <v>1626</v>
      </c>
      <c r="I7" s="14">
        <v>414</v>
      </c>
      <c r="J7" s="12" t="s">
        <v>1647</v>
      </c>
      <c r="K7" s="12" t="s">
        <v>64</v>
      </c>
      <c r="L7" s="12">
        <v>27</v>
      </c>
      <c r="O7" s="269">
        <v>6</v>
      </c>
      <c r="P7" s="128" t="s">
        <v>144</v>
      </c>
      <c r="Q7" s="205" t="s">
        <v>146</v>
      </c>
      <c r="R7" s="128">
        <v>26</v>
      </c>
      <c r="S7" s="128">
        <v>337</v>
      </c>
      <c r="T7" s="128" t="s">
        <v>98</v>
      </c>
      <c r="U7" s="128" t="s">
        <v>196</v>
      </c>
      <c r="V7" s="128" t="s">
        <v>1638</v>
      </c>
      <c r="W7" s="128">
        <v>19</v>
      </c>
      <c r="X7" s="203" t="s">
        <v>95</v>
      </c>
      <c r="Y7" s="203"/>
      <c r="Z7" s="203" t="s">
        <v>60</v>
      </c>
      <c r="AC7" s="79">
        <v>18</v>
      </c>
      <c r="AD7" s="14" t="s">
        <v>71</v>
      </c>
      <c r="AE7" s="197" t="s">
        <v>72</v>
      </c>
      <c r="AF7" s="14">
        <v>337</v>
      </c>
      <c r="AG7" s="14">
        <v>2459</v>
      </c>
      <c r="AH7" s="14" t="s">
        <v>764</v>
      </c>
      <c r="AI7" s="14" t="s">
        <v>1148</v>
      </c>
      <c r="AJ7" s="14" t="s">
        <v>1628</v>
      </c>
      <c r="AK7" s="14">
        <v>185</v>
      </c>
      <c r="AL7" s="220" t="s">
        <v>95</v>
      </c>
      <c r="AM7" s="220"/>
      <c r="AN7" s="220">
        <v>35</v>
      </c>
      <c r="AQ7" s="128">
        <v>4</v>
      </c>
      <c r="AR7" s="128" t="s">
        <v>111</v>
      </c>
      <c r="AS7" s="205" t="s">
        <v>112</v>
      </c>
      <c r="AT7" s="128">
        <v>21</v>
      </c>
      <c r="AU7" s="128">
        <v>438</v>
      </c>
      <c r="AV7" s="128" t="s">
        <v>1648</v>
      </c>
      <c r="AW7" s="128" t="s">
        <v>818</v>
      </c>
      <c r="AX7" s="128" t="s">
        <v>1203</v>
      </c>
      <c r="AY7" s="128" t="s">
        <v>60</v>
      </c>
      <c r="BB7" s="269">
        <v>3</v>
      </c>
      <c r="BC7" s="128" t="s">
        <v>86</v>
      </c>
      <c r="BD7" s="205" t="s">
        <v>87</v>
      </c>
      <c r="BE7" s="128">
        <v>44</v>
      </c>
      <c r="BF7" s="128">
        <v>649</v>
      </c>
      <c r="BG7" s="128" t="s">
        <v>191</v>
      </c>
      <c r="BH7" s="128" t="s">
        <v>1325</v>
      </c>
      <c r="BI7" s="128" t="s">
        <v>152</v>
      </c>
      <c r="BJ7" s="128" t="s">
        <v>60</v>
      </c>
      <c r="BK7" s="399"/>
      <c r="BL7" s="398"/>
      <c r="BM7" s="398"/>
      <c r="BP7" s="269">
        <v>4</v>
      </c>
      <c r="BQ7" s="128" t="s">
        <v>101</v>
      </c>
      <c r="BR7" s="205" t="s">
        <v>127</v>
      </c>
      <c r="BS7" s="128">
        <v>28</v>
      </c>
      <c r="BT7" s="128">
        <v>347</v>
      </c>
      <c r="BU7" s="128" t="s">
        <v>1201</v>
      </c>
      <c r="BV7" s="128" t="s">
        <v>1649</v>
      </c>
      <c r="BW7" s="128" t="s">
        <v>1650</v>
      </c>
      <c r="BX7" s="259" t="s">
        <v>60</v>
      </c>
      <c r="CA7" s="32" t="s">
        <v>117</v>
      </c>
      <c r="CB7" s="33" t="s">
        <v>118</v>
      </c>
      <c r="CC7" s="33">
        <f>SUM(D22,R4,AF18,BE10,BS8)</f>
        <v>1165</v>
      </c>
      <c r="CD7" s="33">
        <f>SUM(E22,S4,AG18,BF10,BT8)</f>
        <v>7751</v>
      </c>
      <c r="CE7" s="33"/>
      <c r="CF7" s="33"/>
      <c r="CG7" s="33"/>
      <c r="CH7" s="33" t="s">
        <v>1651</v>
      </c>
      <c r="CI7" s="36" t="s">
        <v>1652</v>
      </c>
      <c r="CL7" s="12" t="s">
        <v>1624</v>
      </c>
      <c r="CM7" s="12" t="s">
        <v>530</v>
      </c>
      <c r="CN7" s="69" t="s">
        <v>101</v>
      </c>
      <c r="CO7" s="12" t="s">
        <v>1653</v>
      </c>
      <c r="CP7" s="12" t="s">
        <v>1624</v>
      </c>
      <c r="CQ7" s="12">
        <v>13</v>
      </c>
      <c r="CR7" s="727"/>
      <c r="CV7" s="12">
        <v>10000107</v>
      </c>
      <c r="CW7" s="12" t="s">
        <v>1654</v>
      </c>
      <c r="CX7" s="12" t="s">
        <v>64</v>
      </c>
      <c r="CY7" s="12">
        <v>111</v>
      </c>
      <c r="CZ7" s="13"/>
      <c r="DF7" s="12">
        <v>710978255</v>
      </c>
      <c r="DG7" s="12" t="s">
        <v>1603</v>
      </c>
      <c r="DH7" s="12" t="s">
        <v>64</v>
      </c>
      <c r="DI7" s="12">
        <v>30</v>
      </c>
      <c r="DJ7" s="13"/>
      <c r="EA7" s="50">
        <v>10000131</v>
      </c>
      <c r="EB7" s="50" t="s">
        <v>1646</v>
      </c>
      <c r="EC7" s="50" t="s">
        <v>64</v>
      </c>
      <c r="ED7" s="63" t="s">
        <v>1602</v>
      </c>
      <c r="EE7" s="50">
        <v>159</v>
      </c>
    </row>
    <row r="8" spans="1:138" ht="136.94999999999999" customHeight="1" x14ac:dyDescent="0.3">
      <c r="A8" s="79">
        <v>18</v>
      </c>
      <c r="B8" s="14" t="s">
        <v>71</v>
      </c>
      <c r="C8" s="197" t="s">
        <v>72</v>
      </c>
      <c r="D8" s="14">
        <v>688</v>
      </c>
      <c r="E8" s="14">
        <v>5488</v>
      </c>
      <c r="F8" s="14" t="s">
        <v>761</v>
      </c>
      <c r="G8" s="14" t="s">
        <v>1132</v>
      </c>
      <c r="H8" s="14" t="s">
        <v>1626</v>
      </c>
      <c r="I8" s="14">
        <v>414</v>
      </c>
      <c r="J8" s="12" t="s">
        <v>1646</v>
      </c>
      <c r="K8" s="12" t="s">
        <v>64</v>
      </c>
      <c r="L8" s="12">
        <v>26</v>
      </c>
      <c r="O8" s="79">
        <v>5</v>
      </c>
      <c r="P8" s="14" t="s">
        <v>78</v>
      </c>
      <c r="Q8" s="197" t="s">
        <v>79</v>
      </c>
      <c r="R8" s="14">
        <v>26</v>
      </c>
      <c r="S8" s="14">
        <v>348</v>
      </c>
      <c r="T8" s="14" t="s">
        <v>54</v>
      </c>
      <c r="U8" s="14" t="s">
        <v>838</v>
      </c>
      <c r="V8" s="14" t="s">
        <v>1655</v>
      </c>
      <c r="W8" s="14">
        <v>11</v>
      </c>
      <c r="X8" s="12" t="s">
        <v>1603</v>
      </c>
      <c r="Y8" s="12" t="s">
        <v>64</v>
      </c>
      <c r="Z8" s="12">
        <v>11</v>
      </c>
      <c r="AC8" s="269">
        <v>1</v>
      </c>
      <c r="AD8" s="128" t="s">
        <v>65</v>
      </c>
      <c r="AE8" s="205" t="s">
        <v>67</v>
      </c>
      <c r="AF8" s="128">
        <v>1363</v>
      </c>
      <c r="AG8" s="128">
        <v>8116</v>
      </c>
      <c r="AH8" s="128" t="s">
        <v>797</v>
      </c>
      <c r="AI8" s="128" t="s">
        <v>313</v>
      </c>
      <c r="AJ8" s="128" t="s">
        <v>1656</v>
      </c>
      <c r="AK8" s="128">
        <v>137</v>
      </c>
      <c r="AL8" s="203" t="s">
        <v>1604</v>
      </c>
      <c r="AM8" s="203" t="s">
        <v>64</v>
      </c>
      <c r="AN8" s="203">
        <v>72</v>
      </c>
      <c r="AQ8" s="14">
        <v>5</v>
      </c>
      <c r="AR8" s="14" t="s">
        <v>78</v>
      </c>
      <c r="AS8" s="197" t="s">
        <v>79</v>
      </c>
      <c r="AT8" s="14">
        <v>18</v>
      </c>
      <c r="AU8" s="14">
        <v>321</v>
      </c>
      <c r="AV8" s="14" t="s">
        <v>1234</v>
      </c>
      <c r="AW8" s="14" t="s">
        <v>208</v>
      </c>
      <c r="AX8" s="14" t="s">
        <v>1136</v>
      </c>
      <c r="AY8" s="14" t="s">
        <v>60</v>
      </c>
      <c r="BB8" s="79">
        <v>5</v>
      </c>
      <c r="BC8" s="14" t="s">
        <v>101</v>
      </c>
      <c r="BD8" s="197" t="s">
        <v>127</v>
      </c>
      <c r="BE8" s="14">
        <v>31</v>
      </c>
      <c r="BF8" s="14">
        <v>527</v>
      </c>
      <c r="BG8" s="14" t="s">
        <v>1657</v>
      </c>
      <c r="BH8" s="14" t="s">
        <v>1658</v>
      </c>
      <c r="BI8" s="14" t="s">
        <v>1659</v>
      </c>
      <c r="BJ8" s="14" t="s">
        <v>60</v>
      </c>
      <c r="BK8" s="153"/>
      <c r="BL8" s="238"/>
      <c r="BM8" s="238"/>
      <c r="BP8" s="79">
        <v>5</v>
      </c>
      <c r="BQ8" s="14" t="s">
        <v>117</v>
      </c>
      <c r="BR8" s="197" t="s">
        <v>137</v>
      </c>
      <c r="BS8" s="14">
        <v>25</v>
      </c>
      <c r="BT8" s="14">
        <v>323</v>
      </c>
      <c r="BU8" s="14" t="s">
        <v>1660</v>
      </c>
      <c r="BV8" s="14" t="s">
        <v>1661</v>
      </c>
      <c r="BW8" s="14" t="s">
        <v>1163</v>
      </c>
      <c r="BX8" s="78" t="s">
        <v>60</v>
      </c>
      <c r="CA8" s="26" t="s">
        <v>101</v>
      </c>
      <c r="CB8" s="76" t="s">
        <v>102</v>
      </c>
      <c r="CC8" s="76">
        <f>SUM(D27,R11,AF11,BE8,BS7)</f>
        <v>3304</v>
      </c>
      <c r="CD8" s="76">
        <f>SUM(E27,S11,AG11,BF8,BT7)</f>
        <v>14979</v>
      </c>
      <c r="CE8" s="76"/>
      <c r="CF8" s="76"/>
      <c r="CG8" s="76"/>
      <c r="CH8" s="76" t="s">
        <v>1662</v>
      </c>
      <c r="CI8" s="29" t="s">
        <v>1663</v>
      </c>
      <c r="CL8" s="12" t="s">
        <v>1624</v>
      </c>
      <c r="CM8" s="12" t="s">
        <v>530</v>
      </c>
      <c r="CN8" s="69" t="s">
        <v>144</v>
      </c>
      <c r="CO8" s="210" t="s">
        <v>145</v>
      </c>
      <c r="CP8" s="12" t="s">
        <v>1624</v>
      </c>
      <c r="CQ8" s="12">
        <v>14</v>
      </c>
      <c r="CR8" s="727"/>
      <c r="CV8" s="12">
        <v>10000115</v>
      </c>
      <c r="CW8" s="12" t="s">
        <v>1647</v>
      </c>
      <c r="CX8" s="12" t="s">
        <v>64</v>
      </c>
      <c r="CY8" s="12">
        <v>104</v>
      </c>
      <c r="CZ8" s="13"/>
      <c r="DF8" s="12">
        <v>710978206</v>
      </c>
      <c r="DG8" s="12" t="s">
        <v>96</v>
      </c>
      <c r="DH8" s="12" t="s">
        <v>64</v>
      </c>
      <c r="DI8" s="12">
        <v>28</v>
      </c>
      <c r="DJ8" s="13"/>
      <c r="EA8" s="12">
        <v>10000107</v>
      </c>
      <c r="EB8" s="12" t="s">
        <v>1654</v>
      </c>
      <c r="EC8" s="12" t="s">
        <v>64</v>
      </c>
      <c r="ED8" s="69" t="s">
        <v>1602</v>
      </c>
      <c r="EE8" s="12">
        <v>111</v>
      </c>
    </row>
    <row r="9" spans="1:138" ht="136.94999999999999" customHeight="1" x14ac:dyDescent="0.3">
      <c r="A9" s="79">
        <v>18</v>
      </c>
      <c r="B9" s="14" t="s">
        <v>71</v>
      </c>
      <c r="C9" s="197" t="s">
        <v>72</v>
      </c>
      <c r="D9" s="14">
        <v>688</v>
      </c>
      <c r="E9" s="14">
        <v>5488</v>
      </c>
      <c r="F9" s="14" t="s">
        <v>761</v>
      </c>
      <c r="G9" s="14" t="s">
        <v>1132</v>
      </c>
      <c r="H9" s="14" t="s">
        <v>1626</v>
      </c>
      <c r="I9" s="14">
        <v>414</v>
      </c>
      <c r="J9" s="12" t="s">
        <v>1654</v>
      </c>
      <c r="K9" s="12" t="s">
        <v>64</v>
      </c>
      <c r="L9" s="12">
        <v>21</v>
      </c>
      <c r="O9" s="269">
        <v>1</v>
      </c>
      <c r="P9" s="128" t="s">
        <v>65</v>
      </c>
      <c r="Q9" s="205" t="s">
        <v>67</v>
      </c>
      <c r="R9" s="128">
        <v>52</v>
      </c>
      <c r="S9" s="128">
        <v>636</v>
      </c>
      <c r="T9" s="128" t="s">
        <v>1664</v>
      </c>
      <c r="U9" s="128" t="s">
        <v>205</v>
      </c>
      <c r="V9" s="128" t="s">
        <v>1665</v>
      </c>
      <c r="W9" s="128" t="s">
        <v>60</v>
      </c>
      <c r="X9" s="153"/>
      <c r="Y9" s="238"/>
      <c r="Z9" s="238"/>
      <c r="AC9" s="269">
        <v>1</v>
      </c>
      <c r="AD9" s="128" t="s">
        <v>65</v>
      </c>
      <c r="AE9" s="205" t="s">
        <v>67</v>
      </c>
      <c r="AF9" s="128">
        <v>1363</v>
      </c>
      <c r="AG9" s="128">
        <v>8116</v>
      </c>
      <c r="AH9" s="128" t="s">
        <v>797</v>
      </c>
      <c r="AI9" s="128" t="s">
        <v>313</v>
      </c>
      <c r="AJ9" s="128" t="s">
        <v>1656</v>
      </c>
      <c r="AK9" s="128">
        <v>137</v>
      </c>
      <c r="AL9" s="203" t="s">
        <v>1625</v>
      </c>
      <c r="AM9" s="203" t="s">
        <v>64</v>
      </c>
      <c r="AN9" s="203">
        <v>43</v>
      </c>
      <c r="BB9" s="269">
        <v>6</v>
      </c>
      <c r="BC9" s="128" t="s">
        <v>183</v>
      </c>
      <c r="BD9" s="205" t="s">
        <v>184</v>
      </c>
      <c r="BE9" s="128">
        <v>18</v>
      </c>
      <c r="BF9" s="128">
        <v>349</v>
      </c>
      <c r="BG9" s="128" t="s">
        <v>1666</v>
      </c>
      <c r="BH9" s="128" t="s">
        <v>192</v>
      </c>
      <c r="BI9" s="128" t="s">
        <v>1190</v>
      </c>
      <c r="BJ9" s="128" t="s">
        <v>60</v>
      </c>
      <c r="BK9" s="240"/>
      <c r="BL9" s="154"/>
      <c r="BM9" s="154"/>
      <c r="BP9" s="269">
        <v>6</v>
      </c>
      <c r="BQ9" s="128" t="s">
        <v>183</v>
      </c>
      <c r="BR9" s="205" t="s">
        <v>184</v>
      </c>
      <c r="BS9" s="128">
        <v>23</v>
      </c>
      <c r="BT9" s="128">
        <v>313</v>
      </c>
      <c r="BU9" s="128" t="s">
        <v>1667</v>
      </c>
      <c r="BV9" s="128" t="s">
        <v>123</v>
      </c>
      <c r="BW9" s="128" t="s">
        <v>1668</v>
      </c>
      <c r="BX9" s="259" t="s">
        <v>60</v>
      </c>
      <c r="CA9" s="32" t="s">
        <v>144</v>
      </c>
      <c r="CB9" s="52" t="s">
        <v>145</v>
      </c>
      <c r="CC9" s="33">
        <f>SUM(D33,R6,AF21,BS12)</f>
        <v>596</v>
      </c>
      <c r="CD9" s="33">
        <f>SUM(E33,S6,AG21,BT12)</f>
        <v>3244</v>
      </c>
      <c r="CE9" s="33"/>
      <c r="CF9" s="33"/>
      <c r="CG9" s="33"/>
      <c r="CH9" s="33" t="s">
        <v>1669</v>
      </c>
      <c r="CI9" s="36" t="s">
        <v>1670</v>
      </c>
      <c r="CL9" s="12" t="s">
        <v>1624</v>
      </c>
      <c r="CM9" s="12" t="s">
        <v>530</v>
      </c>
      <c r="CN9" s="69" t="s">
        <v>157</v>
      </c>
      <c r="CO9" s="12" t="s">
        <v>158</v>
      </c>
      <c r="CP9" s="12" t="s">
        <v>1624</v>
      </c>
      <c r="CQ9" s="12">
        <v>12</v>
      </c>
      <c r="CR9" s="727"/>
      <c r="CV9" s="12">
        <v>710978180</v>
      </c>
      <c r="CW9" s="12" t="s">
        <v>141</v>
      </c>
      <c r="CX9" s="12" t="s">
        <v>64</v>
      </c>
      <c r="CY9" s="12">
        <v>102</v>
      </c>
      <c r="CZ9" s="13"/>
      <c r="DF9" s="12">
        <v>710978313</v>
      </c>
      <c r="DG9" s="12" t="s">
        <v>3</v>
      </c>
      <c r="DH9" s="12" t="s">
        <v>64</v>
      </c>
      <c r="DI9" s="12">
        <v>25</v>
      </c>
      <c r="DJ9" s="13"/>
      <c r="EA9" s="20">
        <v>10000115</v>
      </c>
      <c r="EB9" s="20" t="s">
        <v>1647</v>
      </c>
      <c r="EC9" s="20" t="s">
        <v>64</v>
      </c>
      <c r="ED9" s="63" t="s">
        <v>1602</v>
      </c>
      <c r="EE9" s="50">
        <v>104</v>
      </c>
    </row>
    <row r="10" spans="1:138" ht="136.94999999999999" customHeight="1" x14ac:dyDescent="0.3">
      <c r="A10" s="79">
        <v>18</v>
      </c>
      <c r="B10" s="14" t="s">
        <v>71</v>
      </c>
      <c r="C10" s="197" t="s">
        <v>72</v>
      </c>
      <c r="D10" s="14">
        <v>688</v>
      </c>
      <c r="E10" s="14">
        <v>5488</v>
      </c>
      <c r="F10" s="14" t="s">
        <v>761</v>
      </c>
      <c r="G10" s="14" t="s">
        <v>1132</v>
      </c>
      <c r="H10" s="14" t="s">
        <v>1626</v>
      </c>
      <c r="I10" s="14">
        <v>414</v>
      </c>
      <c r="J10" s="12" t="s">
        <v>141</v>
      </c>
      <c r="K10" s="12" t="s">
        <v>64</v>
      </c>
      <c r="L10" s="12">
        <v>20</v>
      </c>
      <c r="O10" s="79">
        <v>2</v>
      </c>
      <c r="P10" s="14" t="s">
        <v>86</v>
      </c>
      <c r="Q10" s="197" t="s">
        <v>87</v>
      </c>
      <c r="R10" s="14">
        <v>51</v>
      </c>
      <c r="S10" s="14">
        <v>1159</v>
      </c>
      <c r="T10" s="14" t="s">
        <v>1200</v>
      </c>
      <c r="U10" s="14" t="s">
        <v>371</v>
      </c>
      <c r="V10" s="14" t="s">
        <v>152</v>
      </c>
      <c r="W10" s="14" t="s">
        <v>60</v>
      </c>
      <c r="X10" s="240"/>
      <c r="Y10" s="154"/>
      <c r="Z10" s="154"/>
      <c r="AC10" s="269">
        <v>1</v>
      </c>
      <c r="AD10" s="128" t="s">
        <v>65</v>
      </c>
      <c r="AE10" s="205" t="s">
        <v>67</v>
      </c>
      <c r="AF10" s="128">
        <v>1363</v>
      </c>
      <c r="AG10" s="128">
        <v>8116</v>
      </c>
      <c r="AH10" s="128" t="s">
        <v>797</v>
      </c>
      <c r="AI10" s="128" t="s">
        <v>313</v>
      </c>
      <c r="AJ10" s="128" t="s">
        <v>1656</v>
      </c>
      <c r="AK10" s="128">
        <v>137</v>
      </c>
      <c r="AL10" s="261" t="s">
        <v>95</v>
      </c>
      <c r="AM10" s="261"/>
      <c r="AN10" s="261">
        <v>22</v>
      </c>
      <c r="BB10" s="79">
        <v>7</v>
      </c>
      <c r="BC10" s="14" t="s">
        <v>117</v>
      </c>
      <c r="BD10" s="197" t="s">
        <v>137</v>
      </c>
      <c r="BE10" s="14">
        <v>16</v>
      </c>
      <c r="BF10" s="14">
        <v>234</v>
      </c>
      <c r="BG10" s="14" t="s">
        <v>114</v>
      </c>
      <c r="BH10" s="14" t="s">
        <v>180</v>
      </c>
      <c r="BI10" s="14" t="s">
        <v>1671</v>
      </c>
      <c r="BJ10" s="14" t="s">
        <v>60</v>
      </c>
      <c r="BK10" s="240"/>
      <c r="BL10" s="154"/>
      <c r="BM10" s="154"/>
      <c r="BP10" s="79">
        <v>7</v>
      </c>
      <c r="BQ10" s="14" t="s">
        <v>157</v>
      </c>
      <c r="BR10" s="197" t="s">
        <v>170</v>
      </c>
      <c r="BS10" s="14">
        <v>21</v>
      </c>
      <c r="BT10" s="14">
        <v>272</v>
      </c>
      <c r="BU10" s="14" t="s">
        <v>1672</v>
      </c>
      <c r="BV10" s="14" t="s">
        <v>351</v>
      </c>
      <c r="BW10" s="14" t="s">
        <v>187</v>
      </c>
      <c r="BX10" s="78" t="s">
        <v>60</v>
      </c>
      <c r="CA10" s="26" t="s">
        <v>157</v>
      </c>
      <c r="CB10" s="27" t="s">
        <v>158</v>
      </c>
      <c r="CC10" s="27">
        <f>SUM(D38,R19,AF24,BE13,BS10)</f>
        <v>3008</v>
      </c>
      <c r="CD10" s="27">
        <f>SUM(E38,S19,AG24,BF13,BT10)</f>
        <v>14710</v>
      </c>
      <c r="CE10" s="27"/>
      <c r="CF10" s="27"/>
      <c r="CG10" s="27"/>
      <c r="CH10" s="27" t="s">
        <v>1673</v>
      </c>
      <c r="CI10" s="29" t="s">
        <v>1141</v>
      </c>
      <c r="CL10" s="12" t="s">
        <v>1624</v>
      </c>
      <c r="CM10" s="12" t="s">
        <v>530</v>
      </c>
      <c r="CN10" s="69" t="s">
        <v>176</v>
      </c>
      <c r="CO10" s="210" t="s">
        <v>177</v>
      </c>
      <c r="CP10" s="12" t="s">
        <v>1624</v>
      </c>
      <c r="CQ10" s="12">
        <v>12</v>
      </c>
      <c r="CR10" s="727"/>
      <c r="CV10" s="12">
        <v>710978206</v>
      </c>
      <c r="CW10" s="12" t="s">
        <v>96</v>
      </c>
      <c r="CX10" s="12" t="s">
        <v>64</v>
      </c>
      <c r="CY10" s="12">
        <v>32</v>
      </c>
      <c r="CZ10" s="13"/>
      <c r="DF10" s="12">
        <v>710002569</v>
      </c>
      <c r="DG10" s="12" t="s">
        <v>107</v>
      </c>
      <c r="DH10" s="12" t="s">
        <v>77</v>
      </c>
      <c r="DI10" s="12">
        <v>17</v>
      </c>
      <c r="DJ10" s="13"/>
      <c r="EA10" s="704">
        <v>710978180</v>
      </c>
      <c r="EB10" s="704" t="s">
        <v>141</v>
      </c>
      <c r="EC10" s="704" t="s">
        <v>64</v>
      </c>
      <c r="ED10" s="69" t="s">
        <v>1602</v>
      </c>
      <c r="EE10" s="80">
        <v>102</v>
      </c>
      <c r="EF10" s="704">
        <f>SUM(EE10,EE11)</f>
        <v>227</v>
      </c>
    </row>
    <row r="11" spans="1:138" ht="93.6" x14ac:dyDescent="0.3">
      <c r="A11" s="79">
        <v>18</v>
      </c>
      <c r="B11" s="14" t="s">
        <v>71</v>
      </c>
      <c r="C11" s="197" t="s">
        <v>72</v>
      </c>
      <c r="D11" s="14">
        <v>688</v>
      </c>
      <c r="E11" s="14">
        <v>5488</v>
      </c>
      <c r="F11" s="14" t="s">
        <v>761</v>
      </c>
      <c r="G11" s="14" t="s">
        <v>1132</v>
      </c>
      <c r="H11" s="14" t="s">
        <v>1626</v>
      </c>
      <c r="I11" s="14">
        <v>414</v>
      </c>
      <c r="J11" s="220" t="s">
        <v>95</v>
      </c>
      <c r="K11" s="220"/>
      <c r="L11" s="220">
        <v>28</v>
      </c>
      <c r="O11" s="269">
        <v>4</v>
      </c>
      <c r="P11" s="128" t="s">
        <v>101</v>
      </c>
      <c r="Q11" s="205" t="s">
        <v>127</v>
      </c>
      <c r="R11" s="128">
        <v>27</v>
      </c>
      <c r="S11" s="128">
        <v>308</v>
      </c>
      <c r="T11" s="128" t="s">
        <v>1235</v>
      </c>
      <c r="U11" s="128" t="s">
        <v>1674</v>
      </c>
      <c r="V11" s="128" t="s">
        <v>1675</v>
      </c>
      <c r="W11" s="128" t="s">
        <v>60</v>
      </c>
      <c r="X11" s="240"/>
      <c r="Y11" s="154"/>
      <c r="Z11" s="154"/>
      <c r="AC11" s="79">
        <v>2</v>
      </c>
      <c r="AD11" s="14" t="s">
        <v>101</v>
      </c>
      <c r="AE11" s="197" t="s">
        <v>127</v>
      </c>
      <c r="AF11" s="14">
        <v>1311</v>
      </c>
      <c r="AG11" s="14">
        <v>5089</v>
      </c>
      <c r="AH11" s="14" t="s">
        <v>327</v>
      </c>
      <c r="AI11" s="14" t="s">
        <v>1089</v>
      </c>
      <c r="AJ11" s="14" t="s">
        <v>1676</v>
      </c>
      <c r="AK11" s="14">
        <v>99</v>
      </c>
      <c r="AL11" s="12" t="s">
        <v>1604</v>
      </c>
      <c r="AM11" s="12" t="s">
        <v>64</v>
      </c>
      <c r="AN11" s="12">
        <v>66</v>
      </c>
      <c r="BB11" s="269">
        <v>8</v>
      </c>
      <c r="BC11" s="128" t="s">
        <v>174</v>
      </c>
      <c r="BD11" s="205" t="s">
        <v>175</v>
      </c>
      <c r="BE11" s="128">
        <v>16</v>
      </c>
      <c r="BF11" s="128">
        <v>327</v>
      </c>
      <c r="BG11" s="128" t="s">
        <v>142</v>
      </c>
      <c r="BH11" s="128" t="s">
        <v>1309</v>
      </c>
      <c r="BI11" s="128" t="s">
        <v>1677</v>
      </c>
      <c r="BJ11" s="128" t="s">
        <v>60</v>
      </c>
      <c r="BK11" s="240"/>
      <c r="BL11" s="154"/>
      <c r="BM11" s="154"/>
      <c r="BP11" s="269">
        <v>8</v>
      </c>
      <c r="BQ11" s="128" t="s">
        <v>226</v>
      </c>
      <c r="BR11" s="205" t="s">
        <v>272</v>
      </c>
      <c r="BS11" s="128">
        <v>18</v>
      </c>
      <c r="BT11" s="128">
        <v>162</v>
      </c>
      <c r="BU11" s="128" t="s">
        <v>1678</v>
      </c>
      <c r="BV11" s="128" t="s">
        <v>1679</v>
      </c>
      <c r="BW11" s="128" t="s">
        <v>1680</v>
      </c>
      <c r="BX11" s="259" t="s">
        <v>60</v>
      </c>
      <c r="CA11" s="32" t="s">
        <v>176</v>
      </c>
      <c r="CB11" s="52" t="s">
        <v>177</v>
      </c>
      <c r="CC11" s="33">
        <f>SUM(D42,AF31)</f>
        <v>1400</v>
      </c>
      <c r="CD11" s="33">
        <f>SUM(E42,AG31)</f>
        <v>2911</v>
      </c>
      <c r="CE11" s="33"/>
      <c r="CF11" s="33"/>
      <c r="CG11" s="33"/>
      <c r="CH11" s="33">
        <f>SUM(I42,AK31)</f>
        <v>104</v>
      </c>
      <c r="CI11" s="36">
        <f>CH11/CC11</f>
        <v>7.4285714285714288E-2</v>
      </c>
      <c r="CL11" s="233" t="s">
        <v>1681</v>
      </c>
      <c r="CM11" s="233" t="s">
        <v>319</v>
      </c>
      <c r="CN11" s="232" t="s">
        <v>71</v>
      </c>
      <c r="CO11" s="216" t="s">
        <v>116</v>
      </c>
      <c r="CP11" s="114" t="s">
        <v>1624</v>
      </c>
      <c r="CQ11" s="114">
        <v>85</v>
      </c>
      <c r="CR11" s="731">
        <f>SUM(CQ11,CQ12,CQ13,CQ14,CQ15,CQ16,CQ17,CQ18)</f>
        <v>229</v>
      </c>
      <c r="CV11" s="12">
        <v>710977307</v>
      </c>
      <c r="CW11" s="12" t="s">
        <v>120</v>
      </c>
      <c r="CX11" s="12" t="s">
        <v>77</v>
      </c>
      <c r="CY11" s="12">
        <v>18</v>
      </c>
      <c r="CZ11" s="13"/>
      <c r="DF11" s="12"/>
      <c r="DG11" s="12" t="s">
        <v>95</v>
      </c>
      <c r="DH11" s="12"/>
      <c r="DI11" s="12">
        <v>25</v>
      </c>
      <c r="EA11" s="704"/>
      <c r="EB11" s="704"/>
      <c r="EC11" s="704"/>
      <c r="ED11" s="69" t="s">
        <v>141</v>
      </c>
      <c r="EE11" s="80">
        <v>125</v>
      </c>
      <c r="EF11" s="704"/>
    </row>
    <row r="12" spans="1:138" ht="78" x14ac:dyDescent="0.3">
      <c r="A12" s="269">
        <v>3</v>
      </c>
      <c r="B12" s="128" t="s">
        <v>65</v>
      </c>
      <c r="C12" s="205" t="s">
        <v>67</v>
      </c>
      <c r="D12" s="128">
        <v>2682</v>
      </c>
      <c r="E12" s="128">
        <v>16361</v>
      </c>
      <c r="F12" s="128" t="s">
        <v>478</v>
      </c>
      <c r="G12" s="128" t="s">
        <v>826</v>
      </c>
      <c r="H12" s="128" t="s">
        <v>1682</v>
      </c>
      <c r="I12" s="128">
        <v>184</v>
      </c>
      <c r="J12" s="203" t="s">
        <v>1602</v>
      </c>
      <c r="K12" s="203" t="s">
        <v>64</v>
      </c>
      <c r="L12" s="203">
        <v>69</v>
      </c>
      <c r="O12" s="79">
        <v>7</v>
      </c>
      <c r="P12" s="14" t="s">
        <v>111</v>
      </c>
      <c r="Q12" s="197" t="s">
        <v>112</v>
      </c>
      <c r="R12" s="14">
        <v>22</v>
      </c>
      <c r="S12" s="14">
        <v>277</v>
      </c>
      <c r="T12" s="14" t="s">
        <v>1026</v>
      </c>
      <c r="U12" s="14" t="s">
        <v>1064</v>
      </c>
      <c r="V12" s="14" t="s">
        <v>1683</v>
      </c>
      <c r="W12" s="14" t="s">
        <v>60</v>
      </c>
      <c r="X12" s="240"/>
      <c r="Y12" s="154"/>
      <c r="Z12" s="154"/>
      <c r="AC12" s="79">
        <v>2</v>
      </c>
      <c r="AD12" s="14" t="s">
        <v>101</v>
      </c>
      <c r="AE12" s="197" t="s">
        <v>127</v>
      </c>
      <c r="AF12" s="14">
        <v>1311</v>
      </c>
      <c r="AG12" s="14">
        <v>5089</v>
      </c>
      <c r="AH12" s="14" t="s">
        <v>327</v>
      </c>
      <c r="AI12" s="14" t="s">
        <v>1089</v>
      </c>
      <c r="AJ12" s="14" t="s">
        <v>1676</v>
      </c>
      <c r="AK12" s="14">
        <v>99</v>
      </c>
      <c r="AL12" s="12" t="s">
        <v>1625</v>
      </c>
      <c r="AM12" s="12" t="s">
        <v>64</v>
      </c>
      <c r="AN12" s="12">
        <v>18</v>
      </c>
      <c r="BB12" s="79">
        <v>9</v>
      </c>
      <c r="BC12" s="14" t="s">
        <v>78</v>
      </c>
      <c r="BD12" s="197" t="s">
        <v>79</v>
      </c>
      <c r="BE12" s="14">
        <v>15</v>
      </c>
      <c r="BF12" s="14">
        <v>230</v>
      </c>
      <c r="BG12" s="14" t="s">
        <v>1684</v>
      </c>
      <c r="BH12" s="14" t="s">
        <v>186</v>
      </c>
      <c r="BI12" s="14" t="s">
        <v>714</v>
      </c>
      <c r="BJ12" s="14" t="s">
        <v>60</v>
      </c>
      <c r="BK12" s="240"/>
      <c r="BL12" s="154"/>
      <c r="BM12" s="154"/>
      <c r="BP12" s="79">
        <v>9</v>
      </c>
      <c r="BQ12" s="14" t="s">
        <v>144</v>
      </c>
      <c r="BR12" s="197" t="s">
        <v>146</v>
      </c>
      <c r="BS12" s="14">
        <v>16</v>
      </c>
      <c r="BT12" s="14">
        <v>182</v>
      </c>
      <c r="BU12" s="14" t="s">
        <v>1660</v>
      </c>
      <c r="BV12" s="14" t="s">
        <v>180</v>
      </c>
      <c r="BW12" s="14" t="s">
        <v>1685</v>
      </c>
      <c r="BX12" s="78" t="s">
        <v>60</v>
      </c>
      <c r="CA12" s="61" t="s">
        <v>165</v>
      </c>
      <c r="CB12" s="75" t="s">
        <v>306</v>
      </c>
      <c r="CC12" s="76">
        <f>SUM(D50,R18,AF29,AT6,BE6,BS6)</f>
        <v>1138</v>
      </c>
      <c r="CD12" s="76">
        <f>SUM(E50,S18,AG29,AU6,BF6,BT6)</f>
        <v>4115</v>
      </c>
      <c r="CE12" s="76"/>
      <c r="CF12" s="76"/>
      <c r="CG12" s="76"/>
      <c r="CH12" s="76" t="s">
        <v>1686</v>
      </c>
      <c r="CI12" s="29" t="s">
        <v>1687</v>
      </c>
      <c r="CL12" s="233" t="s">
        <v>1681</v>
      </c>
      <c r="CM12" s="233" t="s">
        <v>319</v>
      </c>
      <c r="CN12" s="232" t="s">
        <v>65</v>
      </c>
      <c r="CO12" s="114" t="s">
        <v>66</v>
      </c>
      <c r="CP12" s="114" t="s">
        <v>1624</v>
      </c>
      <c r="CQ12" s="114">
        <v>31</v>
      </c>
      <c r="CR12" s="731"/>
      <c r="CV12" s="12">
        <v>710010067</v>
      </c>
      <c r="CW12" s="12" t="s">
        <v>1604</v>
      </c>
      <c r="CX12" s="12" t="s">
        <v>64</v>
      </c>
      <c r="CY12" s="12">
        <v>17</v>
      </c>
      <c r="CZ12" s="13"/>
      <c r="EA12" s="702">
        <v>710978206</v>
      </c>
      <c r="EB12" s="702" t="s">
        <v>96</v>
      </c>
      <c r="EC12" s="702" t="s">
        <v>64</v>
      </c>
      <c r="ED12" s="221" t="s">
        <v>1602</v>
      </c>
      <c r="EE12" s="67">
        <v>32</v>
      </c>
      <c r="EF12" s="702">
        <f>SUM(EE12,EE13)</f>
        <v>60</v>
      </c>
    </row>
    <row r="13" spans="1:138" ht="46.8" x14ac:dyDescent="0.3">
      <c r="A13" s="269">
        <v>3</v>
      </c>
      <c r="B13" s="128" t="s">
        <v>65</v>
      </c>
      <c r="C13" s="205" t="s">
        <v>67</v>
      </c>
      <c r="D13" s="128">
        <v>2682</v>
      </c>
      <c r="E13" s="128">
        <v>16361</v>
      </c>
      <c r="F13" s="128" t="s">
        <v>478</v>
      </c>
      <c r="G13" s="128" t="s">
        <v>826</v>
      </c>
      <c r="H13" s="128" t="s">
        <v>1682</v>
      </c>
      <c r="I13" s="128">
        <v>184</v>
      </c>
      <c r="J13" s="203" t="s">
        <v>1631</v>
      </c>
      <c r="K13" s="203" t="s">
        <v>77</v>
      </c>
      <c r="L13" s="203">
        <v>31</v>
      </c>
      <c r="O13" s="269">
        <v>8</v>
      </c>
      <c r="P13" s="128" t="s">
        <v>183</v>
      </c>
      <c r="Q13" s="205" t="s">
        <v>184</v>
      </c>
      <c r="R13" s="128">
        <v>19</v>
      </c>
      <c r="S13" s="128">
        <v>264</v>
      </c>
      <c r="T13" s="128" t="s">
        <v>1688</v>
      </c>
      <c r="U13" s="128" t="s">
        <v>1689</v>
      </c>
      <c r="V13" s="128" t="s">
        <v>1690</v>
      </c>
      <c r="W13" s="128" t="s">
        <v>60</v>
      </c>
      <c r="X13" s="240"/>
      <c r="Y13" s="154"/>
      <c r="Z13" s="154"/>
      <c r="AC13" s="79">
        <v>2</v>
      </c>
      <c r="AD13" s="14" t="s">
        <v>101</v>
      </c>
      <c r="AE13" s="197" t="s">
        <v>127</v>
      </c>
      <c r="AF13" s="14">
        <v>1311</v>
      </c>
      <c r="AG13" s="14">
        <v>5089</v>
      </c>
      <c r="AH13" s="14" t="s">
        <v>327</v>
      </c>
      <c r="AI13" s="14" t="s">
        <v>1089</v>
      </c>
      <c r="AJ13" s="14" t="s">
        <v>1676</v>
      </c>
      <c r="AK13" s="14">
        <v>99</v>
      </c>
      <c r="AL13" s="220" t="s">
        <v>95</v>
      </c>
      <c r="AM13" s="220"/>
      <c r="AN13" s="220">
        <v>1</v>
      </c>
      <c r="BB13" s="269">
        <v>10</v>
      </c>
      <c r="BC13" s="128" t="s">
        <v>157</v>
      </c>
      <c r="BD13" s="205" t="s">
        <v>170</v>
      </c>
      <c r="BE13" s="128">
        <v>14</v>
      </c>
      <c r="BF13" s="128">
        <v>149</v>
      </c>
      <c r="BG13" s="128" t="s">
        <v>1142</v>
      </c>
      <c r="BH13" s="128" t="s">
        <v>1236</v>
      </c>
      <c r="BI13" s="128" t="s">
        <v>686</v>
      </c>
      <c r="BJ13" s="128" t="s">
        <v>60</v>
      </c>
      <c r="BK13" s="240"/>
      <c r="BL13" s="154"/>
      <c r="BM13" s="154"/>
      <c r="BP13" s="269">
        <v>10</v>
      </c>
      <c r="BQ13" s="128" t="s">
        <v>174</v>
      </c>
      <c r="BR13" s="205" t="s">
        <v>175</v>
      </c>
      <c r="BS13" s="128">
        <v>13</v>
      </c>
      <c r="BT13" s="128">
        <v>216</v>
      </c>
      <c r="BU13" s="128" t="s">
        <v>1691</v>
      </c>
      <c r="BV13" s="128" t="s">
        <v>1692</v>
      </c>
      <c r="BW13" s="128" t="s">
        <v>198</v>
      </c>
      <c r="BX13" s="259" t="s">
        <v>60</v>
      </c>
      <c r="CA13" s="32" t="s">
        <v>111</v>
      </c>
      <c r="CB13" s="33" t="s">
        <v>188</v>
      </c>
      <c r="CC13" s="33">
        <f>SUM(D54,R12,AF27,AT7,BE4,BS5)</f>
        <v>1210</v>
      </c>
      <c r="CD13" s="33">
        <f>SUM(E54,S12,AG27,AU7,BF4,BT5)</f>
        <v>6730</v>
      </c>
      <c r="CE13" s="33"/>
      <c r="CF13" s="33"/>
      <c r="CG13" s="33"/>
      <c r="CH13" s="33" t="s">
        <v>1693</v>
      </c>
      <c r="CI13" s="36" t="s">
        <v>1107</v>
      </c>
      <c r="CL13" s="233" t="s">
        <v>1681</v>
      </c>
      <c r="CM13" s="233" t="s">
        <v>319</v>
      </c>
      <c r="CN13" s="232" t="s">
        <v>78</v>
      </c>
      <c r="CO13" s="114" t="s">
        <v>503</v>
      </c>
      <c r="CP13" s="114" t="s">
        <v>1624</v>
      </c>
      <c r="CQ13" s="114">
        <v>23</v>
      </c>
      <c r="CR13" s="731"/>
      <c r="CV13" s="12">
        <v>690000591</v>
      </c>
      <c r="CW13" s="12" t="s">
        <v>1694</v>
      </c>
      <c r="CX13" s="12" t="s">
        <v>64</v>
      </c>
      <c r="CY13" s="12">
        <v>16</v>
      </c>
      <c r="CZ13" s="13"/>
      <c r="EA13" s="702"/>
      <c r="EB13" s="702"/>
      <c r="EC13" s="749"/>
      <c r="ED13" s="50" t="s">
        <v>1604</v>
      </c>
      <c r="EE13" s="378">
        <v>28</v>
      </c>
      <c r="EF13" s="702"/>
    </row>
    <row r="14" spans="1:138" ht="93.6" x14ac:dyDescent="0.3">
      <c r="A14" s="269">
        <v>3</v>
      </c>
      <c r="B14" s="128" t="s">
        <v>65</v>
      </c>
      <c r="C14" s="205" t="s">
        <v>67</v>
      </c>
      <c r="D14" s="128">
        <v>2682</v>
      </c>
      <c r="E14" s="128">
        <v>16361</v>
      </c>
      <c r="F14" s="128" t="s">
        <v>478</v>
      </c>
      <c r="G14" s="128" t="s">
        <v>826</v>
      </c>
      <c r="H14" s="128" t="s">
        <v>1682</v>
      </c>
      <c r="I14" s="128">
        <v>184</v>
      </c>
      <c r="J14" s="203" t="s">
        <v>1605</v>
      </c>
      <c r="K14" s="203" t="s">
        <v>64</v>
      </c>
      <c r="L14" s="203">
        <v>20</v>
      </c>
      <c r="O14" s="79">
        <v>9</v>
      </c>
      <c r="P14" s="14" t="s">
        <v>174</v>
      </c>
      <c r="Q14" s="197" t="s">
        <v>175</v>
      </c>
      <c r="R14" s="14">
        <v>18</v>
      </c>
      <c r="S14" s="14">
        <v>349</v>
      </c>
      <c r="T14" s="14" t="s">
        <v>1601</v>
      </c>
      <c r="U14" s="14" t="s">
        <v>192</v>
      </c>
      <c r="V14" s="14" t="s">
        <v>1190</v>
      </c>
      <c r="W14" s="14" t="s">
        <v>60</v>
      </c>
      <c r="X14" s="240"/>
      <c r="Y14" s="154"/>
      <c r="Z14" s="154"/>
      <c r="AC14" s="269">
        <v>7</v>
      </c>
      <c r="AD14" s="128" t="s">
        <v>78</v>
      </c>
      <c r="AE14" s="205" t="s">
        <v>79</v>
      </c>
      <c r="AF14" s="128">
        <v>639</v>
      </c>
      <c r="AG14" s="128">
        <v>2852</v>
      </c>
      <c r="AH14" s="128" t="s">
        <v>1695</v>
      </c>
      <c r="AI14" s="128" t="s">
        <v>1519</v>
      </c>
      <c r="AJ14" s="128" t="s">
        <v>1696</v>
      </c>
      <c r="AK14" s="128">
        <v>96</v>
      </c>
      <c r="AL14" s="203" t="s">
        <v>1604</v>
      </c>
      <c r="AM14" s="203" t="s">
        <v>64</v>
      </c>
      <c r="AN14" s="203">
        <v>49</v>
      </c>
      <c r="BB14" s="79">
        <v>11</v>
      </c>
      <c r="BC14" s="14" t="s">
        <v>284</v>
      </c>
      <c r="BD14" s="197" t="s">
        <v>288</v>
      </c>
      <c r="BE14" s="14">
        <v>13</v>
      </c>
      <c r="BF14" s="14">
        <v>138</v>
      </c>
      <c r="BG14" s="14" t="s">
        <v>1697</v>
      </c>
      <c r="BH14" s="14" t="s">
        <v>1692</v>
      </c>
      <c r="BI14" s="14" t="s">
        <v>1698</v>
      </c>
      <c r="BJ14" s="14" t="s">
        <v>60</v>
      </c>
      <c r="BK14" s="240"/>
      <c r="BL14" s="154"/>
      <c r="BM14" s="154"/>
      <c r="BP14" s="79">
        <v>11</v>
      </c>
      <c r="BQ14" s="14" t="s">
        <v>78</v>
      </c>
      <c r="BR14" s="197" t="s">
        <v>79</v>
      </c>
      <c r="BS14" s="14">
        <v>12</v>
      </c>
      <c r="BT14" s="14">
        <v>149</v>
      </c>
      <c r="BU14" s="14" t="s">
        <v>1000</v>
      </c>
      <c r="BV14" s="14" t="s">
        <v>1699</v>
      </c>
      <c r="BW14" s="14" t="s">
        <v>206</v>
      </c>
      <c r="BX14" s="78" t="s">
        <v>60</v>
      </c>
      <c r="CA14" s="26" t="s">
        <v>183</v>
      </c>
      <c r="CB14" s="27" t="s">
        <v>184</v>
      </c>
      <c r="CC14" s="27">
        <f>SUM(D47,R13,AF35,BE9,BS9)</f>
        <v>1164</v>
      </c>
      <c r="CD14" s="27">
        <f>SUM(E47,S13,AG35,BF9,BT9)</f>
        <v>4836</v>
      </c>
      <c r="CE14" s="27"/>
      <c r="CF14" s="27"/>
      <c r="CG14" s="27"/>
      <c r="CH14" s="27" t="s">
        <v>1700</v>
      </c>
      <c r="CI14" s="29" t="s">
        <v>1701</v>
      </c>
      <c r="CL14" s="233" t="s">
        <v>1681</v>
      </c>
      <c r="CM14" s="233" t="s">
        <v>319</v>
      </c>
      <c r="CN14" s="232" t="s">
        <v>117</v>
      </c>
      <c r="CO14" s="114" t="s">
        <v>118</v>
      </c>
      <c r="CP14" s="114" t="s">
        <v>1624</v>
      </c>
      <c r="CQ14" s="114">
        <v>24</v>
      </c>
      <c r="CR14" s="731"/>
      <c r="CV14" s="12">
        <v>710978271</v>
      </c>
      <c r="CW14" s="12" t="s">
        <v>1625</v>
      </c>
      <c r="CX14" s="12" t="s">
        <v>64</v>
      </c>
      <c r="CY14" s="12">
        <v>15</v>
      </c>
      <c r="CZ14" s="13"/>
      <c r="EA14" s="220">
        <v>710977307</v>
      </c>
      <c r="EB14" s="220" t="s">
        <v>120</v>
      </c>
      <c r="EC14" s="220" t="s">
        <v>77</v>
      </c>
      <c r="ED14" s="69" t="s">
        <v>1602</v>
      </c>
      <c r="EE14" s="12">
        <v>18</v>
      </c>
    </row>
    <row r="15" spans="1:138" ht="93.6" x14ac:dyDescent="0.3">
      <c r="A15" s="269">
        <v>3</v>
      </c>
      <c r="B15" s="128" t="s">
        <v>65</v>
      </c>
      <c r="C15" s="205" t="s">
        <v>67</v>
      </c>
      <c r="D15" s="128">
        <v>2682</v>
      </c>
      <c r="E15" s="128">
        <v>16361</v>
      </c>
      <c r="F15" s="128" t="s">
        <v>478</v>
      </c>
      <c r="G15" s="128" t="s">
        <v>826</v>
      </c>
      <c r="H15" s="128" t="s">
        <v>1682</v>
      </c>
      <c r="I15" s="128">
        <v>184</v>
      </c>
      <c r="J15" s="203" t="s">
        <v>1647</v>
      </c>
      <c r="K15" s="203" t="s">
        <v>64</v>
      </c>
      <c r="L15" s="203">
        <v>16</v>
      </c>
      <c r="O15" s="269">
        <v>10</v>
      </c>
      <c r="P15" s="128" t="s">
        <v>284</v>
      </c>
      <c r="Q15" s="205" t="s">
        <v>288</v>
      </c>
      <c r="R15" s="128">
        <v>18</v>
      </c>
      <c r="S15" s="128">
        <v>291</v>
      </c>
      <c r="T15" s="128" t="s">
        <v>1175</v>
      </c>
      <c r="U15" s="128" t="s">
        <v>767</v>
      </c>
      <c r="V15" s="128" t="s">
        <v>1294</v>
      </c>
      <c r="W15" s="128" t="s">
        <v>60</v>
      </c>
      <c r="X15" s="240"/>
      <c r="Y15" s="154"/>
      <c r="Z15" s="154"/>
      <c r="AC15" s="269">
        <v>7</v>
      </c>
      <c r="AD15" s="128" t="s">
        <v>78</v>
      </c>
      <c r="AE15" s="205" t="s">
        <v>79</v>
      </c>
      <c r="AF15" s="128">
        <v>639</v>
      </c>
      <c r="AG15" s="128">
        <v>2852</v>
      </c>
      <c r="AH15" s="128" t="s">
        <v>1695</v>
      </c>
      <c r="AI15" s="128" t="s">
        <v>1519</v>
      </c>
      <c r="AJ15" s="128" t="s">
        <v>1696</v>
      </c>
      <c r="AK15" s="128">
        <v>96</v>
      </c>
      <c r="AL15" s="203" t="s">
        <v>1625</v>
      </c>
      <c r="AM15" s="203" t="s">
        <v>64</v>
      </c>
      <c r="AN15" s="203">
        <v>24</v>
      </c>
      <c r="BB15" s="269">
        <v>12</v>
      </c>
      <c r="BC15" s="128" t="s">
        <v>226</v>
      </c>
      <c r="BD15" s="205" t="s">
        <v>272</v>
      </c>
      <c r="BE15" s="128">
        <v>11</v>
      </c>
      <c r="BF15" s="128">
        <v>73</v>
      </c>
      <c r="BG15" s="128" t="s">
        <v>1692</v>
      </c>
      <c r="BH15" s="128" t="s">
        <v>1702</v>
      </c>
      <c r="BI15" s="128" t="s">
        <v>1639</v>
      </c>
      <c r="BJ15" s="128" t="s">
        <v>60</v>
      </c>
      <c r="BK15" s="240"/>
      <c r="BL15" s="154"/>
      <c r="BM15" s="154"/>
      <c r="BP15" s="270">
        <v>12</v>
      </c>
      <c r="BQ15" s="211" t="s">
        <v>284</v>
      </c>
      <c r="BR15" s="212" t="s">
        <v>288</v>
      </c>
      <c r="BS15" s="211">
        <v>12</v>
      </c>
      <c r="BT15" s="211">
        <v>217</v>
      </c>
      <c r="BU15" s="211" t="s">
        <v>1633</v>
      </c>
      <c r="BV15" s="211" t="s">
        <v>1699</v>
      </c>
      <c r="BW15" s="211" t="s">
        <v>1144</v>
      </c>
      <c r="BX15" s="385" t="s">
        <v>60</v>
      </c>
      <c r="CA15" s="32" t="s">
        <v>174</v>
      </c>
      <c r="CB15" s="52" t="s">
        <v>175</v>
      </c>
      <c r="CC15" s="33">
        <f>SUM(D46,R14,AF33,BE11,BS13)</f>
        <v>1363</v>
      </c>
      <c r="CD15" s="33">
        <f>SUM(E46,S14,AG33,BF11,BT13)</f>
        <v>6362</v>
      </c>
      <c r="CE15" s="33"/>
      <c r="CF15" s="33"/>
      <c r="CG15" s="33"/>
      <c r="CH15" s="33" t="s">
        <v>1703</v>
      </c>
      <c r="CI15" s="36" t="s">
        <v>1704</v>
      </c>
      <c r="CL15" s="233" t="s">
        <v>1681</v>
      </c>
      <c r="CM15" s="233" t="s">
        <v>319</v>
      </c>
      <c r="CN15" s="232" t="s">
        <v>101</v>
      </c>
      <c r="CO15" s="114" t="s">
        <v>1653</v>
      </c>
      <c r="CP15" s="114" t="s">
        <v>1624</v>
      </c>
      <c r="CQ15" s="114">
        <v>20</v>
      </c>
      <c r="CR15" s="731"/>
      <c r="CV15" s="12">
        <v>710002569</v>
      </c>
      <c r="CW15" s="12" t="s">
        <v>107</v>
      </c>
      <c r="CX15" s="12" t="s">
        <v>77</v>
      </c>
      <c r="CY15" s="12">
        <v>13</v>
      </c>
      <c r="CZ15" s="13"/>
      <c r="EA15" s="702">
        <v>710010067</v>
      </c>
      <c r="EB15" s="702" t="s">
        <v>1604</v>
      </c>
      <c r="EC15" s="702" t="s">
        <v>64</v>
      </c>
      <c r="ED15" s="63" t="s">
        <v>1602</v>
      </c>
      <c r="EE15" s="67">
        <v>17</v>
      </c>
      <c r="EF15" s="702">
        <f>SUM(EE15,EE16)</f>
        <v>713</v>
      </c>
    </row>
    <row r="16" spans="1:138" ht="93.6" x14ac:dyDescent="0.3">
      <c r="A16" s="269">
        <v>3</v>
      </c>
      <c r="B16" s="128" t="s">
        <v>65</v>
      </c>
      <c r="C16" s="205" t="s">
        <v>67</v>
      </c>
      <c r="D16" s="128">
        <v>2682</v>
      </c>
      <c r="E16" s="128">
        <v>16361</v>
      </c>
      <c r="F16" s="128" t="s">
        <v>478</v>
      </c>
      <c r="G16" s="128" t="s">
        <v>826</v>
      </c>
      <c r="H16" s="128" t="s">
        <v>1682</v>
      </c>
      <c r="I16" s="128">
        <v>184</v>
      </c>
      <c r="J16" s="203" t="s">
        <v>1646</v>
      </c>
      <c r="K16" s="203" t="s">
        <v>64</v>
      </c>
      <c r="L16" s="203">
        <v>15</v>
      </c>
      <c r="O16" s="79">
        <v>11</v>
      </c>
      <c r="P16" s="14" t="s">
        <v>226</v>
      </c>
      <c r="Q16" s="197" t="s">
        <v>272</v>
      </c>
      <c r="R16" s="14">
        <v>17</v>
      </c>
      <c r="S16" s="14">
        <v>150</v>
      </c>
      <c r="T16" s="14" t="s">
        <v>1705</v>
      </c>
      <c r="U16" s="14" t="s">
        <v>1300</v>
      </c>
      <c r="V16" s="14" t="s">
        <v>1706</v>
      </c>
      <c r="W16" s="14" t="s">
        <v>60</v>
      </c>
      <c r="X16" s="240"/>
      <c r="Y16" s="154"/>
      <c r="Z16" s="154"/>
      <c r="AC16" s="269">
        <v>7</v>
      </c>
      <c r="AD16" s="128" t="s">
        <v>78</v>
      </c>
      <c r="AE16" s="205" t="s">
        <v>79</v>
      </c>
      <c r="AF16" s="128">
        <v>639</v>
      </c>
      <c r="AG16" s="128">
        <v>2852</v>
      </c>
      <c r="AH16" s="128" t="s">
        <v>1695</v>
      </c>
      <c r="AI16" s="128" t="s">
        <v>1519</v>
      </c>
      <c r="AJ16" s="128" t="s">
        <v>1696</v>
      </c>
      <c r="AK16" s="128">
        <v>96</v>
      </c>
      <c r="AL16" s="203" t="s">
        <v>199</v>
      </c>
      <c r="AM16" s="203" t="s">
        <v>200</v>
      </c>
      <c r="AN16" s="203">
        <v>11</v>
      </c>
      <c r="CA16" s="26" t="s">
        <v>252</v>
      </c>
      <c r="CB16" s="39" t="s">
        <v>253</v>
      </c>
      <c r="CC16" s="27" t="e">
        <f xml:space="preserve"> SUM(#REF!,AF37)</f>
        <v>#REF!</v>
      </c>
      <c r="CD16" s="27" t="e">
        <f xml:space="preserve"> SUM(#REF!,AG37)</f>
        <v>#REF!</v>
      </c>
      <c r="CE16" s="27"/>
      <c r="CF16" s="27"/>
      <c r="CG16" s="27"/>
      <c r="CH16" s="27" t="e">
        <f xml:space="preserve"> SUM(#REF!,AK37)</f>
        <v>#REF!</v>
      </c>
      <c r="CI16" s="29" t="e">
        <f>CH16/CC16</f>
        <v>#REF!</v>
      </c>
      <c r="CL16" s="233" t="s">
        <v>1681</v>
      </c>
      <c r="CM16" s="233" t="s">
        <v>319</v>
      </c>
      <c r="CN16" s="232" t="s">
        <v>144</v>
      </c>
      <c r="CO16" s="216" t="s">
        <v>145</v>
      </c>
      <c r="CP16" s="114" t="s">
        <v>1624</v>
      </c>
      <c r="CQ16" s="114">
        <v>21</v>
      </c>
      <c r="CR16" s="731"/>
      <c r="CV16" s="12">
        <v>710002288</v>
      </c>
      <c r="CW16" s="12" t="s">
        <v>103</v>
      </c>
      <c r="CX16" s="12" t="s">
        <v>77</v>
      </c>
      <c r="CY16" s="12">
        <v>13</v>
      </c>
      <c r="CZ16" s="13"/>
      <c r="EA16" s="702"/>
      <c r="EB16" s="702"/>
      <c r="EC16" s="702"/>
      <c r="ED16" s="63" t="s">
        <v>1604</v>
      </c>
      <c r="EE16" s="67">
        <v>696</v>
      </c>
      <c r="EF16" s="702"/>
    </row>
    <row r="17" spans="1:138" ht="78" x14ac:dyDescent="0.3">
      <c r="A17" s="269">
        <v>3</v>
      </c>
      <c r="B17" s="128" t="s">
        <v>65</v>
      </c>
      <c r="C17" s="205" t="s">
        <v>67</v>
      </c>
      <c r="D17" s="128">
        <v>2682</v>
      </c>
      <c r="E17" s="128">
        <v>16361</v>
      </c>
      <c r="F17" s="128" t="s">
        <v>478</v>
      </c>
      <c r="G17" s="128" t="s">
        <v>826</v>
      </c>
      <c r="H17" s="128" t="s">
        <v>1682</v>
      </c>
      <c r="I17" s="128">
        <v>184</v>
      </c>
      <c r="J17" s="261" t="s">
        <v>95</v>
      </c>
      <c r="K17" s="261"/>
      <c r="L17" s="261">
        <v>33</v>
      </c>
      <c r="O17" s="269">
        <v>12</v>
      </c>
      <c r="P17" s="128" t="s">
        <v>260</v>
      </c>
      <c r="Q17" s="205" t="s">
        <v>261</v>
      </c>
      <c r="R17" s="128">
        <v>17</v>
      </c>
      <c r="S17" s="128">
        <v>242</v>
      </c>
      <c r="T17" s="128" t="s">
        <v>1101</v>
      </c>
      <c r="U17" s="128" t="s">
        <v>803</v>
      </c>
      <c r="V17" s="128" t="s">
        <v>1707</v>
      </c>
      <c r="W17" s="128" t="s">
        <v>60</v>
      </c>
      <c r="X17" s="240"/>
      <c r="Y17" s="154"/>
      <c r="Z17" s="154"/>
      <c r="AC17" s="269">
        <v>7</v>
      </c>
      <c r="AD17" s="128" t="s">
        <v>78</v>
      </c>
      <c r="AE17" s="205" t="s">
        <v>79</v>
      </c>
      <c r="AF17" s="128">
        <v>639</v>
      </c>
      <c r="AG17" s="128">
        <v>2852</v>
      </c>
      <c r="AH17" s="128" t="s">
        <v>1695</v>
      </c>
      <c r="AI17" s="128" t="s">
        <v>1519</v>
      </c>
      <c r="AJ17" s="128" t="s">
        <v>1696</v>
      </c>
      <c r="AK17" s="128">
        <v>96</v>
      </c>
      <c r="AL17" s="261" t="s">
        <v>95</v>
      </c>
      <c r="AM17" s="261"/>
      <c r="AN17" s="261">
        <v>12</v>
      </c>
      <c r="CA17" s="73" t="s">
        <v>557</v>
      </c>
      <c r="CB17" s="84" t="s">
        <v>558</v>
      </c>
      <c r="CC17" s="44">
        <f>SUM(D49,AF68)</f>
        <v>1962</v>
      </c>
      <c r="CD17" s="44">
        <f>SUM(E49,AG68)</f>
        <v>5953</v>
      </c>
      <c r="CE17" s="44"/>
      <c r="CF17" s="44"/>
      <c r="CG17" s="44"/>
      <c r="CH17" s="44" t="s">
        <v>228</v>
      </c>
      <c r="CI17" s="36" t="s">
        <v>1097</v>
      </c>
      <c r="CL17" s="233" t="s">
        <v>1681</v>
      </c>
      <c r="CM17" s="233" t="s">
        <v>319</v>
      </c>
      <c r="CN17" s="232" t="s">
        <v>176</v>
      </c>
      <c r="CO17" s="216" t="s">
        <v>177</v>
      </c>
      <c r="CP17" s="114" t="s">
        <v>1624</v>
      </c>
      <c r="CQ17" s="114">
        <v>13</v>
      </c>
      <c r="CR17" s="731"/>
      <c r="CV17" s="12">
        <v>10002129</v>
      </c>
      <c r="CW17" s="12" t="s">
        <v>1708</v>
      </c>
      <c r="CX17" s="12" t="s">
        <v>77</v>
      </c>
      <c r="CY17" s="12">
        <v>12</v>
      </c>
      <c r="CZ17" s="13"/>
      <c r="EA17" s="220">
        <v>690000591</v>
      </c>
      <c r="EB17" s="220" t="s">
        <v>1694</v>
      </c>
      <c r="EC17" s="220" t="s">
        <v>64</v>
      </c>
      <c r="ED17" s="69" t="s">
        <v>1602</v>
      </c>
      <c r="EE17" s="12">
        <v>16</v>
      </c>
    </row>
    <row r="18" spans="1:138" ht="93.6" x14ac:dyDescent="0.3">
      <c r="A18" s="79">
        <v>8</v>
      </c>
      <c r="B18" s="14" t="s">
        <v>78</v>
      </c>
      <c r="C18" s="197" t="s">
        <v>79</v>
      </c>
      <c r="D18" s="14">
        <v>1347</v>
      </c>
      <c r="E18" s="14">
        <v>6698</v>
      </c>
      <c r="F18" s="14" t="s">
        <v>865</v>
      </c>
      <c r="G18" s="14" t="s">
        <v>1709</v>
      </c>
      <c r="H18" s="14" t="s">
        <v>1710</v>
      </c>
      <c r="I18" s="14">
        <v>125</v>
      </c>
      <c r="J18" s="12" t="s">
        <v>1602</v>
      </c>
      <c r="K18" s="12" t="s">
        <v>64</v>
      </c>
      <c r="L18" s="12">
        <v>43</v>
      </c>
      <c r="O18" s="79">
        <v>13</v>
      </c>
      <c r="P18" s="14" t="s">
        <v>165</v>
      </c>
      <c r="Q18" s="197" t="s">
        <v>166</v>
      </c>
      <c r="R18" s="14">
        <v>15</v>
      </c>
      <c r="S18" s="14">
        <v>247</v>
      </c>
      <c r="T18" s="14" t="s">
        <v>171</v>
      </c>
      <c r="U18" s="14" t="s">
        <v>80</v>
      </c>
      <c r="V18" s="14" t="s">
        <v>1711</v>
      </c>
      <c r="W18" s="14" t="s">
        <v>60</v>
      </c>
      <c r="X18" s="240"/>
      <c r="Y18" s="154"/>
      <c r="Z18" s="154"/>
      <c r="AC18" s="79">
        <v>15</v>
      </c>
      <c r="AD18" s="14" t="s">
        <v>117</v>
      </c>
      <c r="AE18" s="197" t="s">
        <v>137</v>
      </c>
      <c r="AF18" s="14">
        <v>360</v>
      </c>
      <c r="AG18" s="14">
        <v>2155</v>
      </c>
      <c r="AH18" s="14" t="s">
        <v>408</v>
      </c>
      <c r="AI18" s="14" t="s">
        <v>153</v>
      </c>
      <c r="AJ18" s="14" t="s">
        <v>1712</v>
      </c>
      <c r="AK18" s="14">
        <v>85</v>
      </c>
      <c r="AL18" s="12" t="s">
        <v>1604</v>
      </c>
      <c r="AM18" s="12" t="s">
        <v>64</v>
      </c>
      <c r="AN18" s="12">
        <v>61</v>
      </c>
      <c r="CA18" s="26" t="s">
        <v>226</v>
      </c>
      <c r="CB18" s="39" t="s">
        <v>227</v>
      </c>
      <c r="CC18" s="27">
        <f>SUM(D53,R16,AF42,BE15,BS11)</f>
        <v>845</v>
      </c>
      <c r="CD18" s="27">
        <f>SUM(E53,S16,AG42,BF15,BT11)</f>
        <v>4317</v>
      </c>
      <c r="CE18" s="27"/>
      <c r="CF18" s="27"/>
      <c r="CG18" s="27"/>
      <c r="CH18" s="27" t="s">
        <v>1713</v>
      </c>
      <c r="CI18" s="29" t="s">
        <v>1714</v>
      </c>
      <c r="CL18" s="233" t="s">
        <v>1681</v>
      </c>
      <c r="CM18" s="233" t="s">
        <v>319</v>
      </c>
      <c r="CN18" s="232" t="s">
        <v>183</v>
      </c>
      <c r="CO18" s="100" t="s">
        <v>184</v>
      </c>
      <c r="CP18" s="114" t="s">
        <v>1624</v>
      </c>
      <c r="CQ18" s="222">
        <v>12</v>
      </c>
      <c r="CR18" s="731"/>
      <c r="CV18" s="12">
        <v>710006859</v>
      </c>
      <c r="CW18" s="12" t="s">
        <v>1715</v>
      </c>
      <c r="CX18" s="12" t="s">
        <v>77</v>
      </c>
      <c r="CY18" s="12">
        <v>11</v>
      </c>
      <c r="CZ18" s="13"/>
      <c r="EA18" s="702">
        <v>710978271</v>
      </c>
      <c r="EB18" s="702" t="s">
        <v>1625</v>
      </c>
      <c r="EC18" s="702" t="s">
        <v>64</v>
      </c>
      <c r="ED18" s="63" t="s">
        <v>1602</v>
      </c>
      <c r="EE18" s="67">
        <v>15</v>
      </c>
      <c r="EF18" s="702">
        <f>SUM(EE18,EE19,EE20)</f>
        <v>334</v>
      </c>
    </row>
    <row r="19" spans="1:138" ht="78" x14ac:dyDescent="0.3">
      <c r="A19" s="79">
        <v>8</v>
      </c>
      <c r="B19" s="14" t="s">
        <v>78</v>
      </c>
      <c r="C19" s="197" t="s">
        <v>79</v>
      </c>
      <c r="D19" s="14">
        <v>1347</v>
      </c>
      <c r="E19" s="14">
        <v>6698</v>
      </c>
      <c r="F19" s="14" t="s">
        <v>865</v>
      </c>
      <c r="G19" s="14" t="s">
        <v>1709</v>
      </c>
      <c r="H19" s="14" t="s">
        <v>1710</v>
      </c>
      <c r="I19" s="14">
        <v>125</v>
      </c>
      <c r="J19" s="12" t="s">
        <v>1631</v>
      </c>
      <c r="K19" s="12" t="s">
        <v>77</v>
      </c>
      <c r="L19" s="12">
        <v>23</v>
      </c>
      <c r="O19" s="269">
        <v>14</v>
      </c>
      <c r="P19" s="128" t="s">
        <v>157</v>
      </c>
      <c r="Q19" s="205" t="s">
        <v>170</v>
      </c>
      <c r="R19" s="128">
        <v>13</v>
      </c>
      <c r="S19" s="128">
        <v>107</v>
      </c>
      <c r="T19" s="128" t="s">
        <v>1688</v>
      </c>
      <c r="U19" s="128" t="s">
        <v>838</v>
      </c>
      <c r="V19" s="128" t="s">
        <v>835</v>
      </c>
      <c r="W19" s="128" t="s">
        <v>60</v>
      </c>
      <c r="X19" s="240"/>
      <c r="Y19" s="154"/>
      <c r="Z19" s="154"/>
      <c r="AC19" s="79">
        <v>15</v>
      </c>
      <c r="AD19" s="14" t="s">
        <v>117</v>
      </c>
      <c r="AE19" s="197" t="s">
        <v>137</v>
      </c>
      <c r="AF19" s="14">
        <v>360</v>
      </c>
      <c r="AG19" s="14">
        <v>2155</v>
      </c>
      <c r="AH19" s="14" t="s">
        <v>408</v>
      </c>
      <c r="AI19" s="14" t="s">
        <v>153</v>
      </c>
      <c r="AJ19" s="14" t="s">
        <v>1712</v>
      </c>
      <c r="AK19" s="14">
        <v>85</v>
      </c>
      <c r="AL19" s="12" t="s">
        <v>1625</v>
      </c>
      <c r="AM19" s="12" t="s">
        <v>64</v>
      </c>
      <c r="AN19" s="12">
        <v>14</v>
      </c>
      <c r="CA19" s="32" t="s">
        <v>236</v>
      </c>
      <c r="CB19" s="52" t="s">
        <v>237</v>
      </c>
      <c r="CC19" s="33">
        <f>SUM(D59,AF40)</f>
        <v>938</v>
      </c>
      <c r="CD19" s="33">
        <f>SUM(E59,AG40)</f>
        <v>2796</v>
      </c>
      <c r="CE19" s="33"/>
      <c r="CF19" s="33"/>
      <c r="CG19" s="33"/>
      <c r="CH19" s="33">
        <f>SUM(I59,AK40)</f>
        <v>39</v>
      </c>
      <c r="CI19" s="36">
        <f>CH19/CC19</f>
        <v>4.1577825159914712E-2</v>
      </c>
      <c r="CL19" s="12" t="s">
        <v>1605</v>
      </c>
      <c r="CM19" s="12" t="s">
        <v>530</v>
      </c>
      <c r="CN19" s="69" t="s">
        <v>71</v>
      </c>
      <c r="CO19" s="334" t="s">
        <v>116</v>
      </c>
      <c r="CP19" s="12" t="s">
        <v>1624</v>
      </c>
      <c r="CQ19" s="80">
        <v>39</v>
      </c>
      <c r="CR19" s="727">
        <f>SUM(CQ19,CQ20,CQ21,CQ22,CQ23,CQ24,CQ25,CQ26)</f>
        <v>140</v>
      </c>
      <c r="CV19" s="12"/>
      <c r="CW19" s="12" t="s">
        <v>95</v>
      </c>
      <c r="CX19" s="12"/>
      <c r="CY19" s="12">
        <v>61</v>
      </c>
      <c r="EA19" s="702"/>
      <c r="EB19" s="702"/>
      <c r="EC19" s="702"/>
      <c r="ED19" s="63" t="s">
        <v>1604</v>
      </c>
      <c r="EE19" s="67">
        <v>278</v>
      </c>
      <c r="EF19" s="702"/>
    </row>
    <row r="20" spans="1:138" ht="169.95" customHeight="1" x14ac:dyDescent="0.3">
      <c r="A20" s="79">
        <v>8</v>
      </c>
      <c r="B20" s="14" t="s">
        <v>78</v>
      </c>
      <c r="C20" s="197" t="s">
        <v>79</v>
      </c>
      <c r="D20" s="14">
        <v>1347</v>
      </c>
      <c r="E20" s="14">
        <v>6698</v>
      </c>
      <c r="F20" s="14" t="s">
        <v>865</v>
      </c>
      <c r="G20" s="14" t="s">
        <v>1709</v>
      </c>
      <c r="H20" s="14" t="s">
        <v>1710</v>
      </c>
      <c r="I20" s="14">
        <v>125</v>
      </c>
      <c r="J20" s="12" t="s">
        <v>1605</v>
      </c>
      <c r="K20" s="12" t="s">
        <v>64</v>
      </c>
      <c r="L20" s="12">
        <v>18</v>
      </c>
      <c r="O20" s="79">
        <v>15</v>
      </c>
      <c r="P20" s="14" t="s">
        <v>244</v>
      </c>
      <c r="Q20" s="197" t="s">
        <v>330</v>
      </c>
      <c r="R20" s="14">
        <v>13</v>
      </c>
      <c r="S20" s="14">
        <v>189</v>
      </c>
      <c r="T20" s="14" t="s">
        <v>1716</v>
      </c>
      <c r="U20" s="14" t="s">
        <v>549</v>
      </c>
      <c r="V20" s="14" t="s">
        <v>1327</v>
      </c>
      <c r="W20" s="14" t="s">
        <v>1717</v>
      </c>
      <c r="X20" s="240"/>
      <c r="Y20" s="154"/>
      <c r="Z20" s="154"/>
      <c r="AC20" s="79">
        <v>15</v>
      </c>
      <c r="AD20" s="14" t="s">
        <v>117</v>
      </c>
      <c r="AE20" s="197" t="s">
        <v>137</v>
      </c>
      <c r="AF20" s="14">
        <v>360</v>
      </c>
      <c r="AG20" s="14">
        <v>2155</v>
      </c>
      <c r="AH20" s="14" t="s">
        <v>408</v>
      </c>
      <c r="AI20" s="14" t="s">
        <v>153</v>
      </c>
      <c r="AJ20" s="14" t="s">
        <v>1712</v>
      </c>
      <c r="AK20" s="14">
        <v>85</v>
      </c>
      <c r="AL20" s="220" t="s">
        <v>95</v>
      </c>
      <c r="AM20" s="220"/>
      <c r="AN20" s="220" t="s">
        <v>140</v>
      </c>
      <c r="CA20" s="26" t="s">
        <v>284</v>
      </c>
      <c r="CB20" s="39" t="s">
        <v>285</v>
      </c>
      <c r="CC20" s="27">
        <f>SUM(D57,R15,AF48,BE14,BS15)</f>
        <v>870</v>
      </c>
      <c r="CD20" s="27">
        <f>SUM(E57,S15,AG48,BF14,BT15)</f>
        <v>4344</v>
      </c>
      <c r="CE20" s="27"/>
      <c r="CF20" s="27"/>
      <c r="CG20" s="27"/>
      <c r="CH20" s="27" t="s">
        <v>1718</v>
      </c>
      <c r="CI20" s="29" t="s">
        <v>1719</v>
      </c>
      <c r="CL20" s="12" t="s">
        <v>1605</v>
      </c>
      <c r="CM20" s="12" t="s">
        <v>530</v>
      </c>
      <c r="CN20" s="69" t="s">
        <v>65</v>
      </c>
      <c r="CO20" s="12" t="s">
        <v>66</v>
      </c>
      <c r="CP20" s="12" t="s">
        <v>1624</v>
      </c>
      <c r="CQ20" s="80">
        <v>20</v>
      </c>
      <c r="CR20" s="727"/>
      <c r="EA20" s="702"/>
      <c r="EB20" s="702"/>
      <c r="EC20" s="702"/>
      <c r="ED20" s="379" t="s">
        <v>1606</v>
      </c>
      <c r="EE20" s="67">
        <v>41</v>
      </c>
      <c r="EF20" s="702"/>
    </row>
    <row r="21" spans="1:138" ht="78" x14ac:dyDescent="0.3">
      <c r="A21" s="79">
        <v>8</v>
      </c>
      <c r="B21" s="14" t="s">
        <v>78</v>
      </c>
      <c r="C21" s="197" t="s">
        <v>79</v>
      </c>
      <c r="D21" s="14">
        <v>1347</v>
      </c>
      <c r="E21" s="14">
        <v>6698</v>
      </c>
      <c r="F21" s="14" t="s">
        <v>865</v>
      </c>
      <c r="G21" s="14" t="s">
        <v>1709</v>
      </c>
      <c r="H21" s="14" t="s">
        <v>1710</v>
      </c>
      <c r="I21" s="14">
        <v>125</v>
      </c>
      <c r="J21" s="220" t="s">
        <v>95</v>
      </c>
      <c r="K21" s="220"/>
      <c r="L21" s="220">
        <v>4</v>
      </c>
      <c r="AC21" s="269">
        <v>27</v>
      </c>
      <c r="AD21" s="128" t="s">
        <v>144</v>
      </c>
      <c r="AE21" s="205" t="s">
        <v>146</v>
      </c>
      <c r="AF21" s="128">
        <v>188</v>
      </c>
      <c r="AG21" s="128">
        <v>806</v>
      </c>
      <c r="AH21" s="128" t="s">
        <v>820</v>
      </c>
      <c r="AI21" s="128" t="s">
        <v>564</v>
      </c>
      <c r="AJ21" s="128" t="s">
        <v>1720</v>
      </c>
      <c r="AK21" s="128">
        <v>68</v>
      </c>
      <c r="AL21" s="203" t="s">
        <v>1604</v>
      </c>
      <c r="AM21" s="203" t="s">
        <v>64</v>
      </c>
      <c r="AN21" s="203">
        <v>43</v>
      </c>
      <c r="CA21" s="73" t="s">
        <v>323</v>
      </c>
      <c r="CB21" s="44" t="s">
        <v>324</v>
      </c>
      <c r="CC21" s="44">
        <f>SUM(D60,AF44)</f>
        <v>255</v>
      </c>
      <c r="CD21" s="44">
        <f>SUM(E60,AG44)</f>
        <v>1260</v>
      </c>
      <c r="CE21" s="44"/>
      <c r="CF21" s="44"/>
      <c r="CG21" s="44"/>
      <c r="CH21" s="44">
        <f>SUM(I60,AK44)</f>
        <v>33</v>
      </c>
      <c r="CI21" s="36">
        <f>CH21/CC21</f>
        <v>0.12941176470588237</v>
      </c>
      <c r="CL21" s="12" t="s">
        <v>1605</v>
      </c>
      <c r="CM21" s="12" t="s">
        <v>530</v>
      </c>
      <c r="CN21" s="69" t="s">
        <v>78</v>
      </c>
      <c r="CO21" s="12" t="s">
        <v>503</v>
      </c>
      <c r="CP21" s="12" t="s">
        <v>1624</v>
      </c>
      <c r="CQ21" s="80">
        <v>18</v>
      </c>
      <c r="CR21" s="727"/>
      <c r="EA21" s="704">
        <v>710002569</v>
      </c>
      <c r="EB21" s="704" t="s">
        <v>107</v>
      </c>
      <c r="EC21" s="704" t="s">
        <v>77</v>
      </c>
      <c r="ED21" s="69" t="s">
        <v>1602</v>
      </c>
      <c r="EE21" s="80">
        <v>13</v>
      </c>
      <c r="EF21" s="704">
        <f>SUM(EE21,EE22)</f>
        <v>30</v>
      </c>
    </row>
    <row r="22" spans="1:138" ht="16.95" customHeight="1" x14ac:dyDescent="0.3">
      <c r="A22" s="269">
        <v>17</v>
      </c>
      <c r="B22" s="128" t="s">
        <v>117</v>
      </c>
      <c r="C22" s="205" t="s">
        <v>137</v>
      </c>
      <c r="D22" s="128">
        <v>727</v>
      </c>
      <c r="E22" s="128">
        <v>4471</v>
      </c>
      <c r="F22" s="128" t="s">
        <v>248</v>
      </c>
      <c r="G22" s="128" t="s">
        <v>917</v>
      </c>
      <c r="H22" s="128" t="s">
        <v>1721</v>
      </c>
      <c r="I22" s="128">
        <v>93</v>
      </c>
      <c r="J22" s="203" t="s">
        <v>1631</v>
      </c>
      <c r="K22" s="203" t="s">
        <v>77</v>
      </c>
      <c r="L22" s="203">
        <v>24</v>
      </c>
      <c r="AC22" s="269">
        <v>27</v>
      </c>
      <c r="AD22" s="128" t="s">
        <v>144</v>
      </c>
      <c r="AE22" s="205" t="s">
        <v>146</v>
      </c>
      <c r="AF22" s="128">
        <v>188</v>
      </c>
      <c r="AG22" s="128">
        <v>806</v>
      </c>
      <c r="AH22" s="128" t="s">
        <v>820</v>
      </c>
      <c r="AI22" s="128" t="s">
        <v>564</v>
      </c>
      <c r="AJ22" s="128" t="s">
        <v>1720</v>
      </c>
      <c r="AK22" s="128">
        <v>68</v>
      </c>
      <c r="AL22" s="203" t="s">
        <v>1625</v>
      </c>
      <c r="AM22" s="203" t="s">
        <v>64</v>
      </c>
      <c r="AN22" s="203">
        <v>18</v>
      </c>
      <c r="CA22" s="26" t="s">
        <v>91</v>
      </c>
      <c r="CB22" s="27" t="s">
        <v>92</v>
      </c>
      <c r="CC22" s="27">
        <f>SUM(D52,AF53)</f>
        <v>1122</v>
      </c>
      <c r="CD22" s="27">
        <f>SUM(E52,AG53)</f>
        <v>3918</v>
      </c>
      <c r="CE22" s="27"/>
      <c r="CF22" s="27"/>
      <c r="CG22" s="27"/>
      <c r="CH22" s="27">
        <f>SUM(I52,AK53)</f>
        <v>33</v>
      </c>
      <c r="CI22" s="29">
        <f>CH22/CC22</f>
        <v>2.9411764705882353E-2</v>
      </c>
      <c r="CL22" s="12" t="s">
        <v>1605</v>
      </c>
      <c r="CM22" s="12" t="s">
        <v>530</v>
      </c>
      <c r="CN22" s="69" t="s">
        <v>117</v>
      </c>
      <c r="CO22" s="12" t="s">
        <v>118</v>
      </c>
      <c r="CP22" s="12" t="s">
        <v>1624</v>
      </c>
      <c r="CQ22" s="80">
        <v>17</v>
      </c>
      <c r="CR22" s="727"/>
      <c r="EA22" s="704"/>
      <c r="EB22" s="704"/>
      <c r="EC22" s="704"/>
      <c r="ED22" s="69" t="s">
        <v>1604</v>
      </c>
      <c r="EE22" s="80">
        <v>17</v>
      </c>
      <c r="EF22" s="704"/>
    </row>
    <row r="23" spans="1:138" ht="16.05" customHeight="1" x14ac:dyDescent="0.3">
      <c r="A23" s="269">
        <v>17</v>
      </c>
      <c r="B23" s="128" t="s">
        <v>117</v>
      </c>
      <c r="C23" s="205" t="s">
        <v>137</v>
      </c>
      <c r="D23" s="128">
        <v>727</v>
      </c>
      <c r="E23" s="128">
        <v>4471</v>
      </c>
      <c r="F23" s="128" t="s">
        <v>248</v>
      </c>
      <c r="G23" s="128" t="s">
        <v>917</v>
      </c>
      <c r="H23" s="128" t="s">
        <v>1721</v>
      </c>
      <c r="I23" s="128">
        <v>93</v>
      </c>
      <c r="J23" s="203" t="s">
        <v>1605</v>
      </c>
      <c r="K23" s="203" t="s">
        <v>64</v>
      </c>
      <c r="L23" s="203">
        <v>17</v>
      </c>
      <c r="AC23" s="269">
        <v>27</v>
      </c>
      <c r="AD23" s="128" t="s">
        <v>144</v>
      </c>
      <c r="AE23" s="205" t="s">
        <v>146</v>
      </c>
      <c r="AF23" s="128">
        <v>188</v>
      </c>
      <c r="AG23" s="128">
        <v>806</v>
      </c>
      <c r="AH23" s="128" t="s">
        <v>820</v>
      </c>
      <c r="AI23" s="128" t="s">
        <v>564</v>
      </c>
      <c r="AJ23" s="128" t="s">
        <v>1720</v>
      </c>
      <c r="AK23" s="128">
        <v>68</v>
      </c>
      <c r="AL23" s="261" t="s">
        <v>95</v>
      </c>
      <c r="AM23" s="261"/>
      <c r="AN23" s="261" t="s">
        <v>269</v>
      </c>
      <c r="CA23" s="73" t="s">
        <v>260</v>
      </c>
      <c r="CB23" s="84" t="s">
        <v>261</v>
      </c>
      <c r="CC23" s="44">
        <f>SUM(D58,R17,AF49)</f>
        <v>408</v>
      </c>
      <c r="CD23" s="44">
        <f>SUM(E58,S17,AG49)</f>
        <v>2377</v>
      </c>
      <c r="CE23" s="44"/>
      <c r="CF23" s="44"/>
      <c r="CG23" s="44"/>
      <c r="CH23" s="44" t="s">
        <v>1279</v>
      </c>
      <c r="CI23" s="36" t="s">
        <v>1701</v>
      </c>
      <c r="CL23" s="12" t="s">
        <v>1605</v>
      </c>
      <c r="CM23" s="12" t="s">
        <v>530</v>
      </c>
      <c r="CN23" s="69" t="s">
        <v>101</v>
      </c>
      <c r="CO23" s="12" t="s">
        <v>1653</v>
      </c>
      <c r="CP23" s="12" t="s">
        <v>1624</v>
      </c>
      <c r="CQ23" s="80">
        <v>11</v>
      </c>
      <c r="CR23" s="727"/>
      <c r="EA23" s="50">
        <v>710002288</v>
      </c>
      <c r="EB23" s="50" t="s">
        <v>103</v>
      </c>
      <c r="EC23" s="50" t="s">
        <v>77</v>
      </c>
      <c r="ED23" s="63" t="s">
        <v>1602</v>
      </c>
      <c r="EE23" s="50">
        <v>13</v>
      </c>
    </row>
    <row r="24" spans="1:138" ht="46.8" x14ac:dyDescent="0.3">
      <c r="A24" s="269">
        <v>17</v>
      </c>
      <c r="B24" s="128" t="s">
        <v>117</v>
      </c>
      <c r="C24" s="205" t="s">
        <v>137</v>
      </c>
      <c r="D24" s="128">
        <v>727</v>
      </c>
      <c r="E24" s="128">
        <v>4471</v>
      </c>
      <c r="F24" s="128" t="s">
        <v>248</v>
      </c>
      <c r="G24" s="128" t="s">
        <v>917</v>
      </c>
      <c r="H24" s="128" t="s">
        <v>1721</v>
      </c>
      <c r="I24" s="128">
        <v>93</v>
      </c>
      <c r="J24" s="203" t="s">
        <v>1646</v>
      </c>
      <c r="K24" s="203" t="s">
        <v>64</v>
      </c>
      <c r="L24" s="203">
        <v>13</v>
      </c>
      <c r="AC24" s="79">
        <v>4</v>
      </c>
      <c r="AD24" s="14" t="s">
        <v>157</v>
      </c>
      <c r="AE24" s="197" t="s">
        <v>170</v>
      </c>
      <c r="AF24" s="14">
        <v>1176</v>
      </c>
      <c r="AG24" s="14">
        <v>5585</v>
      </c>
      <c r="AH24" s="14" t="s">
        <v>400</v>
      </c>
      <c r="AI24" s="14" t="s">
        <v>1722</v>
      </c>
      <c r="AJ24" s="14" t="s">
        <v>1723</v>
      </c>
      <c r="AK24" s="14">
        <v>66</v>
      </c>
      <c r="AL24" s="12" t="s">
        <v>1604</v>
      </c>
      <c r="AM24" s="12" t="s">
        <v>64</v>
      </c>
      <c r="AN24" s="12">
        <v>48</v>
      </c>
      <c r="CA24" s="26" t="s">
        <v>295</v>
      </c>
      <c r="CB24" s="27" t="s">
        <v>296</v>
      </c>
      <c r="CC24" s="27">
        <f>SUM(D56,AF54)</f>
        <v>370</v>
      </c>
      <c r="CD24" s="27">
        <f>SUM(E56,AG54)</f>
        <v>1693</v>
      </c>
      <c r="CE24" s="27"/>
      <c r="CF24" s="27"/>
      <c r="CG24" s="27"/>
      <c r="CH24" s="27">
        <f>SUM(I56,AK54)</f>
        <v>30</v>
      </c>
      <c r="CI24" s="29">
        <f>CH24/CC24</f>
        <v>8.1081081081081086E-2</v>
      </c>
      <c r="CL24" s="12" t="s">
        <v>1605</v>
      </c>
      <c r="CM24" s="12" t="s">
        <v>530</v>
      </c>
      <c r="CN24" s="69" t="s">
        <v>144</v>
      </c>
      <c r="CO24" s="210" t="s">
        <v>145</v>
      </c>
      <c r="CP24" s="12" t="s">
        <v>1624</v>
      </c>
      <c r="CQ24" s="80">
        <v>12</v>
      </c>
      <c r="CR24" s="727"/>
      <c r="EA24" s="12">
        <v>10002129</v>
      </c>
      <c r="EB24" s="12" t="s">
        <v>1708</v>
      </c>
      <c r="EC24" s="12" t="s">
        <v>77</v>
      </c>
      <c r="ED24" s="69" t="s">
        <v>1602</v>
      </c>
      <c r="EE24" s="12">
        <v>12</v>
      </c>
    </row>
    <row r="25" spans="1:138" ht="34.049999999999997" customHeight="1" x14ac:dyDescent="0.3">
      <c r="A25" s="269">
        <v>17</v>
      </c>
      <c r="B25" s="128" t="s">
        <v>117</v>
      </c>
      <c r="C25" s="205" t="s">
        <v>137</v>
      </c>
      <c r="D25" s="128">
        <v>727</v>
      </c>
      <c r="E25" s="128">
        <v>4471</v>
      </c>
      <c r="F25" s="128" t="s">
        <v>248</v>
      </c>
      <c r="G25" s="128" t="s">
        <v>917</v>
      </c>
      <c r="H25" s="128" t="s">
        <v>1721</v>
      </c>
      <c r="I25" s="128">
        <v>93</v>
      </c>
      <c r="J25" s="203" t="s">
        <v>1602</v>
      </c>
      <c r="K25" s="203" t="s">
        <v>64</v>
      </c>
      <c r="L25" s="203">
        <v>12</v>
      </c>
      <c r="AC25" s="79">
        <v>4</v>
      </c>
      <c r="AD25" s="14" t="s">
        <v>157</v>
      </c>
      <c r="AE25" s="197" t="s">
        <v>170</v>
      </c>
      <c r="AF25" s="14">
        <v>1176</v>
      </c>
      <c r="AG25" s="14">
        <v>5585</v>
      </c>
      <c r="AH25" s="14" t="s">
        <v>400</v>
      </c>
      <c r="AI25" s="14" t="s">
        <v>1722</v>
      </c>
      <c r="AJ25" s="14" t="s">
        <v>1723</v>
      </c>
      <c r="AK25" s="14">
        <v>66</v>
      </c>
      <c r="AL25" s="12" t="s">
        <v>1625</v>
      </c>
      <c r="AM25" s="12" t="s">
        <v>64</v>
      </c>
      <c r="AN25" s="12">
        <v>15</v>
      </c>
      <c r="CA25" s="73" t="s">
        <v>1127</v>
      </c>
      <c r="CB25" s="84" t="s">
        <v>1128</v>
      </c>
      <c r="CC25" s="44">
        <f>AF39</f>
        <v>68</v>
      </c>
      <c r="CD25" s="44">
        <f>AG39</f>
        <v>525</v>
      </c>
      <c r="CE25" s="44"/>
      <c r="CF25" s="44"/>
      <c r="CG25" s="44"/>
      <c r="CH25" s="44">
        <f>AK39</f>
        <v>24</v>
      </c>
      <c r="CI25" s="36">
        <f>CH25/CC25</f>
        <v>0.35294117647058826</v>
      </c>
      <c r="CL25" s="12" t="s">
        <v>1605</v>
      </c>
      <c r="CM25" s="12" t="s">
        <v>530</v>
      </c>
      <c r="CN25" s="69" t="s">
        <v>157</v>
      </c>
      <c r="CO25" s="12" t="s">
        <v>158</v>
      </c>
      <c r="CP25" s="12" t="s">
        <v>1624</v>
      </c>
      <c r="CQ25" s="80">
        <v>11</v>
      </c>
      <c r="CR25" s="727"/>
      <c r="EA25" s="20">
        <v>710006859</v>
      </c>
      <c r="EB25" s="20" t="s">
        <v>1715</v>
      </c>
      <c r="EC25" s="20" t="s">
        <v>77</v>
      </c>
      <c r="ED25" s="63" t="s">
        <v>1602</v>
      </c>
      <c r="EE25" s="50">
        <v>11</v>
      </c>
    </row>
    <row r="26" spans="1:138" ht="46.8" x14ac:dyDescent="0.3">
      <c r="A26" s="269">
        <v>17</v>
      </c>
      <c r="B26" s="128" t="s">
        <v>117</v>
      </c>
      <c r="C26" s="205" t="s">
        <v>137</v>
      </c>
      <c r="D26" s="128">
        <v>727</v>
      </c>
      <c r="E26" s="128">
        <v>4471</v>
      </c>
      <c r="F26" s="128" t="s">
        <v>248</v>
      </c>
      <c r="G26" s="128" t="s">
        <v>917</v>
      </c>
      <c r="H26" s="128" t="s">
        <v>1721</v>
      </c>
      <c r="I26" s="128">
        <v>93</v>
      </c>
      <c r="J26" s="261" t="s">
        <v>95</v>
      </c>
      <c r="K26" s="261"/>
      <c r="L26" s="261">
        <v>27</v>
      </c>
      <c r="AC26" s="79">
        <v>4</v>
      </c>
      <c r="AD26" s="14" t="s">
        <v>157</v>
      </c>
      <c r="AE26" s="197" t="s">
        <v>170</v>
      </c>
      <c r="AF26" s="14">
        <v>1176</v>
      </c>
      <c r="AG26" s="14">
        <v>5585</v>
      </c>
      <c r="AH26" s="14" t="s">
        <v>400</v>
      </c>
      <c r="AI26" s="14" t="s">
        <v>1722</v>
      </c>
      <c r="AJ26" s="14" t="s">
        <v>1723</v>
      </c>
      <c r="AK26" s="14">
        <v>66</v>
      </c>
      <c r="AL26" s="220" t="s">
        <v>95</v>
      </c>
      <c r="AM26" s="220"/>
      <c r="AN26" s="220" t="s">
        <v>305</v>
      </c>
      <c r="CA26" s="61" t="s">
        <v>551</v>
      </c>
      <c r="CB26" s="76" t="s">
        <v>552</v>
      </c>
      <c r="CC26" s="76">
        <f>SUM(D61,AF52)</f>
        <v>362</v>
      </c>
      <c r="CD26" s="76">
        <f>SUM(E61,AG52)</f>
        <v>1845</v>
      </c>
      <c r="CE26" s="76"/>
      <c r="CF26" s="76"/>
      <c r="CG26" s="76"/>
      <c r="CH26" s="76">
        <f>SUM(I61,AK52)</f>
        <v>23</v>
      </c>
      <c r="CI26" s="29">
        <f>CH26/CC26</f>
        <v>6.3535911602209949E-2</v>
      </c>
      <c r="CL26" s="12" t="s">
        <v>1605</v>
      </c>
      <c r="CM26" s="12" t="s">
        <v>530</v>
      </c>
      <c r="CN26" s="69" t="s">
        <v>176</v>
      </c>
      <c r="CO26" s="210" t="s">
        <v>177</v>
      </c>
      <c r="CP26" s="12" t="s">
        <v>1624</v>
      </c>
      <c r="CQ26" s="80">
        <v>12</v>
      </c>
      <c r="CR26" s="727"/>
      <c r="EA26" s="704">
        <v>710978255</v>
      </c>
      <c r="EB26" s="704" t="s">
        <v>1603</v>
      </c>
      <c r="EC26" s="704" t="s">
        <v>64</v>
      </c>
      <c r="ED26" s="69" t="s">
        <v>1603</v>
      </c>
      <c r="EE26" s="80">
        <v>108</v>
      </c>
      <c r="EF26" s="704">
        <f>SUM(EE26,EE27)</f>
        <v>138</v>
      </c>
      <c r="EH26" s="12"/>
    </row>
    <row r="27" spans="1:138" ht="34.049999999999997" customHeight="1" x14ac:dyDescent="0.3">
      <c r="A27" s="79">
        <v>4</v>
      </c>
      <c r="B27" s="14" t="s">
        <v>101</v>
      </c>
      <c r="C27" s="197" t="s">
        <v>127</v>
      </c>
      <c r="D27" s="14">
        <v>1907</v>
      </c>
      <c r="E27" s="14">
        <v>8708</v>
      </c>
      <c r="F27" s="14" t="s">
        <v>1017</v>
      </c>
      <c r="G27" s="14" t="s">
        <v>1087</v>
      </c>
      <c r="H27" s="14" t="s">
        <v>1724</v>
      </c>
      <c r="I27" s="14">
        <v>92</v>
      </c>
      <c r="J27" s="12" t="s">
        <v>1631</v>
      </c>
      <c r="K27" s="12" t="s">
        <v>77</v>
      </c>
      <c r="L27" s="12">
        <v>20</v>
      </c>
      <c r="AC27" s="269">
        <v>17</v>
      </c>
      <c r="AD27" s="128" t="s">
        <v>111</v>
      </c>
      <c r="AE27" s="205" t="s">
        <v>112</v>
      </c>
      <c r="AF27" s="128">
        <v>344</v>
      </c>
      <c r="AG27" s="128">
        <v>1693</v>
      </c>
      <c r="AH27" s="128" t="s">
        <v>1148</v>
      </c>
      <c r="AI27" s="128" t="s">
        <v>1254</v>
      </c>
      <c r="AJ27" s="128" t="s">
        <v>1725</v>
      </c>
      <c r="AK27" s="128">
        <v>50</v>
      </c>
      <c r="AL27" s="203" t="s">
        <v>1604</v>
      </c>
      <c r="AM27" s="203" t="s">
        <v>64</v>
      </c>
      <c r="AN27" s="203">
        <v>38</v>
      </c>
      <c r="CA27" s="73" t="s">
        <v>270</v>
      </c>
      <c r="CB27" s="84" t="s">
        <v>271</v>
      </c>
      <c r="CC27" s="44">
        <f>SUM(D55,AF77)</f>
        <v>220</v>
      </c>
      <c r="CD27" s="44">
        <f>SUM(E55,AG77)</f>
        <v>1228</v>
      </c>
      <c r="CE27" s="44"/>
      <c r="CF27" s="44"/>
      <c r="CG27" s="44"/>
      <c r="CH27" s="44" t="s">
        <v>1726</v>
      </c>
      <c r="CI27" s="36" t="s">
        <v>1727</v>
      </c>
      <c r="CL27" s="114" t="s">
        <v>1647</v>
      </c>
      <c r="CM27" s="114" t="s">
        <v>530</v>
      </c>
      <c r="CN27" s="232" t="s">
        <v>71</v>
      </c>
      <c r="CO27" s="216" t="s">
        <v>116</v>
      </c>
      <c r="CP27" s="114" t="s">
        <v>1624</v>
      </c>
      <c r="CQ27" s="380">
        <v>27</v>
      </c>
      <c r="CR27" s="731">
        <f>SUM(CQ27,CQ28)</f>
        <v>43</v>
      </c>
      <c r="EA27" s="704"/>
      <c r="EB27" s="704"/>
      <c r="EC27" s="704"/>
      <c r="ED27" s="69" t="s">
        <v>1604</v>
      </c>
      <c r="EE27" s="80">
        <v>30</v>
      </c>
      <c r="EF27" s="704"/>
    </row>
    <row r="28" spans="1:138" ht="34.049999999999997" customHeight="1" x14ac:dyDescent="0.3">
      <c r="A28" s="79">
        <v>4</v>
      </c>
      <c r="B28" s="14" t="s">
        <v>101</v>
      </c>
      <c r="C28" s="197" t="s">
        <v>127</v>
      </c>
      <c r="D28" s="14">
        <v>1907</v>
      </c>
      <c r="E28" s="14">
        <v>8708</v>
      </c>
      <c r="F28" s="14" t="s">
        <v>1017</v>
      </c>
      <c r="G28" s="14" t="s">
        <v>1087</v>
      </c>
      <c r="H28" s="14" t="s">
        <v>1724</v>
      </c>
      <c r="I28" s="14">
        <v>92</v>
      </c>
      <c r="J28" s="12" t="s">
        <v>1646</v>
      </c>
      <c r="K28" s="12" t="s">
        <v>64</v>
      </c>
      <c r="L28" s="12">
        <v>16</v>
      </c>
      <c r="AC28" s="269">
        <v>17</v>
      </c>
      <c r="AD28" s="128" t="s">
        <v>111</v>
      </c>
      <c r="AE28" s="205" t="s">
        <v>112</v>
      </c>
      <c r="AF28" s="128">
        <v>344</v>
      </c>
      <c r="AG28" s="128">
        <v>1693</v>
      </c>
      <c r="AH28" s="128" t="s">
        <v>1148</v>
      </c>
      <c r="AI28" s="128" t="s">
        <v>1254</v>
      </c>
      <c r="AJ28" s="128" t="s">
        <v>1725</v>
      </c>
      <c r="AK28" s="128">
        <v>50</v>
      </c>
      <c r="AL28" s="203" t="s">
        <v>95</v>
      </c>
      <c r="AM28" s="203"/>
      <c r="AN28" s="203">
        <v>12</v>
      </c>
      <c r="CA28" s="61" t="s">
        <v>86</v>
      </c>
      <c r="CB28" s="76" t="s">
        <v>315</v>
      </c>
      <c r="CC28" s="76">
        <f>SUM(D71,R10,AF46,AT5,BE7)</f>
        <v>653</v>
      </c>
      <c r="CD28" s="76">
        <f>SUM(E71,S10,AG46,AU5,BF7)</f>
        <v>5550</v>
      </c>
      <c r="CE28" s="76"/>
      <c r="CF28" s="76"/>
      <c r="CG28" s="76"/>
      <c r="CH28" s="76" t="s">
        <v>1728</v>
      </c>
      <c r="CI28" s="29" t="s">
        <v>1729</v>
      </c>
      <c r="CL28" s="114" t="s">
        <v>1647</v>
      </c>
      <c r="CM28" s="114" t="s">
        <v>530</v>
      </c>
      <c r="CN28" s="232" t="s">
        <v>65</v>
      </c>
      <c r="CO28" s="114" t="s">
        <v>66</v>
      </c>
      <c r="CP28" s="114" t="s">
        <v>1624</v>
      </c>
      <c r="CQ28" s="380">
        <v>16</v>
      </c>
      <c r="CR28" s="731"/>
      <c r="EA28" s="381">
        <v>710781535</v>
      </c>
      <c r="EB28" s="381" t="s">
        <v>199</v>
      </c>
      <c r="EC28" s="381" t="s">
        <v>200</v>
      </c>
      <c r="ED28" s="63" t="s">
        <v>1604</v>
      </c>
      <c r="EE28" s="50">
        <v>61</v>
      </c>
    </row>
    <row r="29" spans="1:138" ht="78" x14ac:dyDescent="0.3">
      <c r="A29" s="79">
        <v>4</v>
      </c>
      <c r="B29" s="14" t="s">
        <v>101</v>
      </c>
      <c r="C29" s="197" t="s">
        <v>127</v>
      </c>
      <c r="D29" s="14">
        <v>1907</v>
      </c>
      <c r="E29" s="14">
        <v>8708</v>
      </c>
      <c r="F29" s="14" t="s">
        <v>1017</v>
      </c>
      <c r="G29" s="14" t="s">
        <v>1087</v>
      </c>
      <c r="H29" s="14" t="s">
        <v>1724</v>
      </c>
      <c r="I29" s="14">
        <v>92</v>
      </c>
      <c r="J29" s="12" t="s">
        <v>1602</v>
      </c>
      <c r="K29" s="12" t="s">
        <v>64</v>
      </c>
      <c r="L29" s="12">
        <v>13</v>
      </c>
      <c r="AC29" s="79">
        <v>13</v>
      </c>
      <c r="AD29" s="14" t="s">
        <v>165</v>
      </c>
      <c r="AE29" s="197" t="s">
        <v>166</v>
      </c>
      <c r="AF29" s="14">
        <v>426</v>
      </c>
      <c r="AG29" s="14">
        <v>1032</v>
      </c>
      <c r="AH29" s="14" t="s">
        <v>1281</v>
      </c>
      <c r="AI29" s="14" t="s">
        <v>1730</v>
      </c>
      <c r="AJ29" s="14" t="s">
        <v>1731</v>
      </c>
      <c r="AK29" s="14">
        <v>43</v>
      </c>
      <c r="AL29" s="69" t="s">
        <v>1604</v>
      </c>
      <c r="AM29" s="12" t="s">
        <v>64</v>
      </c>
      <c r="AN29" s="12">
        <v>30</v>
      </c>
      <c r="CA29" s="32" t="s">
        <v>279</v>
      </c>
      <c r="CB29" s="33" t="s">
        <v>280</v>
      </c>
      <c r="CC29" s="33">
        <f>SUM(D72,AF50)</f>
        <v>688</v>
      </c>
      <c r="CD29" s="33">
        <f>SUM(E72,AG50)</f>
        <v>1793</v>
      </c>
      <c r="CE29" s="33"/>
      <c r="CF29" s="33"/>
      <c r="CG29" s="33"/>
      <c r="CH29" s="33" t="s">
        <v>1732</v>
      </c>
      <c r="CI29" s="36" t="s">
        <v>1097</v>
      </c>
      <c r="CL29" s="12" t="s">
        <v>1646</v>
      </c>
      <c r="CM29" s="12" t="s">
        <v>530</v>
      </c>
      <c r="CN29" s="69" t="s">
        <v>71</v>
      </c>
      <c r="CO29" s="334" t="s">
        <v>116</v>
      </c>
      <c r="CP29" s="12" t="s">
        <v>1624</v>
      </c>
      <c r="CQ29" s="80">
        <v>26</v>
      </c>
      <c r="CR29" s="727">
        <f>SUM(CQ29,CQ30,CQ31,CQ32,CQ33,CQ34)</f>
        <v>99</v>
      </c>
      <c r="EA29" s="12">
        <v>710978214</v>
      </c>
      <c r="EB29" s="12" t="s">
        <v>119</v>
      </c>
      <c r="EC29" s="12" t="s">
        <v>64</v>
      </c>
      <c r="ED29" s="69" t="s">
        <v>1604</v>
      </c>
      <c r="EE29" s="12">
        <v>41</v>
      </c>
    </row>
    <row r="30" spans="1:138" ht="51" customHeight="1" x14ac:dyDescent="0.3">
      <c r="A30" s="79">
        <v>4</v>
      </c>
      <c r="B30" s="14" t="s">
        <v>101</v>
      </c>
      <c r="C30" s="197" t="s">
        <v>127</v>
      </c>
      <c r="D30" s="14">
        <v>1907</v>
      </c>
      <c r="E30" s="14">
        <v>8708</v>
      </c>
      <c r="F30" s="14" t="s">
        <v>1017</v>
      </c>
      <c r="G30" s="14" t="s">
        <v>1087</v>
      </c>
      <c r="H30" s="14" t="s">
        <v>1724</v>
      </c>
      <c r="I30" s="14">
        <v>92</v>
      </c>
      <c r="J30" s="12" t="s">
        <v>141</v>
      </c>
      <c r="K30" s="12" t="s">
        <v>64</v>
      </c>
      <c r="L30" s="12">
        <v>11</v>
      </c>
      <c r="AC30" s="79">
        <v>13</v>
      </c>
      <c r="AD30" s="14" t="s">
        <v>165</v>
      </c>
      <c r="AE30" s="197" t="s">
        <v>166</v>
      </c>
      <c r="AF30" s="14">
        <v>426</v>
      </c>
      <c r="AG30" s="14">
        <v>1032</v>
      </c>
      <c r="AH30" s="14" t="s">
        <v>1281</v>
      </c>
      <c r="AI30" s="14" t="s">
        <v>1730</v>
      </c>
      <c r="AJ30" s="14" t="s">
        <v>1731</v>
      </c>
      <c r="AK30" s="14">
        <v>43</v>
      </c>
      <c r="AL30" s="69" t="s">
        <v>95</v>
      </c>
      <c r="AM30" s="12"/>
      <c r="AN30" s="12">
        <v>13</v>
      </c>
      <c r="CA30" s="61" t="s">
        <v>244</v>
      </c>
      <c r="CB30" s="75" t="s">
        <v>245</v>
      </c>
      <c r="CC30" s="76">
        <f>SUM(D62,R20,AF79)</f>
        <v>243</v>
      </c>
      <c r="CD30" s="76">
        <f>SUM(E62,S20,AG79)</f>
        <v>709</v>
      </c>
      <c r="CE30" s="76"/>
      <c r="CF30" s="76"/>
      <c r="CG30" s="76"/>
      <c r="CH30" s="76" t="s">
        <v>1733</v>
      </c>
      <c r="CI30" s="29" t="s">
        <v>1734</v>
      </c>
      <c r="CL30" s="12" t="s">
        <v>1646</v>
      </c>
      <c r="CM30" s="12" t="s">
        <v>530</v>
      </c>
      <c r="CN30" s="69" t="s">
        <v>65</v>
      </c>
      <c r="CO30" s="12" t="s">
        <v>66</v>
      </c>
      <c r="CP30" s="12" t="s">
        <v>1624</v>
      </c>
      <c r="CQ30" s="80">
        <v>15</v>
      </c>
      <c r="CR30" s="727"/>
      <c r="EA30" s="50">
        <v>710978313</v>
      </c>
      <c r="EB30" s="50" t="s">
        <v>3</v>
      </c>
      <c r="EC30" s="50" t="s">
        <v>64</v>
      </c>
      <c r="ED30" s="63" t="s">
        <v>1604</v>
      </c>
      <c r="EE30" s="50">
        <v>25</v>
      </c>
    </row>
    <row r="31" spans="1:138" ht="62.4" x14ac:dyDescent="0.3">
      <c r="A31" s="79">
        <v>4</v>
      </c>
      <c r="B31" s="14" t="s">
        <v>101</v>
      </c>
      <c r="C31" s="197" t="s">
        <v>127</v>
      </c>
      <c r="D31" s="14">
        <v>1907</v>
      </c>
      <c r="E31" s="14">
        <v>8708</v>
      </c>
      <c r="F31" s="14" t="s">
        <v>1017</v>
      </c>
      <c r="G31" s="14" t="s">
        <v>1087</v>
      </c>
      <c r="H31" s="14" t="s">
        <v>1724</v>
      </c>
      <c r="I31" s="14">
        <v>92</v>
      </c>
      <c r="J31" s="12" t="s">
        <v>1605</v>
      </c>
      <c r="K31" s="12" t="s">
        <v>64</v>
      </c>
      <c r="L31" s="12">
        <v>11</v>
      </c>
      <c r="AC31" s="269">
        <v>10</v>
      </c>
      <c r="AD31" s="128" t="s">
        <v>176</v>
      </c>
      <c r="AE31" s="205" t="s">
        <v>301</v>
      </c>
      <c r="AF31" s="128">
        <v>503</v>
      </c>
      <c r="AG31" s="128">
        <v>939</v>
      </c>
      <c r="AH31" s="128" t="s">
        <v>1132</v>
      </c>
      <c r="AI31" s="128" t="s">
        <v>1735</v>
      </c>
      <c r="AJ31" s="128" t="s">
        <v>1736</v>
      </c>
      <c r="AK31" s="128">
        <v>37</v>
      </c>
      <c r="AL31" s="204" t="s">
        <v>1604</v>
      </c>
      <c r="AM31" s="203" t="s">
        <v>64</v>
      </c>
      <c r="AN31" s="203">
        <v>16</v>
      </c>
      <c r="CA31" s="73" t="s">
        <v>500</v>
      </c>
      <c r="CB31" s="102" t="s">
        <v>501</v>
      </c>
      <c r="CC31" s="44">
        <f>SUM(D98,AF87)</f>
        <v>36</v>
      </c>
      <c r="CD31" s="44">
        <f>SUM(E98,AG87)</f>
        <v>0</v>
      </c>
      <c r="CE31" s="34"/>
      <c r="CF31" s="34"/>
      <c r="CG31" s="34"/>
      <c r="CH31" s="44" t="s">
        <v>390</v>
      </c>
      <c r="CI31" s="36" t="s">
        <v>1737</v>
      </c>
      <c r="CL31" s="12" t="s">
        <v>1646</v>
      </c>
      <c r="CM31" s="12" t="s">
        <v>530</v>
      </c>
      <c r="CN31" s="69" t="s">
        <v>117</v>
      </c>
      <c r="CO31" s="12" t="s">
        <v>118</v>
      </c>
      <c r="CP31" s="12" t="s">
        <v>1624</v>
      </c>
      <c r="CQ31" s="80">
        <v>13</v>
      </c>
      <c r="CR31" s="727"/>
    </row>
    <row r="32" spans="1:138" ht="51" customHeight="1" x14ac:dyDescent="0.3">
      <c r="A32" s="79">
        <v>4</v>
      </c>
      <c r="B32" s="14" t="s">
        <v>101</v>
      </c>
      <c r="C32" s="197" t="s">
        <v>127</v>
      </c>
      <c r="D32" s="14">
        <v>1907</v>
      </c>
      <c r="E32" s="14">
        <v>8708</v>
      </c>
      <c r="F32" s="14" t="s">
        <v>1017</v>
      </c>
      <c r="G32" s="14" t="s">
        <v>1087</v>
      </c>
      <c r="H32" s="14" t="s">
        <v>1724</v>
      </c>
      <c r="I32" s="14">
        <v>92</v>
      </c>
      <c r="J32" s="220" t="s">
        <v>95</v>
      </c>
      <c r="K32" s="220"/>
      <c r="L32" s="220">
        <v>21</v>
      </c>
      <c r="AC32" s="269">
        <v>10</v>
      </c>
      <c r="AD32" s="128" t="s">
        <v>176</v>
      </c>
      <c r="AE32" s="205" t="s">
        <v>301</v>
      </c>
      <c r="AF32" s="128">
        <v>503</v>
      </c>
      <c r="AG32" s="128">
        <v>939</v>
      </c>
      <c r="AH32" s="128" t="s">
        <v>1132</v>
      </c>
      <c r="AI32" s="128" t="s">
        <v>1735</v>
      </c>
      <c r="AJ32" s="128" t="s">
        <v>1736</v>
      </c>
      <c r="AK32" s="128">
        <v>37</v>
      </c>
      <c r="AL32" s="204" t="s">
        <v>95</v>
      </c>
      <c r="AM32" s="203"/>
      <c r="AN32" s="203">
        <v>21</v>
      </c>
      <c r="CA32" s="26" t="s">
        <v>521</v>
      </c>
      <c r="CB32" s="39" t="s">
        <v>522</v>
      </c>
      <c r="CC32" s="27">
        <f>SUM(D96,AF86)</f>
        <v>44</v>
      </c>
      <c r="CD32" s="27">
        <f>SUM(E96,AG86)</f>
        <v>173</v>
      </c>
      <c r="CE32" s="27"/>
      <c r="CF32" s="27"/>
      <c r="CG32" s="27"/>
      <c r="CH32" s="27" t="s">
        <v>390</v>
      </c>
      <c r="CI32" s="29" t="s">
        <v>1738</v>
      </c>
      <c r="CL32" s="12" t="s">
        <v>1646</v>
      </c>
      <c r="CM32" s="12" t="s">
        <v>530</v>
      </c>
      <c r="CN32" s="69" t="s">
        <v>101</v>
      </c>
      <c r="CO32" s="12" t="s">
        <v>1653</v>
      </c>
      <c r="CP32" s="12" t="s">
        <v>1624</v>
      </c>
      <c r="CQ32" s="80">
        <v>16</v>
      </c>
      <c r="CR32" s="727"/>
    </row>
    <row r="33" spans="1:97" ht="78" x14ac:dyDescent="0.3">
      <c r="A33" s="269">
        <v>27</v>
      </c>
      <c r="B33" s="128" t="s">
        <v>144</v>
      </c>
      <c r="C33" s="205" t="s">
        <v>146</v>
      </c>
      <c r="D33" s="128">
        <v>366</v>
      </c>
      <c r="E33" s="128">
        <v>1919</v>
      </c>
      <c r="F33" s="128" t="s">
        <v>1204</v>
      </c>
      <c r="G33" s="128" t="s">
        <v>646</v>
      </c>
      <c r="H33" s="128" t="s">
        <v>1739</v>
      </c>
      <c r="I33" s="128">
        <v>85</v>
      </c>
      <c r="J33" s="203" t="s">
        <v>1631</v>
      </c>
      <c r="K33" s="203" t="s">
        <v>77</v>
      </c>
      <c r="L33" s="203">
        <v>21</v>
      </c>
      <c r="AC33" s="79">
        <v>12</v>
      </c>
      <c r="AD33" s="14" t="s">
        <v>174</v>
      </c>
      <c r="AE33" s="197" t="s">
        <v>175</v>
      </c>
      <c r="AF33" s="14">
        <v>427</v>
      </c>
      <c r="AG33" s="14">
        <v>1755</v>
      </c>
      <c r="AH33" s="14" t="s">
        <v>1571</v>
      </c>
      <c r="AI33" s="14" t="s">
        <v>1453</v>
      </c>
      <c r="AJ33" s="14" t="s">
        <v>1740</v>
      </c>
      <c r="AK33" s="14">
        <v>37</v>
      </c>
      <c r="AL33" s="69" t="s">
        <v>1604</v>
      </c>
      <c r="AM33" s="12" t="s">
        <v>64</v>
      </c>
      <c r="AN33" s="12">
        <v>28</v>
      </c>
      <c r="CA33" s="32" t="s">
        <v>497</v>
      </c>
      <c r="CB33" s="229" t="s">
        <v>498</v>
      </c>
      <c r="CC33" s="33">
        <f>SUM(D97,AF82)</f>
        <v>50</v>
      </c>
      <c r="CD33" s="33">
        <f>SUM(E97,AG82)</f>
        <v>26</v>
      </c>
      <c r="CE33" s="230"/>
      <c r="CF33" s="230"/>
      <c r="CG33" s="230"/>
      <c r="CH33" s="33" t="s">
        <v>390</v>
      </c>
      <c r="CI33" s="36" t="s">
        <v>1741</v>
      </c>
      <c r="CL33" s="12" t="s">
        <v>1646</v>
      </c>
      <c r="CM33" s="12" t="s">
        <v>530</v>
      </c>
      <c r="CN33" s="69" t="s">
        <v>144</v>
      </c>
      <c r="CO33" s="210" t="s">
        <v>145</v>
      </c>
      <c r="CP33" s="12" t="s">
        <v>1624</v>
      </c>
      <c r="CQ33" s="80">
        <v>11</v>
      </c>
      <c r="CR33" s="727"/>
    </row>
    <row r="34" spans="1:97" ht="16.05" customHeight="1" x14ac:dyDescent="0.3">
      <c r="A34" s="269">
        <v>27</v>
      </c>
      <c r="B34" s="128" t="s">
        <v>144</v>
      </c>
      <c r="C34" s="205" t="s">
        <v>146</v>
      </c>
      <c r="D34" s="128">
        <v>366</v>
      </c>
      <c r="E34" s="128">
        <v>1919</v>
      </c>
      <c r="F34" s="128" t="s">
        <v>1204</v>
      </c>
      <c r="G34" s="128" t="s">
        <v>646</v>
      </c>
      <c r="H34" s="128" t="s">
        <v>1739</v>
      </c>
      <c r="I34" s="128">
        <v>85</v>
      </c>
      <c r="J34" s="203" t="s">
        <v>1602</v>
      </c>
      <c r="K34" s="203" t="s">
        <v>64</v>
      </c>
      <c r="L34" s="203">
        <v>14</v>
      </c>
      <c r="AC34" s="79">
        <v>12</v>
      </c>
      <c r="AD34" s="14" t="s">
        <v>174</v>
      </c>
      <c r="AE34" s="197" t="s">
        <v>175</v>
      </c>
      <c r="AF34" s="14">
        <v>427</v>
      </c>
      <c r="AG34" s="14">
        <v>1755</v>
      </c>
      <c r="AH34" s="14" t="s">
        <v>1571</v>
      </c>
      <c r="AI34" s="14" t="s">
        <v>1453</v>
      </c>
      <c r="AJ34" s="14" t="s">
        <v>1740</v>
      </c>
      <c r="AK34" s="14">
        <v>37</v>
      </c>
      <c r="AL34" s="69" t="s">
        <v>95</v>
      </c>
      <c r="AM34" s="12"/>
      <c r="AN34" s="12" t="s">
        <v>1742</v>
      </c>
      <c r="CA34" s="26" t="s">
        <v>395</v>
      </c>
      <c r="CB34" s="39" t="s">
        <v>396</v>
      </c>
      <c r="CC34" s="27">
        <f>SUM(D92,AF84)</f>
        <v>62</v>
      </c>
      <c r="CD34" s="27">
        <f>SUM(E92,AG84)</f>
        <v>6</v>
      </c>
      <c r="CE34" s="27"/>
      <c r="CF34" s="27"/>
      <c r="CG34" s="27"/>
      <c r="CH34" s="27" t="s">
        <v>390</v>
      </c>
      <c r="CI34" s="29" t="s">
        <v>1743</v>
      </c>
      <c r="CL34" s="12" t="s">
        <v>1646</v>
      </c>
      <c r="CM34" s="12" t="s">
        <v>530</v>
      </c>
      <c r="CN34" s="69" t="s">
        <v>157</v>
      </c>
      <c r="CO34" s="12" t="s">
        <v>158</v>
      </c>
      <c r="CP34" s="12" t="s">
        <v>1624</v>
      </c>
      <c r="CQ34" s="80">
        <v>18</v>
      </c>
      <c r="CR34" s="727"/>
    </row>
    <row r="35" spans="1:97" ht="93.6" x14ac:dyDescent="0.3">
      <c r="A35" s="269">
        <v>27</v>
      </c>
      <c r="B35" s="128" t="s">
        <v>144</v>
      </c>
      <c r="C35" s="205" t="s">
        <v>146</v>
      </c>
      <c r="D35" s="128">
        <v>366</v>
      </c>
      <c r="E35" s="128">
        <v>1919</v>
      </c>
      <c r="F35" s="128" t="s">
        <v>1204</v>
      </c>
      <c r="G35" s="128" t="s">
        <v>646</v>
      </c>
      <c r="H35" s="128" t="s">
        <v>1739</v>
      </c>
      <c r="I35" s="128">
        <v>85</v>
      </c>
      <c r="J35" s="203" t="s">
        <v>1605</v>
      </c>
      <c r="K35" s="203" t="s">
        <v>64</v>
      </c>
      <c r="L35" s="203">
        <v>12</v>
      </c>
      <c r="AC35" s="269">
        <v>20</v>
      </c>
      <c r="AD35" s="128" t="s">
        <v>183</v>
      </c>
      <c r="AE35" s="205" t="s">
        <v>184</v>
      </c>
      <c r="AF35" s="128">
        <v>333</v>
      </c>
      <c r="AG35" s="128">
        <v>1374</v>
      </c>
      <c r="AH35" s="128" t="s">
        <v>849</v>
      </c>
      <c r="AI35" s="128" t="s">
        <v>1018</v>
      </c>
      <c r="AJ35" s="128" t="s">
        <v>1744</v>
      </c>
      <c r="AK35" s="128">
        <v>37</v>
      </c>
      <c r="AL35" s="204" t="s">
        <v>1604</v>
      </c>
      <c r="AM35" s="203" t="s">
        <v>64</v>
      </c>
      <c r="AN35" s="203">
        <v>27</v>
      </c>
      <c r="CA35" s="73" t="s">
        <v>474</v>
      </c>
      <c r="CB35" s="84" t="s">
        <v>475</v>
      </c>
      <c r="CC35" s="44">
        <f>SUM(D91,AF83)</f>
        <v>66</v>
      </c>
      <c r="CD35" s="44">
        <f>SUM(E91,AG83)</f>
        <v>0</v>
      </c>
      <c r="CE35" s="44"/>
      <c r="CF35" s="44"/>
      <c r="CG35" s="44"/>
      <c r="CH35" s="44" t="s">
        <v>390</v>
      </c>
      <c r="CI35" s="36" t="s">
        <v>1745</v>
      </c>
      <c r="CL35" s="114" t="s">
        <v>1654</v>
      </c>
      <c r="CM35" s="114" t="s">
        <v>530</v>
      </c>
      <c r="CN35" s="114" t="s">
        <v>71</v>
      </c>
      <c r="CO35" s="216" t="s">
        <v>116</v>
      </c>
      <c r="CP35" s="114" t="s">
        <v>1624</v>
      </c>
      <c r="CQ35" s="114">
        <v>21</v>
      </c>
      <c r="CR35" s="232">
        <v>21</v>
      </c>
    </row>
    <row r="36" spans="1:97" ht="78" x14ac:dyDescent="0.3">
      <c r="A36" s="269">
        <v>27</v>
      </c>
      <c r="B36" s="128" t="s">
        <v>144</v>
      </c>
      <c r="C36" s="205" t="s">
        <v>146</v>
      </c>
      <c r="D36" s="128">
        <v>366</v>
      </c>
      <c r="E36" s="128">
        <v>1919</v>
      </c>
      <c r="F36" s="128" t="s">
        <v>1204</v>
      </c>
      <c r="G36" s="128" t="s">
        <v>646</v>
      </c>
      <c r="H36" s="128" t="s">
        <v>1739</v>
      </c>
      <c r="I36" s="128">
        <v>85</v>
      </c>
      <c r="J36" s="203" t="s">
        <v>1646</v>
      </c>
      <c r="K36" s="203" t="s">
        <v>64</v>
      </c>
      <c r="L36" s="203">
        <v>11</v>
      </c>
      <c r="AC36" s="269">
        <v>20</v>
      </c>
      <c r="AD36" s="128" t="s">
        <v>183</v>
      </c>
      <c r="AE36" s="205" t="s">
        <v>184</v>
      </c>
      <c r="AF36" s="128">
        <v>333</v>
      </c>
      <c r="AG36" s="128">
        <v>1374</v>
      </c>
      <c r="AH36" s="128" t="s">
        <v>849</v>
      </c>
      <c r="AI36" s="128" t="s">
        <v>1018</v>
      </c>
      <c r="AJ36" s="128" t="s">
        <v>1744</v>
      </c>
      <c r="AK36" s="128">
        <v>37</v>
      </c>
      <c r="AL36" s="204" t="s">
        <v>95</v>
      </c>
      <c r="AM36" s="203"/>
      <c r="AN36" s="203" t="s">
        <v>140</v>
      </c>
      <c r="CA36" s="61" t="s">
        <v>488</v>
      </c>
      <c r="CB36" s="76" t="s">
        <v>489</v>
      </c>
      <c r="CC36" s="76">
        <f>SUM(D89,AF80)</f>
        <v>108</v>
      </c>
      <c r="CD36" s="76">
        <f>SUM(E89,AG80)</f>
        <v>116</v>
      </c>
      <c r="CE36" s="76"/>
      <c r="CF36" s="76"/>
      <c r="CG36" s="76"/>
      <c r="CH36" s="76" t="s">
        <v>390</v>
      </c>
      <c r="CI36" s="29" t="s">
        <v>1380</v>
      </c>
      <c r="CL36" s="220" t="s">
        <v>1746</v>
      </c>
      <c r="CM36" s="220" t="s">
        <v>530</v>
      </c>
      <c r="CN36" s="69" t="s">
        <v>71</v>
      </c>
      <c r="CO36" s="334" t="s">
        <v>116</v>
      </c>
      <c r="CP36" s="12" t="s">
        <v>1624</v>
      </c>
      <c r="CQ36" s="80">
        <v>20</v>
      </c>
      <c r="CR36" s="727">
        <f>SUM(CQ36,CQ37)</f>
        <v>31</v>
      </c>
      <c r="CS36" s="704">
        <f>SUM(CR36,CR38)</f>
        <v>97</v>
      </c>
    </row>
    <row r="37" spans="1:97" ht="102" customHeight="1" x14ac:dyDescent="0.3">
      <c r="A37" s="269">
        <v>27</v>
      </c>
      <c r="B37" s="128" t="s">
        <v>144</v>
      </c>
      <c r="C37" s="205" t="s">
        <v>146</v>
      </c>
      <c r="D37" s="128">
        <v>366</v>
      </c>
      <c r="E37" s="128">
        <v>1919</v>
      </c>
      <c r="F37" s="128" t="s">
        <v>1204</v>
      </c>
      <c r="G37" s="128" t="s">
        <v>646</v>
      </c>
      <c r="H37" s="128" t="s">
        <v>1739</v>
      </c>
      <c r="I37" s="128">
        <v>85</v>
      </c>
      <c r="J37" s="261" t="s">
        <v>95</v>
      </c>
      <c r="K37" s="261"/>
      <c r="L37" s="261">
        <v>2</v>
      </c>
      <c r="AC37" s="79">
        <v>43</v>
      </c>
      <c r="AD37" s="14" t="s">
        <v>252</v>
      </c>
      <c r="AE37" s="197" t="s">
        <v>477</v>
      </c>
      <c r="AF37" s="14">
        <v>76</v>
      </c>
      <c r="AG37" s="14">
        <v>1171</v>
      </c>
      <c r="AH37" s="14" t="s">
        <v>159</v>
      </c>
      <c r="AI37" s="14" t="s">
        <v>1534</v>
      </c>
      <c r="AJ37" s="14" t="s">
        <v>1747</v>
      </c>
      <c r="AK37" s="14">
        <v>27</v>
      </c>
      <c r="AL37" s="69" t="s">
        <v>1604</v>
      </c>
      <c r="AM37" s="12" t="s">
        <v>64</v>
      </c>
      <c r="AN37" s="12">
        <v>18</v>
      </c>
      <c r="CA37" s="73" t="s">
        <v>344</v>
      </c>
      <c r="CB37" s="44" t="s">
        <v>345</v>
      </c>
      <c r="CC37" s="44">
        <f>SUM(D84,AF81)</f>
        <v>125</v>
      </c>
      <c r="CD37" s="44">
        <f>SUM(E84,AG81)</f>
        <v>452</v>
      </c>
      <c r="CE37" s="44"/>
      <c r="CF37" s="44"/>
      <c r="CG37" s="44"/>
      <c r="CH37" s="44" t="s">
        <v>390</v>
      </c>
      <c r="CI37" s="36" t="s">
        <v>1345</v>
      </c>
      <c r="CL37" s="220" t="s">
        <v>1746</v>
      </c>
      <c r="CM37" s="220" t="s">
        <v>530</v>
      </c>
      <c r="CN37" s="69" t="s">
        <v>101</v>
      </c>
      <c r="CO37" s="12" t="s">
        <v>1653</v>
      </c>
      <c r="CP37" s="12" t="s">
        <v>1624</v>
      </c>
      <c r="CQ37" s="80">
        <v>11</v>
      </c>
      <c r="CR37" s="727"/>
      <c r="CS37" s="704"/>
    </row>
    <row r="38" spans="1:97" ht="51" customHeight="1" x14ac:dyDescent="0.3">
      <c r="A38" s="79">
        <v>6</v>
      </c>
      <c r="B38" s="14" t="s">
        <v>157</v>
      </c>
      <c r="C38" s="197" t="s">
        <v>170</v>
      </c>
      <c r="D38" s="14">
        <v>1784</v>
      </c>
      <c r="E38" s="14">
        <v>8597</v>
      </c>
      <c r="F38" s="14" t="s">
        <v>824</v>
      </c>
      <c r="G38" s="14" t="s">
        <v>937</v>
      </c>
      <c r="H38" s="14" t="s">
        <v>1748</v>
      </c>
      <c r="I38" s="14">
        <v>75</v>
      </c>
      <c r="J38" s="12" t="s">
        <v>1646</v>
      </c>
      <c r="K38" s="12" t="s">
        <v>64</v>
      </c>
      <c r="L38" s="12">
        <v>18</v>
      </c>
      <c r="AC38" s="79">
        <v>43</v>
      </c>
      <c r="AD38" s="14" t="s">
        <v>252</v>
      </c>
      <c r="AE38" s="197" t="s">
        <v>477</v>
      </c>
      <c r="AF38" s="14">
        <v>76</v>
      </c>
      <c r="AG38" s="14">
        <v>1171</v>
      </c>
      <c r="AH38" s="14" t="s">
        <v>159</v>
      </c>
      <c r="AI38" s="14" t="s">
        <v>1534</v>
      </c>
      <c r="AJ38" s="14" t="s">
        <v>1747</v>
      </c>
      <c r="AK38" s="14">
        <v>27</v>
      </c>
      <c r="AL38" s="69" t="s">
        <v>95</v>
      </c>
      <c r="AM38" s="12"/>
      <c r="AN38" s="12" t="s">
        <v>1742</v>
      </c>
      <c r="CA38" s="61" t="s">
        <v>430</v>
      </c>
      <c r="CB38" s="76" t="s">
        <v>431</v>
      </c>
      <c r="CC38" s="76">
        <f>SUM(D80,AF85)</f>
        <v>168</v>
      </c>
      <c r="CD38" s="76">
        <f>SUM(E80,AG85)</f>
        <v>657</v>
      </c>
      <c r="CE38" s="76"/>
      <c r="CF38" s="76"/>
      <c r="CG38" s="76"/>
      <c r="CH38" s="76" t="s">
        <v>390</v>
      </c>
      <c r="CI38" s="29" t="s">
        <v>1749</v>
      </c>
      <c r="CL38" s="220" t="s">
        <v>1746</v>
      </c>
      <c r="CM38" s="220" t="s">
        <v>530</v>
      </c>
      <c r="CN38" s="12" t="s">
        <v>297</v>
      </c>
      <c r="CO38" s="12" t="s">
        <v>188</v>
      </c>
      <c r="CP38" s="12" t="s">
        <v>1750</v>
      </c>
      <c r="CQ38" s="12">
        <v>25</v>
      </c>
      <c r="CR38" s="727">
        <f>SUM(CQ38,CQ39,CQ40)</f>
        <v>66</v>
      </c>
      <c r="CS38" s="704"/>
    </row>
    <row r="39" spans="1:97" ht="16.05" customHeight="1" x14ac:dyDescent="0.3">
      <c r="A39" s="79">
        <v>6</v>
      </c>
      <c r="B39" s="14" t="s">
        <v>157</v>
      </c>
      <c r="C39" s="197" t="s">
        <v>170</v>
      </c>
      <c r="D39" s="14">
        <v>1784</v>
      </c>
      <c r="E39" s="14">
        <v>8597</v>
      </c>
      <c r="F39" s="14" t="s">
        <v>824</v>
      </c>
      <c r="G39" s="14" t="s">
        <v>937</v>
      </c>
      <c r="H39" s="14" t="s">
        <v>1748</v>
      </c>
      <c r="I39" s="14">
        <v>75</v>
      </c>
      <c r="J39" s="12" t="s">
        <v>1602</v>
      </c>
      <c r="K39" s="12" t="s">
        <v>64</v>
      </c>
      <c r="L39" s="12">
        <v>12</v>
      </c>
      <c r="AC39" s="269">
        <v>46</v>
      </c>
      <c r="AD39" s="128" t="s">
        <v>1127</v>
      </c>
      <c r="AE39" s="205" t="s">
        <v>1128</v>
      </c>
      <c r="AF39" s="128">
        <v>68</v>
      </c>
      <c r="AG39" s="128">
        <v>525</v>
      </c>
      <c r="AH39" s="128" t="s">
        <v>379</v>
      </c>
      <c r="AI39" s="128" t="s">
        <v>1751</v>
      </c>
      <c r="AJ39" s="128" t="s">
        <v>1310</v>
      </c>
      <c r="AK39" s="128">
        <v>24</v>
      </c>
      <c r="AL39" s="260" t="s">
        <v>95</v>
      </c>
      <c r="AM39" s="261"/>
      <c r="AN39" s="261">
        <v>24</v>
      </c>
      <c r="CA39" s="73" t="s">
        <v>353</v>
      </c>
      <c r="CB39" s="44" t="s">
        <v>354</v>
      </c>
      <c r="CC39" s="44">
        <f>SUM(D85,AF75)</f>
        <v>167</v>
      </c>
      <c r="CD39" s="44">
        <f>SUM(E85,AG75)</f>
        <v>167</v>
      </c>
      <c r="CE39" s="44"/>
      <c r="CF39" s="44"/>
      <c r="CG39" s="44"/>
      <c r="CH39" s="44" t="s">
        <v>390</v>
      </c>
      <c r="CI39" s="36" t="s">
        <v>1749</v>
      </c>
      <c r="CL39" s="220" t="s">
        <v>1746</v>
      </c>
      <c r="CM39" s="220" t="s">
        <v>530</v>
      </c>
      <c r="CN39" s="12" t="s">
        <v>65</v>
      </c>
      <c r="CO39" s="12" t="s">
        <v>66</v>
      </c>
      <c r="CP39" s="12" t="s">
        <v>1750</v>
      </c>
      <c r="CQ39" s="12">
        <v>22</v>
      </c>
      <c r="CR39" s="727"/>
      <c r="CS39" s="704"/>
    </row>
    <row r="40" spans="1:97" ht="78" x14ac:dyDescent="0.3">
      <c r="A40" s="79">
        <v>6</v>
      </c>
      <c r="B40" s="14" t="s">
        <v>157</v>
      </c>
      <c r="C40" s="197" t="s">
        <v>170</v>
      </c>
      <c r="D40" s="14">
        <v>1784</v>
      </c>
      <c r="E40" s="14">
        <v>8597</v>
      </c>
      <c r="F40" s="14" t="s">
        <v>824</v>
      </c>
      <c r="G40" s="14" t="s">
        <v>937</v>
      </c>
      <c r="H40" s="14" t="s">
        <v>1748</v>
      </c>
      <c r="I40" s="14">
        <v>75</v>
      </c>
      <c r="J40" s="12" t="s">
        <v>1605</v>
      </c>
      <c r="K40" s="12" t="s">
        <v>64</v>
      </c>
      <c r="L40" s="12">
        <v>11</v>
      </c>
      <c r="AC40" s="79">
        <v>14</v>
      </c>
      <c r="AD40" s="14" t="s">
        <v>236</v>
      </c>
      <c r="AE40" s="197" t="s">
        <v>440</v>
      </c>
      <c r="AF40" s="14">
        <v>381</v>
      </c>
      <c r="AG40" s="14">
        <v>1114</v>
      </c>
      <c r="AH40" s="14" t="s">
        <v>1752</v>
      </c>
      <c r="AI40" s="14" t="s">
        <v>442</v>
      </c>
      <c r="AJ40" s="14" t="s">
        <v>1753</v>
      </c>
      <c r="AK40" s="14">
        <v>23</v>
      </c>
      <c r="AL40" s="12" t="s">
        <v>107</v>
      </c>
      <c r="AM40" s="12" t="s">
        <v>77</v>
      </c>
      <c r="AN40" s="12">
        <v>14</v>
      </c>
      <c r="CA40" s="61" t="s">
        <v>405</v>
      </c>
      <c r="CB40" s="76" t="s">
        <v>406</v>
      </c>
      <c r="CC40" s="76">
        <f>SUM(D87,AF74)</f>
        <v>165</v>
      </c>
      <c r="CD40" s="76">
        <f>SUM(E87,AG74)</f>
        <v>6</v>
      </c>
      <c r="CE40" s="76"/>
      <c r="CF40" s="76"/>
      <c r="CG40" s="76"/>
      <c r="CH40" s="76" t="s">
        <v>390</v>
      </c>
      <c r="CI40" s="29" t="s">
        <v>1749</v>
      </c>
      <c r="CL40" s="220" t="s">
        <v>1746</v>
      </c>
      <c r="CM40" s="220" t="s">
        <v>530</v>
      </c>
      <c r="CN40" s="12" t="s">
        <v>165</v>
      </c>
      <c r="CO40" s="334" t="s">
        <v>306</v>
      </c>
      <c r="CP40" s="12" t="s">
        <v>1750</v>
      </c>
      <c r="CQ40" s="12">
        <v>19</v>
      </c>
      <c r="CR40" s="727"/>
      <c r="CS40" s="704"/>
    </row>
    <row r="41" spans="1:97" ht="51" customHeight="1" x14ac:dyDescent="0.3">
      <c r="A41" s="79">
        <v>6</v>
      </c>
      <c r="B41" s="14" t="s">
        <v>157</v>
      </c>
      <c r="C41" s="197" t="s">
        <v>170</v>
      </c>
      <c r="D41" s="14">
        <v>1784</v>
      </c>
      <c r="E41" s="14">
        <v>8597</v>
      </c>
      <c r="F41" s="14" t="s">
        <v>824</v>
      </c>
      <c r="G41" s="14" t="s">
        <v>937</v>
      </c>
      <c r="H41" s="14" t="s">
        <v>1748</v>
      </c>
      <c r="I41" s="14">
        <v>75</v>
      </c>
      <c r="J41" s="220" t="s">
        <v>95</v>
      </c>
      <c r="K41" s="220"/>
      <c r="L41" s="220">
        <v>34</v>
      </c>
      <c r="AC41" s="79">
        <v>14</v>
      </c>
      <c r="AD41" s="14" t="s">
        <v>236</v>
      </c>
      <c r="AE41" s="197" t="s">
        <v>440</v>
      </c>
      <c r="AF41" s="14">
        <v>381</v>
      </c>
      <c r="AG41" s="14">
        <v>1114</v>
      </c>
      <c r="AH41" s="14" t="s">
        <v>1752</v>
      </c>
      <c r="AI41" s="14" t="s">
        <v>442</v>
      </c>
      <c r="AJ41" s="14" t="s">
        <v>1753</v>
      </c>
      <c r="AK41" s="14">
        <v>23</v>
      </c>
      <c r="AL41" s="220" t="s">
        <v>95</v>
      </c>
      <c r="AM41" s="220"/>
      <c r="AN41" s="220" t="s">
        <v>1742</v>
      </c>
      <c r="CA41" s="73" t="s">
        <v>413</v>
      </c>
      <c r="CB41" s="44" t="s">
        <v>414</v>
      </c>
      <c r="CC41" s="44">
        <f>SUM(D83,AF78)</f>
        <v>162</v>
      </c>
      <c r="CD41" s="44">
        <f>SUM(E83,AG78)</f>
        <v>517</v>
      </c>
      <c r="CE41" s="44"/>
      <c r="CF41" s="44"/>
      <c r="CG41" s="44"/>
      <c r="CH41" s="44" t="s">
        <v>390</v>
      </c>
      <c r="CI41" s="36" t="s">
        <v>1749</v>
      </c>
      <c r="CL41" s="114" t="s">
        <v>1603</v>
      </c>
      <c r="CM41" s="114" t="s">
        <v>530</v>
      </c>
      <c r="CN41" s="232" t="s">
        <v>117</v>
      </c>
      <c r="CO41" s="114" t="s">
        <v>118</v>
      </c>
      <c r="CP41" s="114" t="s">
        <v>1603</v>
      </c>
      <c r="CQ41" s="380">
        <v>17</v>
      </c>
      <c r="CR41" s="731">
        <f>SUM(CQ41,CQ42,CQ43)</f>
        <v>45</v>
      </c>
    </row>
    <row r="42" spans="1:97" ht="93.6" x14ac:dyDescent="0.3">
      <c r="A42" s="269">
        <v>11</v>
      </c>
      <c r="B42" s="128" t="s">
        <v>176</v>
      </c>
      <c r="C42" s="205" t="s">
        <v>301</v>
      </c>
      <c r="D42" s="128">
        <v>897</v>
      </c>
      <c r="E42" s="128">
        <v>1972</v>
      </c>
      <c r="F42" s="128" t="s">
        <v>302</v>
      </c>
      <c r="G42" s="128" t="s">
        <v>899</v>
      </c>
      <c r="H42" s="128" t="s">
        <v>1754</v>
      </c>
      <c r="I42" s="128">
        <v>67</v>
      </c>
      <c r="J42" s="203" t="s">
        <v>1631</v>
      </c>
      <c r="K42" s="203" t="s">
        <v>77</v>
      </c>
      <c r="L42" s="203">
        <v>13</v>
      </c>
      <c r="AC42" s="269">
        <v>24</v>
      </c>
      <c r="AD42" s="128" t="s">
        <v>226</v>
      </c>
      <c r="AE42" s="205" t="s">
        <v>272</v>
      </c>
      <c r="AF42" s="128">
        <v>247</v>
      </c>
      <c r="AG42" s="128">
        <v>1391</v>
      </c>
      <c r="AH42" s="128" t="s">
        <v>1755</v>
      </c>
      <c r="AI42" s="128" t="s">
        <v>806</v>
      </c>
      <c r="AJ42" s="128" t="s">
        <v>1756</v>
      </c>
      <c r="AK42" s="128">
        <v>23</v>
      </c>
      <c r="AL42" s="203" t="s">
        <v>1604</v>
      </c>
      <c r="AM42" s="203" t="s">
        <v>64</v>
      </c>
      <c r="AN42" s="203">
        <v>16</v>
      </c>
      <c r="CA42" s="61" t="s">
        <v>540</v>
      </c>
      <c r="CB42" s="76" t="s">
        <v>541</v>
      </c>
      <c r="CC42" s="76">
        <f>SUM(D82,AF73)</f>
        <v>204</v>
      </c>
      <c r="CD42" s="76">
        <f>SUM(E82,AG73)</f>
        <v>165</v>
      </c>
      <c r="CE42" s="76"/>
      <c r="CF42" s="76"/>
      <c r="CG42" s="76"/>
      <c r="CH42" s="76" t="s">
        <v>390</v>
      </c>
      <c r="CI42" s="29" t="s">
        <v>1757</v>
      </c>
      <c r="CL42" s="114" t="s">
        <v>1603</v>
      </c>
      <c r="CM42" s="114" t="s">
        <v>530</v>
      </c>
      <c r="CN42" s="232" t="s">
        <v>144</v>
      </c>
      <c r="CO42" s="216" t="s">
        <v>145</v>
      </c>
      <c r="CP42" s="114" t="s">
        <v>1603</v>
      </c>
      <c r="CQ42" s="380">
        <v>17</v>
      </c>
      <c r="CR42" s="731"/>
    </row>
    <row r="43" spans="1:97" ht="16.05" customHeight="1" x14ac:dyDescent="0.3">
      <c r="A43" s="269">
        <v>11</v>
      </c>
      <c r="B43" s="128" t="s">
        <v>176</v>
      </c>
      <c r="C43" s="205" t="s">
        <v>301</v>
      </c>
      <c r="D43" s="128">
        <v>897</v>
      </c>
      <c r="E43" s="128">
        <v>1972</v>
      </c>
      <c r="F43" s="128" t="s">
        <v>302</v>
      </c>
      <c r="G43" s="128" t="s">
        <v>899</v>
      </c>
      <c r="H43" s="128" t="s">
        <v>1754</v>
      </c>
      <c r="I43" s="128">
        <v>67</v>
      </c>
      <c r="J43" s="203" t="s">
        <v>1605</v>
      </c>
      <c r="K43" s="203" t="s">
        <v>64</v>
      </c>
      <c r="L43" s="203">
        <v>12</v>
      </c>
      <c r="AC43" s="269">
        <v>24</v>
      </c>
      <c r="AD43" s="128" t="s">
        <v>226</v>
      </c>
      <c r="AE43" s="205" t="s">
        <v>272</v>
      </c>
      <c r="AF43" s="128">
        <v>247</v>
      </c>
      <c r="AG43" s="128">
        <v>1391</v>
      </c>
      <c r="AH43" s="128" t="s">
        <v>1755</v>
      </c>
      <c r="AI43" s="128" t="s">
        <v>806</v>
      </c>
      <c r="AJ43" s="128" t="s">
        <v>1756</v>
      </c>
      <c r="AK43" s="128">
        <v>23</v>
      </c>
      <c r="AL43" s="203" t="s">
        <v>95</v>
      </c>
      <c r="AM43" s="203"/>
      <c r="AN43" s="203" t="s">
        <v>269</v>
      </c>
      <c r="CA43" s="73" t="s">
        <v>448</v>
      </c>
      <c r="CB43" s="84" t="s">
        <v>449</v>
      </c>
      <c r="CC43" s="44">
        <f>SUM(D79,AF76)</f>
        <v>229</v>
      </c>
      <c r="CD43" s="44">
        <f>SUM(E79,AG76)</f>
        <v>546</v>
      </c>
      <c r="CE43" s="102"/>
      <c r="CF43" s="102"/>
      <c r="CG43" s="102"/>
      <c r="CH43" s="44" t="s">
        <v>390</v>
      </c>
      <c r="CI43" s="36" t="s">
        <v>876</v>
      </c>
      <c r="CL43" s="114" t="s">
        <v>1603</v>
      </c>
      <c r="CM43" s="114" t="s">
        <v>530</v>
      </c>
      <c r="CN43" s="232" t="s">
        <v>78</v>
      </c>
      <c r="CO43" s="114" t="s">
        <v>503</v>
      </c>
      <c r="CP43" s="114" t="s">
        <v>1603</v>
      </c>
      <c r="CQ43" s="380">
        <v>11</v>
      </c>
      <c r="CR43" s="731"/>
    </row>
    <row r="44" spans="1:97" ht="62.4" x14ac:dyDescent="0.3">
      <c r="A44" s="269">
        <v>11</v>
      </c>
      <c r="B44" s="128" t="s">
        <v>176</v>
      </c>
      <c r="C44" s="205" t="s">
        <v>301</v>
      </c>
      <c r="D44" s="128">
        <v>897</v>
      </c>
      <c r="E44" s="128">
        <v>1972</v>
      </c>
      <c r="F44" s="128" t="s">
        <v>302</v>
      </c>
      <c r="G44" s="128" t="s">
        <v>899</v>
      </c>
      <c r="H44" s="128" t="s">
        <v>1754</v>
      </c>
      <c r="I44" s="128">
        <v>67</v>
      </c>
      <c r="J44" s="203" t="s">
        <v>1602</v>
      </c>
      <c r="K44" s="203" t="s">
        <v>64</v>
      </c>
      <c r="L44" s="203">
        <v>12</v>
      </c>
      <c r="AC44" s="79">
        <v>35</v>
      </c>
      <c r="AD44" s="14" t="s">
        <v>323</v>
      </c>
      <c r="AE44" s="197" t="s">
        <v>324</v>
      </c>
      <c r="AF44" s="14">
        <v>116</v>
      </c>
      <c r="AG44" s="14">
        <v>634</v>
      </c>
      <c r="AH44" s="14" t="s">
        <v>444</v>
      </c>
      <c r="AI44" s="14" t="s">
        <v>1540</v>
      </c>
      <c r="AJ44" s="14" t="s">
        <v>1758</v>
      </c>
      <c r="AK44" s="14">
        <v>21</v>
      </c>
      <c r="AL44" s="12" t="s">
        <v>1604</v>
      </c>
      <c r="AM44" s="12" t="s">
        <v>64</v>
      </c>
      <c r="AN44" s="12">
        <v>14</v>
      </c>
      <c r="CA44" s="61" t="s">
        <v>334</v>
      </c>
      <c r="CB44" s="76" t="s">
        <v>335</v>
      </c>
      <c r="CC44" s="76">
        <f>SUM(D81,AF72)</f>
        <v>218</v>
      </c>
      <c r="CD44" s="76">
        <f>SUM(E81,AG72)</f>
        <v>1212</v>
      </c>
      <c r="CE44" s="76"/>
      <c r="CF44" s="76"/>
      <c r="CG44" s="76"/>
      <c r="CH44" s="76" t="s">
        <v>1759</v>
      </c>
      <c r="CI44" s="29" t="s">
        <v>876</v>
      </c>
      <c r="CL44" s="12" t="s">
        <v>1760</v>
      </c>
      <c r="CM44" s="12" t="s">
        <v>530</v>
      </c>
      <c r="CN44" s="69" t="s">
        <v>71</v>
      </c>
      <c r="CO44" s="334" t="s">
        <v>116</v>
      </c>
      <c r="CP44" s="12" t="s">
        <v>1760</v>
      </c>
      <c r="CQ44" s="80">
        <v>70</v>
      </c>
      <c r="CR44" s="727">
        <f>SUM(CQ44,CQ45,CQ46,CQ47,CQ48,CQ49,CQ50,CQ51,CQ52,CQ53,CQ54,CQ55,CQ56,CQ57,CQ58,CQ59,CQ60)</f>
        <v>623</v>
      </c>
    </row>
    <row r="45" spans="1:97" ht="118.95" customHeight="1" x14ac:dyDescent="0.3">
      <c r="A45" s="269">
        <v>11</v>
      </c>
      <c r="B45" s="128" t="s">
        <v>176</v>
      </c>
      <c r="C45" s="205" t="s">
        <v>301</v>
      </c>
      <c r="D45" s="128">
        <v>897</v>
      </c>
      <c r="E45" s="128">
        <v>1972</v>
      </c>
      <c r="F45" s="128" t="s">
        <v>302</v>
      </c>
      <c r="G45" s="128" t="s">
        <v>899</v>
      </c>
      <c r="H45" s="128" t="s">
        <v>1754</v>
      </c>
      <c r="I45" s="128">
        <v>67</v>
      </c>
      <c r="J45" s="261" t="s">
        <v>95</v>
      </c>
      <c r="K45" s="261"/>
      <c r="L45" s="261">
        <v>30</v>
      </c>
      <c r="AC45" s="79">
        <v>35</v>
      </c>
      <c r="AD45" s="14" t="s">
        <v>323</v>
      </c>
      <c r="AE45" s="197" t="s">
        <v>324</v>
      </c>
      <c r="AF45" s="14">
        <v>116</v>
      </c>
      <c r="AG45" s="14">
        <v>634</v>
      </c>
      <c r="AH45" s="14" t="s">
        <v>444</v>
      </c>
      <c r="AI45" s="14" t="s">
        <v>1540</v>
      </c>
      <c r="AJ45" s="14" t="s">
        <v>1758</v>
      </c>
      <c r="AK45" s="14">
        <v>21</v>
      </c>
      <c r="AL45" s="12" t="s">
        <v>95</v>
      </c>
      <c r="AM45" s="12"/>
      <c r="AN45" s="12" t="s">
        <v>269</v>
      </c>
      <c r="CA45" s="73" t="s">
        <v>362</v>
      </c>
      <c r="CB45" s="84" t="s">
        <v>421</v>
      </c>
      <c r="CC45" s="44">
        <f>SUM(D90,AF67)</f>
        <v>215</v>
      </c>
      <c r="CD45" s="44">
        <f>SUM(E90,AG67)</f>
        <v>17</v>
      </c>
      <c r="CE45" s="44"/>
      <c r="CF45" s="44"/>
      <c r="CG45" s="44"/>
      <c r="CH45" s="44" t="s">
        <v>390</v>
      </c>
      <c r="CI45" s="36" t="s">
        <v>876</v>
      </c>
      <c r="CL45" s="12" t="s">
        <v>1760</v>
      </c>
      <c r="CM45" s="12" t="s">
        <v>530</v>
      </c>
      <c r="CN45" s="69" t="s">
        <v>65</v>
      </c>
      <c r="CO45" s="12" t="s">
        <v>66</v>
      </c>
      <c r="CP45" s="12" t="s">
        <v>1760</v>
      </c>
      <c r="CQ45" s="80">
        <v>72</v>
      </c>
      <c r="CR45" s="727"/>
    </row>
    <row r="46" spans="1:97" ht="46.8" x14ac:dyDescent="0.3">
      <c r="A46" s="271">
        <v>12</v>
      </c>
      <c r="B46" s="59" t="s">
        <v>174</v>
      </c>
      <c r="C46" s="214" t="s">
        <v>175</v>
      </c>
      <c r="D46" s="59">
        <v>889</v>
      </c>
      <c r="E46" s="59">
        <v>3715</v>
      </c>
      <c r="F46" s="59" t="s">
        <v>865</v>
      </c>
      <c r="G46" s="59" t="s">
        <v>1761</v>
      </c>
      <c r="H46" s="59" t="s">
        <v>1762</v>
      </c>
      <c r="I46" s="59">
        <v>50</v>
      </c>
      <c r="J46" s="220" t="s">
        <v>95</v>
      </c>
      <c r="K46" s="220"/>
      <c r="L46" s="220">
        <v>50</v>
      </c>
      <c r="AC46" s="269">
        <v>38</v>
      </c>
      <c r="AD46" s="128" t="s">
        <v>86</v>
      </c>
      <c r="AE46" s="205" t="s">
        <v>87</v>
      </c>
      <c r="AF46" s="128">
        <v>99</v>
      </c>
      <c r="AG46" s="128">
        <v>562</v>
      </c>
      <c r="AH46" s="128" t="s">
        <v>1134</v>
      </c>
      <c r="AI46" s="128" t="s">
        <v>1763</v>
      </c>
      <c r="AJ46" s="128" t="s">
        <v>1136</v>
      </c>
      <c r="AK46" s="128">
        <v>18</v>
      </c>
      <c r="AL46" s="203" t="s">
        <v>1604</v>
      </c>
      <c r="AM46" s="203" t="s">
        <v>64</v>
      </c>
      <c r="AN46" s="203">
        <v>16</v>
      </c>
      <c r="CA46" s="61" t="s">
        <v>546</v>
      </c>
      <c r="CB46" s="75" t="s">
        <v>547</v>
      </c>
      <c r="CC46" s="76">
        <f>SUM(D94,AF65)</f>
        <v>215</v>
      </c>
      <c r="CD46" s="76">
        <f>SUM(E94,AG65)</f>
        <v>660</v>
      </c>
      <c r="CE46" s="76"/>
      <c r="CF46" s="76"/>
      <c r="CG46" s="76"/>
      <c r="CH46" s="76" t="s">
        <v>390</v>
      </c>
      <c r="CI46" s="29" t="s">
        <v>876</v>
      </c>
      <c r="CL46" s="12" t="s">
        <v>1760</v>
      </c>
      <c r="CM46" s="12" t="s">
        <v>530</v>
      </c>
      <c r="CN46" s="69" t="s">
        <v>101</v>
      </c>
      <c r="CO46" s="12" t="s">
        <v>1653</v>
      </c>
      <c r="CP46" s="12" t="s">
        <v>1760</v>
      </c>
      <c r="CQ46" s="80">
        <v>66</v>
      </c>
      <c r="CR46" s="727"/>
    </row>
    <row r="47" spans="1:97" ht="102" customHeight="1" x14ac:dyDescent="0.3">
      <c r="A47" s="269">
        <v>14</v>
      </c>
      <c r="B47" s="128" t="s">
        <v>183</v>
      </c>
      <c r="C47" s="205" t="s">
        <v>184</v>
      </c>
      <c r="D47" s="128">
        <v>771</v>
      </c>
      <c r="E47" s="128">
        <v>2536</v>
      </c>
      <c r="F47" s="128" t="s">
        <v>1764</v>
      </c>
      <c r="G47" s="128" t="s">
        <v>583</v>
      </c>
      <c r="H47" s="128" t="s">
        <v>1765</v>
      </c>
      <c r="I47" s="128">
        <v>50</v>
      </c>
      <c r="J47" s="203" t="s">
        <v>1631</v>
      </c>
      <c r="K47" s="203" t="s">
        <v>77</v>
      </c>
      <c r="L47" s="203">
        <v>12</v>
      </c>
      <c r="AC47" s="269">
        <v>38</v>
      </c>
      <c r="AD47" s="128" t="s">
        <v>86</v>
      </c>
      <c r="AE47" s="205" t="s">
        <v>87</v>
      </c>
      <c r="AF47" s="128">
        <v>99</v>
      </c>
      <c r="AG47" s="128">
        <v>562</v>
      </c>
      <c r="AH47" s="128" t="s">
        <v>1134</v>
      </c>
      <c r="AI47" s="128" t="s">
        <v>1763</v>
      </c>
      <c r="AJ47" s="128" t="s">
        <v>1136</v>
      </c>
      <c r="AK47" s="128">
        <v>18</v>
      </c>
      <c r="AL47" s="203" t="s">
        <v>95</v>
      </c>
      <c r="AM47" s="203"/>
      <c r="AN47" s="203" t="s">
        <v>343</v>
      </c>
      <c r="CA47" s="73" t="s">
        <v>436</v>
      </c>
      <c r="CB47" s="84" t="s">
        <v>437</v>
      </c>
      <c r="CC47" s="44">
        <f>SUM(D75,AF71)</f>
        <v>298</v>
      </c>
      <c r="CD47" s="44">
        <f>SUM(E75,AG71)</f>
        <v>1939</v>
      </c>
      <c r="CE47" s="44"/>
      <c r="CF47" s="44"/>
      <c r="CG47" s="44"/>
      <c r="CH47" s="44" t="s">
        <v>390</v>
      </c>
      <c r="CI47" s="36" t="s">
        <v>881</v>
      </c>
      <c r="CL47" s="12" t="s">
        <v>1760</v>
      </c>
      <c r="CM47" s="12" t="s">
        <v>530</v>
      </c>
      <c r="CN47" s="69" t="s">
        <v>78</v>
      </c>
      <c r="CO47" s="12" t="s">
        <v>503</v>
      </c>
      <c r="CP47" s="12" t="s">
        <v>1760</v>
      </c>
      <c r="CQ47" s="80">
        <v>49</v>
      </c>
      <c r="CR47" s="727"/>
    </row>
    <row r="48" spans="1:97" ht="16.95" customHeight="1" x14ac:dyDescent="0.3">
      <c r="A48" s="269">
        <v>14</v>
      </c>
      <c r="B48" s="128" t="s">
        <v>183</v>
      </c>
      <c r="C48" s="205" t="s">
        <v>184</v>
      </c>
      <c r="D48" s="128">
        <v>771</v>
      </c>
      <c r="E48" s="128">
        <v>2536</v>
      </c>
      <c r="F48" s="128" t="s">
        <v>1764</v>
      </c>
      <c r="G48" s="128" t="s">
        <v>583</v>
      </c>
      <c r="H48" s="128" t="s">
        <v>1765</v>
      </c>
      <c r="I48" s="128">
        <v>50</v>
      </c>
      <c r="J48" s="261" t="s">
        <v>95</v>
      </c>
      <c r="K48" s="261"/>
      <c r="L48" s="261">
        <v>3</v>
      </c>
      <c r="AC48" s="271">
        <v>19</v>
      </c>
      <c r="AD48" s="59" t="s">
        <v>284</v>
      </c>
      <c r="AE48" s="214" t="s">
        <v>288</v>
      </c>
      <c r="AF48" s="59">
        <v>335</v>
      </c>
      <c r="AG48" s="59">
        <v>1090</v>
      </c>
      <c r="AH48" s="59" t="s">
        <v>1573</v>
      </c>
      <c r="AI48" s="59" t="s">
        <v>567</v>
      </c>
      <c r="AJ48" s="59" t="s">
        <v>1766</v>
      </c>
      <c r="AK48" s="59">
        <v>15</v>
      </c>
      <c r="AL48" s="69" t="s">
        <v>95</v>
      </c>
      <c r="AM48" s="12"/>
      <c r="AN48" s="12">
        <v>15</v>
      </c>
      <c r="CA48" s="61" t="s">
        <v>526</v>
      </c>
      <c r="CB48" s="76" t="s">
        <v>527</v>
      </c>
      <c r="CC48" s="76">
        <f>SUM(D77,AF70)</f>
        <v>283</v>
      </c>
      <c r="CD48" s="76">
        <f>SUM(E77,AG70)</f>
        <v>57</v>
      </c>
      <c r="CE48" s="76"/>
      <c r="CF48" s="76"/>
      <c r="CG48" s="76"/>
      <c r="CH48" s="76" t="s">
        <v>390</v>
      </c>
      <c r="CI48" s="29" t="s">
        <v>881</v>
      </c>
      <c r="CL48" s="12" t="s">
        <v>1760</v>
      </c>
      <c r="CM48" s="12" t="s">
        <v>530</v>
      </c>
      <c r="CN48" s="69" t="s">
        <v>117</v>
      </c>
      <c r="CO48" s="12" t="s">
        <v>118</v>
      </c>
      <c r="CP48" s="12" t="s">
        <v>1760</v>
      </c>
      <c r="CQ48" s="80">
        <v>61</v>
      </c>
      <c r="CR48" s="727"/>
    </row>
    <row r="49" spans="1:96" ht="62.4" x14ac:dyDescent="0.3">
      <c r="A49" s="271">
        <v>5</v>
      </c>
      <c r="B49" s="59" t="s">
        <v>572</v>
      </c>
      <c r="C49" s="214" t="s">
        <v>573</v>
      </c>
      <c r="D49" s="59">
        <v>1844</v>
      </c>
      <c r="E49" s="59">
        <v>5878</v>
      </c>
      <c r="F49" s="59" t="s">
        <v>934</v>
      </c>
      <c r="G49" s="59" t="s">
        <v>1489</v>
      </c>
      <c r="H49" s="59" t="s">
        <v>1767</v>
      </c>
      <c r="I49" s="59">
        <v>49</v>
      </c>
      <c r="J49" s="12" t="s">
        <v>95</v>
      </c>
      <c r="K49" s="12"/>
      <c r="L49" s="12">
        <v>49</v>
      </c>
      <c r="AC49" s="269">
        <v>29</v>
      </c>
      <c r="AD49" s="128" t="s">
        <v>260</v>
      </c>
      <c r="AE49" s="205" t="s">
        <v>261</v>
      </c>
      <c r="AF49" s="128">
        <v>157</v>
      </c>
      <c r="AG49" s="128">
        <v>939</v>
      </c>
      <c r="AH49" s="128" t="s">
        <v>701</v>
      </c>
      <c r="AI49" s="128" t="s">
        <v>728</v>
      </c>
      <c r="AJ49" s="128" t="s">
        <v>1768</v>
      </c>
      <c r="AK49" s="128">
        <v>13</v>
      </c>
      <c r="AL49" s="204" t="s">
        <v>95</v>
      </c>
      <c r="AM49" s="203"/>
      <c r="AN49" s="203">
        <v>13</v>
      </c>
      <c r="CA49" s="73" t="s">
        <v>277</v>
      </c>
      <c r="CB49" s="84" t="s">
        <v>278</v>
      </c>
      <c r="CC49" s="44">
        <f>SUM(D100,AF62)</f>
        <v>276</v>
      </c>
      <c r="CD49" s="44">
        <f>SUM(E100,AG62)</f>
        <v>1296</v>
      </c>
      <c r="CE49" s="44"/>
      <c r="CF49" s="44"/>
      <c r="CG49" s="44"/>
      <c r="CH49" s="44" t="s">
        <v>390</v>
      </c>
      <c r="CI49" s="36" t="s">
        <v>881</v>
      </c>
      <c r="CL49" s="12" t="s">
        <v>1760</v>
      </c>
      <c r="CM49" s="12" t="s">
        <v>530</v>
      </c>
      <c r="CN49" s="69" t="s">
        <v>144</v>
      </c>
      <c r="CO49" s="210" t="s">
        <v>145</v>
      </c>
      <c r="CP49" s="12" t="s">
        <v>1760</v>
      </c>
      <c r="CQ49" s="80">
        <v>43</v>
      </c>
      <c r="CR49" s="727"/>
    </row>
    <row r="50" spans="1:96" ht="118.95" customHeight="1" x14ac:dyDescent="0.3">
      <c r="A50" s="270">
        <v>20</v>
      </c>
      <c r="B50" s="211" t="s">
        <v>165</v>
      </c>
      <c r="C50" s="212" t="s">
        <v>166</v>
      </c>
      <c r="D50" s="211">
        <v>602</v>
      </c>
      <c r="E50" s="211">
        <v>1722</v>
      </c>
      <c r="F50" s="211" t="s">
        <v>1099</v>
      </c>
      <c r="G50" s="211" t="s">
        <v>580</v>
      </c>
      <c r="H50" s="211" t="s">
        <v>1769</v>
      </c>
      <c r="I50" s="211">
        <v>39</v>
      </c>
      <c r="J50" s="204" t="s">
        <v>95</v>
      </c>
      <c r="K50" s="203"/>
      <c r="L50" s="203">
        <v>39</v>
      </c>
      <c r="AC50" s="79">
        <v>22</v>
      </c>
      <c r="AD50" s="14" t="s">
        <v>279</v>
      </c>
      <c r="AE50" s="197" t="s">
        <v>280</v>
      </c>
      <c r="AF50" s="14">
        <v>273</v>
      </c>
      <c r="AG50" s="14">
        <v>776</v>
      </c>
      <c r="AH50" s="14" t="s">
        <v>1024</v>
      </c>
      <c r="AI50" s="14" t="s">
        <v>1435</v>
      </c>
      <c r="AJ50" s="14" t="s">
        <v>1770</v>
      </c>
      <c r="AK50" s="14">
        <v>12</v>
      </c>
      <c r="AL50" s="69" t="s">
        <v>1604</v>
      </c>
      <c r="AM50" s="12" t="s">
        <v>64</v>
      </c>
      <c r="AN50" s="12">
        <v>11</v>
      </c>
      <c r="CA50" s="61" t="s">
        <v>375</v>
      </c>
      <c r="CB50" s="75" t="s">
        <v>439</v>
      </c>
      <c r="CC50" s="76">
        <f>SUM(D76,AF66)</f>
        <v>346</v>
      </c>
      <c r="CD50" s="76">
        <f>SUM(E76,AG66)</f>
        <v>501</v>
      </c>
      <c r="CE50" s="76"/>
      <c r="CF50" s="76"/>
      <c r="CG50" s="76"/>
      <c r="CH50" s="76" t="s">
        <v>390</v>
      </c>
      <c r="CI50" s="29" t="s">
        <v>852</v>
      </c>
      <c r="CL50" s="12" t="s">
        <v>1760</v>
      </c>
      <c r="CM50" s="12" t="s">
        <v>530</v>
      </c>
      <c r="CN50" s="69" t="s">
        <v>157</v>
      </c>
      <c r="CO50" s="12" t="s">
        <v>158</v>
      </c>
      <c r="CP50" s="12" t="s">
        <v>1760</v>
      </c>
      <c r="CQ50" s="80">
        <v>48</v>
      </c>
      <c r="CR50" s="727"/>
    </row>
    <row r="51" spans="1:96" ht="136.05000000000001" customHeight="1" x14ac:dyDescent="0.3">
      <c r="A51" s="271">
        <v>42</v>
      </c>
      <c r="B51" s="59" t="s">
        <v>252</v>
      </c>
      <c r="C51" s="214" t="s">
        <v>477</v>
      </c>
      <c r="D51" s="59">
        <v>135</v>
      </c>
      <c r="E51" s="59">
        <v>2097</v>
      </c>
      <c r="F51" s="59" t="s">
        <v>1771</v>
      </c>
      <c r="G51" s="59" t="s">
        <v>1519</v>
      </c>
      <c r="H51" s="59" t="s">
        <v>1772</v>
      </c>
      <c r="I51" s="59">
        <v>39</v>
      </c>
      <c r="J51" s="69" t="s">
        <v>95</v>
      </c>
      <c r="K51" s="12"/>
      <c r="L51" s="12">
        <v>39</v>
      </c>
      <c r="AC51" s="79">
        <v>22</v>
      </c>
      <c r="AD51" s="14" t="s">
        <v>279</v>
      </c>
      <c r="AE51" s="197" t="s">
        <v>280</v>
      </c>
      <c r="AF51" s="14">
        <v>273</v>
      </c>
      <c r="AG51" s="14">
        <v>776</v>
      </c>
      <c r="AH51" s="14" t="s">
        <v>1024</v>
      </c>
      <c r="AI51" s="14" t="s">
        <v>1435</v>
      </c>
      <c r="AJ51" s="14" t="s">
        <v>1770</v>
      </c>
      <c r="AK51" s="14">
        <v>12</v>
      </c>
      <c r="AL51" s="69" t="s">
        <v>95</v>
      </c>
      <c r="AM51" s="12"/>
      <c r="AN51" s="12" t="s">
        <v>697</v>
      </c>
      <c r="CA51" s="73" t="s">
        <v>482</v>
      </c>
      <c r="CB51" s="84" t="s">
        <v>483</v>
      </c>
      <c r="CC51" s="44">
        <f>SUM(D99,AF61)</f>
        <v>333</v>
      </c>
      <c r="CD51" s="44">
        <f>SUM(E99,AG61)</f>
        <v>11</v>
      </c>
      <c r="CE51" s="44"/>
      <c r="CF51" s="44"/>
      <c r="CG51" s="44"/>
      <c r="CH51" s="44" t="s">
        <v>390</v>
      </c>
      <c r="CI51" s="36" t="s">
        <v>852</v>
      </c>
      <c r="CL51" s="12" t="s">
        <v>1760</v>
      </c>
      <c r="CM51" s="12" t="s">
        <v>530</v>
      </c>
      <c r="CN51" s="69" t="s">
        <v>297</v>
      </c>
      <c r="CO51" s="12" t="s">
        <v>188</v>
      </c>
      <c r="CP51" s="12" t="s">
        <v>1760</v>
      </c>
      <c r="CQ51" s="80">
        <v>38</v>
      </c>
      <c r="CR51" s="727"/>
    </row>
    <row r="52" spans="1:96" ht="62.4" x14ac:dyDescent="0.3">
      <c r="A52" s="270">
        <v>15</v>
      </c>
      <c r="B52" s="211" t="s">
        <v>91</v>
      </c>
      <c r="C52" s="212" t="s">
        <v>92</v>
      </c>
      <c r="D52" s="211">
        <v>764</v>
      </c>
      <c r="E52" s="211">
        <v>3191</v>
      </c>
      <c r="F52" s="211" t="s">
        <v>625</v>
      </c>
      <c r="G52" s="211" t="s">
        <v>1773</v>
      </c>
      <c r="H52" s="211" t="s">
        <v>1384</v>
      </c>
      <c r="I52" s="211">
        <v>22</v>
      </c>
      <c r="J52" s="204" t="s">
        <v>95</v>
      </c>
      <c r="K52" s="203"/>
      <c r="L52" s="203">
        <v>22</v>
      </c>
      <c r="AC52" s="269">
        <v>32</v>
      </c>
      <c r="AD52" s="128" t="s">
        <v>551</v>
      </c>
      <c r="AE52" s="205" t="s">
        <v>552</v>
      </c>
      <c r="AF52" s="128">
        <v>143</v>
      </c>
      <c r="AG52" s="128">
        <v>680</v>
      </c>
      <c r="AH52" s="128" t="s">
        <v>839</v>
      </c>
      <c r="AI52" s="128" t="s">
        <v>630</v>
      </c>
      <c r="AJ52" s="128" t="s">
        <v>1774</v>
      </c>
      <c r="AK52" s="128">
        <v>12</v>
      </c>
      <c r="AL52" s="204" t="s">
        <v>95</v>
      </c>
      <c r="AM52" s="203"/>
      <c r="AN52" s="203">
        <v>12</v>
      </c>
      <c r="CA52" s="61" t="s">
        <v>298</v>
      </c>
      <c r="CB52" s="75" t="s">
        <v>299</v>
      </c>
      <c r="CC52" s="76">
        <f>SUM(D73,AF69)</f>
        <v>419</v>
      </c>
      <c r="CD52" s="76">
        <f>SUM(E73,AG69)</f>
        <v>3</v>
      </c>
      <c r="CE52" s="76"/>
      <c r="CF52" s="76"/>
      <c r="CG52" s="76"/>
      <c r="CH52" s="76" t="s">
        <v>390</v>
      </c>
      <c r="CI52" s="29" t="s">
        <v>853</v>
      </c>
      <c r="CL52" s="12" t="s">
        <v>1760</v>
      </c>
      <c r="CM52" s="12" t="s">
        <v>530</v>
      </c>
      <c r="CN52" s="69" t="s">
        <v>165</v>
      </c>
      <c r="CO52" s="334" t="s">
        <v>306</v>
      </c>
      <c r="CP52" s="12" t="s">
        <v>1760</v>
      </c>
      <c r="CQ52" s="80">
        <v>30</v>
      </c>
      <c r="CR52" s="727"/>
    </row>
    <row r="53" spans="1:96" ht="153" customHeight="1" x14ac:dyDescent="0.3">
      <c r="A53" s="79">
        <v>22</v>
      </c>
      <c r="B53" s="14" t="s">
        <v>226</v>
      </c>
      <c r="C53" s="197" t="s">
        <v>272</v>
      </c>
      <c r="D53" s="14">
        <v>552</v>
      </c>
      <c r="E53" s="14">
        <v>2541</v>
      </c>
      <c r="F53" s="14" t="s">
        <v>1052</v>
      </c>
      <c r="G53" s="14" t="s">
        <v>710</v>
      </c>
      <c r="H53" s="14" t="s">
        <v>1775</v>
      </c>
      <c r="I53" s="14">
        <v>22</v>
      </c>
      <c r="J53" s="69" t="s">
        <v>95</v>
      </c>
      <c r="K53" s="12"/>
      <c r="L53" s="12">
        <v>22</v>
      </c>
      <c r="AC53" s="79">
        <v>16</v>
      </c>
      <c r="AD53" s="14" t="s">
        <v>91</v>
      </c>
      <c r="AE53" s="197" t="s">
        <v>92</v>
      </c>
      <c r="AF53" s="14">
        <v>358</v>
      </c>
      <c r="AG53" s="14">
        <v>727</v>
      </c>
      <c r="AH53" s="14" t="s">
        <v>84</v>
      </c>
      <c r="AI53" s="14" t="s">
        <v>1776</v>
      </c>
      <c r="AJ53" s="14" t="s">
        <v>1777</v>
      </c>
      <c r="AK53" s="14">
        <v>11</v>
      </c>
      <c r="AL53" s="69" t="s">
        <v>95</v>
      </c>
      <c r="AM53" s="12"/>
      <c r="AN53" s="12">
        <v>11</v>
      </c>
      <c r="CA53" s="73" t="s">
        <v>320</v>
      </c>
      <c r="CB53" s="84" t="s">
        <v>446</v>
      </c>
      <c r="CC53" s="44">
        <f>SUM(D70,AF63)</f>
        <v>696</v>
      </c>
      <c r="CD53" s="44">
        <f>SUM(E70,AG63)</f>
        <v>1128</v>
      </c>
      <c r="CE53" s="44"/>
      <c r="CF53" s="44"/>
      <c r="CG53" s="44"/>
      <c r="CH53" s="44" t="s">
        <v>390</v>
      </c>
      <c r="CI53" s="36" t="s">
        <v>1368</v>
      </c>
      <c r="CL53" s="12" t="s">
        <v>1760</v>
      </c>
      <c r="CM53" s="12" t="s">
        <v>530</v>
      </c>
      <c r="CN53" s="69" t="s">
        <v>176</v>
      </c>
      <c r="CO53" s="210" t="s">
        <v>177</v>
      </c>
      <c r="CP53" s="12" t="s">
        <v>1760</v>
      </c>
      <c r="CQ53" s="80">
        <v>16</v>
      </c>
      <c r="CR53" s="727"/>
    </row>
    <row r="54" spans="1:96" ht="31.2" x14ac:dyDescent="0.3">
      <c r="A54" s="269">
        <v>16</v>
      </c>
      <c r="B54" s="128" t="s">
        <v>111</v>
      </c>
      <c r="C54" s="205" t="s">
        <v>112</v>
      </c>
      <c r="D54" s="128">
        <v>748</v>
      </c>
      <c r="E54" s="128">
        <v>3022</v>
      </c>
      <c r="F54" s="128" t="s">
        <v>691</v>
      </c>
      <c r="G54" s="128" t="s">
        <v>1778</v>
      </c>
      <c r="H54" s="128" t="s">
        <v>1779</v>
      </c>
      <c r="I54" s="128">
        <v>20</v>
      </c>
      <c r="J54" s="204" t="s">
        <v>95</v>
      </c>
      <c r="K54" s="203"/>
      <c r="L54" s="203">
        <v>20</v>
      </c>
      <c r="AC54" s="269">
        <v>33</v>
      </c>
      <c r="AD54" s="128" t="s">
        <v>295</v>
      </c>
      <c r="AE54" s="205" t="s">
        <v>537</v>
      </c>
      <c r="AF54" s="128">
        <v>126</v>
      </c>
      <c r="AG54" s="128">
        <v>524</v>
      </c>
      <c r="AH54" s="128" t="s">
        <v>1197</v>
      </c>
      <c r="AI54" s="128" t="s">
        <v>349</v>
      </c>
      <c r="AJ54" s="128" t="s">
        <v>1780</v>
      </c>
      <c r="AK54" s="128">
        <v>11</v>
      </c>
      <c r="AL54" s="203" t="s">
        <v>95</v>
      </c>
      <c r="AM54" s="203"/>
      <c r="AN54" s="203">
        <v>11</v>
      </c>
      <c r="CA54" s="61" t="s">
        <v>554</v>
      </c>
      <c r="CB54" s="76" t="s">
        <v>555</v>
      </c>
      <c r="CC54" s="76">
        <f>SUM(D78,AF60)</f>
        <v>678</v>
      </c>
      <c r="CD54" s="76">
        <f>SUM(E78,AG60)</f>
        <v>55</v>
      </c>
      <c r="CE54" s="76"/>
      <c r="CF54" s="76"/>
      <c r="CG54" s="76"/>
      <c r="CH54" s="76" t="s">
        <v>390</v>
      </c>
      <c r="CI54" s="29" t="s">
        <v>1368</v>
      </c>
      <c r="CL54" s="12" t="s">
        <v>1760</v>
      </c>
      <c r="CM54" s="12" t="s">
        <v>530</v>
      </c>
      <c r="CN54" s="69" t="s">
        <v>174</v>
      </c>
      <c r="CO54" s="210" t="s">
        <v>175</v>
      </c>
      <c r="CP54" s="12" t="s">
        <v>1760</v>
      </c>
      <c r="CQ54" s="80">
        <v>28</v>
      </c>
      <c r="CR54" s="727"/>
    </row>
    <row r="55" spans="1:96" ht="78" x14ac:dyDescent="0.3">
      <c r="A55" s="79">
        <v>39</v>
      </c>
      <c r="B55" s="14" t="s">
        <v>270</v>
      </c>
      <c r="C55" s="197" t="s">
        <v>504</v>
      </c>
      <c r="D55" s="14">
        <v>152</v>
      </c>
      <c r="E55" s="14">
        <v>1027</v>
      </c>
      <c r="F55" s="14" t="s">
        <v>1781</v>
      </c>
      <c r="G55" s="14" t="s">
        <v>1457</v>
      </c>
      <c r="H55" s="14" t="s">
        <v>1782</v>
      </c>
      <c r="I55" s="14">
        <v>20</v>
      </c>
      <c r="J55" s="69" t="s">
        <v>95</v>
      </c>
      <c r="K55" s="12"/>
      <c r="L55" s="12">
        <v>20</v>
      </c>
      <c r="AC55" s="79">
        <v>3</v>
      </c>
      <c r="AD55" s="14" t="s">
        <v>254</v>
      </c>
      <c r="AE55" s="197" t="s">
        <v>255</v>
      </c>
      <c r="AF55" s="14">
        <v>1255</v>
      </c>
      <c r="AG55" s="14">
        <v>62</v>
      </c>
      <c r="AH55" s="14" t="s">
        <v>1571</v>
      </c>
      <c r="AI55" s="14" t="s">
        <v>1160</v>
      </c>
      <c r="AJ55" s="14" t="s">
        <v>152</v>
      </c>
      <c r="AK55" s="14" t="s">
        <v>60</v>
      </c>
      <c r="AL55" s="153"/>
      <c r="AM55" s="238"/>
      <c r="AN55" s="238"/>
      <c r="CA55" s="32" t="s">
        <v>254</v>
      </c>
      <c r="CB55" s="52" t="s">
        <v>381</v>
      </c>
      <c r="CC55" s="33">
        <f>SUM(D68,AF55)</f>
        <v>2062</v>
      </c>
      <c r="CD55" s="33">
        <f>SUM(E68,AG55)</f>
        <v>102</v>
      </c>
      <c r="CE55" s="33"/>
      <c r="CF55" s="33"/>
      <c r="CG55" s="33"/>
      <c r="CH55" s="33" t="s">
        <v>390</v>
      </c>
      <c r="CI55" s="36" t="s">
        <v>905</v>
      </c>
      <c r="CL55" s="12" t="s">
        <v>1760</v>
      </c>
      <c r="CM55" s="12" t="s">
        <v>530</v>
      </c>
      <c r="CN55" s="69" t="s">
        <v>244</v>
      </c>
      <c r="CO55" s="12" t="s">
        <v>184</v>
      </c>
      <c r="CP55" s="12" t="s">
        <v>1760</v>
      </c>
      <c r="CQ55" s="80">
        <v>27</v>
      </c>
      <c r="CR55" s="727"/>
    </row>
    <row r="56" spans="1:96" ht="78" x14ac:dyDescent="0.3">
      <c r="A56" s="269">
        <v>30</v>
      </c>
      <c r="B56" s="128" t="s">
        <v>295</v>
      </c>
      <c r="C56" s="205" t="s">
        <v>537</v>
      </c>
      <c r="D56" s="128">
        <v>244</v>
      </c>
      <c r="E56" s="128">
        <v>1169</v>
      </c>
      <c r="F56" s="128" t="s">
        <v>589</v>
      </c>
      <c r="G56" s="128" t="s">
        <v>577</v>
      </c>
      <c r="H56" s="128" t="s">
        <v>1783</v>
      </c>
      <c r="I56" s="128">
        <v>19</v>
      </c>
      <c r="J56" s="204" t="s">
        <v>95</v>
      </c>
      <c r="K56" s="203"/>
      <c r="L56" s="203">
        <v>19</v>
      </c>
      <c r="AC56" s="269">
        <v>5</v>
      </c>
      <c r="AD56" s="128" t="s">
        <v>369</v>
      </c>
      <c r="AE56" s="205" t="s">
        <v>370</v>
      </c>
      <c r="AF56" s="128">
        <v>1085</v>
      </c>
      <c r="AG56" s="128">
        <v>0</v>
      </c>
      <c r="AH56" s="128" t="s">
        <v>549</v>
      </c>
      <c r="AI56" s="128" t="s">
        <v>417</v>
      </c>
      <c r="AJ56" s="128" t="s">
        <v>152</v>
      </c>
      <c r="AK56" s="128" t="s">
        <v>234</v>
      </c>
      <c r="AL56" s="240"/>
      <c r="AM56" s="154"/>
      <c r="AN56" s="154"/>
      <c r="CA56" s="61" t="s">
        <v>211</v>
      </c>
      <c r="CB56" s="75" t="s">
        <v>459</v>
      </c>
      <c r="CC56" s="76">
        <f>SUM(D65,AF58)</f>
        <v>2019</v>
      </c>
      <c r="CD56" s="76">
        <f>SUM(E65,AG58)</f>
        <v>8510</v>
      </c>
      <c r="CE56" s="76"/>
      <c r="CF56" s="76"/>
      <c r="CG56" s="76"/>
      <c r="CH56" s="76" t="s">
        <v>390</v>
      </c>
      <c r="CI56" s="29" t="s">
        <v>905</v>
      </c>
      <c r="CL56" s="12" t="s">
        <v>1760</v>
      </c>
      <c r="CM56" s="12" t="s">
        <v>530</v>
      </c>
      <c r="CN56" s="69" t="s">
        <v>252</v>
      </c>
      <c r="CO56" s="334" t="s">
        <v>253</v>
      </c>
      <c r="CP56" s="12" t="s">
        <v>1760</v>
      </c>
      <c r="CQ56" s="80">
        <v>18</v>
      </c>
      <c r="CR56" s="727"/>
    </row>
    <row r="57" spans="1:96" ht="93.6" x14ac:dyDescent="0.3">
      <c r="A57" s="79">
        <v>23</v>
      </c>
      <c r="B57" s="14" t="s">
        <v>284</v>
      </c>
      <c r="C57" s="197" t="s">
        <v>288</v>
      </c>
      <c r="D57" s="14">
        <v>492</v>
      </c>
      <c r="E57" s="14">
        <v>2608</v>
      </c>
      <c r="F57" s="14" t="s">
        <v>1784</v>
      </c>
      <c r="G57" s="14" t="s">
        <v>1785</v>
      </c>
      <c r="H57" s="14" t="s">
        <v>1786</v>
      </c>
      <c r="I57" s="14">
        <v>18</v>
      </c>
      <c r="J57" s="69" t="s">
        <v>95</v>
      </c>
      <c r="K57" s="12"/>
      <c r="L57" s="12">
        <v>18</v>
      </c>
      <c r="AC57" s="79">
        <v>6</v>
      </c>
      <c r="AD57" s="14" t="s">
        <v>309</v>
      </c>
      <c r="AE57" s="197" t="s">
        <v>310</v>
      </c>
      <c r="AF57" s="14">
        <v>756</v>
      </c>
      <c r="AG57" s="14">
        <v>0</v>
      </c>
      <c r="AH57" s="14" t="s">
        <v>1617</v>
      </c>
      <c r="AI57" s="14" t="s">
        <v>1787</v>
      </c>
      <c r="AJ57" s="14" t="s">
        <v>152</v>
      </c>
      <c r="AK57" s="14" t="s">
        <v>234</v>
      </c>
      <c r="AL57" s="240"/>
      <c r="AM57" s="154"/>
      <c r="AN57" s="154"/>
      <c r="CA57" s="73" t="s">
        <v>219</v>
      </c>
      <c r="CB57" s="44" t="s">
        <v>455</v>
      </c>
      <c r="CC57" s="44">
        <f>SUM(D66,AF59)</f>
        <v>1701</v>
      </c>
      <c r="CD57" s="44">
        <f>SUM(E66,AG59)</f>
        <v>6612</v>
      </c>
      <c r="CE57" s="44"/>
      <c r="CF57" s="44"/>
      <c r="CG57" s="44"/>
      <c r="CH57" s="44" t="s">
        <v>390</v>
      </c>
      <c r="CI57" s="36" t="s">
        <v>905</v>
      </c>
      <c r="CL57" s="12" t="s">
        <v>1760</v>
      </c>
      <c r="CM57" s="12" t="s">
        <v>530</v>
      </c>
      <c r="CN57" s="69" t="s">
        <v>226</v>
      </c>
      <c r="CO57" s="334" t="s">
        <v>227</v>
      </c>
      <c r="CP57" s="12" t="s">
        <v>1760</v>
      </c>
      <c r="CQ57" s="80">
        <v>16</v>
      </c>
      <c r="CR57" s="727"/>
    </row>
    <row r="58" spans="1:96" ht="78" x14ac:dyDescent="0.3">
      <c r="A58" s="269">
        <v>31</v>
      </c>
      <c r="B58" s="128" t="s">
        <v>260</v>
      </c>
      <c r="C58" s="205" t="s">
        <v>261</v>
      </c>
      <c r="D58" s="128">
        <v>234</v>
      </c>
      <c r="E58" s="128">
        <v>1196</v>
      </c>
      <c r="F58" s="128" t="s">
        <v>258</v>
      </c>
      <c r="G58" s="128" t="s">
        <v>1257</v>
      </c>
      <c r="H58" s="128" t="s">
        <v>1788</v>
      </c>
      <c r="I58" s="128">
        <v>17</v>
      </c>
      <c r="J58" s="204" t="s">
        <v>95</v>
      </c>
      <c r="K58" s="203"/>
      <c r="L58" s="203">
        <v>17</v>
      </c>
      <c r="AC58" s="269">
        <v>8</v>
      </c>
      <c r="AD58" s="128" t="s">
        <v>211</v>
      </c>
      <c r="AE58" s="205" t="s">
        <v>212</v>
      </c>
      <c r="AF58" s="128">
        <v>599</v>
      </c>
      <c r="AG58" s="128">
        <v>1963</v>
      </c>
      <c r="AH58" s="128" t="s">
        <v>58</v>
      </c>
      <c r="AI58" s="128" t="s">
        <v>58</v>
      </c>
      <c r="AJ58" s="128" t="s">
        <v>1789</v>
      </c>
      <c r="AK58" s="128" t="s">
        <v>60</v>
      </c>
      <c r="AL58" s="240"/>
      <c r="AM58" s="154"/>
      <c r="AN58" s="154"/>
      <c r="CA58" s="61" t="s">
        <v>534</v>
      </c>
      <c r="CB58" s="76" t="s">
        <v>535</v>
      </c>
      <c r="CC58" s="76">
        <f>D95</f>
        <v>31</v>
      </c>
      <c r="CD58" s="76">
        <f>E95</f>
        <v>46</v>
      </c>
      <c r="CE58" s="76"/>
      <c r="CF58" s="76"/>
      <c r="CG58" s="76"/>
      <c r="CH58" s="76" t="str">
        <f>I95</f>
        <v>0 à 10</v>
      </c>
      <c r="CI58" s="29">
        <f>10/CC58</f>
        <v>0.32258064516129031</v>
      </c>
      <c r="CL58" s="12" t="s">
        <v>1760</v>
      </c>
      <c r="CM58" s="12" t="s">
        <v>530</v>
      </c>
      <c r="CN58" s="69" t="s">
        <v>323</v>
      </c>
      <c r="CO58" s="192" t="s">
        <v>324</v>
      </c>
      <c r="CP58" s="12" t="s">
        <v>1760</v>
      </c>
      <c r="CQ58" s="80">
        <v>14</v>
      </c>
      <c r="CR58" s="727"/>
    </row>
    <row r="59" spans="1:96" ht="78" x14ac:dyDescent="0.3">
      <c r="A59" s="79">
        <v>21</v>
      </c>
      <c r="B59" s="14" t="s">
        <v>236</v>
      </c>
      <c r="C59" s="197" t="s">
        <v>440</v>
      </c>
      <c r="D59" s="14">
        <v>557</v>
      </c>
      <c r="E59" s="14">
        <v>1682</v>
      </c>
      <c r="F59" s="14" t="s">
        <v>646</v>
      </c>
      <c r="G59" s="14" t="s">
        <v>913</v>
      </c>
      <c r="H59" s="14" t="s">
        <v>1790</v>
      </c>
      <c r="I59" s="14">
        <v>16</v>
      </c>
      <c r="J59" s="69" t="s">
        <v>95</v>
      </c>
      <c r="K59" s="12"/>
      <c r="L59" s="12">
        <v>16</v>
      </c>
      <c r="AC59" s="79">
        <v>9</v>
      </c>
      <c r="AD59" s="14" t="s">
        <v>219</v>
      </c>
      <c r="AE59" s="197" t="s">
        <v>220</v>
      </c>
      <c r="AF59" s="14">
        <v>510</v>
      </c>
      <c r="AG59" s="14">
        <v>1706</v>
      </c>
      <c r="AH59" s="14" t="s">
        <v>560</v>
      </c>
      <c r="AI59" s="14" t="s">
        <v>58</v>
      </c>
      <c r="AJ59" s="14" t="s">
        <v>1791</v>
      </c>
      <c r="AK59" s="14" t="s">
        <v>60</v>
      </c>
      <c r="AL59" s="240"/>
      <c r="AM59" s="154"/>
      <c r="AN59" s="154"/>
      <c r="CA59" s="73" t="s">
        <v>508</v>
      </c>
      <c r="CB59" s="44" t="s">
        <v>509</v>
      </c>
      <c r="CC59" s="44">
        <f>D93</f>
        <v>37</v>
      </c>
      <c r="CD59" s="44">
        <f>E93</f>
        <v>267</v>
      </c>
      <c r="CE59" s="44"/>
      <c r="CF59" s="44"/>
      <c r="CG59" s="44"/>
      <c r="CH59" s="44" t="str">
        <f>I93</f>
        <v>0 à 10</v>
      </c>
      <c r="CI59" s="36">
        <f>10/CC59</f>
        <v>0.27027027027027029</v>
      </c>
      <c r="CL59" s="12" t="s">
        <v>1760</v>
      </c>
      <c r="CM59" s="12" t="s">
        <v>530</v>
      </c>
      <c r="CN59" s="69" t="s">
        <v>86</v>
      </c>
      <c r="CO59" s="12" t="s">
        <v>87</v>
      </c>
      <c r="CP59" s="12" t="s">
        <v>1760</v>
      </c>
      <c r="CQ59" s="80">
        <v>16</v>
      </c>
      <c r="CR59" s="727"/>
    </row>
    <row r="60" spans="1:96" ht="102" customHeight="1" x14ac:dyDescent="0.3">
      <c r="A60" s="269">
        <v>41</v>
      </c>
      <c r="B60" s="128" t="s">
        <v>323</v>
      </c>
      <c r="C60" s="205" t="s">
        <v>324</v>
      </c>
      <c r="D60" s="128">
        <v>139</v>
      </c>
      <c r="E60" s="128">
        <v>626</v>
      </c>
      <c r="F60" s="128" t="s">
        <v>1792</v>
      </c>
      <c r="G60" s="128" t="s">
        <v>1793</v>
      </c>
      <c r="H60" s="128" t="s">
        <v>1794</v>
      </c>
      <c r="I60" s="128">
        <v>12</v>
      </c>
      <c r="J60" s="204" t="s">
        <v>95</v>
      </c>
      <c r="K60" s="203"/>
      <c r="L60" s="203">
        <v>12</v>
      </c>
      <c r="AC60" s="269">
        <v>11</v>
      </c>
      <c r="AD60" s="128" t="s">
        <v>554</v>
      </c>
      <c r="AE60" s="205" t="s">
        <v>555</v>
      </c>
      <c r="AF60" s="128">
        <v>500</v>
      </c>
      <c r="AG60" s="128">
        <v>18</v>
      </c>
      <c r="AH60" s="128" t="s">
        <v>410</v>
      </c>
      <c r="AI60" s="128" t="s">
        <v>991</v>
      </c>
      <c r="AJ60" s="128" t="s">
        <v>1795</v>
      </c>
      <c r="AK60" s="128" t="s">
        <v>60</v>
      </c>
      <c r="AL60" s="240"/>
      <c r="AM60" s="154"/>
      <c r="AN60" s="154"/>
      <c r="CA60" s="61" t="s">
        <v>515</v>
      </c>
      <c r="CB60" s="75" t="s">
        <v>516</v>
      </c>
      <c r="CC60" s="76">
        <f>D88</f>
        <v>80</v>
      </c>
      <c r="CD60" s="76">
        <f>E88</f>
        <v>154</v>
      </c>
      <c r="CE60" s="76"/>
      <c r="CF60" s="76"/>
      <c r="CG60" s="76"/>
      <c r="CH60" s="76" t="str">
        <f>I88</f>
        <v>0 à 10</v>
      </c>
      <c r="CI60" s="29">
        <f>10/CC60</f>
        <v>0.125</v>
      </c>
      <c r="CL60" s="12" t="s">
        <v>1760</v>
      </c>
      <c r="CM60" s="12" t="s">
        <v>530</v>
      </c>
      <c r="CN60" s="69" t="s">
        <v>1796</v>
      </c>
      <c r="CO60" s="12" t="s">
        <v>1797</v>
      </c>
      <c r="CP60" s="12" t="s">
        <v>1760</v>
      </c>
      <c r="CQ60" s="80">
        <v>11</v>
      </c>
      <c r="CR60" s="727"/>
    </row>
    <row r="61" spans="1:96" ht="78" x14ac:dyDescent="0.3">
      <c r="A61" s="79">
        <v>32</v>
      </c>
      <c r="B61" s="14" t="s">
        <v>551</v>
      </c>
      <c r="C61" s="197" t="s">
        <v>552</v>
      </c>
      <c r="D61" s="14">
        <v>219</v>
      </c>
      <c r="E61" s="14">
        <v>1165</v>
      </c>
      <c r="F61" s="14" t="s">
        <v>1571</v>
      </c>
      <c r="G61" s="14" t="s">
        <v>1492</v>
      </c>
      <c r="H61" s="14" t="s">
        <v>1798</v>
      </c>
      <c r="I61" s="14">
        <v>11</v>
      </c>
      <c r="J61" s="69" t="s">
        <v>95</v>
      </c>
      <c r="K61" s="12"/>
      <c r="L61" s="12">
        <v>11</v>
      </c>
      <c r="AC61" s="79">
        <v>21</v>
      </c>
      <c r="AD61" s="14" t="s">
        <v>482</v>
      </c>
      <c r="AE61" s="197" t="s">
        <v>645</v>
      </c>
      <c r="AF61" s="14">
        <v>309</v>
      </c>
      <c r="AG61" s="14">
        <v>9</v>
      </c>
      <c r="AH61" s="14" t="s">
        <v>1522</v>
      </c>
      <c r="AI61" s="14" t="s">
        <v>986</v>
      </c>
      <c r="AJ61" s="14" t="s">
        <v>152</v>
      </c>
      <c r="AK61" s="14" t="s">
        <v>60</v>
      </c>
      <c r="AL61" s="240"/>
      <c r="AM61" s="154"/>
      <c r="AN61" s="154"/>
      <c r="CA61" s="73" t="s">
        <v>873</v>
      </c>
      <c r="CB61" s="84" t="s">
        <v>950</v>
      </c>
      <c r="CC61" s="44">
        <f>D86</f>
        <v>91</v>
      </c>
      <c r="CD61" s="44">
        <f>E86</f>
        <v>0</v>
      </c>
      <c r="CE61" s="44"/>
      <c r="CF61" s="44"/>
      <c r="CG61" s="44"/>
      <c r="CH61" s="44" t="str">
        <f>I86</f>
        <v>0 à 10</v>
      </c>
      <c r="CI61" s="36">
        <f>10/CC61</f>
        <v>0.10989010989010989</v>
      </c>
      <c r="CL61" s="114" t="s">
        <v>1799</v>
      </c>
      <c r="CM61" s="114" t="s">
        <v>530</v>
      </c>
      <c r="CN61" s="232" t="s">
        <v>71</v>
      </c>
      <c r="CO61" s="216" t="s">
        <v>116</v>
      </c>
      <c r="CP61" s="114" t="s">
        <v>1760</v>
      </c>
      <c r="CQ61" s="380">
        <v>49</v>
      </c>
      <c r="CR61" s="731">
        <f>SUM(CQ61,CQ62,CQ63,CQ64,CQ65,CQ66,CQ67)</f>
        <v>181</v>
      </c>
    </row>
    <row r="62" spans="1:96" ht="169.95" customHeight="1" x14ac:dyDescent="0.3">
      <c r="A62" s="269">
        <v>37</v>
      </c>
      <c r="B62" s="128" t="s">
        <v>244</v>
      </c>
      <c r="C62" s="205" t="s">
        <v>330</v>
      </c>
      <c r="D62" s="128">
        <v>178</v>
      </c>
      <c r="E62" s="128">
        <v>387</v>
      </c>
      <c r="F62" s="128" t="s">
        <v>865</v>
      </c>
      <c r="G62" s="128" t="s">
        <v>1800</v>
      </c>
      <c r="H62" s="128" t="s">
        <v>904</v>
      </c>
      <c r="I62" s="128">
        <v>11</v>
      </c>
      <c r="J62" s="203" t="s">
        <v>95</v>
      </c>
      <c r="K62" s="203"/>
      <c r="L62" s="203">
        <v>11</v>
      </c>
      <c r="AC62" s="269">
        <v>23</v>
      </c>
      <c r="AD62" s="128" t="s">
        <v>277</v>
      </c>
      <c r="AE62" s="205" t="s">
        <v>511</v>
      </c>
      <c r="AF62" s="128">
        <v>260</v>
      </c>
      <c r="AG62" s="128">
        <v>1126</v>
      </c>
      <c r="AH62" s="128" t="s">
        <v>289</v>
      </c>
      <c r="AI62" s="128" t="s">
        <v>1288</v>
      </c>
      <c r="AJ62" s="128" t="s">
        <v>1801</v>
      </c>
      <c r="AK62" s="128" t="s">
        <v>60</v>
      </c>
      <c r="AL62" s="240"/>
      <c r="AM62" s="154"/>
      <c r="AN62" s="154"/>
      <c r="CA62" s="61" t="s">
        <v>1429</v>
      </c>
      <c r="CB62" s="75" t="s">
        <v>1430</v>
      </c>
      <c r="CC62" s="76">
        <f>D74</f>
        <v>265</v>
      </c>
      <c r="CD62" s="76">
        <f>E74</f>
        <v>0</v>
      </c>
      <c r="CE62" s="76"/>
      <c r="CF62" s="76"/>
      <c r="CG62" s="76"/>
      <c r="CH62" s="76" t="str">
        <f>I74</f>
        <v>0 à 10</v>
      </c>
      <c r="CI62" s="29">
        <f t="shared" ref="CI62" si="0">10/CC62</f>
        <v>3.7735849056603772E-2</v>
      </c>
      <c r="CL62" s="114" t="s">
        <v>1799</v>
      </c>
      <c r="CM62" s="114" t="s">
        <v>530</v>
      </c>
      <c r="CN62" s="232" t="s">
        <v>65</v>
      </c>
      <c r="CO62" s="114" t="s">
        <v>66</v>
      </c>
      <c r="CP62" s="114" t="s">
        <v>1760</v>
      </c>
      <c r="CQ62" s="380">
        <v>43</v>
      </c>
      <c r="CR62" s="731"/>
    </row>
    <row r="63" spans="1:96" ht="31.2" x14ac:dyDescent="0.3">
      <c r="A63" s="79">
        <v>1</v>
      </c>
      <c r="B63" s="14" t="s">
        <v>542</v>
      </c>
      <c r="C63" s="197" t="s">
        <v>543</v>
      </c>
      <c r="D63" s="14">
        <v>9356</v>
      </c>
      <c r="E63" s="14">
        <v>0</v>
      </c>
      <c r="F63" s="14" t="s">
        <v>1050</v>
      </c>
      <c r="G63" s="14" t="s">
        <v>741</v>
      </c>
      <c r="H63" s="14" t="s">
        <v>152</v>
      </c>
      <c r="I63" s="14" t="s">
        <v>234</v>
      </c>
      <c r="J63" s="153"/>
      <c r="K63" s="238"/>
      <c r="L63" s="238"/>
      <c r="AC63" s="79">
        <v>25</v>
      </c>
      <c r="AD63" s="14" t="s">
        <v>320</v>
      </c>
      <c r="AE63" s="197" t="s">
        <v>321</v>
      </c>
      <c r="AF63" s="14">
        <v>224</v>
      </c>
      <c r="AG63" s="14">
        <v>147</v>
      </c>
      <c r="AH63" s="14" t="s">
        <v>834</v>
      </c>
      <c r="AI63" s="14" t="s">
        <v>58</v>
      </c>
      <c r="AJ63" s="14" t="s">
        <v>152</v>
      </c>
      <c r="AK63" s="14" t="s">
        <v>60</v>
      </c>
      <c r="AL63" s="240"/>
      <c r="AM63" s="154"/>
      <c r="AN63" s="154"/>
      <c r="CA63" s="73" t="s">
        <v>542</v>
      </c>
      <c r="CB63" s="84" t="s">
        <v>562</v>
      </c>
      <c r="CC63" s="44">
        <f>D63</f>
        <v>9356</v>
      </c>
      <c r="CD63" s="44">
        <f>E63</f>
        <v>0</v>
      </c>
      <c r="CE63" s="44"/>
      <c r="CF63" s="44"/>
      <c r="CG63" s="44"/>
      <c r="CH63" s="44" t="str">
        <f>I63</f>
        <v>NA</v>
      </c>
      <c r="CI63" s="36" t="s">
        <v>26</v>
      </c>
      <c r="CL63" s="114" t="s">
        <v>1799</v>
      </c>
      <c r="CM63" s="114" t="s">
        <v>530</v>
      </c>
      <c r="CN63" s="232" t="s">
        <v>101</v>
      </c>
      <c r="CO63" s="114" t="s">
        <v>1653</v>
      </c>
      <c r="CP63" s="114" t="s">
        <v>1760</v>
      </c>
      <c r="CQ63" s="380">
        <v>18</v>
      </c>
      <c r="CR63" s="731"/>
    </row>
    <row r="64" spans="1:96" ht="51" customHeight="1" x14ac:dyDescent="0.3">
      <c r="A64" s="269">
        <v>2</v>
      </c>
      <c r="B64" s="128" t="s">
        <v>369</v>
      </c>
      <c r="C64" s="205" t="s">
        <v>370</v>
      </c>
      <c r="D64" s="128">
        <v>3192</v>
      </c>
      <c r="E64" s="128">
        <v>0</v>
      </c>
      <c r="F64" s="128" t="s">
        <v>89</v>
      </c>
      <c r="G64" s="128" t="s">
        <v>1802</v>
      </c>
      <c r="H64" s="128" t="s">
        <v>152</v>
      </c>
      <c r="I64" s="128" t="s">
        <v>234</v>
      </c>
      <c r="J64" s="240"/>
      <c r="K64" s="154"/>
      <c r="L64" s="154"/>
      <c r="AC64" s="269">
        <v>26</v>
      </c>
      <c r="AD64" s="128" t="s">
        <v>230</v>
      </c>
      <c r="AE64" s="205" t="s">
        <v>231</v>
      </c>
      <c r="AF64" s="128">
        <v>213</v>
      </c>
      <c r="AG64" s="128">
        <v>0</v>
      </c>
      <c r="AH64" s="128" t="s">
        <v>1305</v>
      </c>
      <c r="AI64" s="128" t="s">
        <v>42</v>
      </c>
      <c r="AJ64" s="128" t="s">
        <v>152</v>
      </c>
      <c r="AK64" s="128" t="s">
        <v>234</v>
      </c>
      <c r="AL64" s="240"/>
      <c r="AM64" s="154"/>
      <c r="AN64" s="154"/>
      <c r="CA64" s="61" t="s">
        <v>369</v>
      </c>
      <c r="CB64" s="75" t="s">
        <v>565</v>
      </c>
      <c r="CC64" s="76">
        <f>SUM(D64,AF56)</f>
        <v>4277</v>
      </c>
      <c r="CD64" s="76">
        <f>SUM(E64,AG56)</f>
        <v>0</v>
      </c>
      <c r="CE64" s="76"/>
      <c r="CF64" s="76"/>
      <c r="CG64" s="76"/>
      <c r="CH64" s="77" t="s">
        <v>234</v>
      </c>
      <c r="CI64" s="29" t="s">
        <v>26</v>
      </c>
      <c r="CL64" s="114" t="s">
        <v>1799</v>
      </c>
      <c r="CM64" s="114" t="s">
        <v>530</v>
      </c>
      <c r="CN64" s="232" t="s">
        <v>78</v>
      </c>
      <c r="CO64" s="114" t="s">
        <v>503</v>
      </c>
      <c r="CP64" s="114" t="s">
        <v>1760</v>
      </c>
      <c r="CQ64" s="380">
        <v>24</v>
      </c>
      <c r="CR64" s="731"/>
    </row>
    <row r="65" spans="1:96" ht="153" customHeight="1" x14ac:dyDescent="0.3">
      <c r="A65" s="79">
        <v>7</v>
      </c>
      <c r="B65" s="14" t="s">
        <v>211</v>
      </c>
      <c r="C65" s="197" t="s">
        <v>212</v>
      </c>
      <c r="D65" s="14">
        <v>1420</v>
      </c>
      <c r="E65" s="14">
        <v>6547</v>
      </c>
      <c r="F65" s="14" t="s">
        <v>58</v>
      </c>
      <c r="G65" s="14" t="s">
        <v>58</v>
      </c>
      <c r="H65" s="14" t="s">
        <v>1789</v>
      </c>
      <c r="I65" s="14" t="s">
        <v>60</v>
      </c>
      <c r="J65" s="240"/>
      <c r="K65" s="154"/>
      <c r="L65" s="154"/>
      <c r="AC65" s="79">
        <v>28</v>
      </c>
      <c r="AD65" s="14" t="s">
        <v>546</v>
      </c>
      <c r="AE65" s="197" t="s">
        <v>592</v>
      </c>
      <c r="AF65" s="14">
        <v>179</v>
      </c>
      <c r="AG65" s="14">
        <v>650</v>
      </c>
      <c r="AH65" s="14" t="s">
        <v>275</v>
      </c>
      <c r="AI65" s="14" t="s">
        <v>1577</v>
      </c>
      <c r="AJ65" s="14" t="s">
        <v>1803</v>
      </c>
      <c r="AK65" s="14" t="s">
        <v>60</v>
      </c>
      <c r="AL65" s="240"/>
      <c r="AM65" s="154"/>
      <c r="AN65" s="154"/>
      <c r="CA65" s="32" t="s">
        <v>309</v>
      </c>
      <c r="CB65" s="52" t="s">
        <v>310</v>
      </c>
      <c r="CC65" s="33">
        <f>SUM(D67,AF57)</f>
        <v>1881</v>
      </c>
      <c r="CD65" s="33">
        <f>SUM(E67,AG57)</f>
        <v>0</v>
      </c>
      <c r="CE65" s="33"/>
      <c r="CF65" s="33"/>
      <c r="CG65" s="33"/>
      <c r="CH65" s="35" t="s">
        <v>234</v>
      </c>
      <c r="CI65" s="36" t="s">
        <v>26</v>
      </c>
      <c r="CL65" s="114" t="s">
        <v>1799</v>
      </c>
      <c r="CM65" s="114" t="s">
        <v>530</v>
      </c>
      <c r="CN65" s="232" t="s">
        <v>117</v>
      </c>
      <c r="CO65" s="114" t="s">
        <v>118</v>
      </c>
      <c r="CP65" s="114" t="s">
        <v>1760</v>
      </c>
      <c r="CQ65" s="380">
        <v>14</v>
      </c>
      <c r="CR65" s="731"/>
    </row>
    <row r="66" spans="1:96" ht="46.8" x14ac:dyDescent="0.3">
      <c r="A66" s="269">
        <v>9</v>
      </c>
      <c r="B66" s="128" t="s">
        <v>219</v>
      </c>
      <c r="C66" s="205" t="s">
        <v>220</v>
      </c>
      <c r="D66" s="128">
        <v>1191</v>
      </c>
      <c r="E66" s="128">
        <v>4906</v>
      </c>
      <c r="F66" s="128" t="s">
        <v>46</v>
      </c>
      <c r="G66" s="128" t="s">
        <v>58</v>
      </c>
      <c r="H66" s="128" t="s">
        <v>1804</v>
      </c>
      <c r="I66" s="128" t="s">
        <v>60</v>
      </c>
      <c r="J66" s="240"/>
      <c r="K66" s="154"/>
      <c r="L66" s="154"/>
      <c r="AC66" s="269">
        <v>30</v>
      </c>
      <c r="AD66" s="128" t="s">
        <v>375</v>
      </c>
      <c r="AE66" s="205" t="s">
        <v>376</v>
      </c>
      <c r="AF66" s="128">
        <v>154</v>
      </c>
      <c r="AG66" s="128">
        <v>247</v>
      </c>
      <c r="AH66" s="128" t="s">
        <v>377</v>
      </c>
      <c r="AI66" s="128" t="s">
        <v>1805</v>
      </c>
      <c r="AJ66" s="128" t="s">
        <v>1806</v>
      </c>
      <c r="AK66" s="128" t="s">
        <v>60</v>
      </c>
      <c r="AL66" s="240"/>
      <c r="AM66" s="154"/>
      <c r="AN66" s="154"/>
      <c r="CA66" s="26" t="s">
        <v>230</v>
      </c>
      <c r="CB66" s="27" t="s">
        <v>571</v>
      </c>
      <c r="CC66" s="27">
        <f>SUM(D69,AF64)</f>
        <v>874</v>
      </c>
      <c r="CD66" s="27">
        <f>SUM(E69,AG64)</f>
        <v>0</v>
      </c>
      <c r="CE66" s="27"/>
      <c r="CF66" s="27"/>
      <c r="CG66" s="27"/>
      <c r="CH66" s="28" t="s">
        <v>234</v>
      </c>
      <c r="CI66" s="386" t="s">
        <v>26</v>
      </c>
      <c r="CL66" s="114" t="s">
        <v>1799</v>
      </c>
      <c r="CM66" s="114" t="s">
        <v>530</v>
      </c>
      <c r="CN66" s="232" t="s">
        <v>144</v>
      </c>
      <c r="CO66" s="216" t="s">
        <v>145</v>
      </c>
      <c r="CP66" s="114" t="s">
        <v>1760</v>
      </c>
      <c r="CQ66" s="380">
        <v>18</v>
      </c>
      <c r="CR66" s="731"/>
    </row>
    <row r="67" spans="1:96" ht="67.95" customHeight="1" x14ac:dyDescent="0.3">
      <c r="A67" s="79">
        <v>10</v>
      </c>
      <c r="B67" s="14" t="s">
        <v>309</v>
      </c>
      <c r="C67" s="197" t="s">
        <v>310</v>
      </c>
      <c r="D67" s="14">
        <v>1125</v>
      </c>
      <c r="E67" s="14">
        <v>0</v>
      </c>
      <c r="F67" s="14" t="s">
        <v>202</v>
      </c>
      <c r="G67" s="14" t="s">
        <v>1440</v>
      </c>
      <c r="H67" s="14" t="s">
        <v>152</v>
      </c>
      <c r="I67" s="14" t="s">
        <v>234</v>
      </c>
      <c r="J67" s="240"/>
      <c r="K67" s="154"/>
      <c r="L67" s="154"/>
      <c r="AC67" s="79">
        <v>31</v>
      </c>
      <c r="AD67" s="14" t="s">
        <v>362</v>
      </c>
      <c r="AE67" s="197" t="s">
        <v>363</v>
      </c>
      <c r="AF67" s="14">
        <v>154</v>
      </c>
      <c r="AG67" s="14">
        <v>11</v>
      </c>
      <c r="AH67" s="14" t="s">
        <v>622</v>
      </c>
      <c r="AI67" s="14" t="s">
        <v>1807</v>
      </c>
      <c r="AJ67" s="14" t="s">
        <v>152</v>
      </c>
      <c r="AK67" s="14" t="s">
        <v>60</v>
      </c>
      <c r="AL67" s="240"/>
      <c r="AM67" s="154"/>
      <c r="AN67" s="154"/>
      <c r="CL67" s="114" t="s">
        <v>1799</v>
      </c>
      <c r="CM67" s="114" t="s">
        <v>530</v>
      </c>
      <c r="CN67" s="232" t="s">
        <v>157</v>
      </c>
      <c r="CO67" s="114" t="s">
        <v>158</v>
      </c>
      <c r="CP67" s="114" t="s">
        <v>1760</v>
      </c>
      <c r="CQ67" s="380">
        <v>15</v>
      </c>
      <c r="CR67" s="731"/>
    </row>
    <row r="68" spans="1:96" ht="62.4" x14ac:dyDescent="0.3">
      <c r="A68" s="269">
        <v>13</v>
      </c>
      <c r="B68" s="128" t="s">
        <v>254</v>
      </c>
      <c r="C68" s="205" t="s">
        <v>255</v>
      </c>
      <c r="D68" s="128">
        <v>807</v>
      </c>
      <c r="E68" s="128">
        <v>40</v>
      </c>
      <c r="F68" s="128" t="s">
        <v>1571</v>
      </c>
      <c r="G68" s="128" t="s">
        <v>1224</v>
      </c>
      <c r="H68" s="128" t="s">
        <v>152</v>
      </c>
      <c r="I68" s="128" t="s">
        <v>60</v>
      </c>
      <c r="J68" s="240"/>
      <c r="K68" s="154"/>
      <c r="L68" s="154"/>
      <c r="AC68" s="269">
        <v>34</v>
      </c>
      <c r="AD68" s="128" t="s">
        <v>572</v>
      </c>
      <c r="AE68" s="205" t="s">
        <v>573</v>
      </c>
      <c r="AF68" s="128">
        <v>118</v>
      </c>
      <c r="AG68" s="128">
        <v>75</v>
      </c>
      <c r="AH68" s="128" t="s">
        <v>214</v>
      </c>
      <c r="AI68" s="128" t="s">
        <v>1808</v>
      </c>
      <c r="AJ68" s="128" t="s">
        <v>553</v>
      </c>
      <c r="AK68" s="128" t="s">
        <v>60</v>
      </c>
      <c r="AL68" s="240"/>
      <c r="AM68" s="154"/>
      <c r="AN68" s="154"/>
      <c r="CL68" s="12" t="s">
        <v>1809</v>
      </c>
      <c r="CM68" s="12" t="s">
        <v>200</v>
      </c>
      <c r="CN68" s="69" t="s">
        <v>71</v>
      </c>
      <c r="CO68" s="334" t="s">
        <v>116</v>
      </c>
      <c r="CP68" s="12" t="s">
        <v>1760</v>
      </c>
      <c r="CQ68" s="80">
        <v>31</v>
      </c>
      <c r="CR68" s="727">
        <f>SUM(CQ68,CQ69)</f>
        <v>42</v>
      </c>
    </row>
    <row r="69" spans="1:96" x14ac:dyDescent="0.3">
      <c r="A69" s="79">
        <v>19</v>
      </c>
      <c r="B69" s="14" t="s">
        <v>230</v>
      </c>
      <c r="C69" s="197" t="s">
        <v>231</v>
      </c>
      <c r="D69" s="14">
        <v>661</v>
      </c>
      <c r="E69" s="14">
        <v>0</v>
      </c>
      <c r="F69" s="14" t="s">
        <v>1050</v>
      </c>
      <c r="G69" s="14" t="s">
        <v>1810</v>
      </c>
      <c r="H69" s="14" t="s">
        <v>152</v>
      </c>
      <c r="I69" s="14" t="s">
        <v>234</v>
      </c>
      <c r="J69" s="240"/>
      <c r="K69" s="154"/>
      <c r="L69" s="154"/>
      <c r="AC69" s="79">
        <v>36</v>
      </c>
      <c r="AD69" s="14" t="s">
        <v>298</v>
      </c>
      <c r="AE69" s="197" t="s">
        <v>299</v>
      </c>
      <c r="AF69" s="14">
        <v>108</v>
      </c>
      <c r="AG69" s="14">
        <v>3</v>
      </c>
      <c r="AH69" s="14" t="s">
        <v>614</v>
      </c>
      <c r="AI69" s="14" t="s">
        <v>58</v>
      </c>
      <c r="AJ69" s="14" t="s">
        <v>152</v>
      </c>
      <c r="AK69" s="14" t="s">
        <v>60</v>
      </c>
      <c r="AL69" s="240"/>
      <c r="AM69" s="154"/>
      <c r="AN69" s="154"/>
      <c r="CL69" s="12" t="s">
        <v>1809</v>
      </c>
      <c r="CM69" s="12" t="s">
        <v>200</v>
      </c>
      <c r="CN69" s="69" t="s">
        <v>78</v>
      </c>
      <c r="CO69" s="12" t="s">
        <v>503</v>
      </c>
      <c r="CP69" s="12" t="s">
        <v>1760</v>
      </c>
      <c r="CQ69" s="80">
        <v>11</v>
      </c>
      <c r="CR69" s="727"/>
    </row>
    <row r="70" spans="1:96" ht="46.8" x14ac:dyDescent="0.3">
      <c r="A70" s="269">
        <v>24</v>
      </c>
      <c r="B70" s="128" t="s">
        <v>320</v>
      </c>
      <c r="C70" s="205" t="s">
        <v>321</v>
      </c>
      <c r="D70" s="128">
        <v>472</v>
      </c>
      <c r="E70" s="128">
        <v>981</v>
      </c>
      <c r="F70" s="128" t="s">
        <v>300</v>
      </c>
      <c r="G70" s="128" t="s">
        <v>58</v>
      </c>
      <c r="H70" s="128" t="s">
        <v>152</v>
      </c>
      <c r="I70" s="128" t="s">
        <v>60</v>
      </c>
      <c r="J70" s="240"/>
      <c r="K70" s="154"/>
      <c r="L70" s="154"/>
      <c r="AC70" s="269">
        <v>37</v>
      </c>
      <c r="AD70" s="128" t="s">
        <v>624</v>
      </c>
      <c r="AE70" s="205" t="s">
        <v>527</v>
      </c>
      <c r="AF70" s="128">
        <v>99</v>
      </c>
      <c r="AG70" s="128">
        <v>37</v>
      </c>
      <c r="AH70" s="128" t="s">
        <v>1443</v>
      </c>
      <c r="AI70" s="128" t="s">
        <v>1242</v>
      </c>
      <c r="AJ70" s="128" t="s">
        <v>152</v>
      </c>
      <c r="AK70" s="128" t="s">
        <v>60</v>
      </c>
      <c r="AL70" s="240"/>
      <c r="AM70" s="154"/>
      <c r="AN70" s="154"/>
      <c r="CL70" s="233" t="s">
        <v>318</v>
      </c>
      <c r="CM70" s="233" t="s">
        <v>319</v>
      </c>
      <c r="CN70" s="233" t="s">
        <v>236</v>
      </c>
      <c r="CO70" s="233" t="s">
        <v>1811</v>
      </c>
      <c r="CP70" s="233" t="s">
        <v>1760</v>
      </c>
      <c r="CQ70" s="233">
        <v>24</v>
      </c>
      <c r="CR70" s="232">
        <v>24</v>
      </c>
    </row>
    <row r="71" spans="1:96" ht="31.2" x14ac:dyDescent="0.3">
      <c r="A71" s="79">
        <v>25</v>
      </c>
      <c r="B71" s="14" t="s">
        <v>86</v>
      </c>
      <c r="C71" s="197" t="s">
        <v>87</v>
      </c>
      <c r="D71" s="14">
        <v>421</v>
      </c>
      <c r="E71" s="14">
        <v>2253</v>
      </c>
      <c r="F71" s="14" t="s">
        <v>148</v>
      </c>
      <c r="G71" s="14" t="s">
        <v>1812</v>
      </c>
      <c r="H71" s="14" t="s">
        <v>1813</v>
      </c>
      <c r="I71" s="14" t="s">
        <v>60</v>
      </c>
      <c r="J71" s="240"/>
      <c r="K71" s="154"/>
      <c r="L71" s="154"/>
      <c r="AC71" s="79">
        <v>39</v>
      </c>
      <c r="AD71" s="14" t="s">
        <v>347</v>
      </c>
      <c r="AE71" s="197" t="s">
        <v>348</v>
      </c>
      <c r="AF71" s="14">
        <v>91</v>
      </c>
      <c r="AG71" s="14">
        <v>433</v>
      </c>
      <c r="AH71" s="14" t="s">
        <v>1584</v>
      </c>
      <c r="AI71" s="14" t="s">
        <v>58</v>
      </c>
      <c r="AJ71" s="14" t="s">
        <v>1343</v>
      </c>
      <c r="AK71" s="14" t="s">
        <v>60</v>
      </c>
      <c r="AL71" s="240"/>
      <c r="AM71" s="154"/>
      <c r="AN71" s="154"/>
    </row>
    <row r="72" spans="1:96" ht="31.2" x14ac:dyDescent="0.3">
      <c r="A72" s="269">
        <v>26</v>
      </c>
      <c r="B72" s="128" t="s">
        <v>279</v>
      </c>
      <c r="C72" s="205" t="s">
        <v>280</v>
      </c>
      <c r="D72" s="128">
        <v>415</v>
      </c>
      <c r="E72" s="128">
        <v>1017</v>
      </c>
      <c r="F72" s="128" t="s">
        <v>678</v>
      </c>
      <c r="G72" s="128" t="s">
        <v>896</v>
      </c>
      <c r="H72" s="128" t="s">
        <v>1814</v>
      </c>
      <c r="I72" s="128" t="s">
        <v>60</v>
      </c>
      <c r="J72" s="240"/>
      <c r="K72" s="154"/>
      <c r="L72" s="154"/>
      <c r="AC72" s="269">
        <v>40</v>
      </c>
      <c r="AD72" s="128" t="s">
        <v>334</v>
      </c>
      <c r="AE72" s="205" t="s">
        <v>393</v>
      </c>
      <c r="AF72" s="128">
        <v>91</v>
      </c>
      <c r="AG72" s="128">
        <v>566</v>
      </c>
      <c r="AH72" s="128" t="s">
        <v>1616</v>
      </c>
      <c r="AI72" s="128" t="s">
        <v>1223</v>
      </c>
      <c r="AJ72" s="128" t="s">
        <v>1815</v>
      </c>
      <c r="AK72" s="128" t="s">
        <v>60</v>
      </c>
      <c r="AL72" s="240"/>
      <c r="AM72" s="154"/>
      <c r="AN72" s="154"/>
    </row>
    <row r="73" spans="1:96" ht="31.2" x14ac:dyDescent="0.3">
      <c r="A73" s="79">
        <v>28</v>
      </c>
      <c r="B73" s="14" t="s">
        <v>298</v>
      </c>
      <c r="C73" s="197" t="s">
        <v>299</v>
      </c>
      <c r="D73" s="14">
        <v>311</v>
      </c>
      <c r="E73" s="14">
        <v>0</v>
      </c>
      <c r="F73" s="14" t="s">
        <v>1816</v>
      </c>
      <c r="G73" s="14" t="s">
        <v>58</v>
      </c>
      <c r="H73" s="14" t="s">
        <v>152</v>
      </c>
      <c r="I73" s="14" t="s">
        <v>60</v>
      </c>
      <c r="J73" s="240"/>
      <c r="K73" s="154"/>
      <c r="L73" s="154"/>
      <c r="AC73" s="79">
        <v>41</v>
      </c>
      <c r="AD73" s="14" t="s">
        <v>540</v>
      </c>
      <c r="AE73" s="197" t="s">
        <v>609</v>
      </c>
      <c r="AF73" s="14">
        <v>86</v>
      </c>
      <c r="AG73" s="14">
        <v>6</v>
      </c>
      <c r="AH73" s="14" t="s">
        <v>1817</v>
      </c>
      <c r="AI73" s="14" t="s">
        <v>1818</v>
      </c>
      <c r="AJ73" s="14" t="s">
        <v>152</v>
      </c>
      <c r="AK73" s="14" t="s">
        <v>60</v>
      </c>
      <c r="AL73" s="240"/>
      <c r="AM73" s="154"/>
      <c r="AN73" s="154"/>
    </row>
    <row r="74" spans="1:96" ht="136.05000000000001" customHeight="1" x14ac:dyDescent="0.3">
      <c r="A74" s="269">
        <v>29</v>
      </c>
      <c r="B74" s="128" t="s">
        <v>1429</v>
      </c>
      <c r="C74" s="205" t="s">
        <v>1466</v>
      </c>
      <c r="D74" s="128">
        <v>265</v>
      </c>
      <c r="E74" s="128">
        <v>0</v>
      </c>
      <c r="F74" s="128" t="s">
        <v>606</v>
      </c>
      <c r="G74" s="128" t="s">
        <v>960</v>
      </c>
      <c r="H74" s="128" t="s">
        <v>152</v>
      </c>
      <c r="I74" s="128" t="s">
        <v>60</v>
      </c>
      <c r="J74" s="240"/>
      <c r="K74" s="154"/>
      <c r="L74" s="154"/>
      <c r="AC74" s="269">
        <v>42</v>
      </c>
      <c r="AD74" s="128" t="s">
        <v>405</v>
      </c>
      <c r="AE74" s="205" t="s">
        <v>485</v>
      </c>
      <c r="AF74" s="128">
        <v>81</v>
      </c>
      <c r="AG74" s="128">
        <v>1</v>
      </c>
      <c r="AH74" s="128" t="s">
        <v>747</v>
      </c>
      <c r="AI74" s="128" t="s">
        <v>1577</v>
      </c>
      <c r="AJ74" s="128" t="s">
        <v>152</v>
      </c>
      <c r="AK74" s="128" t="s">
        <v>60</v>
      </c>
      <c r="AL74" s="240"/>
      <c r="AM74" s="154"/>
      <c r="AN74" s="154"/>
    </row>
    <row r="75" spans="1:96" ht="62.4" x14ac:dyDescent="0.3">
      <c r="A75" s="79">
        <v>33</v>
      </c>
      <c r="B75" s="14" t="s">
        <v>347</v>
      </c>
      <c r="C75" s="197" t="s">
        <v>348</v>
      </c>
      <c r="D75" s="14">
        <v>207</v>
      </c>
      <c r="E75" s="14">
        <v>1506</v>
      </c>
      <c r="F75" s="14" t="s">
        <v>1548</v>
      </c>
      <c r="G75" s="14" t="s">
        <v>58</v>
      </c>
      <c r="H75" s="14" t="s">
        <v>1819</v>
      </c>
      <c r="I75" s="14" t="s">
        <v>60</v>
      </c>
      <c r="J75" s="240"/>
      <c r="K75" s="154"/>
      <c r="L75" s="154"/>
      <c r="AC75" s="79">
        <v>44</v>
      </c>
      <c r="AD75" s="14" t="s">
        <v>353</v>
      </c>
      <c r="AE75" s="197" t="s">
        <v>354</v>
      </c>
      <c r="AF75" s="14">
        <v>73</v>
      </c>
      <c r="AG75" s="14">
        <v>73</v>
      </c>
      <c r="AH75" s="14" t="s">
        <v>909</v>
      </c>
      <c r="AI75" s="14" t="s">
        <v>1492</v>
      </c>
      <c r="AJ75" s="14" t="s">
        <v>152</v>
      </c>
      <c r="AK75" s="14" t="s">
        <v>60</v>
      </c>
      <c r="AL75" s="240"/>
      <c r="AM75" s="154"/>
      <c r="AN75" s="154"/>
    </row>
    <row r="76" spans="1:96" ht="31.2" x14ac:dyDescent="0.3">
      <c r="A76" s="269">
        <v>34</v>
      </c>
      <c r="B76" s="128" t="s">
        <v>375</v>
      </c>
      <c r="C76" s="205" t="s">
        <v>376</v>
      </c>
      <c r="D76" s="128">
        <v>192</v>
      </c>
      <c r="E76" s="128">
        <v>254</v>
      </c>
      <c r="F76" s="128" t="s">
        <v>1024</v>
      </c>
      <c r="G76" s="128" t="s">
        <v>749</v>
      </c>
      <c r="H76" s="128" t="s">
        <v>1820</v>
      </c>
      <c r="I76" s="128" t="s">
        <v>60</v>
      </c>
      <c r="J76" s="240"/>
      <c r="K76" s="154"/>
      <c r="L76" s="154"/>
      <c r="AC76" s="269">
        <v>45</v>
      </c>
      <c r="AD76" s="128" t="s">
        <v>448</v>
      </c>
      <c r="AE76" s="205" t="s">
        <v>494</v>
      </c>
      <c r="AF76" s="128">
        <v>73</v>
      </c>
      <c r="AG76" s="128">
        <v>123</v>
      </c>
      <c r="AH76" s="128" t="s">
        <v>895</v>
      </c>
      <c r="AI76" s="128" t="s">
        <v>1808</v>
      </c>
      <c r="AJ76" s="128" t="s">
        <v>1821</v>
      </c>
      <c r="AK76" s="128" t="s">
        <v>60</v>
      </c>
      <c r="AL76" s="240"/>
      <c r="AM76" s="154"/>
      <c r="AN76" s="154"/>
    </row>
    <row r="77" spans="1:96" ht="67.95" customHeight="1" x14ac:dyDescent="0.3">
      <c r="A77" s="79">
        <v>35</v>
      </c>
      <c r="B77" s="14" t="s">
        <v>624</v>
      </c>
      <c r="C77" s="197" t="s">
        <v>527</v>
      </c>
      <c r="D77" s="14">
        <v>184</v>
      </c>
      <c r="E77" s="14">
        <v>20</v>
      </c>
      <c r="F77" s="14" t="s">
        <v>887</v>
      </c>
      <c r="G77" s="14" t="s">
        <v>1822</v>
      </c>
      <c r="H77" s="14" t="s">
        <v>1823</v>
      </c>
      <c r="I77" s="14" t="s">
        <v>60</v>
      </c>
      <c r="J77" s="240"/>
      <c r="K77" s="154"/>
      <c r="L77" s="154"/>
      <c r="AC77" s="79">
        <v>47</v>
      </c>
      <c r="AD77" s="14" t="s">
        <v>270</v>
      </c>
      <c r="AE77" s="197" t="s">
        <v>504</v>
      </c>
      <c r="AF77" s="14">
        <v>68</v>
      </c>
      <c r="AG77" s="14">
        <v>201</v>
      </c>
      <c r="AH77" s="14" t="s">
        <v>478</v>
      </c>
      <c r="AI77" s="14" t="s">
        <v>1824</v>
      </c>
      <c r="AJ77" s="14" t="s">
        <v>1825</v>
      </c>
      <c r="AK77" s="14" t="s">
        <v>60</v>
      </c>
      <c r="AL77" s="240"/>
      <c r="AM77" s="154"/>
      <c r="AN77" s="154"/>
    </row>
    <row r="78" spans="1:96" ht="85.05" customHeight="1" x14ac:dyDescent="0.3">
      <c r="A78" s="269">
        <v>36</v>
      </c>
      <c r="B78" s="128" t="s">
        <v>554</v>
      </c>
      <c r="C78" s="205" t="s">
        <v>555</v>
      </c>
      <c r="D78" s="128">
        <v>178</v>
      </c>
      <c r="E78" s="128">
        <v>37</v>
      </c>
      <c r="F78" s="128" t="s">
        <v>1173</v>
      </c>
      <c r="G78" s="128" t="s">
        <v>267</v>
      </c>
      <c r="H78" s="128" t="s">
        <v>1826</v>
      </c>
      <c r="I78" s="128" t="s">
        <v>60</v>
      </c>
      <c r="J78" s="240"/>
      <c r="K78" s="154"/>
      <c r="L78" s="154"/>
      <c r="AC78" s="269">
        <v>48</v>
      </c>
      <c r="AD78" s="128" t="s">
        <v>470</v>
      </c>
      <c r="AE78" s="205" t="s">
        <v>471</v>
      </c>
      <c r="AF78" s="128">
        <v>56</v>
      </c>
      <c r="AG78" s="128">
        <v>131</v>
      </c>
      <c r="AH78" s="128" t="s">
        <v>824</v>
      </c>
      <c r="AI78" s="128" t="s">
        <v>1431</v>
      </c>
      <c r="AJ78" s="128" t="s">
        <v>1393</v>
      </c>
      <c r="AK78" s="128" t="s">
        <v>60</v>
      </c>
      <c r="AL78" s="240"/>
      <c r="AM78" s="154"/>
      <c r="AN78" s="154"/>
    </row>
    <row r="79" spans="1:96" ht="51" customHeight="1" x14ac:dyDescent="0.3">
      <c r="A79" s="79">
        <v>38</v>
      </c>
      <c r="B79" s="14" t="s">
        <v>448</v>
      </c>
      <c r="C79" s="197" t="s">
        <v>494</v>
      </c>
      <c r="D79" s="14">
        <v>156</v>
      </c>
      <c r="E79" s="14">
        <v>423</v>
      </c>
      <c r="F79" s="14" t="s">
        <v>745</v>
      </c>
      <c r="G79" s="14" t="s">
        <v>1364</v>
      </c>
      <c r="H79" s="14" t="s">
        <v>1827</v>
      </c>
      <c r="I79" s="14" t="s">
        <v>60</v>
      </c>
      <c r="J79" s="240"/>
      <c r="K79" s="154"/>
      <c r="L79" s="154"/>
      <c r="AC79" s="79">
        <v>49</v>
      </c>
      <c r="AD79" s="14" t="s">
        <v>244</v>
      </c>
      <c r="AE79" s="197" t="s">
        <v>330</v>
      </c>
      <c r="AF79" s="14">
        <v>52</v>
      </c>
      <c r="AG79" s="14">
        <v>133</v>
      </c>
      <c r="AH79" s="14" t="s">
        <v>1828</v>
      </c>
      <c r="AI79" s="14" t="s">
        <v>1829</v>
      </c>
      <c r="AJ79" s="14" t="s">
        <v>1830</v>
      </c>
      <c r="AK79" s="14" t="s">
        <v>60</v>
      </c>
      <c r="AL79" s="240"/>
      <c r="AM79" s="154"/>
      <c r="AN79" s="154"/>
    </row>
    <row r="80" spans="1:96" ht="62.4" x14ac:dyDescent="0.3">
      <c r="A80" s="269">
        <v>40</v>
      </c>
      <c r="B80" s="128" t="s">
        <v>430</v>
      </c>
      <c r="C80" s="205" t="s">
        <v>431</v>
      </c>
      <c r="D80" s="128">
        <v>147</v>
      </c>
      <c r="E80" s="128">
        <v>649</v>
      </c>
      <c r="F80" s="128" t="s">
        <v>213</v>
      </c>
      <c r="G80" s="128" t="s">
        <v>838</v>
      </c>
      <c r="H80" s="128" t="s">
        <v>1831</v>
      </c>
      <c r="I80" s="128" t="s">
        <v>60</v>
      </c>
      <c r="J80" s="240"/>
      <c r="K80" s="154"/>
      <c r="L80" s="154"/>
      <c r="AC80" s="269">
        <v>50</v>
      </c>
      <c r="AD80" s="128" t="s">
        <v>488</v>
      </c>
      <c r="AE80" s="205" t="s">
        <v>489</v>
      </c>
      <c r="AF80" s="128">
        <v>38</v>
      </c>
      <c r="AG80" s="128">
        <v>24</v>
      </c>
      <c r="AH80" s="128" t="s">
        <v>789</v>
      </c>
      <c r="AI80" s="128" t="s">
        <v>1339</v>
      </c>
      <c r="AJ80" s="128" t="s">
        <v>1832</v>
      </c>
      <c r="AK80" s="128" t="s">
        <v>60</v>
      </c>
      <c r="AL80" s="240"/>
      <c r="AM80" s="154"/>
      <c r="AN80" s="154"/>
    </row>
    <row r="81" spans="1:40" ht="46.8" x14ac:dyDescent="0.3">
      <c r="A81" s="79">
        <v>43</v>
      </c>
      <c r="B81" s="14" t="s">
        <v>334</v>
      </c>
      <c r="C81" s="197" t="s">
        <v>393</v>
      </c>
      <c r="D81" s="14">
        <v>127</v>
      </c>
      <c r="E81" s="14">
        <v>646</v>
      </c>
      <c r="F81" s="14" t="s">
        <v>1333</v>
      </c>
      <c r="G81" s="14" t="s">
        <v>798</v>
      </c>
      <c r="H81" s="14" t="s">
        <v>776</v>
      </c>
      <c r="I81" s="14" t="s">
        <v>60</v>
      </c>
      <c r="J81" s="240"/>
      <c r="K81" s="154"/>
      <c r="L81" s="154"/>
      <c r="AC81" s="79">
        <v>51</v>
      </c>
      <c r="AD81" s="14" t="s">
        <v>344</v>
      </c>
      <c r="AE81" s="197" t="s">
        <v>345</v>
      </c>
      <c r="AF81" s="14">
        <v>30</v>
      </c>
      <c r="AG81" s="14">
        <v>172</v>
      </c>
      <c r="AH81" s="14" t="s">
        <v>1197</v>
      </c>
      <c r="AI81" s="14" t="s">
        <v>827</v>
      </c>
      <c r="AJ81" s="14" t="s">
        <v>181</v>
      </c>
      <c r="AK81" s="14" t="s">
        <v>60</v>
      </c>
      <c r="AL81" s="240"/>
      <c r="AM81" s="154"/>
      <c r="AN81" s="154"/>
    </row>
    <row r="82" spans="1:40" ht="62.4" x14ac:dyDescent="0.3">
      <c r="A82" s="269">
        <v>44</v>
      </c>
      <c r="B82" s="128" t="s">
        <v>540</v>
      </c>
      <c r="C82" s="205" t="s">
        <v>609</v>
      </c>
      <c r="D82" s="128">
        <v>118</v>
      </c>
      <c r="E82" s="128">
        <v>159</v>
      </c>
      <c r="F82" s="128" t="s">
        <v>1833</v>
      </c>
      <c r="G82" s="128" t="s">
        <v>811</v>
      </c>
      <c r="H82" s="128" t="s">
        <v>553</v>
      </c>
      <c r="I82" s="128" t="s">
        <v>60</v>
      </c>
      <c r="J82" s="240"/>
      <c r="K82" s="154"/>
      <c r="L82" s="154"/>
      <c r="AC82" s="269">
        <v>52</v>
      </c>
      <c r="AD82" s="128" t="s">
        <v>497</v>
      </c>
      <c r="AE82" s="205" t="s">
        <v>498</v>
      </c>
      <c r="AF82" s="128">
        <v>25</v>
      </c>
      <c r="AG82" s="128">
        <v>8</v>
      </c>
      <c r="AH82" s="128" t="s">
        <v>58</v>
      </c>
      <c r="AI82" s="128" t="s">
        <v>58</v>
      </c>
      <c r="AJ82" s="128" t="s">
        <v>152</v>
      </c>
      <c r="AK82" s="128" t="s">
        <v>60</v>
      </c>
      <c r="AL82" s="240"/>
      <c r="AM82" s="154"/>
      <c r="AN82" s="154"/>
    </row>
    <row r="83" spans="1:40" ht="93.6" x14ac:dyDescent="0.3">
      <c r="A83" s="79">
        <v>45</v>
      </c>
      <c r="B83" s="14" t="s">
        <v>470</v>
      </c>
      <c r="C83" s="197" t="s">
        <v>471</v>
      </c>
      <c r="D83" s="14">
        <v>106</v>
      </c>
      <c r="E83" s="14">
        <v>386</v>
      </c>
      <c r="F83" s="14" t="s">
        <v>622</v>
      </c>
      <c r="G83" s="14" t="s">
        <v>1114</v>
      </c>
      <c r="H83" s="14" t="s">
        <v>1834</v>
      </c>
      <c r="I83" s="14" t="s">
        <v>60</v>
      </c>
      <c r="J83" s="240"/>
      <c r="K83" s="154"/>
      <c r="L83" s="154"/>
      <c r="AC83" s="79">
        <v>53</v>
      </c>
      <c r="AD83" s="14" t="s">
        <v>474</v>
      </c>
      <c r="AE83" s="197" t="s">
        <v>648</v>
      </c>
      <c r="AF83" s="14">
        <v>24</v>
      </c>
      <c r="AG83" s="14">
        <v>0</v>
      </c>
      <c r="AH83" s="14" t="s">
        <v>290</v>
      </c>
      <c r="AI83" s="14" t="s">
        <v>58</v>
      </c>
      <c r="AJ83" s="14" t="s">
        <v>152</v>
      </c>
      <c r="AK83" s="14" t="s">
        <v>60</v>
      </c>
      <c r="AL83" s="240"/>
      <c r="AM83" s="154"/>
      <c r="AN83" s="154"/>
    </row>
    <row r="84" spans="1:40" ht="78" x14ac:dyDescent="0.3">
      <c r="A84" s="269">
        <v>46</v>
      </c>
      <c r="B84" s="128" t="s">
        <v>344</v>
      </c>
      <c r="C84" s="205" t="s">
        <v>345</v>
      </c>
      <c r="D84" s="128">
        <v>95</v>
      </c>
      <c r="E84" s="128">
        <v>280</v>
      </c>
      <c r="F84" s="128" t="s">
        <v>135</v>
      </c>
      <c r="G84" s="128" t="s">
        <v>1835</v>
      </c>
      <c r="H84" s="128" t="s">
        <v>1836</v>
      </c>
      <c r="I84" s="128" t="s">
        <v>60</v>
      </c>
      <c r="J84" s="240"/>
      <c r="K84" s="154"/>
      <c r="L84" s="154"/>
      <c r="AC84" s="269">
        <v>54</v>
      </c>
      <c r="AD84" s="128" t="s">
        <v>395</v>
      </c>
      <c r="AE84" s="205" t="s">
        <v>480</v>
      </c>
      <c r="AF84" s="128">
        <v>23</v>
      </c>
      <c r="AG84" s="128">
        <v>6</v>
      </c>
      <c r="AH84" s="128" t="s">
        <v>670</v>
      </c>
      <c r="AI84" s="128" t="s">
        <v>1837</v>
      </c>
      <c r="AJ84" s="128" t="s">
        <v>329</v>
      </c>
      <c r="AK84" s="128" t="s">
        <v>60</v>
      </c>
      <c r="AL84" s="240"/>
      <c r="AM84" s="154"/>
      <c r="AN84" s="154"/>
    </row>
    <row r="85" spans="1:40" ht="62.4" x14ac:dyDescent="0.3">
      <c r="A85" s="79">
        <v>47</v>
      </c>
      <c r="B85" s="14" t="s">
        <v>353</v>
      </c>
      <c r="C85" s="197" t="s">
        <v>354</v>
      </c>
      <c r="D85" s="14">
        <v>94</v>
      </c>
      <c r="E85" s="14">
        <v>94</v>
      </c>
      <c r="F85" s="14" t="s">
        <v>1784</v>
      </c>
      <c r="G85" s="14" t="s">
        <v>1838</v>
      </c>
      <c r="H85" s="14" t="s">
        <v>152</v>
      </c>
      <c r="I85" s="14" t="s">
        <v>60</v>
      </c>
      <c r="J85" s="240"/>
      <c r="K85" s="154"/>
      <c r="L85" s="154"/>
      <c r="AC85" s="79">
        <v>55</v>
      </c>
      <c r="AD85" s="14" t="s">
        <v>430</v>
      </c>
      <c r="AE85" s="197" t="s">
        <v>431</v>
      </c>
      <c r="AF85" s="14">
        <v>21</v>
      </c>
      <c r="AG85" s="14">
        <v>8</v>
      </c>
      <c r="AH85" s="14" t="s">
        <v>1660</v>
      </c>
      <c r="AI85" s="14" t="s">
        <v>1272</v>
      </c>
      <c r="AJ85" s="14" t="s">
        <v>1286</v>
      </c>
      <c r="AK85" s="14" t="s">
        <v>60</v>
      </c>
      <c r="AL85" s="240"/>
      <c r="AM85" s="154"/>
      <c r="AN85" s="154"/>
    </row>
    <row r="86" spans="1:40" ht="136.05000000000001" customHeight="1" x14ac:dyDescent="0.3">
      <c r="A86" s="269">
        <v>48</v>
      </c>
      <c r="B86" s="128" t="s">
        <v>873</v>
      </c>
      <c r="C86" s="205" t="s">
        <v>950</v>
      </c>
      <c r="D86" s="128">
        <v>91</v>
      </c>
      <c r="E86" s="128">
        <v>0</v>
      </c>
      <c r="F86" s="128" t="s">
        <v>1112</v>
      </c>
      <c r="G86" s="128" t="s">
        <v>1548</v>
      </c>
      <c r="H86" s="128" t="s">
        <v>152</v>
      </c>
      <c r="I86" s="128" t="s">
        <v>60</v>
      </c>
      <c r="J86" s="240"/>
      <c r="K86" s="154"/>
      <c r="L86" s="154"/>
      <c r="AC86" s="269">
        <v>56</v>
      </c>
      <c r="AD86" s="128" t="s">
        <v>521</v>
      </c>
      <c r="AE86" s="205" t="s">
        <v>628</v>
      </c>
      <c r="AF86" s="128">
        <v>15</v>
      </c>
      <c r="AG86" s="128">
        <v>58</v>
      </c>
      <c r="AH86" s="128" t="s">
        <v>1839</v>
      </c>
      <c r="AI86" s="128" t="s">
        <v>1532</v>
      </c>
      <c r="AJ86" s="128" t="s">
        <v>750</v>
      </c>
      <c r="AK86" s="128" t="s">
        <v>60</v>
      </c>
      <c r="AL86" s="240"/>
      <c r="AM86" s="154"/>
      <c r="AN86" s="154"/>
    </row>
    <row r="87" spans="1:40" ht="62.4" x14ac:dyDescent="0.3">
      <c r="A87" s="79">
        <v>49</v>
      </c>
      <c r="B87" s="14" t="s">
        <v>405</v>
      </c>
      <c r="C87" s="197" t="s">
        <v>485</v>
      </c>
      <c r="D87" s="14">
        <v>84</v>
      </c>
      <c r="E87" s="14">
        <v>5</v>
      </c>
      <c r="F87" s="14" t="s">
        <v>1840</v>
      </c>
      <c r="G87" s="14" t="s">
        <v>1364</v>
      </c>
      <c r="H87" s="14" t="s">
        <v>152</v>
      </c>
      <c r="I87" s="14" t="s">
        <v>60</v>
      </c>
      <c r="J87" s="240"/>
      <c r="K87" s="154"/>
      <c r="L87" s="154"/>
      <c r="AC87" s="79">
        <v>57</v>
      </c>
      <c r="AD87" s="14" t="s">
        <v>500</v>
      </c>
      <c r="AE87" s="197" t="s">
        <v>501</v>
      </c>
      <c r="AF87" s="14">
        <v>12</v>
      </c>
      <c r="AG87" s="14">
        <v>0</v>
      </c>
      <c r="AH87" s="14" t="s">
        <v>1841</v>
      </c>
      <c r="AI87" s="14" t="s">
        <v>338</v>
      </c>
      <c r="AJ87" s="14" t="s">
        <v>152</v>
      </c>
      <c r="AK87" s="14" t="s">
        <v>60</v>
      </c>
      <c r="AL87" s="240"/>
      <c r="AM87" s="154"/>
      <c r="AN87" s="154"/>
    </row>
    <row r="88" spans="1:40" ht="93.6" x14ac:dyDescent="0.3">
      <c r="A88" s="269">
        <v>50</v>
      </c>
      <c r="B88" s="128" t="s">
        <v>515</v>
      </c>
      <c r="C88" s="205" t="s">
        <v>632</v>
      </c>
      <c r="D88" s="128">
        <v>80</v>
      </c>
      <c r="E88" s="128">
        <v>154</v>
      </c>
      <c r="F88" s="128" t="s">
        <v>1617</v>
      </c>
      <c r="G88" s="128" t="s">
        <v>1427</v>
      </c>
      <c r="H88" s="128" t="s">
        <v>152</v>
      </c>
      <c r="I88" s="128" t="s">
        <v>60</v>
      </c>
      <c r="J88" s="240"/>
      <c r="K88" s="154"/>
      <c r="L88" s="154"/>
    </row>
    <row r="89" spans="1:40" ht="62.4" x14ac:dyDescent="0.3">
      <c r="A89" s="79">
        <v>51</v>
      </c>
      <c r="B89" s="14" t="s">
        <v>488</v>
      </c>
      <c r="C89" s="197" t="s">
        <v>489</v>
      </c>
      <c r="D89" s="14">
        <v>70</v>
      </c>
      <c r="E89" s="14">
        <v>92</v>
      </c>
      <c r="F89" s="14" t="s">
        <v>467</v>
      </c>
      <c r="G89" s="14" t="s">
        <v>775</v>
      </c>
      <c r="H89" s="14" t="s">
        <v>1842</v>
      </c>
      <c r="I89" s="14" t="s">
        <v>60</v>
      </c>
      <c r="J89" s="240"/>
      <c r="K89" s="154"/>
      <c r="L89" s="154"/>
    </row>
    <row r="90" spans="1:40" ht="78" x14ac:dyDescent="0.3">
      <c r="A90" s="269">
        <v>52</v>
      </c>
      <c r="B90" s="128" t="s">
        <v>362</v>
      </c>
      <c r="C90" s="205" t="s">
        <v>363</v>
      </c>
      <c r="D90" s="128">
        <v>61</v>
      </c>
      <c r="E90" s="128">
        <v>6</v>
      </c>
      <c r="F90" s="128" t="s">
        <v>701</v>
      </c>
      <c r="G90" s="128" t="s">
        <v>1843</v>
      </c>
      <c r="H90" s="128" t="s">
        <v>152</v>
      </c>
      <c r="I90" s="128" t="s">
        <v>60</v>
      </c>
      <c r="J90" s="240"/>
      <c r="K90" s="154"/>
      <c r="L90" s="154"/>
    </row>
    <row r="91" spans="1:40" ht="93.6" x14ac:dyDescent="0.3">
      <c r="A91" s="79">
        <v>53</v>
      </c>
      <c r="B91" s="14" t="s">
        <v>474</v>
      </c>
      <c r="C91" s="197" t="s">
        <v>648</v>
      </c>
      <c r="D91" s="14">
        <v>42</v>
      </c>
      <c r="E91" s="14">
        <v>0</v>
      </c>
      <c r="F91" s="14" t="s">
        <v>241</v>
      </c>
      <c r="G91" s="14" t="s">
        <v>1255</v>
      </c>
      <c r="H91" s="14" t="s">
        <v>152</v>
      </c>
      <c r="I91" s="14" t="s">
        <v>60</v>
      </c>
      <c r="J91" s="240"/>
      <c r="K91" s="154"/>
      <c r="L91" s="154"/>
    </row>
    <row r="92" spans="1:40" ht="78" x14ac:dyDescent="0.3">
      <c r="A92" s="269">
        <v>54</v>
      </c>
      <c r="B92" s="128" t="s">
        <v>395</v>
      </c>
      <c r="C92" s="205" t="s">
        <v>480</v>
      </c>
      <c r="D92" s="128">
        <v>39</v>
      </c>
      <c r="E92" s="128">
        <v>0</v>
      </c>
      <c r="F92" s="128" t="s">
        <v>1322</v>
      </c>
      <c r="G92" s="128" t="s">
        <v>58</v>
      </c>
      <c r="H92" s="128" t="s">
        <v>152</v>
      </c>
      <c r="I92" s="128" t="s">
        <v>60</v>
      </c>
      <c r="J92" s="240"/>
      <c r="K92" s="154"/>
      <c r="L92" s="154"/>
    </row>
    <row r="93" spans="1:40" ht="31.2" x14ac:dyDescent="0.3">
      <c r="A93" s="79">
        <v>55</v>
      </c>
      <c r="B93" s="14" t="s">
        <v>508</v>
      </c>
      <c r="C93" s="197" t="s">
        <v>636</v>
      </c>
      <c r="D93" s="14">
        <v>37</v>
      </c>
      <c r="E93" s="14">
        <v>267</v>
      </c>
      <c r="F93" s="14" t="s">
        <v>1844</v>
      </c>
      <c r="G93" s="14" t="s">
        <v>1845</v>
      </c>
      <c r="H93" s="14" t="s">
        <v>1846</v>
      </c>
      <c r="I93" s="14" t="s">
        <v>60</v>
      </c>
      <c r="J93" s="240"/>
      <c r="K93" s="154"/>
      <c r="L93" s="154"/>
    </row>
    <row r="94" spans="1:40" ht="46.8" x14ac:dyDescent="0.3">
      <c r="A94" s="269">
        <v>56</v>
      </c>
      <c r="B94" s="128" t="s">
        <v>546</v>
      </c>
      <c r="C94" s="205" t="s">
        <v>592</v>
      </c>
      <c r="D94" s="128">
        <v>36</v>
      </c>
      <c r="E94" s="128">
        <v>10</v>
      </c>
      <c r="F94" s="128" t="s">
        <v>1224</v>
      </c>
      <c r="G94" s="128" t="s">
        <v>58</v>
      </c>
      <c r="H94" s="128" t="s">
        <v>152</v>
      </c>
      <c r="I94" s="128" t="s">
        <v>60</v>
      </c>
      <c r="J94" s="240"/>
      <c r="K94" s="154"/>
      <c r="L94" s="154"/>
    </row>
    <row r="95" spans="1:40" x14ac:dyDescent="0.3">
      <c r="A95" s="79">
        <v>57</v>
      </c>
      <c r="B95" s="14" t="s">
        <v>615</v>
      </c>
      <c r="C95" s="197" t="s">
        <v>616</v>
      </c>
      <c r="D95" s="14">
        <v>31</v>
      </c>
      <c r="E95" s="14">
        <v>46</v>
      </c>
      <c r="F95" s="14" t="s">
        <v>189</v>
      </c>
      <c r="G95" s="14" t="s">
        <v>937</v>
      </c>
      <c r="H95" s="14" t="s">
        <v>1847</v>
      </c>
      <c r="I95" s="14" t="s">
        <v>60</v>
      </c>
      <c r="J95" s="240"/>
      <c r="K95" s="154"/>
      <c r="L95" s="154"/>
    </row>
    <row r="96" spans="1:40" ht="93.6" x14ac:dyDescent="0.3">
      <c r="A96" s="269">
        <v>58</v>
      </c>
      <c r="B96" s="128" t="s">
        <v>521</v>
      </c>
      <c r="C96" s="205" t="s">
        <v>628</v>
      </c>
      <c r="D96" s="128">
        <v>29</v>
      </c>
      <c r="E96" s="128">
        <v>115</v>
      </c>
      <c r="F96" s="128" t="s">
        <v>1385</v>
      </c>
      <c r="G96" s="128" t="s">
        <v>1848</v>
      </c>
      <c r="H96" s="128" t="s">
        <v>1849</v>
      </c>
      <c r="I96" s="128" t="s">
        <v>60</v>
      </c>
      <c r="J96" s="240"/>
      <c r="K96" s="154"/>
      <c r="L96" s="154"/>
    </row>
    <row r="97" spans="1:12" ht="62.4" x14ac:dyDescent="0.3">
      <c r="A97" s="79">
        <v>59</v>
      </c>
      <c r="B97" s="14" t="s">
        <v>497</v>
      </c>
      <c r="C97" s="197" t="s">
        <v>498</v>
      </c>
      <c r="D97" s="14">
        <v>25</v>
      </c>
      <c r="E97" s="14">
        <v>18</v>
      </c>
      <c r="F97" s="14" t="s">
        <v>58</v>
      </c>
      <c r="G97" s="14" t="s">
        <v>58</v>
      </c>
      <c r="H97" s="14" t="s">
        <v>152</v>
      </c>
      <c r="I97" s="14" t="s">
        <v>60</v>
      </c>
      <c r="J97" s="240"/>
      <c r="K97" s="154"/>
      <c r="L97" s="154"/>
    </row>
    <row r="98" spans="1:12" ht="62.4" x14ac:dyDescent="0.3">
      <c r="A98" s="269">
        <v>60</v>
      </c>
      <c r="B98" s="128" t="s">
        <v>500</v>
      </c>
      <c r="C98" s="205" t="s">
        <v>501</v>
      </c>
      <c r="D98" s="128">
        <v>24</v>
      </c>
      <c r="E98" s="128">
        <v>0</v>
      </c>
      <c r="F98" s="128" t="s">
        <v>849</v>
      </c>
      <c r="G98" s="128" t="s">
        <v>653</v>
      </c>
      <c r="H98" s="128" t="s">
        <v>152</v>
      </c>
      <c r="I98" s="128" t="s">
        <v>60</v>
      </c>
      <c r="J98" s="240"/>
      <c r="K98" s="154"/>
      <c r="L98" s="154"/>
    </row>
    <row r="99" spans="1:12" ht="78" x14ac:dyDescent="0.3">
      <c r="A99" s="79">
        <v>61</v>
      </c>
      <c r="B99" s="14" t="s">
        <v>482</v>
      </c>
      <c r="C99" s="197" t="s">
        <v>645</v>
      </c>
      <c r="D99" s="14">
        <v>24</v>
      </c>
      <c r="E99" s="14">
        <v>2</v>
      </c>
      <c r="F99" s="14" t="s">
        <v>1850</v>
      </c>
      <c r="G99" s="14" t="s">
        <v>58</v>
      </c>
      <c r="H99" s="14" t="s">
        <v>152</v>
      </c>
      <c r="I99" s="14" t="s">
        <v>60</v>
      </c>
      <c r="J99" s="240"/>
      <c r="K99" s="154"/>
      <c r="L99" s="154"/>
    </row>
    <row r="100" spans="1:12" ht="31.2" x14ac:dyDescent="0.3">
      <c r="A100" s="269">
        <v>62</v>
      </c>
      <c r="B100" s="128" t="s">
        <v>277</v>
      </c>
      <c r="C100" s="205" t="s">
        <v>511</v>
      </c>
      <c r="D100" s="128">
        <v>16</v>
      </c>
      <c r="E100" s="128">
        <v>170</v>
      </c>
      <c r="F100" s="128" t="s">
        <v>1689</v>
      </c>
      <c r="G100" s="128" t="s">
        <v>1851</v>
      </c>
      <c r="H100" s="128" t="s">
        <v>1139</v>
      </c>
      <c r="I100" s="128" t="s">
        <v>1852</v>
      </c>
      <c r="J100" s="240"/>
      <c r="K100" s="154"/>
      <c r="L100" s="154"/>
    </row>
  </sheetData>
  <mergeCells count="54">
    <mergeCell ref="CR61:CR67"/>
    <mergeCell ref="CR68:CR69"/>
    <mergeCell ref="CR44:CR60"/>
    <mergeCell ref="CR41:CR43"/>
    <mergeCell ref="CS36:CS40"/>
    <mergeCell ref="CR36:CR37"/>
    <mergeCell ref="CR38:CR40"/>
    <mergeCell ref="CR29:CR34"/>
    <mergeCell ref="EC26:EC27"/>
    <mergeCell ref="EF26:EF27"/>
    <mergeCell ref="CR27:CR28"/>
    <mergeCell ref="EC21:EC22"/>
    <mergeCell ref="EF21:EF22"/>
    <mergeCell ref="CR19:CR26"/>
    <mergeCell ref="EA21:EA22"/>
    <mergeCell ref="EB21:EB22"/>
    <mergeCell ref="EA26:EA27"/>
    <mergeCell ref="EB26:EB27"/>
    <mergeCell ref="EB18:EB20"/>
    <mergeCell ref="EC18:EC20"/>
    <mergeCell ref="EF18:EF20"/>
    <mergeCell ref="EA5:EA6"/>
    <mergeCell ref="EB5:EB6"/>
    <mergeCell ref="EC5:EC6"/>
    <mergeCell ref="CR3:CR10"/>
    <mergeCell ref="EA15:EA16"/>
    <mergeCell ref="EB15:EB16"/>
    <mergeCell ref="EC15:EC16"/>
    <mergeCell ref="CR11:CR18"/>
    <mergeCell ref="EA10:EA11"/>
    <mergeCell ref="EB10:EB11"/>
    <mergeCell ref="EC10:EC11"/>
    <mergeCell ref="EF15:EF16"/>
    <mergeCell ref="EA18:EA20"/>
    <mergeCell ref="DP1:DS1"/>
    <mergeCell ref="DU1:DX1"/>
    <mergeCell ref="CA1:CI1"/>
    <mergeCell ref="CL1:CS1"/>
    <mergeCell ref="CV1:CY1"/>
    <mergeCell ref="DA1:DD1"/>
    <mergeCell ref="DF1:DI1"/>
    <mergeCell ref="DK1:DN1"/>
    <mergeCell ref="EF12:EF13"/>
    <mergeCell ref="EA12:EA13"/>
    <mergeCell ref="EB12:EB13"/>
    <mergeCell ref="EC12:EC13"/>
    <mergeCell ref="EF10:EF11"/>
    <mergeCell ref="EF5:EF6"/>
    <mergeCell ref="BP1:BX1"/>
    <mergeCell ref="A1:L1"/>
    <mergeCell ref="O1:Z1"/>
    <mergeCell ref="AC1:AN1"/>
    <mergeCell ref="AQ1:AY1"/>
    <mergeCell ref="BB1:BM1"/>
  </mergeCells>
  <hyperlinks>
    <hyperlink ref="C3" r:id="rId1" display="https://www.scansante.fr/applications/flux-entre-etablissements-orfee/submit?an=20&amp;gp=ALL&amp;choix1=choix1_etab&amp;finess=710978289&amp;choix2=descact&amp;typedesc=comp&amp;_program=orfee.orfee_trt.sas" xr:uid="{0F8B7AF2-968E-8248-B631-0697CCF96F6B}"/>
    <hyperlink ref="C4" r:id="rId2" display="https://www.scansante.fr/applications/flux-entre-etablissements-orfee/submit?an=20&amp;gp=C09&amp;choix1=choix1_etab&amp;finess=710978289&amp;choix2=descact&amp;typedesc=comp&amp;_program=orfee.orfee_trt.sas" xr:uid="{48A26819-6647-5943-A49A-F7EFFBFA3779}"/>
    <hyperlink ref="C12" r:id="rId3" display="https://www.scansante.fr/applications/flux-entre-etablissements-orfee/submit?an=20&amp;gp=X08&amp;choix1=choix1_etab&amp;finess=710978289&amp;choix2=descact&amp;typedesc=comp&amp;_program=orfee.orfee_trt.sas" xr:uid="{26582C9A-9D7B-D64E-AFF1-DA2344AA4E5E}"/>
    <hyperlink ref="C18" r:id="rId4" display="https://www.scansante.fr/applications/flux-entre-etablissements-orfee/submit?an=20&amp;gp=X03&amp;choix1=choix1_etab&amp;finess=710978289&amp;choix2=descact&amp;typedesc=comp&amp;_program=orfee.orfee_trt.sas" xr:uid="{34448983-7325-6A4F-A956-1538DD507709}"/>
    <hyperlink ref="C22" r:id="rId5" display="https://www.scansante.fr/applications/flux-entre-etablissements-orfee/submit?an=20&amp;gp=X06&amp;choix1=choix1_etab&amp;finess=710978289&amp;choix2=descact&amp;typedesc=comp&amp;_program=orfee.orfee_trt.sas" xr:uid="{28FDF2C3-6D2A-B34B-A921-B6F00A4B7BBA}"/>
    <hyperlink ref="C27" r:id="rId6" display="https://www.scansante.fr/applications/flux-entre-etablissements-orfee/submit?an=20&amp;gp=X07&amp;choix1=choix1_etab&amp;finess=710978289&amp;choix2=descact&amp;typedesc=comp&amp;_program=orfee.orfee_trt.sas" xr:uid="{63792E4F-8061-7049-A153-57A2826A1D67}"/>
    <hyperlink ref="C33" r:id="rId7" display="https://www.scansante.fr/applications/flux-entre-etablissements-orfee/submit?an=20&amp;gp=X05&amp;choix1=choix1_etab&amp;finess=710978289&amp;choix2=descact&amp;typedesc=comp&amp;_program=orfee.orfee_trt.sas" xr:uid="{53DBBCAD-B491-214A-B1F8-E5D31B2DB5FE}"/>
    <hyperlink ref="C38" r:id="rId8" display="https://www.scansante.fr/applications/flux-entre-etablissements-orfee/submit?an=20&amp;gp=X02&amp;choix1=choix1_etab&amp;finess=710978289&amp;choix2=descact&amp;typedesc=comp&amp;_program=orfee.orfee_trt.sas" xr:uid="{8FA2CC35-E567-544A-9422-D4DF2BCA38CC}"/>
    <hyperlink ref="C42" r:id="rId9" display="https://www.scansante.fr/applications/flux-entre-etablissements-orfee/submit?an=20&amp;gp=C11&amp;choix1=choix1_etab&amp;finess=710978289&amp;choix2=descact&amp;typedesc=comp&amp;_program=orfee.orfee_trt.sas" xr:uid="{03013A05-8B77-BE40-9919-137BCFC71450}"/>
    <hyperlink ref="C46" r:id="rId10" display="https://www.scansante.fr/applications/flux-entre-etablissements-orfee/submit?an=20&amp;gp=X12&amp;choix1=choix1_etab&amp;finess=710978289&amp;choix2=descact&amp;typedesc=comp&amp;_program=orfee.orfee_trt.sas" xr:uid="{9C3EBBA8-5806-A945-B684-7259CE1DC5EB}"/>
    <hyperlink ref="C47" r:id="rId11" display="https://www.scansante.fr/applications/flux-entre-etablissements-orfee/submit?an=20&amp;gp=X16&amp;choix1=choix1_etab&amp;finess=710978289&amp;choix2=descact&amp;typedesc=comp&amp;_program=orfee.orfee_trt.sas" xr:uid="{2D2DCDA1-F916-E748-A2B1-F506C7C431E5}"/>
    <hyperlink ref="C49" r:id="rId12" display="https://www.scansante.fr/applications/flux-entre-etablissements-orfee/submit?an=20&amp;gp=K05&amp;choix1=choix1_etab&amp;finess=710978289&amp;choix2=descact&amp;typedesc=comp&amp;_program=orfee.orfee_trt.sas" xr:uid="{68DE5632-F1C5-E447-BF1D-B547E681FFF1}"/>
    <hyperlink ref="C50" r:id="rId13" display="https://www.scansante.fr/applications/flux-entre-etablissements-orfee/submit?an=20&amp;gp=X24&amp;choix1=choix1_etab&amp;finess=710978289&amp;choix2=descact&amp;typedesc=comp&amp;_program=orfee.orfee_trt.sas" xr:uid="{D22E4414-CE31-5944-A5F8-BF15E3771D41}"/>
    <hyperlink ref="C52" r:id="rId14" display="https://www.scansante.fr/applications/flux-entre-etablissements-orfee/submit?an=20&amp;gp=X21&amp;choix1=choix1_etab&amp;finess=710978289&amp;choix2=descact&amp;typedesc=comp&amp;_program=orfee.orfee_trt.sas" xr:uid="{ADE0F313-C55E-9B44-9F1B-F89CCCC536AB}"/>
    <hyperlink ref="C53" r:id="rId15" display="https://www.scansante.fr/applications/flux-entre-etablissements-orfee/submit?an=20&amp;gp=X14&amp;choix1=choix1_etab&amp;finess=710978289&amp;choix2=descact&amp;typedesc=comp&amp;_program=orfee.orfee_trt.sas" xr:uid="{76A8C854-98C3-7C49-A7AA-A40A741AEF5C}"/>
    <hyperlink ref="C54" r:id="rId16" display="https://www.scansante.fr/applications/flux-entre-etablissements-orfee/submit?an=20&amp;gp=X20&amp;choix1=choix1_etab&amp;finess=710978289&amp;choix2=descact&amp;typedesc=comp&amp;_program=orfee.orfee_trt.sas" xr:uid="{A4405F7E-DF37-B740-A817-8823C8E30406}"/>
    <hyperlink ref="C55" r:id="rId17" display="https://www.scansante.fr/applications/flux-entre-etablissements-orfee/submit?an=20&amp;gp=C14&amp;choix1=choix1_etab&amp;finess=710978289&amp;choix2=descact&amp;typedesc=comp&amp;_program=orfee.orfee_trt.sas" xr:uid="{B7126C3F-F441-CA48-90E0-3CCA96AC7382}"/>
    <hyperlink ref="C56" r:id="rId18" display="https://www.scansante.fr/applications/flux-entre-etablissements-orfee/submit?an=20&amp;gp=C25&amp;choix1=choix1_etab&amp;finess=710978289&amp;choix2=descact&amp;typedesc=comp&amp;_program=orfee.orfee_trt.sas" xr:uid="{556E6944-A502-4B4C-896E-E148A7221D3C}"/>
    <hyperlink ref="C57" r:id="rId19" display="https://www.scansante.fr/applications/flux-entre-etablissements-orfee/submit?an=20&amp;gp=X15&amp;choix1=choix1_etab&amp;finess=710978289&amp;choix2=descact&amp;typedesc=comp&amp;_program=orfee.orfee_trt.sas" xr:uid="{0F1E5616-9E1A-4742-9F66-84F143AB1A20}"/>
    <hyperlink ref="C58" r:id="rId20" display="https://www.scansante.fr/applications/flux-entre-etablissements-orfee/submit?an=20&amp;gp=X19&amp;choix1=choix1_etab&amp;finess=710978289&amp;choix2=descact&amp;typedesc=comp&amp;_program=orfee.orfee_trt.sas" xr:uid="{8C7E3723-2791-894F-A5BC-D748AFC3CA22}"/>
    <hyperlink ref="C59" r:id="rId21" display="https://www.scansante.fr/applications/flux-entre-etablissements-orfee/submit?an=20&amp;gp=C07&amp;choix1=choix1_etab&amp;finess=710978289&amp;choix2=descact&amp;typedesc=comp&amp;_program=orfee.orfee_trt.sas" xr:uid="{29B2E3CA-14BC-0F4B-819B-07264E256BD5}"/>
    <hyperlink ref="C60" r:id="rId22" display="https://www.scansante.fr/applications/flux-entre-etablissements-orfee/submit?an=20&amp;gp=X04&amp;choix1=choix1_etab&amp;finess=710978289&amp;choix2=descact&amp;typedesc=comp&amp;_program=orfee.orfee_trt.sas" xr:uid="{86FDD957-E469-224F-B058-BE3BE48BE398}"/>
    <hyperlink ref="C61" r:id="rId23" display="https://www.scansante.fr/applications/flux-entre-etablissements-orfee/submit?an=20&amp;gp=C08&amp;choix1=choix1_etab&amp;finess=710978289&amp;choix2=descact&amp;typedesc=comp&amp;_program=orfee.orfee_trt.sas" xr:uid="{9C10A7EC-D94F-B64C-A816-6C6797E2D317}"/>
    <hyperlink ref="C62" r:id="rId24" display="https://www.scansante.fr/applications/flux-entre-etablissements-orfee/submit?an=20&amp;gp=X18&amp;choix1=choix1_etab&amp;finess=710978289&amp;choix2=descact&amp;typedesc=comp&amp;_program=orfee.orfee_trt.sas" xr:uid="{DDD2AB4D-CFCA-EB45-9390-CFAF4E309C3B}"/>
    <hyperlink ref="C63" r:id="rId25" display="https://www.scansante.fr/applications/flux-entre-etablissements-orfee/submit?an=20&amp;gp=S01&amp;choix1=choix1_etab&amp;finess=710978289&amp;choix2=descact&amp;typedesc=comp&amp;_program=orfee.orfee_trt.sas" xr:uid="{00B9BFFD-9630-6E46-AAEA-18078C8B6281}"/>
    <hyperlink ref="C64" r:id="rId26" display="https://www.scansante.fr/applications/flux-entre-etablissements-orfee/submit?an=20&amp;gp=S02&amp;choix1=choix1_etab&amp;finess=710978289&amp;choix2=descact&amp;typedesc=comp&amp;_program=orfee.orfee_trt.sas" xr:uid="{6877B933-CC18-0D4A-8427-344FF2D61933}"/>
    <hyperlink ref="C65" r:id="rId27" display="https://www.scansante.fr/applications/flux-entre-etablissements-orfee/submit?an=20&amp;gp=N02&amp;choix1=choix1_etab&amp;finess=710978289&amp;choix2=descact&amp;typedesc=comp&amp;_program=orfee.orfee_trt.sas" xr:uid="{DFFEA43E-113E-5544-B259-87BEBFF58521}"/>
    <hyperlink ref="C66" r:id="rId28" display="https://www.scansante.fr/applications/flux-entre-etablissements-orfee/submit?an=20&amp;gp=O01&amp;choix1=choix1_etab&amp;finess=710978289&amp;choix2=descact&amp;typedesc=comp&amp;_program=orfee.orfee_trt.sas" xr:uid="{93488D73-6B27-5243-952D-215FAB164AA5}"/>
    <hyperlink ref="C67" r:id="rId29" display="https://www.scansante.fr/applications/flux-entre-etablissements-orfee/submit?an=20&amp;gp=S03&amp;choix1=choix1_etab&amp;finess=710978289&amp;choix2=descact&amp;typedesc=comp&amp;_program=orfee.orfee_trt.sas" xr:uid="{2D13FB07-8896-064C-BBE8-FDE3AE8EBDD3}"/>
    <hyperlink ref="C68" r:id="rId30" display="https://www.scansante.fr/applications/flux-entre-etablissements-orfee/submit?an=20&amp;gp=K02&amp;choix1=choix1_etab&amp;finess=710978289&amp;choix2=descact&amp;typedesc=comp&amp;_program=orfee.orfee_trt.sas" xr:uid="{7E163007-18D7-D34F-8A6B-8D2CF828C467}"/>
    <hyperlink ref="C69" r:id="rId31" display="https://www.scansante.fr/applications/flux-entre-etablissements-orfee/submit?an=20&amp;gp=S05&amp;choix1=choix1_etab&amp;finess=710978289&amp;choix2=descact&amp;typedesc=comp&amp;_program=orfee.orfee_trt.sas" xr:uid="{5CF9C709-1F6E-614E-9637-5C53CFB8864E}"/>
    <hyperlink ref="C70" r:id="rId32" display="https://www.scansante.fr/applications/flux-entre-etablissements-orfee/submit?an=20&amp;gp=O04&amp;choix1=choix1_etab&amp;finess=710978289&amp;choix2=descact&amp;typedesc=comp&amp;_program=orfee.orfee_trt.sas" xr:uid="{554D717A-1C39-C848-977C-87A85C306883}"/>
    <hyperlink ref="C71" r:id="rId33" display="https://www.scansante.fr/applications/flux-entre-etablissements-orfee/submit?an=20&amp;gp=X22&amp;choix1=choix1_etab&amp;finess=710978289&amp;choix2=descact&amp;typedesc=comp&amp;_program=orfee.orfee_trt.sas" xr:uid="{8C3A9571-C026-E84C-BE1A-D4FC4B594CC8}"/>
    <hyperlink ref="C72" r:id="rId34" display="https://www.scansante.fr/applications/flux-entre-etablissements-orfee/submit?an=20&amp;gp=X09&amp;choix1=choix1_etab&amp;finess=710978289&amp;choix2=descact&amp;typedesc=comp&amp;_program=orfee.orfee_trt.sas" xr:uid="{7AF69CA0-BA01-4A4B-A408-48A1410DF56C}"/>
    <hyperlink ref="C73" r:id="rId35" display="https://www.scansante.fr/applications/flux-entre-etablissements-orfee/submit?an=20&amp;gp=O03&amp;choix1=choix1_etab&amp;finess=710978289&amp;choix2=descact&amp;typedesc=comp&amp;_program=orfee.orfee_trt.sas" xr:uid="{9A57DB1D-E780-4248-9C61-C7E35FE44CB7}"/>
    <hyperlink ref="C74" r:id="rId36" display="https://www.scansante.fr/applications/flux-entre-etablissements-orfee/submit?an=20&amp;gp=K03&amp;choix1=choix1_etab&amp;finess=710978289&amp;choix2=descact&amp;typedesc=comp&amp;_program=orfee.orfee_trt.sas" xr:uid="{3459A558-272D-574B-9F19-129B4A14D3E1}"/>
    <hyperlink ref="C75" r:id="rId37" display="https://www.scansante.fr/applications/flux-entre-etablissements-orfee/submit?an=20&amp;gp=O02&amp;choix1=choix1_etab&amp;finess=710978289&amp;choix2=descact&amp;typedesc=comp&amp;_program=orfee.orfee_trt.sas" xr:uid="{ACAECD30-9608-7F41-90B1-05A2BC3BA7A3}"/>
    <hyperlink ref="C76" r:id="rId38" display="https://www.scansante.fr/applications/flux-entre-etablissements-orfee/submit?an=20&amp;gp=C17&amp;choix1=choix1_etab&amp;finess=710978289&amp;choix2=descact&amp;typedesc=comp&amp;_program=orfee.orfee_trt.sas" xr:uid="{11FB2DDA-107D-624B-B33D-BC914D95B985}"/>
    <hyperlink ref="C77" r:id="rId39" display="https://www.scansante.fr/applications/flux-entre-etablissements-orfee/submit?an=20&amp;gp=C10&amp;choix1=choix1_etab&amp;finess=710978289&amp;choix2=descact&amp;typedesc=comp&amp;_program=orfee.orfee_trt.sas" xr:uid="{9F800953-DDE6-EF44-A5B6-604E9EA7091B}"/>
    <hyperlink ref="C78" r:id="rId40" display="https://www.scansante.fr/applications/flux-entre-etablissements-orfee/submit?an=20&amp;gp=C16&amp;choix1=choix1_etab&amp;finess=710978289&amp;choix2=descact&amp;typedesc=comp&amp;_program=orfee.orfee_trt.sas" xr:uid="{FF4B3437-8786-8E43-8F16-61489D2D9F2D}"/>
    <hyperlink ref="C79" r:id="rId41" display="https://www.scansante.fr/applications/flux-entre-etablissements-orfee/submit?an=20&amp;gp=X23&amp;choix1=choix1_etab&amp;finess=710978289&amp;choix2=descact&amp;typedesc=comp&amp;_program=orfee.orfee_trt.sas" xr:uid="{99D15E0D-0D2A-C346-BB64-B12D9C62E65C}"/>
    <hyperlink ref="C80" r:id="rId42" display="https://www.scansante.fr/applications/flux-entre-etablissements-orfee/submit?an=20&amp;gp=C13&amp;choix1=choix1_etab&amp;finess=710978289&amp;choix2=descact&amp;typedesc=comp&amp;_program=orfee.orfee_trt.sas" xr:uid="{E74B2263-EE71-2E46-AB9E-C27116C3CD61}"/>
    <hyperlink ref="C81" r:id="rId43" display="https://www.scansante.fr/applications/flux-entre-etablissements-orfee/submit?an=20&amp;gp=X13&amp;choix1=choix1_etab&amp;finess=710978289&amp;choix2=descact&amp;typedesc=comp&amp;_program=orfee.orfee_trt.sas" xr:uid="{1B551745-2171-BD49-8959-11FF9B6F782A}"/>
    <hyperlink ref="C82" r:id="rId44" display="https://www.scansante.fr/applications/flux-entre-etablissements-orfee/submit?an=20&amp;gp=C15&amp;choix1=choix1_etab&amp;finess=710978289&amp;choix2=descact&amp;typedesc=comp&amp;_program=orfee.orfee_trt.sas" xr:uid="{751A7F90-DAF6-B144-9740-5083EA8BBC89}"/>
    <hyperlink ref="C83" r:id="rId45" display="https://www.scansante.fr/applications/flux-entre-etablissements-orfee/submit?an=20&amp;gp=X10&amp;choix1=choix1_etab&amp;finess=710978289&amp;choix2=descact&amp;typedesc=comp&amp;_program=orfee.orfee_trt.sas" xr:uid="{5347B3B7-D618-B748-AACB-84E6099C2C40}"/>
    <hyperlink ref="C84" r:id="rId46" display="https://www.scansante.fr/applications/flux-entre-etablissements-orfee/submit?an=20&amp;gp=X11&amp;choix1=choix1_etab&amp;finess=710978289&amp;choix2=descact&amp;typedesc=comp&amp;_program=orfee.orfee_trt.sas" xr:uid="{1500DE10-0F10-4A46-8F2A-0A7DABE85441}"/>
    <hyperlink ref="C85" r:id="rId47" display="https://www.scansante.fr/applications/flux-entre-etablissements-orfee/submit?an=20&amp;gp=K12&amp;choix1=choix1_etab&amp;finess=710978289&amp;choix2=descact&amp;typedesc=comp&amp;_program=orfee.orfee_trt.sas" xr:uid="{A84A427C-3DEC-BB43-83CF-01CE13201CCE}"/>
    <hyperlink ref="C86" r:id="rId48" display="https://www.scansante.fr/applications/flux-entre-etablissements-orfee/submit?an=20&amp;gp=K04&amp;choix1=choix1_etab&amp;finess=710978289&amp;choix2=descact&amp;typedesc=comp&amp;_program=orfee.orfee_trt.sas" xr:uid="{EC101AAC-7306-F448-B0CE-EA1BD7501CDD}"/>
    <hyperlink ref="C87" r:id="rId49" display="https://www.scansante.fr/applications/flux-entre-etablissements-orfee/submit?an=20&amp;gp=K06&amp;choix1=choix1_etab&amp;finess=710978289&amp;choix2=descact&amp;typedesc=comp&amp;_program=orfee.orfee_trt.sas" xr:uid="{DA98AF27-283F-0640-AB03-C899C9AE073E}"/>
    <hyperlink ref="C88" r:id="rId50" display="https://www.scansante.fr/applications/flux-entre-etablissements-orfee/submit?an=20&amp;gp=C22&amp;choix1=choix1_etab&amp;finess=710978289&amp;choix2=descact&amp;typedesc=comp&amp;_program=orfee.orfee_trt.sas" xr:uid="{C2EB6EA9-3B6D-6A4D-9C8B-C7F8F2531C88}"/>
    <hyperlink ref="C89" r:id="rId51" display="https://www.scansante.fr/applications/flux-entre-etablissements-orfee/submit?an=20&amp;gp=C23&amp;choix1=choix1_etab&amp;finess=710978289&amp;choix2=descact&amp;typedesc=comp&amp;_program=orfee.orfee_trt.sas" xr:uid="{F52F9842-91DC-AA43-8A25-09EAE2A2B479}"/>
    <hyperlink ref="C90" r:id="rId52" display="https://www.scansante.fr/applications/flux-entre-etablissements-orfee/submit?an=20&amp;gp=K10&amp;choix1=choix1_etab&amp;finess=710978289&amp;choix2=descact&amp;typedesc=comp&amp;_program=orfee.orfee_trt.sas" xr:uid="{DBAEB9DD-3862-BD40-8347-FADCB347E466}"/>
    <hyperlink ref="C91" r:id="rId53" display="https://www.scansante.fr/applications/flux-entre-etablissements-orfee/submit?an=20&amp;gp=K15&amp;choix1=choix1_etab&amp;finess=710978289&amp;choix2=descact&amp;typedesc=comp&amp;_program=orfee.orfee_trt.sas" xr:uid="{0EC7A5FD-DA5E-6745-8B3E-519526728B67}"/>
    <hyperlink ref="C92" r:id="rId54" display="https://www.scansante.fr/applications/flux-entre-etablissements-orfee/submit?an=20&amp;gp=K08&amp;choix1=choix1_etab&amp;finess=710978289&amp;choix2=descact&amp;typedesc=comp&amp;_program=orfee.orfee_trt.sas" xr:uid="{33CDBEA5-26A0-884A-B142-8A198E77409E}"/>
    <hyperlink ref="C93" r:id="rId55" display="https://www.scansante.fr/applications/flux-entre-etablissements-orfee/submit?an=20&amp;gp=K13&amp;choix1=choix1_etab&amp;finess=710978289&amp;choix2=descact&amp;typedesc=comp&amp;_program=orfee.orfee_trt.sas" xr:uid="{6F692788-17E7-8A4F-B43C-E2ED3EE6B301}"/>
    <hyperlink ref="C94" r:id="rId56" display="https://www.scansante.fr/applications/flux-entre-etablissements-orfee/submit?an=20&amp;gp=C20&amp;choix1=choix1_etab&amp;finess=710978289&amp;choix2=descact&amp;typedesc=comp&amp;_program=orfee.orfee_trt.sas" xr:uid="{9E7C20FD-3F22-A145-A7B1-CA98E7646B94}"/>
    <hyperlink ref="C95" r:id="rId57" display="https://www.scansante.fr/applications/flux-entre-etablissements-orfee/submit?an=20&amp;gp=C18&amp;choix1=choix1_etab&amp;finess=710978289&amp;choix2=descact&amp;typedesc=comp&amp;_program=orfee.orfee_trt.sas" xr:uid="{0185AA69-1945-F84D-A189-0AE816F6BCBB}"/>
    <hyperlink ref="C96" r:id="rId58" display="https://www.scansante.fr/applications/flux-entre-etablissements-orfee/submit?an=20&amp;gp=C21&amp;choix1=choix1_etab&amp;finess=710978289&amp;choix2=descact&amp;typedesc=comp&amp;_program=orfee.orfee_trt.sas" xr:uid="{7550CBD2-CE26-CE46-AD66-F6A83D486B3A}"/>
    <hyperlink ref="C97" r:id="rId59" display="https://www.scansante.fr/applications/flux-entre-etablissements-orfee/submit?an=20&amp;gp=N03&amp;choix1=choix1_etab&amp;finess=710978289&amp;choix2=descact&amp;typedesc=comp&amp;_program=orfee.orfee_trt.sas" xr:uid="{568742D1-B686-9B49-A86A-AFE24FEB1494}"/>
    <hyperlink ref="C98" r:id="rId60" display="https://www.scansante.fr/applications/flux-entre-etablissements-orfee/submit?an=20&amp;gp=K07&amp;choix1=choix1_etab&amp;finess=710978289&amp;choix2=descact&amp;typedesc=comp&amp;_program=orfee.orfee_trt.sas" xr:uid="{1425C168-528E-A94A-8276-47903D1B09EA}"/>
    <hyperlink ref="C99" r:id="rId61" display="https://www.scansante.fr/applications/flux-entre-etablissements-orfee/submit?an=20&amp;gp=K09&amp;choix1=choix1_etab&amp;finess=710978289&amp;choix2=descact&amp;typedesc=comp&amp;_program=orfee.orfee_trt.sas" xr:uid="{3388E911-0A28-B940-BCCB-E2BDA208385D}"/>
    <hyperlink ref="C100" r:id="rId62" display="https://www.scansante.fr/applications/flux-entre-etablissements-orfee/submit?an=20&amp;gp=C19&amp;choix1=choix1_etab&amp;finess=710978289&amp;choix2=descact&amp;typedesc=comp&amp;_program=orfee.orfee_trt.sas" xr:uid="{9866D036-C1EB-6445-9FC2-40DB4F167CAA}"/>
    <hyperlink ref="Q3" r:id="rId63" display="https://www.scansante.fr/applications/flux-entre-etablissements-orfee/submit?an=20&amp;gp=ALL&amp;choix1=choix1_etab&amp;finess=710978255&amp;choix2=descact&amp;typedesc=comp&amp;_program=orfee.orfee_trt.sas" xr:uid="{B4F0ADFF-6101-AA44-9D31-A9CAD7ADF5E9}"/>
    <hyperlink ref="Q4" r:id="rId64" display="https://www.scansante.fr/applications/flux-entre-etablissements-orfee/submit?an=20&amp;gp=X06&amp;choix1=choix1_etab&amp;finess=710978255&amp;choix2=descact&amp;typedesc=comp&amp;_program=orfee.orfee_trt.sas" xr:uid="{3E7968D2-20B4-004A-9A6F-FC295F56C600}"/>
    <hyperlink ref="Q6" r:id="rId65" display="https://www.scansante.fr/applications/flux-entre-etablissements-orfee/submit?an=20&amp;gp=X05&amp;choix1=choix1_etab&amp;finess=710978255&amp;choix2=descact&amp;typedesc=comp&amp;_program=orfee.orfee_trt.sas" xr:uid="{7D261675-26D8-D244-96C4-2140F61BA028}"/>
    <hyperlink ref="Q8" r:id="rId66" display="https://www.scansante.fr/applications/flux-entre-etablissements-orfee/submit?an=20&amp;gp=X03&amp;choix1=choix1_etab&amp;finess=710978255&amp;choix2=descact&amp;typedesc=comp&amp;_program=orfee.orfee_trt.sas" xr:uid="{64D41FB1-15F4-A846-A411-602FFFF48E87}"/>
    <hyperlink ref="Q9" r:id="rId67" display="https://www.scansante.fr/applications/flux-entre-etablissements-orfee/submit?an=20&amp;gp=X08&amp;choix1=choix1_etab&amp;finess=710978255&amp;choix2=descact&amp;typedesc=comp&amp;_program=orfee.orfee_trt.sas" xr:uid="{B0A74348-2195-C941-9CA5-A3250531C5DD}"/>
    <hyperlink ref="Q10" r:id="rId68" display="https://www.scansante.fr/applications/flux-entre-etablissements-orfee/submit?an=20&amp;gp=X22&amp;choix1=choix1_etab&amp;finess=710978255&amp;choix2=descact&amp;typedesc=comp&amp;_program=orfee.orfee_trt.sas" xr:uid="{A9AD89C2-7496-FE4B-9977-1CECBED31D29}"/>
    <hyperlink ref="Q11" r:id="rId69" display="https://www.scansante.fr/applications/flux-entre-etablissements-orfee/submit?an=20&amp;gp=X07&amp;choix1=choix1_etab&amp;finess=710978255&amp;choix2=descact&amp;typedesc=comp&amp;_program=orfee.orfee_trt.sas" xr:uid="{E0CABD25-1D3B-2442-A890-EB0107AE9071}"/>
    <hyperlink ref="Q12" r:id="rId70" display="https://www.scansante.fr/applications/flux-entre-etablissements-orfee/submit?an=20&amp;gp=X20&amp;choix1=choix1_etab&amp;finess=710978255&amp;choix2=descact&amp;typedesc=comp&amp;_program=orfee.orfee_trt.sas" xr:uid="{4FFB020A-4217-164E-A8AD-208DE339E378}"/>
    <hyperlink ref="Q13" r:id="rId71" display="https://www.scansante.fr/applications/flux-entre-etablissements-orfee/submit?an=20&amp;gp=X16&amp;choix1=choix1_etab&amp;finess=710978255&amp;choix2=descact&amp;typedesc=comp&amp;_program=orfee.orfee_trt.sas" xr:uid="{76A479C3-27B3-E64C-9C8F-C707F18A108A}"/>
    <hyperlink ref="Q14" r:id="rId72" display="https://www.scansante.fr/applications/flux-entre-etablissements-orfee/submit?an=20&amp;gp=X12&amp;choix1=choix1_etab&amp;finess=710978255&amp;choix2=descact&amp;typedesc=comp&amp;_program=orfee.orfee_trt.sas" xr:uid="{1A954AF7-8ADF-7C48-908E-D979AF3ABF97}"/>
    <hyperlink ref="Q15" r:id="rId73" display="https://www.scansante.fr/applications/flux-entre-etablissements-orfee/submit?an=20&amp;gp=X15&amp;choix1=choix1_etab&amp;finess=710978255&amp;choix2=descact&amp;typedesc=comp&amp;_program=orfee.orfee_trt.sas" xr:uid="{31A89F9E-649D-2747-86ED-689477466B64}"/>
    <hyperlink ref="Q16" r:id="rId74" display="https://www.scansante.fr/applications/flux-entre-etablissements-orfee/submit?an=20&amp;gp=X14&amp;choix1=choix1_etab&amp;finess=710978255&amp;choix2=descact&amp;typedesc=comp&amp;_program=orfee.orfee_trt.sas" xr:uid="{D210E568-F1A8-0E45-8304-19DE83B8F7ED}"/>
    <hyperlink ref="Q17" r:id="rId75" display="https://www.scansante.fr/applications/flux-entre-etablissements-orfee/submit?an=20&amp;gp=X19&amp;choix1=choix1_etab&amp;finess=710978255&amp;choix2=descact&amp;typedesc=comp&amp;_program=orfee.orfee_trt.sas" xr:uid="{C0E9ED0B-4595-4F49-A0C7-F68C73F4221A}"/>
    <hyperlink ref="Q18" r:id="rId76" display="https://www.scansante.fr/applications/flux-entre-etablissements-orfee/submit?an=20&amp;gp=X24&amp;choix1=choix1_etab&amp;finess=710978255&amp;choix2=descact&amp;typedesc=comp&amp;_program=orfee.orfee_trt.sas" xr:uid="{EA3DAA28-FB08-A244-81F8-F16499F02751}"/>
    <hyperlink ref="Q19" r:id="rId77" display="https://www.scansante.fr/applications/flux-entre-etablissements-orfee/submit?an=20&amp;gp=X02&amp;choix1=choix1_etab&amp;finess=710978255&amp;choix2=descact&amp;typedesc=comp&amp;_program=orfee.orfee_trt.sas" xr:uid="{07CF029C-4036-B84A-90F6-D52B37E5338F}"/>
    <hyperlink ref="Q20" r:id="rId78" display="https://www.scansante.fr/applications/flux-entre-etablissements-orfee/submit?an=20&amp;gp=X18&amp;choix1=choix1_etab&amp;finess=710978255&amp;choix2=descact&amp;typedesc=comp&amp;_program=orfee.orfee_trt.sas" xr:uid="{41F868F1-B970-E140-AD1D-712CC22BD82B}"/>
    <hyperlink ref="AE3" r:id="rId79" display="https://www.scansante.fr/applications/flux-entre-etablissements-orfee/submit?an=20&amp;gp=ALL&amp;choix1=choix1_etab&amp;finess=710010067&amp;choix2=descact&amp;typedesc=comp&amp;_program=orfee.orfee_trt.sas" xr:uid="{088DB150-36A8-7A4C-A635-BD3316A0FDDF}"/>
    <hyperlink ref="AE4" r:id="rId80" display="https://www.scansante.fr/applications/flux-entre-etablissements-orfee/submit?an=20&amp;gp=C09&amp;choix1=choix1_etab&amp;finess=710010067&amp;choix2=descact&amp;typedesc=comp&amp;_program=orfee.orfee_trt.sas" xr:uid="{6689F2DC-0B4C-D844-8A5F-DE18BE479F29}"/>
    <hyperlink ref="AE11" r:id="rId81" display="https://www.scansante.fr/applications/flux-entre-etablissements-orfee/submit?an=20&amp;gp=X07&amp;choix1=choix1_etab&amp;finess=710010067&amp;choix2=descact&amp;typedesc=comp&amp;_program=orfee.orfee_trt.sas" xr:uid="{B1FEA98B-E45C-3146-8BC3-A17800CF5B2C}"/>
    <hyperlink ref="AE14" r:id="rId82" display="https://www.scansante.fr/applications/flux-entre-etablissements-orfee/submit?an=20&amp;gp=X03&amp;choix1=choix1_etab&amp;finess=710010067&amp;choix2=descact&amp;typedesc=comp&amp;_program=orfee.orfee_trt.sas" xr:uid="{DAA7355F-F6D3-6E4F-A3E3-AB65BE1C651C}"/>
    <hyperlink ref="AE18" r:id="rId83" display="https://www.scansante.fr/applications/flux-entre-etablissements-orfee/submit?an=20&amp;gp=X06&amp;choix1=choix1_etab&amp;finess=710010067&amp;choix2=descact&amp;typedesc=comp&amp;_program=orfee.orfee_trt.sas" xr:uid="{886421FC-2EB0-9042-9726-5AB3BF78D251}"/>
    <hyperlink ref="AE21" r:id="rId84" display="https://www.scansante.fr/applications/flux-entre-etablissements-orfee/submit?an=20&amp;gp=X05&amp;choix1=choix1_etab&amp;finess=710010067&amp;choix2=descact&amp;typedesc=comp&amp;_program=orfee.orfee_trt.sas" xr:uid="{C7F2A503-5DE9-4C48-A262-9A960929B37F}"/>
    <hyperlink ref="AE24" r:id="rId85" display="https://www.scansante.fr/applications/flux-entre-etablissements-orfee/submit?an=20&amp;gp=X02&amp;choix1=choix1_etab&amp;finess=710010067&amp;choix2=descact&amp;typedesc=comp&amp;_program=orfee.orfee_trt.sas" xr:uid="{5F13BB82-F656-9A4C-ABCF-FBF288911210}"/>
    <hyperlink ref="AE27" r:id="rId86" display="https://www.scansante.fr/applications/flux-entre-etablissements-orfee/submit?an=20&amp;gp=X20&amp;choix1=choix1_etab&amp;finess=710010067&amp;choix2=descact&amp;typedesc=comp&amp;_program=orfee.orfee_trt.sas" xr:uid="{9FE88361-E962-7044-BF69-355B093A2C93}"/>
    <hyperlink ref="AE29" r:id="rId87" display="https://www.scansante.fr/applications/flux-entre-etablissements-orfee/submit?an=20&amp;gp=X24&amp;choix1=choix1_etab&amp;finess=710010067&amp;choix2=descact&amp;typedesc=comp&amp;_program=orfee.orfee_trt.sas" xr:uid="{CD371F81-3F8E-8E47-8E4C-CDA4D82C91A5}"/>
    <hyperlink ref="AE31" r:id="rId88" display="https://www.scansante.fr/applications/flux-entre-etablissements-orfee/submit?an=20&amp;gp=C11&amp;choix1=choix1_etab&amp;finess=710010067&amp;choix2=descact&amp;typedesc=comp&amp;_program=orfee.orfee_trt.sas" xr:uid="{3DEAF78A-80EA-2D49-9BDF-53F617E1DCF3}"/>
    <hyperlink ref="AE33" r:id="rId89" display="https://www.scansante.fr/applications/flux-entre-etablissements-orfee/submit?an=20&amp;gp=X12&amp;choix1=choix1_etab&amp;finess=710010067&amp;choix2=descact&amp;typedesc=comp&amp;_program=orfee.orfee_trt.sas" xr:uid="{AA054685-E6E8-E84B-9B1D-8BF64E4C37D2}"/>
    <hyperlink ref="AE35" r:id="rId90" display="https://www.scansante.fr/applications/flux-entre-etablissements-orfee/submit?an=20&amp;gp=X16&amp;choix1=choix1_etab&amp;finess=710010067&amp;choix2=descact&amp;typedesc=comp&amp;_program=orfee.orfee_trt.sas" xr:uid="{921AC9F6-E1DC-3D45-8372-E8ECD7D29ED3}"/>
    <hyperlink ref="AE39" r:id="rId91" display="https://www.scansante.fr/applications/flux-entre-etablissements-orfee/submit?an=20&amp;gp=C02&amp;choix1=choix1_etab&amp;finess=710010067&amp;choix2=descact&amp;typedesc=comp&amp;_program=orfee.orfee_trt.sas" xr:uid="{BA8CB640-FAB2-B843-93F2-184E65D74FC6}"/>
    <hyperlink ref="AE40" r:id="rId92" display="https://www.scansante.fr/applications/flux-entre-etablissements-orfee/submit?an=20&amp;gp=C07&amp;choix1=choix1_etab&amp;finess=710010067&amp;choix2=descact&amp;typedesc=comp&amp;_program=orfee.orfee_trt.sas" xr:uid="{60F8CA17-8BF0-CE47-9B9E-7FEB69D9B4CB}"/>
    <hyperlink ref="AE42" r:id="rId93" display="https://www.scansante.fr/applications/flux-entre-etablissements-orfee/submit?an=20&amp;gp=X14&amp;choix1=choix1_etab&amp;finess=710010067&amp;choix2=descact&amp;typedesc=comp&amp;_program=orfee.orfee_trt.sas" xr:uid="{0C8B7CF8-8173-134C-BD86-604D27A9E7CC}"/>
    <hyperlink ref="AE44" r:id="rId94" display="https://www.scansante.fr/applications/flux-entre-etablissements-orfee/submit?an=20&amp;gp=X04&amp;choix1=choix1_etab&amp;finess=710010067&amp;choix2=descact&amp;typedesc=comp&amp;_program=orfee.orfee_trt.sas" xr:uid="{8F844675-FD1D-2544-8BB4-B875FDC7FA45}"/>
    <hyperlink ref="AE46" r:id="rId95" display="https://www.scansante.fr/applications/flux-entre-etablissements-orfee/submit?an=20&amp;gp=X22&amp;choix1=choix1_etab&amp;finess=710010067&amp;choix2=descact&amp;typedesc=comp&amp;_program=orfee.orfee_trt.sas" xr:uid="{ECCD7CF3-91FE-AF45-AA33-2854382FB8C1}"/>
    <hyperlink ref="AE48" r:id="rId96" display="https://www.scansante.fr/applications/flux-entre-etablissements-orfee/submit?an=20&amp;gp=X15&amp;choix1=choix1_etab&amp;finess=710010067&amp;choix2=descact&amp;typedesc=comp&amp;_program=orfee.orfee_trt.sas" xr:uid="{8E82A117-B335-0A41-96CD-B71B96DC215F}"/>
    <hyperlink ref="AE49" r:id="rId97" display="https://www.scansante.fr/applications/flux-entre-etablissements-orfee/submit?an=20&amp;gp=X19&amp;choix1=choix1_etab&amp;finess=710010067&amp;choix2=descact&amp;typedesc=comp&amp;_program=orfee.orfee_trt.sas" xr:uid="{F66273E0-54C8-594C-A046-E8536622FE26}"/>
    <hyperlink ref="AE50" r:id="rId98" display="https://www.scansante.fr/applications/flux-entre-etablissements-orfee/submit?an=20&amp;gp=X09&amp;choix1=choix1_etab&amp;finess=710010067&amp;choix2=descact&amp;typedesc=comp&amp;_program=orfee.orfee_trt.sas" xr:uid="{EA1EFB3F-589C-C249-A97A-390472CE631D}"/>
    <hyperlink ref="AE52" r:id="rId99" display="https://www.scansante.fr/applications/flux-entre-etablissements-orfee/submit?an=20&amp;gp=C08&amp;choix1=choix1_etab&amp;finess=710010067&amp;choix2=descact&amp;typedesc=comp&amp;_program=orfee.orfee_trt.sas" xr:uid="{E03A8525-93FE-C248-B5E5-A59DD73088D0}"/>
    <hyperlink ref="AE53" r:id="rId100" display="https://www.scansante.fr/applications/flux-entre-etablissements-orfee/submit?an=20&amp;gp=X21&amp;choix1=choix1_etab&amp;finess=710010067&amp;choix2=descact&amp;typedesc=comp&amp;_program=orfee.orfee_trt.sas" xr:uid="{E9F1C021-0F7B-5E47-B893-A89EA51EEF1A}"/>
    <hyperlink ref="AE54" r:id="rId101" display="https://www.scansante.fr/applications/flux-entre-etablissements-orfee/submit?an=20&amp;gp=C25&amp;choix1=choix1_etab&amp;finess=710010067&amp;choix2=descact&amp;typedesc=comp&amp;_program=orfee.orfee_trt.sas" xr:uid="{D9CF756C-70CA-AA4C-B553-E1FFEC633D21}"/>
    <hyperlink ref="AE55" r:id="rId102" display="https://www.scansante.fr/applications/flux-entre-etablissements-orfee/submit?an=20&amp;gp=K02&amp;choix1=choix1_etab&amp;finess=710010067&amp;choix2=descact&amp;typedesc=comp&amp;_program=orfee.orfee_trt.sas" xr:uid="{E27B6ADD-010F-A04F-A91C-5572CD306329}"/>
    <hyperlink ref="AE56" r:id="rId103" display="https://www.scansante.fr/applications/flux-entre-etablissements-orfee/submit?an=20&amp;gp=S02&amp;choix1=choix1_etab&amp;finess=710010067&amp;choix2=descact&amp;typedesc=comp&amp;_program=orfee.orfee_trt.sas" xr:uid="{CF32261F-4296-D94F-893A-030C8347DAAB}"/>
    <hyperlink ref="AE57" r:id="rId104" display="https://www.scansante.fr/applications/flux-entre-etablissements-orfee/submit?an=20&amp;gp=S03&amp;choix1=choix1_etab&amp;finess=710010067&amp;choix2=descact&amp;typedesc=comp&amp;_program=orfee.orfee_trt.sas" xr:uid="{BAAC5859-3528-8745-938D-EF124E5A61E4}"/>
    <hyperlink ref="AE58" r:id="rId105" display="https://www.scansante.fr/applications/flux-entre-etablissements-orfee/submit?an=20&amp;gp=N02&amp;choix1=choix1_etab&amp;finess=710010067&amp;choix2=descact&amp;typedesc=comp&amp;_program=orfee.orfee_trt.sas" xr:uid="{99E14840-D6EF-694D-9731-849338C1A19E}"/>
    <hyperlink ref="AE59" r:id="rId106" display="https://www.scansante.fr/applications/flux-entre-etablissements-orfee/submit?an=20&amp;gp=O01&amp;choix1=choix1_etab&amp;finess=710010067&amp;choix2=descact&amp;typedesc=comp&amp;_program=orfee.orfee_trt.sas" xr:uid="{8394D071-CFC5-004F-9CB5-895E8B0CF70B}"/>
    <hyperlink ref="AE60" r:id="rId107" display="https://www.scansante.fr/applications/flux-entre-etablissements-orfee/submit?an=20&amp;gp=C16&amp;choix1=choix1_etab&amp;finess=710010067&amp;choix2=descact&amp;typedesc=comp&amp;_program=orfee.orfee_trt.sas" xr:uid="{DFD199B3-1C36-454F-B8A4-3A7AABEB2519}"/>
    <hyperlink ref="AE61" r:id="rId108" display="https://www.scansante.fr/applications/flux-entre-etablissements-orfee/submit?an=20&amp;gp=K09&amp;choix1=choix1_etab&amp;finess=710010067&amp;choix2=descact&amp;typedesc=comp&amp;_program=orfee.orfee_trt.sas" xr:uid="{C8BD77E7-80F2-8243-997C-376F2256D271}"/>
    <hyperlink ref="AE62" r:id="rId109" display="https://www.scansante.fr/applications/flux-entre-etablissements-orfee/submit?an=20&amp;gp=C19&amp;choix1=choix1_etab&amp;finess=710010067&amp;choix2=descact&amp;typedesc=comp&amp;_program=orfee.orfee_trt.sas" xr:uid="{8A5E4E50-100B-7A4A-9687-A04872BDD8B0}"/>
    <hyperlink ref="AE63" r:id="rId110" display="https://www.scansante.fr/applications/flux-entre-etablissements-orfee/submit?an=20&amp;gp=O04&amp;choix1=choix1_etab&amp;finess=710010067&amp;choix2=descact&amp;typedesc=comp&amp;_program=orfee.orfee_trt.sas" xr:uid="{CA0E19B1-2E5D-D640-A4EB-D150EA0E04AA}"/>
    <hyperlink ref="AE64" r:id="rId111" display="https://www.scansante.fr/applications/flux-entre-etablissements-orfee/submit?an=20&amp;gp=S05&amp;choix1=choix1_etab&amp;finess=710010067&amp;choix2=descact&amp;typedesc=comp&amp;_program=orfee.orfee_trt.sas" xr:uid="{4942FAB0-0B4B-AF4C-9288-890A95E34823}"/>
    <hyperlink ref="AE65" r:id="rId112" display="https://www.scansante.fr/applications/flux-entre-etablissements-orfee/submit?an=20&amp;gp=C20&amp;choix1=choix1_etab&amp;finess=710010067&amp;choix2=descact&amp;typedesc=comp&amp;_program=orfee.orfee_trt.sas" xr:uid="{3FFF26D0-6388-9047-91D5-3CAF4E09A5A3}"/>
    <hyperlink ref="AE66" r:id="rId113" display="https://www.scansante.fr/applications/flux-entre-etablissements-orfee/submit?an=20&amp;gp=C17&amp;choix1=choix1_etab&amp;finess=710010067&amp;choix2=descact&amp;typedesc=comp&amp;_program=orfee.orfee_trt.sas" xr:uid="{97402242-1202-1E48-B2D2-0C720B93D37C}"/>
    <hyperlink ref="AE67" r:id="rId114" display="https://www.scansante.fr/applications/flux-entre-etablissements-orfee/submit?an=20&amp;gp=K10&amp;choix1=choix1_etab&amp;finess=710010067&amp;choix2=descact&amp;typedesc=comp&amp;_program=orfee.orfee_trt.sas" xr:uid="{E0191624-7926-9B4E-9537-38FFCDAA7826}"/>
    <hyperlink ref="AE68" r:id="rId115" display="https://www.scansante.fr/applications/flux-entre-etablissements-orfee/submit?an=20&amp;gp=K05&amp;choix1=choix1_etab&amp;finess=710010067&amp;choix2=descact&amp;typedesc=comp&amp;_program=orfee.orfee_trt.sas" xr:uid="{CE88C614-3362-FF46-8AD4-878D79E65084}"/>
    <hyperlink ref="AE69" r:id="rId116" display="https://www.scansante.fr/applications/flux-entre-etablissements-orfee/submit?an=20&amp;gp=O03&amp;choix1=choix1_etab&amp;finess=710010067&amp;choix2=descact&amp;typedesc=comp&amp;_program=orfee.orfee_trt.sas" xr:uid="{6C27CB71-2ABF-5D43-8042-1781D0EAEBE8}"/>
    <hyperlink ref="AE70" r:id="rId117" display="https://www.scansante.fr/applications/flux-entre-etablissements-orfee/submit?an=20&amp;gp=C10&amp;choix1=choix1_etab&amp;finess=710010067&amp;choix2=descact&amp;typedesc=comp&amp;_program=orfee.orfee_trt.sas" xr:uid="{90AF168F-0D42-944D-A43B-6F5DB819DC69}"/>
    <hyperlink ref="AE71" r:id="rId118" display="https://www.scansante.fr/applications/flux-entre-etablissements-orfee/submit?an=20&amp;gp=O02&amp;choix1=choix1_etab&amp;finess=710010067&amp;choix2=descact&amp;typedesc=comp&amp;_program=orfee.orfee_trt.sas" xr:uid="{6B6338C3-9A32-E047-9698-1AF8F991CFF3}"/>
    <hyperlink ref="AE72" r:id="rId119" display="https://www.scansante.fr/applications/flux-entre-etablissements-orfee/submit?an=20&amp;gp=X13&amp;choix1=choix1_etab&amp;finess=710010067&amp;choix2=descact&amp;typedesc=comp&amp;_program=orfee.orfee_trt.sas" xr:uid="{933FED09-329A-F044-BC88-AC1DA600564A}"/>
    <hyperlink ref="AE73" r:id="rId120" display="https://www.scansante.fr/applications/flux-entre-etablissements-orfee/submit?an=20&amp;gp=C15&amp;choix1=choix1_etab&amp;finess=710010067&amp;choix2=descact&amp;typedesc=comp&amp;_program=orfee.orfee_trt.sas" xr:uid="{18E2FFB3-4C1C-434B-BA17-4B373866C7D7}"/>
    <hyperlink ref="AE74" r:id="rId121" display="https://www.scansante.fr/applications/flux-entre-etablissements-orfee/submit?an=20&amp;gp=K06&amp;choix1=choix1_etab&amp;finess=710010067&amp;choix2=descact&amp;typedesc=comp&amp;_program=orfee.orfee_trt.sas" xr:uid="{6C77F38F-E3BF-2843-86D7-9DC67C3AA7F9}"/>
    <hyperlink ref="AE75" r:id="rId122" display="https://www.scansante.fr/applications/flux-entre-etablissements-orfee/submit?an=20&amp;gp=K12&amp;choix1=choix1_etab&amp;finess=710010067&amp;choix2=descact&amp;typedesc=comp&amp;_program=orfee.orfee_trt.sas" xr:uid="{B738FAAB-502D-734C-94D1-10DC19837AAA}"/>
    <hyperlink ref="AE76" r:id="rId123" display="https://www.scansante.fr/applications/flux-entre-etablissements-orfee/submit?an=20&amp;gp=X23&amp;choix1=choix1_etab&amp;finess=710010067&amp;choix2=descact&amp;typedesc=comp&amp;_program=orfee.orfee_trt.sas" xr:uid="{DFDF111C-B962-C54B-A851-EF5C585B7B93}"/>
    <hyperlink ref="AE77" r:id="rId124" display="https://www.scansante.fr/applications/flux-entre-etablissements-orfee/submit?an=20&amp;gp=C14&amp;choix1=choix1_etab&amp;finess=710010067&amp;choix2=descact&amp;typedesc=comp&amp;_program=orfee.orfee_trt.sas" xr:uid="{27AE583F-C204-4541-8EBA-C69ECEADF326}"/>
    <hyperlink ref="AE78" r:id="rId125" display="https://www.scansante.fr/applications/flux-entre-etablissements-orfee/submit?an=20&amp;gp=X10&amp;choix1=choix1_etab&amp;finess=710010067&amp;choix2=descact&amp;typedesc=comp&amp;_program=orfee.orfee_trt.sas" xr:uid="{6B9CB30D-5EEA-3949-803F-4547C4DD2B68}"/>
    <hyperlink ref="AE79" r:id="rId126" display="https://www.scansante.fr/applications/flux-entre-etablissements-orfee/submit?an=20&amp;gp=X18&amp;choix1=choix1_etab&amp;finess=710010067&amp;choix2=descact&amp;typedesc=comp&amp;_program=orfee.orfee_trt.sas" xr:uid="{FE4BD7DB-F70F-EE42-BBB4-C7C5BB4E7A21}"/>
    <hyperlink ref="AE80" r:id="rId127" display="https://www.scansante.fr/applications/flux-entre-etablissements-orfee/submit?an=20&amp;gp=C23&amp;choix1=choix1_etab&amp;finess=710010067&amp;choix2=descact&amp;typedesc=comp&amp;_program=orfee.orfee_trt.sas" xr:uid="{7435C386-D909-5D4D-A6AE-B4D1BE9BD176}"/>
    <hyperlink ref="AE81" r:id="rId128" display="https://www.scansante.fr/applications/flux-entre-etablissements-orfee/submit?an=20&amp;gp=X11&amp;choix1=choix1_etab&amp;finess=710010067&amp;choix2=descact&amp;typedesc=comp&amp;_program=orfee.orfee_trt.sas" xr:uid="{2E4B9F9B-75E6-8240-960C-05033735A406}"/>
    <hyperlink ref="AE82" r:id="rId129" display="https://www.scansante.fr/applications/flux-entre-etablissements-orfee/submit?an=20&amp;gp=N03&amp;choix1=choix1_etab&amp;finess=710010067&amp;choix2=descact&amp;typedesc=comp&amp;_program=orfee.orfee_trt.sas" xr:uid="{1305B09D-78E9-4F43-8BB1-0FC7E3633BB8}"/>
    <hyperlink ref="AE83" r:id="rId130" display="https://www.scansante.fr/applications/flux-entre-etablissements-orfee/submit?an=20&amp;gp=K15&amp;choix1=choix1_etab&amp;finess=710010067&amp;choix2=descact&amp;typedesc=comp&amp;_program=orfee.orfee_trt.sas" xr:uid="{33FAB970-33A8-274F-BC1B-EC40D4669065}"/>
    <hyperlink ref="AE84" r:id="rId131" display="https://www.scansante.fr/applications/flux-entre-etablissements-orfee/submit?an=20&amp;gp=K08&amp;choix1=choix1_etab&amp;finess=710010067&amp;choix2=descact&amp;typedesc=comp&amp;_program=orfee.orfee_trt.sas" xr:uid="{17E6E69E-B4C3-AC46-831F-2C744603E48E}"/>
    <hyperlink ref="AE85" r:id="rId132" display="https://www.scansante.fr/applications/flux-entre-etablissements-orfee/submit?an=20&amp;gp=C13&amp;choix1=choix1_etab&amp;finess=710010067&amp;choix2=descact&amp;typedesc=comp&amp;_program=orfee.orfee_trt.sas" xr:uid="{42B12746-5CE3-A740-94C1-97685B3DD87A}"/>
    <hyperlink ref="AE86" r:id="rId133" display="https://www.scansante.fr/applications/flux-entre-etablissements-orfee/submit?an=20&amp;gp=C21&amp;choix1=choix1_etab&amp;finess=710010067&amp;choix2=descact&amp;typedesc=comp&amp;_program=orfee.orfee_trt.sas" xr:uid="{C75C2EBA-C901-594C-86D9-17951DC87E71}"/>
    <hyperlink ref="AE87" r:id="rId134" display="https://www.scansante.fr/applications/flux-entre-etablissements-orfee/submit?an=20&amp;gp=K07&amp;choix1=choix1_etab&amp;finess=710010067&amp;choix2=descact&amp;typedesc=comp&amp;_program=orfee.orfee_trt.sas" xr:uid="{B8A80DE5-867D-724F-8C0B-FF7257D82CDD}"/>
    <hyperlink ref="AS3" r:id="rId135" display="https://www.scansante.fr/applications/flux-entre-etablissements-orfee/submit?an=20&amp;gp=ALL&amp;choix1=choix1_etab&amp;finess=710978131&amp;choix2=descact&amp;typedesc=comp&amp;_program=orfee.orfee_trt.sas" xr:uid="{F2DAAD4B-00FA-1841-AC91-47453818E2F5}"/>
    <hyperlink ref="AS4" r:id="rId136" display="https://www.scansante.fr/applications/flux-entre-etablissements-orfee/submit?an=20&amp;gp=X08&amp;choix1=choix1_etab&amp;finess=710978131&amp;choix2=descact&amp;typedesc=comp&amp;_program=orfee.orfee_trt.sas" xr:uid="{F0E66FFB-06C5-8446-AEF1-B26B4F8C6CA4}"/>
    <hyperlink ref="AS5" r:id="rId137" display="https://www.scansante.fr/applications/flux-entre-etablissements-orfee/submit?an=20&amp;gp=X22&amp;choix1=choix1_etab&amp;finess=710978131&amp;choix2=descact&amp;typedesc=comp&amp;_program=orfee.orfee_trt.sas" xr:uid="{ADAC0C19-AA70-A448-BFFD-9C74BA7E232D}"/>
    <hyperlink ref="AS6" r:id="rId138" display="https://www.scansante.fr/applications/flux-entre-etablissements-orfee/submit?an=20&amp;gp=X24&amp;choix1=choix1_etab&amp;finess=710978131&amp;choix2=descact&amp;typedesc=comp&amp;_program=orfee.orfee_trt.sas" xr:uid="{6E045EA2-47E9-7B4A-B9E0-192369BEA9CF}"/>
    <hyperlink ref="AS7" r:id="rId139" display="https://www.scansante.fr/applications/flux-entre-etablissements-orfee/submit?an=20&amp;gp=X20&amp;choix1=choix1_etab&amp;finess=710978131&amp;choix2=descact&amp;typedesc=comp&amp;_program=orfee.orfee_trt.sas" xr:uid="{ED7C4AFC-0DD0-364B-BFEA-59C3974DE344}"/>
    <hyperlink ref="AS8" r:id="rId140" display="https://www.scansante.fr/applications/flux-entre-etablissements-orfee/submit?an=20&amp;gp=X03&amp;choix1=choix1_etab&amp;finess=710978131&amp;choix2=descact&amp;typedesc=comp&amp;_program=orfee.orfee_trt.sas" xr:uid="{1DBDF4A1-6912-494A-8F54-C329FC44F3F9}"/>
    <hyperlink ref="BD3" r:id="rId141" display="https://www.scansante.fr/applications/flux-entre-etablissements-orfee/submit?an=20&amp;gp=ALL&amp;choix1=choix1_etab&amp;finess=710978180&amp;choix2=descact&amp;typedesc=comp&amp;_program=orfee.orfee_trt.sas" xr:uid="{DCD7D2BD-B053-BB46-A877-2A00C78FAD9A}"/>
    <hyperlink ref="BD4" r:id="rId142" display="https://www.scansante.fr/applications/flux-entre-etablissements-orfee/submit?an=20&amp;gp=X20&amp;choix1=choix1_etab&amp;finess=710978180&amp;choix2=descact&amp;typedesc=comp&amp;_program=orfee.orfee_trt.sas" xr:uid="{664CE9FF-C6FA-9D4E-9344-10E784B0F28C}"/>
    <hyperlink ref="BD5" r:id="rId143" display="https://www.scansante.fr/applications/flux-entre-etablissements-orfee/submit?an=20&amp;gp=X08&amp;choix1=choix1_etab&amp;finess=710978180&amp;choix2=descact&amp;typedesc=comp&amp;_program=orfee.orfee_trt.sas" xr:uid="{6FEC71D1-2E8F-6645-A423-12E3C819DE46}"/>
    <hyperlink ref="BD6" r:id="rId144" display="https://www.scansante.fr/applications/flux-entre-etablissements-orfee/submit?an=20&amp;gp=X24&amp;choix1=choix1_etab&amp;finess=710978180&amp;choix2=descact&amp;typedesc=comp&amp;_program=orfee.orfee_trt.sas" xr:uid="{006256C6-9B50-4345-B1B8-668F11DC8B7F}"/>
    <hyperlink ref="BD7" r:id="rId145" display="https://www.scansante.fr/applications/flux-entre-etablissements-orfee/submit?an=20&amp;gp=X22&amp;choix1=choix1_etab&amp;finess=710978180&amp;choix2=descact&amp;typedesc=comp&amp;_program=orfee.orfee_trt.sas" xr:uid="{3E21A3ED-D211-A24E-BE7C-58082DC2E97F}"/>
    <hyperlink ref="BD8" r:id="rId146" display="https://www.scansante.fr/applications/flux-entre-etablissements-orfee/submit?an=20&amp;gp=X07&amp;choix1=choix1_etab&amp;finess=710978180&amp;choix2=descact&amp;typedesc=comp&amp;_program=orfee.orfee_trt.sas" xr:uid="{73DC9CAF-8648-334A-9636-759A8C976A65}"/>
    <hyperlink ref="BD9" r:id="rId147" display="https://www.scansante.fr/applications/flux-entre-etablissements-orfee/submit?an=20&amp;gp=X16&amp;choix1=choix1_etab&amp;finess=710978180&amp;choix2=descact&amp;typedesc=comp&amp;_program=orfee.orfee_trt.sas" xr:uid="{3FA5B0A1-3249-6345-A716-D36B6FAF6DF0}"/>
    <hyperlink ref="BD10" r:id="rId148" display="https://www.scansante.fr/applications/flux-entre-etablissements-orfee/submit?an=20&amp;gp=X06&amp;choix1=choix1_etab&amp;finess=710978180&amp;choix2=descact&amp;typedesc=comp&amp;_program=orfee.orfee_trt.sas" xr:uid="{B3C43572-393F-394A-93EB-F707DED82BF9}"/>
    <hyperlink ref="BD11" r:id="rId149" display="https://www.scansante.fr/applications/flux-entre-etablissements-orfee/submit?an=20&amp;gp=X12&amp;choix1=choix1_etab&amp;finess=710978180&amp;choix2=descact&amp;typedesc=comp&amp;_program=orfee.orfee_trt.sas" xr:uid="{F0824DDD-2C61-0B49-A009-08DDA9A332F3}"/>
    <hyperlink ref="BD12" r:id="rId150" display="https://www.scansante.fr/applications/flux-entre-etablissements-orfee/submit?an=20&amp;gp=X03&amp;choix1=choix1_etab&amp;finess=710978180&amp;choix2=descact&amp;typedesc=comp&amp;_program=orfee.orfee_trt.sas" xr:uid="{21AB739E-C2B8-E24A-96AF-A8F10CF4884E}"/>
    <hyperlink ref="BD13" r:id="rId151" display="https://www.scansante.fr/applications/flux-entre-etablissements-orfee/submit?an=20&amp;gp=X02&amp;choix1=choix1_etab&amp;finess=710978180&amp;choix2=descact&amp;typedesc=comp&amp;_program=orfee.orfee_trt.sas" xr:uid="{958667F7-6855-4E48-92EF-37E44F3941B8}"/>
    <hyperlink ref="BD14" r:id="rId152" display="https://www.scansante.fr/applications/flux-entre-etablissements-orfee/submit?an=20&amp;gp=X15&amp;choix1=choix1_etab&amp;finess=710978180&amp;choix2=descact&amp;typedesc=comp&amp;_program=orfee.orfee_trt.sas" xr:uid="{2701E67C-6195-D34C-AF14-3470A410EDBE}"/>
    <hyperlink ref="BD15" r:id="rId153" display="https://www.scansante.fr/applications/flux-entre-etablissements-orfee/submit?an=20&amp;gp=X14&amp;choix1=choix1_etab&amp;finess=710978180&amp;choix2=descact&amp;typedesc=comp&amp;_program=orfee.orfee_trt.sas" xr:uid="{F1A6A40B-332B-3A4D-A936-FD6E140E72E9}"/>
    <hyperlink ref="BR3" r:id="rId154" display="https://www.scansante.fr/applications/flux-entre-etablissements-orfee/submit?an=20&amp;gp=ALL&amp;choix1=choix1_etab&amp;finess=710978123&amp;choix2=descact&amp;typedesc=comp&amp;_program=orfee.orfee_trt.sas" xr:uid="{60D212E3-EA19-8945-9496-57EF4850CB08}"/>
    <hyperlink ref="BR4" r:id="rId155" display="https://www.scansante.fr/applications/flux-entre-etablissements-orfee/submit?an=20&amp;gp=X08&amp;choix1=choix1_etab&amp;finess=710978123&amp;choix2=descact&amp;typedesc=comp&amp;_program=orfee.orfee_trt.sas" xr:uid="{E3C9BB95-7093-1A47-8161-86B770A6317D}"/>
    <hyperlink ref="BR5" r:id="rId156" display="https://www.scansante.fr/applications/flux-entre-etablissements-orfee/submit?an=20&amp;gp=X20&amp;choix1=choix1_etab&amp;finess=710978123&amp;choix2=descact&amp;typedesc=comp&amp;_program=orfee.orfee_trt.sas" xr:uid="{0E46FA40-5E47-B54E-B396-EC7615FBC555}"/>
    <hyperlink ref="BR6" r:id="rId157" display="https://www.scansante.fr/applications/flux-entre-etablissements-orfee/submit?an=20&amp;gp=X24&amp;choix1=choix1_etab&amp;finess=710978123&amp;choix2=descact&amp;typedesc=comp&amp;_program=orfee.orfee_trt.sas" xr:uid="{262F86A9-0CE5-ED43-A852-F99FB21209D3}"/>
    <hyperlink ref="BR7" r:id="rId158" display="https://www.scansante.fr/applications/flux-entre-etablissements-orfee/submit?an=20&amp;gp=X07&amp;choix1=choix1_etab&amp;finess=710978123&amp;choix2=descact&amp;typedesc=comp&amp;_program=orfee.orfee_trt.sas" xr:uid="{8045D819-8CF7-0E4E-B632-332376C659DB}"/>
    <hyperlink ref="BR8" r:id="rId159" display="https://www.scansante.fr/applications/flux-entre-etablissements-orfee/submit?an=20&amp;gp=X06&amp;choix1=choix1_etab&amp;finess=710978123&amp;choix2=descact&amp;typedesc=comp&amp;_program=orfee.orfee_trt.sas" xr:uid="{D5A5DDA6-0530-FC49-899C-38820169FCC8}"/>
    <hyperlink ref="BR9" r:id="rId160" display="https://www.scansante.fr/applications/flux-entre-etablissements-orfee/submit?an=20&amp;gp=X16&amp;choix1=choix1_etab&amp;finess=710978123&amp;choix2=descact&amp;typedesc=comp&amp;_program=orfee.orfee_trt.sas" xr:uid="{E03F4A05-BFFC-FC4B-ADCD-7C7792565810}"/>
    <hyperlink ref="BR10" r:id="rId161" display="https://www.scansante.fr/applications/flux-entre-etablissements-orfee/submit?an=20&amp;gp=X02&amp;choix1=choix1_etab&amp;finess=710978123&amp;choix2=descact&amp;typedesc=comp&amp;_program=orfee.orfee_trt.sas" xr:uid="{BC073E98-2F26-9D45-B1FE-7354A73BC4C3}"/>
    <hyperlink ref="BR11" r:id="rId162" display="https://www.scansante.fr/applications/flux-entre-etablissements-orfee/submit?an=20&amp;gp=X14&amp;choix1=choix1_etab&amp;finess=710978123&amp;choix2=descact&amp;typedesc=comp&amp;_program=orfee.orfee_trt.sas" xr:uid="{7A9AC98A-F209-944B-9C2D-7088EBA90AE6}"/>
    <hyperlink ref="BR12" r:id="rId163" display="https://www.scansante.fr/applications/flux-entre-etablissements-orfee/submit?an=20&amp;gp=X05&amp;choix1=choix1_etab&amp;finess=710978123&amp;choix2=descact&amp;typedesc=comp&amp;_program=orfee.orfee_trt.sas" xr:uid="{1E9464A1-1CCA-7549-BC74-FCD15D7AAADE}"/>
    <hyperlink ref="BR13" r:id="rId164" display="https://www.scansante.fr/applications/flux-entre-etablissements-orfee/submit?an=20&amp;gp=X12&amp;choix1=choix1_etab&amp;finess=710978123&amp;choix2=descact&amp;typedesc=comp&amp;_program=orfee.orfee_trt.sas" xr:uid="{AD025760-309B-644F-89F3-B351B568826A}"/>
    <hyperlink ref="BR14" r:id="rId165" display="https://www.scansante.fr/applications/flux-entre-etablissements-orfee/submit?an=20&amp;gp=X03&amp;choix1=choix1_etab&amp;finess=710978123&amp;choix2=descact&amp;typedesc=comp&amp;_program=orfee.orfee_trt.sas" xr:uid="{8861E71A-22E2-B94D-B43D-9AF51DC23030}"/>
    <hyperlink ref="BR15" r:id="rId166" display="https://www.scansante.fr/applications/flux-entre-etablissements-orfee/submit?an=20&amp;gp=X15&amp;choix1=choix1_etab&amp;finess=710978123&amp;choix2=descact&amp;typedesc=comp&amp;_program=orfee.orfee_trt.sas" xr:uid="{8FF0D4CF-54F1-4F42-8D8D-44C60181F633}"/>
    <hyperlink ref="C51" r:id="rId167" display="https://www.scansante.fr/applications/flux-entre-etablissements-orfee/submit?an=20&amp;gp=C06&amp;choix1=choix1_etab&amp;finess=710978289&amp;choix2=descact&amp;typedesc=comp&amp;_program=orfee.orfee_trt.sas" xr:uid="{219BE2BF-07CA-A747-B4B3-4EAACE6791F9}"/>
    <hyperlink ref="C5" r:id="rId168" display="https://www.scansante.fr/applications/flux-entre-etablissements-orfee/submit?an=20&amp;gp=C09&amp;choix1=choix1_etab&amp;finess=710978289&amp;choix2=descact&amp;typedesc=comp&amp;_program=orfee.orfee_trt.sas" xr:uid="{CF37A076-C0CC-8243-BAFC-BE38691668E8}"/>
    <hyperlink ref="C6" r:id="rId169" display="https://www.scansante.fr/applications/flux-entre-etablissements-orfee/submit?an=20&amp;gp=C09&amp;choix1=choix1_etab&amp;finess=710978289&amp;choix2=descact&amp;typedesc=comp&amp;_program=orfee.orfee_trt.sas" xr:uid="{C5715943-6C53-1542-929F-7CE3141B869B}"/>
    <hyperlink ref="C7" r:id="rId170" display="https://www.scansante.fr/applications/flux-entre-etablissements-orfee/submit?an=20&amp;gp=C09&amp;choix1=choix1_etab&amp;finess=710978289&amp;choix2=descact&amp;typedesc=comp&amp;_program=orfee.orfee_trt.sas" xr:uid="{F7A3112B-DC11-C046-AB8C-2E5A4DC7EF4D}"/>
    <hyperlink ref="C8" r:id="rId171" display="https://www.scansante.fr/applications/flux-entre-etablissements-orfee/submit?an=20&amp;gp=C09&amp;choix1=choix1_etab&amp;finess=710978289&amp;choix2=descact&amp;typedesc=comp&amp;_program=orfee.orfee_trt.sas" xr:uid="{06F345C8-1280-814E-A83C-268B05F33716}"/>
    <hyperlink ref="C9" r:id="rId172" display="https://www.scansante.fr/applications/flux-entre-etablissements-orfee/submit?an=20&amp;gp=C09&amp;choix1=choix1_etab&amp;finess=710978289&amp;choix2=descact&amp;typedesc=comp&amp;_program=orfee.orfee_trt.sas" xr:uid="{DACE5272-4AEA-FD44-BEB9-15DF126AC827}"/>
    <hyperlink ref="C10" r:id="rId173" display="https://www.scansante.fr/applications/flux-entre-etablissements-orfee/submit?an=20&amp;gp=C09&amp;choix1=choix1_etab&amp;finess=710978289&amp;choix2=descact&amp;typedesc=comp&amp;_program=orfee.orfee_trt.sas" xr:uid="{19D0C782-39D4-154C-A86B-37B1925FCD36}"/>
    <hyperlink ref="C11" r:id="rId174" display="https://www.scansante.fr/applications/flux-entre-etablissements-orfee/submit?an=20&amp;gp=C09&amp;choix1=choix1_etab&amp;finess=710978289&amp;choix2=descact&amp;typedesc=comp&amp;_program=orfee.orfee_trt.sas" xr:uid="{EF9AD4BC-0BD0-6349-B98E-1E057856EF0B}"/>
    <hyperlink ref="C13" r:id="rId175" display="https://www.scansante.fr/applications/flux-entre-etablissements-orfee/submit?an=20&amp;gp=X08&amp;choix1=choix1_etab&amp;finess=710978289&amp;choix2=descact&amp;typedesc=comp&amp;_program=orfee.orfee_trt.sas" xr:uid="{D86847D7-C490-6A4A-9035-E3C4012416FA}"/>
    <hyperlink ref="C14" r:id="rId176" display="https://www.scansante.fr/applications/flux-entre-etablissements-orfee/submit?an=20&amp;gp=X08&amp;choix1=choix1_etab&amp;finess=710978289&amp;choix2=descact&amp;typedesc=comp&amp;_program=orfee.orfee_trt.sas" xr:uid="{1BEAA0A4-DA38-4347-BEFA-F35ED7A30EF2}"/>
    <hyperlink ref="C15" r:id="rId177" display="https://www.scansante.fr/applications/flux-entre-etablissements-orfee/submit?an=20&amp;gp=X08&amp;choix1=choix1_etab&amp;finess=710978289&amp;choix2=descact&amp;typedesc=comp&amp;_program=orfee.orfee_trt.sas" xr:uid="{51F8AEAA-1988-E14F-BC64-F982F3478D2C}"/>
    <hyperlink ref="C16" r:id="rId178" display="https://www.scansante.fr/applications/flux-entre-etablissements-orfee/submit?an=20&amp;gp=X08&amp;choix1=choix1_etab&amp;finess=710978289&amp;choix2=descact&amp;typedesc=comp&amp;_program=orfee.orfee_trt.sas" xr:uid="{C30EB78F-E1A2-3F47-81CA-2A427A8E2A34}"/>
    <hyperlink ref="C17" r:id="rId179" display="https://www.scansante.fr/applications/flux-entre-etablissements-orfee/submit?an=20&amp;gp=X08&amp;choix1=choix1_etab&amp;finess=710978289&amp;choix2=descact&amp;typedesc=comp&amp;_program=orfee.orfee_trt.sas" xr:uid="{F80D613F-3548-1048-9756-69B35505E4C3}"/>
    <hyperlink ref="C19" r:id="rId180" display="https://www.scansante.fr/applications/flux-entre-etablissements-orfee/submit?an=20&amp;gp=X03&amp;choix1=choix1_etab&amp;finess=710978289&amp;choix2=descact&amp;typedesc=comp&amp;_program=orfee.orfee_trt.sas" xr:uid="{EA1C1C24-D3AC-094A-A4CF-5BCCDE5A0DA7}"/>
    <hyperlink ref="C20" r:id="rId181" display="https://www.scansante.fr/applications/flux-entre-etablissements-orfee/submit?an=20&amp;gp=X03&amp;choix1=choix1_etab&amp;finess=710978289&amp;choix2=descact&amp;typedesc=comp&amp;_program=orfee.orfee_trt.sas" xr:uid="{67FB09DF-0EFC-9D41-970C-04CEB06C5CF7}"/>
    <hyperlink ref="C21" r:id="rId182" display="https://www.scansante.fr/applications/flux-entre-etablissements-orfee/submit?an=20&amp;gp=X03&amp;choix1=choix1_etab&amp;finess=710978289&amp;choix2=descact&amp;typedesc=comp&amp;_program=orfee.orfee_trt.sas" xr:uid="{2D5D8671-53F1-0143-A968-9733DC6C5AE6}"/>
    <hyperlink ref="C23" r:id="rId183" display="https://www.scansante.fr/applications/flux-entre-etablissements-orfee/submit?an=20&amp;gp=X06&amp;choix1=choix1_etab&amp;finess=710978289&amp;choix2=descact&amp;typedesc=comp&amp;_program=orfee.orfee_trt.sas" xr:uid="{B8D819CA-70FE-B947-8D02-7BF6F75CC811}"/>
    <hyperlink ref="C24" r:id="rId184" display="https://www.scansante.fr/applications/flux-entre-etablissements-orfee/submit?an=20&amp;gp=X06&amp;choix1=choix1_etab&amp;finess=710978289&amp;choix2=descact&amp;typedesc=comp&amp;_program=orfee.orfee_trt.sas" xr:uid="{8FEE9CA6-2844-E040-BC0C-E23610D78852}"/>
    <hyperlink ref="C25" r:id="rId185" display="https://www.scansante.fr/applications/flux-entre-etablissements-orfee/submit?an=20&amp;gp=X06&amp;choix1=choix1_etab&amp;finess=710978289&amp;choix2=descact&amp;typedesc=comp&amp;_program=orfee.orfee_trt.sas" xr:uid="{49372AF1-6AAF-8A42-BDFE-BC0C1C99D356}"/>
    <hyperlink ref="C26" r:id="rId186" display="https://www.scansante.fr/applications/flux-entre-etablissements-orfee/submit?an=20&amp;gp=X06&amp;choix1=choix1_etab&amp;finess=710978289&amp;choix2=descact&amp;typedesc=comp&amp;_program=orfee.orfee_trt.sas" xr:uid="{7A7CB73B-81F0-5342-995F-02D7BB69BEDA}"/>
    <hyperlink ref="C28" r:id="rId187" display="https://www.scansante.fr/applications/flux-entre-etablissements-orfee/submit?an=20&amp;gp=X07&amp;choix1=choix1_etab&amp;finess=710978289&amp;choix2=descact&amp;typedesc=comp&amp;_program=orfee.orfee_trt.sas" xr:uid="{4C218343-3D36-C24D-A23C-C3EAF7475A60}"/>
    <hyperlink ref="C29" r:id="rId188" display="https://www.scansante.fr/applications/flux-entre-etablissements-orfee/submit?an=20&amp;gp=X07&amp;choix1=choix1_etab&amp;finess=710978289&amp;choix2=descact&amp;typedesc=comp&amp;_program=orfee.orfee_trt.sas" xr:uid="{FAE8FA0D-AAB2-7C40-AA96-2F2C3A1DCAE9}"/>
    <hyperlink ref="C30" r:id="rId189" display="https://www.scansante.fr/applications/flux-entre-etablissements-orfee/submit?an=20&amp;gp=X07&amp;choix1=choix1_etab&amp;finess=710978289&amp;choix2=descact&amp;typedesc=comp&amp;_program=orfee.orfee_trt.sas" xr:uid="{AAC414DB-6EB5-F346-BA2D-15685D5F906E}"/>
    <hyperlink ref="C31" r:id="rId190" display="https://www.scansante.fr/applications/flux-entre-etablissements-orfee/submit?an=20&amp;gp=X07&amp;choix1=choix1_etab&amp;finess=710978289&amp;choix2=descact&amp;typedesc=comp&amp;_program=orfee.orfee_trt.sas" xr:uid="{051947AE-0CFB-8945-9825-2946730A4106}"/>
    <hyperlink ref="C32" r:id="rId191" display="https://www.scansante.fr/applications/flux-entre-etablissements-orfee/submit?an=20&amp;gp=X07&amp;choix1=choix1_etab&amp;finess=710978289&amp;choix2=descact&amp;typedesc=comp&amp;_program=orfee.orfee_trt.sas" xr:uid="{2E318E28-A78D-404A-9843-17508E37B248}"/>
    <hyperlink ref="C34" r:id="rId192" display="https://www.scansante.fr/applications/flux-entre-etablissements-orfee/submit?an=20&amp;gp=X05&amp;choix1=choix1_etab&amp;finess=710978289&amp;choix2=descact&amp;typedesc=comp&amp;_program=orfee.orfee_trt.sas" xr:uid="{AB932B08-3AC6-9547-9539-2C7E46DE161F}"/>
    <hyperlink ref="C35" r:id="rId193" display="https://www.scansante.fr/applications/flux-entre-etablissements-orfee/submit?an=20&amp;gp=X05&amp;choix1=choix1_etab&amp;finess=710978289&amp;choix2=descact&amp;typedesc=comp&amp;_program=orfee.orfee_trt.sas" xr:uid="{133DD994-4140-AC4D-A04C-93647A4A4F53}"/>
    <hyperlink ref="C36" r:id="rId194" display="https://www.scansante.fr/applications/flux-entre-etablissements-orfee/submit?an=20&amp;gp=X05&amp;choix1=choix1_etab&amp;finess=710978289&amp;choix2=descact&amp;typedesc=comp&amp;_program=orfee.orfee_trt.sas" xr:uid="{BD3D7C0E-D1F2-3F41-A61D-16946F3DC863}"/>
    <hyperlink ref="C37" r:id="rId195" display="https://www.scansante.fr/applications/flux-entre-etablissements-orfee/submit?an=20&amp;gp=X05&amp;choix1=choix1_etab&amp;finess=710978289&amp;choix2=descact&amp;typedesc=comp&amp;_program=orfee.orfee_trt.sas" xr:uid="{E1D8DE10-476C-7A41-B367-AC7054C4828D}"/>
    <hyperlink ref="C39" r:id="rId196" display="https://www.scansante.fr/applications/flux-entre-etablissements-orfee/submit?an=20&amp;gp=X02&amp;choix1=choix1_etab&amp;finess=710978289&amp;choix2=descact&amp;typedesc=comp&amp;_program=orfee.orfee_trt.sas" xr:uid="{46BF9474-3E8E-D24E-967D-1F11C04F44D4}"/>
    <hyperlink ref="C40" r:id="rId197" display="https://www.scansante.fr/applications/flux-entre-etablissements-orfee/submit?an=20&amp;gp=X02&amp;choix1=choix1_etab&amp;finess=710978289&amp;choix2=descact&amp;typedesc=comp&amp;_program=orfee.orfee_trt.sas" xr:uid="{5524491A-9E72-024E-B7F9-C8ED2FA234D7}"/>
    <hyperlink ref="C41" r:id="rId198" display="https://www.scansante.fr/applications/flux-entre-etablissements-orfee/submit?an=20&amp;gp=X02&amp;choix1=choix1_etab&amp;finess=710978289&amp;choix2=descact&amp;typedesc=comp&amp;_program=orfee.orfee_trt.sas" xr:uid="{4752AD62-DDBB-E44A-A98F-DDB00DF6CD81}"/>
    <hyperlink ref="C43" r:id="rId199" display="https://www.scansante.fr/applications/flux-entre-etablissements-orfee/submit?an=20&amp;gp=C11&amp;choix1=choix1_etab&amp;finess=710978289&amp;choix2=descact&amp;typedesc=comp&amp;_program=orfee.orfee_trt.sas" xr:uid="{FA58A362-AFD8-7149-9DBB-C772969B1A6B}"/>
    <hyperlink ref="C44" r:id="rId200" display="https://www.scansante.fr/applications/flux-entre-etablissements-orfee/submit?an=20&amp;gp=C11&amp;choix1=choix1_etab&amp;finess=710978289&amp;choix2=descact&amp;typedesc=comp&amp;_program=orfee.orfee_trt.sas" xr:uid="{1E232A9C-A76B-A344-8BC6-3A92BFC2B9E7}"/>
    <hyperlink ref="C45" r:id="rId201" display="https://www.scansante.fr/applications/flux-entre-etablissements-orfee/submit?an=20&amp;gp=C11&amp;choix1=choix1_etab&amp;finess=710978289&amp;choix2=descact&amp;typedesc=comp&amp;_program=orfee.orfee_trt.sas" xr:uid="{C7EA1D2B-D143-FD4A-8DD6-46BE4EDB1B7C}"/>
    <hyperlink ref="C48" r:id="rId202" display="https://www.scansante.fr/applications/flux-entre-etablissements-orfee/submit?an=20&amp;gp=X16&amp;choix1=choix1_etab&amp;finess=710978289&amp;choix2=descact&amp;typedesc=comp&amp;_program=orfee.orfee_trt.sas" xr:uid="{10A54588-CADF-F846-9F89-B23BCF3726C4}"/>
    <hyperlink ref="Q5" r:id="rId203" display="https://www.scansante.fr/applications/flux-entre-etablissements-orfee/submit?an=20&amp;gp=X06&amp;choix1=choix1_etab&amp;finess=710978255&amp;choix2=descact&amp;typedesc=comp&amp;_program=orfee.orfee_trt.sas" xr:uid="{9C4ECF91-6B64-A14B-83B6-5FF0444D1910}"/>
    <hyperlink ref="Q7" r:id="rId204" display="https://www.scansante.fr/applications/flux-entre-etablissements-orfee/submit?an=20&amp;gp=X05&amp;choix1=choix1_etab&amp;finess=710978255&amp;choix2=descact&amp;typedesc=comp&amp;_program=orfee.orfee_trt.sas" xr:uid="{B7718521-3852-D64A-BE78-D017FC720331}"/>
    <hyperlink ref="AE5" r:id="rId205" display="https://www.scansante.fr/applications/flux-entre-etablissements-orfee/submit?an=20&amp;gp=C09&amp;choix1=choix1_etab&amp;finess=710010067&amp;choix2=descact&amp;typedesc=comp&amp;_program=orfee.orfee_trt.sas" xr:uid="{0CCDDF73-0537-DB4F-BAAE-C1746ED21113}"/>
    <hyperlink ref="AE6" r:id="rId206" display="https://www.scansante.fr/applications/flux-entre-etablissements-orfee/submit?an=20&amp;gp=C09&amp;choix1=choix1_etab&amp;finess=710010067&amp;choix2=descact&amp;typedesc=comp&amp;_program=orfee.orfee_trt.sas" xr:uid="{81A23554-1305-0943-9BF3-ABA44BE24506}"/>
    <hyperlink ref="AE7" r:id="rId207" display="https://www.scansante.fr/applications/flux-entre-etablissements-orfee/submit?an=20&amp;gp=C09&amp;choix1=choix1_etab&amp;finess=710010067&amp;choix2=descact&amp;typedesc=comp&amp;_program=orfee.orfee_trt.sas" xr:uid="{E8B13EF1-7961-F240-9539-7A014FE282C1}"/>
    <hyperlink ref="AE8" r:id="rId208" display="https://www.scansante.fr/applications/flux-entre-etablissements-orfee/submit?an=20&amp;gp=X08&amp;choix1=choix1_etab&amp;finess=710010067&amp;choix2=descact&amp;typedesc=comp&amp;_program=orfee.orfee_trt.sas" xr:uid="{A22DEA98-CBA4-8B48-9BA2-09AE544F000D}"/>
    <hyperlink ref="AE9" r:id="rId209" display="https://www.scansante.fr/applications/flux-entre-etablissements-orfee/submit?an=20&amp;gp=X08&amp;choix1=choix1_etab&amp;finess=710010067&amp;choix2=descact&amp;typedesc=comp&amp;_program=orfee.orfee_trt.sas" xr:uid="{8255BA37-EF7F-5B4D-8B2C-EEF115DF717C}"/>
    <hyperlink ref="AE10" r:id="rId210" display="https://www.scansante.fr/applications/flux-entre-etablissements-orfee/submit?an=20&amp;gp=X08&amp;choix1=choix1_etab&amp;finess=710010067&amp;choix2=descact&amp;typedesc=comp&amp;_program=orfee.orfee_trt.sas" xr:uid="{4424AF43-9E46-244B-BBB9-EDC6B62C15AA}"/>
    <hyperlink ref="AE12" r:id="rId211" display="https://www.scansante.fr/applications/flux-entre-etablissements-orfee/submit?an=20&amp;gp=X07&amp;choix1=choix1_etab&amp;finess=710010067&amp;choix2=descact&amp;typedesc=comp&amp;_program=orfee.orfee_trt.sas" xr:uid="{6B9988E7-1443-1240-9C4C-56D3426A7EBE}"/>
    <hyperlink ref="AE13" r:id="rId212" display="https://www.scansante.fr/applications/flux-entre-etablissements-orfee/submit?an=20&amp;gp=X07&amp;choix1=choix1_etab&amp;finess=710010067&amp;choix2=descact&amp;typedesc=comp&amp;_program=orfee.orfee_trt.sas" xr:uid="{7BF632C1-B4AC-B848-BF7C-C00EFA940D60}"/>
    <hyperlink ref="AE15" r:id="rId213" display="https://www.scansante.fr/applications/flux-entre-etablissements-orfee/submit?an=20&amp;gp=X03&amp;choix1=choix1_etab&amp;finess=710010067&amp;choix2=descact&amp;typedesc=comp&amp;_program=orfee.orfee_trt.sas" xr:uid="{4DF90CD1-705E-2145-B5F8-25EBC437CD54}"/>
    <hyperlink ref="AE16" r:id="rId214" display="https://www.scansante.fr/applications/flux-entre-etablissements-orfee/submit?an=20&amp;gp=X03&amp;choix1=choix1_etab&amp;finess=710010067&amp;choix2=descact&amp;typedesc=comp&amp;_program=orfee.orfee_trt.sas" xr:uid="{6C0BB734-7A56-234F-99F4-E2DE8E796F88}"/>
    <hyperlink ref="AE17" r:id="rId215" display="https://www.scansante.fr/applications/flux-entre-etablissements-orfee/submit?an=20&amp;gp=X03&amp;choix1=choix1_etab&amp;finess=710010067&amp;choix2=descact&amp;typedesc=comp&amp;_program=orfee.orfee_trt.sas" xr:uid="{7B78197B-856B-F64A-91B8-B5E599276F1F}"/>
    <hyperlink ref="AE19" r:id="rId216" display="https://www.scansante.fr/applications/flux-entre-etablissements-orfee/submit?an=20&amp;gp=X06&amp;choix1=choix1_etab&amp;finess=710010067&amp;choix2=descact&amp;typedesc=comp&amp;_program=orfee.orfee_trt.sas" xr:uid="{E9470C12-7FA1-914D-9A81-3E98D1BCBCC8}"/>
    <hyperlink ref="AE20" r:id="rId217" display="https://www.scansante.fr/applications/flux-entre-etablissements-orfee/submit?an=20&amp;gp=X06&amp;choix1=choix1_etab&amp;finess=710010067&amp;choix2=descact&amp;typedesc=comp&amp;_program=orfee.orfee_trt.sas" xr:uid="{9C66231F-384D-AF49-B3DF-B9049B592982}"/>
    <hyperlink ref="AE22" r:id="rId218" display="https://www.scansante.fr/applications/flux-entre-etablissements-orfee/submit?an=20&amp;gp=X05&amp;choix1=choix1_etab&amp;finess=710010067&amp;choix2=descact&amp;typedesc=comp&amp;_program=orfee.orfee_trt.sas" xr:uid="{29F58092-13C9-1048-AF18-0AA2B4142E7A}"/>
    <hyperlink ref="AE23" r:id="rId219" display="https://www.scansante.fr/applications/flux-entre-etablissements-orfee/submit?an=20&amp;gp=X05&amp;choix1=choix1_etab&amp;finess=710010067&amp;choix2=descact&amp;typedesc=comp&amp;_program=orfee.orfee_trt.sas" xr:uid="{8DEE920D-A6D0-1E4B-9CA3-D8F925E9B1FE}"/>
    <hyperlink ref="AE25" r:id="rId220" display="https://www.scansante.fr/applications/flux-entre-etablissements-orfee/submit?an=20&amp;gp=X02&amp;choix1=choix1_etab&amp;finess=710010067&amp;choix2=descact&amp;typedesc=comp&amp;_program=orfee.orfee_trt.sas" xr:uid="{692CEDF5-C5AD-9144-8F20-A28DE87287DC}"/>
    <hyperlink ref="AE26" r:id="rId221" display="https://www.scansante.fr/applications/flux-entre-etablissements-orfee/submit?an=20&amp;gp=X02&amp;choix1=choix1_etab&amp;finess=710010067&amp;choix2=descact&amp;typedesc=comp&amp;_program=orfee.orfee_trt.sas" xr:uid="{A9B30773-0480-BF47-B7F8-9BB868CBA7B0}"/>
    <hyperlink ref="AE28" r:id="rId222" display="https://www.scansante.fr/applications/flux-entre-etablissements-orfee/submit?an=20&amp;gp=X20&amp;choix1=choix1_etab&amp;finess=710010067&amp;choix2=descact&amp;typedesc=comp&amp;_program=orfee.orfee_trt.sas" xr:uid="{E7B7A375-BD0B-D04C-9DC0-F6DCE2827F99}"/>
    <hyperlink ref="AE30" r:id="rId223" display="https://www.scansante.fr/applications/flux-entre-etablissements-orfee/submit?an=20&amp;gp=X24&amp;choix1=choix1_etab&amp;finess=710010067&amp;choix2=descact&amp;typedesc=comp&amp;_program=orfee.orfee_trt.sas" xr:uid="{68E73ED3-9AEA-B04B-8C44-E6FB621B7C33}"/>
    <hyperlink ref="AE32" r:id="rId224" display="https://www.scansante.fr/applications/flux-entre-etablissements-orfee/submit?an=20&amp;gp=C11&amp;choix1=choix1_etab&amp;finess=710010067&amp;choix2=descact&amp;typedesc=comp&amp;_program=orfee.orfee_trt.sas" xr:uid="{076A22BB-F46E-1F4D-A98E-BF412339A62C}"/>
    <hyperlink ref="AE34" r:id="rId225" display="https://www.scansante.fr/applications/flux-entre-etablissements-orfee/submit?an=20&amp;gp=X12&amp;choix1=choix1_etab&amp;finess=710010067&amp;choix2=descact&amp;typedesc=comp&amp;_program=orfee.orfee_trt.sas" xr:uid="{62CCCF7A-2AFE-3F49-9AD9-741EE92307C0}"/>
    <hyperlink ref="AE36" r:id="rId226" display="https://www.scansante.fr/applications/flux-entre-etablissements-orfee/submit?an=20&amp;gp=X16&amp;choix1=choix1_etab&amp;finess=710010067&amp;choix2=descact&amp;typedesc=comp&amp;_program=orfee.orfee_trt.sas" xr:uid="{E4A72498-A614-CD48-A350-4F0BEF5DAB2C}"/>
    <hyperlink ref="AE37" r:id="rId227" display="https://www.scansante.fr/applications/flux-entre-etablissements-orfee/submit?an=20&amp;gp=C06&amp;choix1=choix1_etab&amp;finess=710010067&amp;choix2=descact&amp;typedesc=comp&amp;_program=orfee.orfee_trt.sas" xr:uid="{93EC17FB-036D-E447-A506-F22BF2DE00DC}"/>
    <hyperlink ref="AE38" r:id="rId228" display="https://www.scansante.fr/applications/flux-entre-etablissements-orfee/submit?an=20&amp;gp=C06&amp;choix1=choix1_etab&amp;finess=710010067&amp;choix2=descact&amp;typedesc=comp&amp;_program=orfee.orfee_trt.sas" xr:uid="{42E5EC06-04AF-8846-9E64-63ACB11BCBFE}"/>
    <hyperlink ref="AE41" r:id="rId229" display="https://www.scansante.fr/applications/flux-entre-etablissements-orfee/submit?an=20&amp;gp=C07&amp;choix1=choix1_etab&amp;finess=710010067&amp;choix2=descact&amp;typedesc=comp&amp;_program=orfee.orfee_trt.sas" xr:uid="{CE1B4A67-9C7F-1F49-B6CD-CACF31F590FD}"/>
    <hyperlink ref="AE43" r:id="rId230" display="https://www.scansante.fr/applications/flux-entre-etablissements-orfee/submit?an=20&amp;gp=X14&amp;choix1=choix1_etab&amp;finess=710010067&amp;choix2=descact&amp;typedesc=comp&amp;_program=orfee.orfee_trt.sas" xr:uid="{E883AC19-8FF3-574B-BDF8-D8E0835798A1}"/>
    <hyperlink ref="AE45" r:id="rId231" display="https://www.scansante.fr/applications/flux-entre-etablissements-orfee/submit?an=20&amp;gp=X04&amp;choix1=choix1_etab&amp;finess=710010067&amp;choix2=descact&amp;typedesc=comp&amp;_program=orfee.orfee_trt.sas" xr:uid="{D4BC10DB-0AB0-AF43-B7E4-055F70893979}"/>
    <hyperlink ref="AE47" r:id="rId232" display="https://www.scansante.fr/applications/flux-entre-etablissements-orfee/submit?an=20&amp;gp=X22&amp;choix1=choix1_etab&amp;finess=710010067&amp;choix2=descact&amp;typedesc=comp&amp;_program=orfee.orfee_trt.sas" xr:uid="{783777C1-C31A-6340-BE1E-8C8BDFFD9712}"/>
    <hyperlink ref="AE51" r:id="rId233" display="https://www.scansante.fr/applications/flux-entre-etablissements-orfee/submit?an=20&amp;gp=X09&amp;choix1=choix1_etab&amp;finess=710010067&amp;choix2=descact&amp;typedesc=comp&amp;_program=orfee.orfee_trt.sas" xr:uid="{EFCC5B37-7787-5349-85AD-08965631310C}"/>
    <hyperlink ref="EH2" r:id="rId234" xr:uid="{08731178-FC3E-457D-B4E4-1CF2BE93C52F}"/>
  </hyperlinks>
  <pageMargins left="0.7" right="0.7" top="0.75" bottom="0.75" header="0.3" footer="0.3"/>
  <tableParts count="8">
    <tablePart r:id="rId235"/>
    <tablePart r:id="rId236"/>
    <tablePart r:id="rId237"/>
    <tablePart r:id="rId238"/>
    <tablePart r:id="rId239"/>
    <tablePart r:id="rId240"/>
    <tablePart r:id="rId241"/>
    <tablePart r:id="rId24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0A06-1CE9-0143-9CE2-768B3C6E1527}">
  <dimension ref="A1:EU94"/>
  <sheetViews>
    <sheetView topLeftCell="CY1" zoomScale="40" zoomScaleNormal="40" workbookViewId="0">
      <selection activeCell="DI8" sqref="DI8"/>
    </sheetView>
  </sheetViews>
  <sheetFormatPr defaultColWidth="11" defaultRowHeight="15.6" x14ac:dyDescent="0.3"/>
  <cols>
    <col min="3" max="3" width="15.296875" customWidth="1"/>
    <col min="4" max="4" width="14.5" customWidth="1"/>
    <col min="9" max="9" width="55.19921875" customWidth="1"/>
    <col min="10" max="10" width="29" customWidth="1"/>
    <col min="11" max="11" width="11" customWidth="1"/>
    <col min="12" max="12" width="15.296875" customWidth="1"/>
    <col min="17" max="17" width="15.296875" customWidth="1"/>
    <col min="18" max="18" width="14.5" customWidth="1"/>
    <col min="23" max="23" width="55.19921875" customWidth="1"/>
    <col min="24" max="24" width="22.796875" customWidth="1"/>
    <col min="25" max="25" width="11" customWidth="1"/>
    <col min="26" max="26" width="15.296875" customWidth="1"/>
    <col min="31" max="31" width="15.296875" customWidth="1"/>
    <col min="32" max="32" width="14.69921875" customWidth="1"/>
    <col min="37" max="37" width="55.19921875" customWidth="1"/>
    <col min="42" max="42" width="15.296875" customWidth="1"/>
    <col min="43" max="43" width="14.5" customWidth="1"/>
    <col min="48" max="48" width="55.19921875" customWidth="1"/>
    <col min="52" max="52" width="15.296875" customWidth="1"/>
    <col min="58" max="58" width="55.19921875" customWidth="1"/>
    <col min="59" max="59" width="32.69921875" customWidth="1"/>
    <col min="60" max="60" width="11" customWidth="1"/>
    <col min="61" max="61" width="15.296875" customWidth="1"/>
    <col min="66" max="66" width="15.296875" customWidth="1"/>
    <col min="67" max="67" width="14.5" customWidth="1"/>
    <col min="72" max="72" width="55.19921875" customWidth="1"/>
    <col min="73" max="73" width="28" customWidth="1"/>
    <col min="74" max="74" width="11" customWidth="1"/>
    <col min="75" max="75" width="15.296875" customWidth="1"/>
    <col min="80" max="80" width="15.296875" customWidth="1"/>
    <col min="86" max="86" width="55.19921875" customWidth="1"/>
    <col min="87" max="87" width="30.19921875" customWidth="1"/>
    <col min="88" max="88" width="11" customWidth="1"/>
    <col min="89" max="89" width="15.296875" customWidth="1"/>
    <col min="93" max="93" width="30.19921875" customWidth="1"/>
    <col min="99" max="99" width="55.19921875" customWidth="1"/>
    <col min="100" max="100" width="13.69921875" customWidth="1"/>
    <col min="103" max="103" width="31.296875" customWidth="1"/>
    <col min="104" max="104" width="11.796875" customWidth="1"/>
    <col min="105" max="105" width="11.69921875" customWidth="1"/>
    <col min="106" max="106" width="25.69921875" customWidth="1"/>
    <col min="107" max="107" width="33.296875" customWidth="1"/>
    <col min="109" max="109" width="35.19921875" customWidth="1"/>
    <col min="110" max="110" width="25" customWidth="1"/>
  </cols>
  <sheetData>
    <row r="1" spans="1:151" x14ac:dyDescent="0.3">
      <c r="A1" s="740" t="s">
        <v>1853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O1" s="740" t="s">
        <v>1854</v>
      </c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C1" s="740" t="s">
        <v>1855</v>
      </c>
      <c r="AD1" s="740"/>
      <c r="AE1" s="740"/>
      <c r="AF1" s="740"/>
      <c r="AG1" s="740"/>
      <c r="AH1" s="740"/>
      <c r="AI1" s="740"/>
      <c r="AJ1" s="740"/>
      <c r="AK1" s="740"/>
      <c r="AN1" s="740" t="s">
        <v>1856</v>
      </c>
      <c r="AO1" s="740"/>
      <c r="AP1" s="740"/>
      <c r="AQ1" s="740"/>
      <c r="AR1" s="740"/>
      <c r="AS1" s="740"/>
      <c r="AT1" s="740"/>
      <c r="AU1" s="740"/>
      <c r="AV1" s="740"/>
      <c r="AX1" s="740" t="s">
        <v>1857</v>
      </c>
      <c r="AY1" s="740"/>
      <c r="AZ1" s="740"/>
      <c r="BA1" s="740"/>
      <c r="BB1" s="740"/>
      <c r="BC1" s="740"/>
      <c r="BD1" s="740"/>
      <c r="BE1" s="740"/>
      <c r="BF1" s="740"/>
      <c r="BG1" s="740"/>
      <c r="BH1" s="740"/>
      <c r="BI1" s="740"/>
      <c r="BL1" s="740" t="s">
        <v>1858</v>
      </c>
      <c r="BM1" s="740"/>
      <c r="BN1" s="740"/>
      <c r="BO1" s="740"/>
      <c r="BP1" s="740"/>
      <c r="BQ1" s="740"/>
      <c r="BR1" s="740"/>
      <c r="BS1" s="740"/>
      <c r="BT1" s="740"/>
      <c r="BU1" s="740"/>
      <c r="BV1" s="740"/>
      <c r="BW1" s="740"/>
      <c r="BZ1" s="740" t="s">
        <v>1859</v>
      </c>
      <c r="CA1" s="740"/>
      <c r="CB1" s="740"/>
      <c r="CC1" s="740"/>
      <c r="CD1" s="740"/>
      <c r="CE1" s="740"/>
      <c r="CF1" s="740"/>
      <c r="CG1" s="740"/>
      <c r="CH1" s="740"/>
      <c r="CI1" s="740"/>
      <c r="CJ1" s="740"/>
      <c r="CK1" s="740"/>
      <c r="CN1" s="716" t="s">
        <v>1860</v>
      </c>
      <c r="CO1" s="716"/>
      <c r="CP1" s="716"/>
      <c r="CQ1" s="716"/>
      <c r="CR1" s="716"/>
      <c r="CS1" s="716"/>
      <c r="CT1" s="716"/>
      <c r="CU1" s="716"/>
      <c r="CV1" s="716"/>
      <c r="CY1" s="697" t="s">
        <v>659</v>
      </c>
      <c r="CZ1" s="697"/>
      <c r="DA1" s="697"/>
      <c r="DB1" s="697"/>
      <c r="DC1" s="697"/>
      <c r="DD1" s="697"/>
      <c r="DE1" s="697"/>
      <c r="DF1" s="697"/>
      <c r="DI1" s="698" t="s">
        <v>1861</v>
      </c>
      <c r="DJ1" s="699"/>
      <c r="DK1" s="699"/>
      <c r="DL1" s="700"/>
      <c r="DN1" s="698" t="s">
        <v>1862</v>
      </c>
      <c r="DO1" s="699"/>
      <c r="DP1" s="699"/>
      <c r="DQ1" s="700"/>
      <c r="DS1" s="698" t="s">
        <v>1863</v>
      </c>
      <c r="DT1" s="699"/>
      <c r="DU1" s="699"/>
      <c r="DV1" s="700"/>
      <c r="DX1" s="698" t="s">
        <v>1864</v>
      </c>
      <c r="DY1" s="699"/>
      <c r="DZ1" s="699"/>
      <c r="EA1" s="700"/>
      <c r="EC1" s="698" t="s">
        <v>1865</v>
      </c>
      <c r="ED1" s="699"/>
      <c r="EE1" s="699"/>
      <c r="EF1" s="700"/>
      <c r="EH1" s="698" t="s">
        <v>1866</v>
      </c>
      <c r="EI1" s="699"/>
      <c r="EJ1" s="699"/>
      <c r="EK1" s="700"/>
    </row>
    <row r="2" spans="1:151" ht="43.05" customHeight="1" x14ac:dyDescent="0.3">
      <c r="A2" s="276" t="s">
        <v>12</v>
      </c>
      <c r="B2" s="265" t="s">
        <v>13</v>
      </c>
      <c r="C2" s="265" t="s">
        <v>14</v>
      </c>
      <c r="D2" s="265" t="s">
        <v>25</v>
      </c>
      <c r="E2" s="265" t="s">
        <v>16</v>
      </c>
      <c r="F2" s="265" t="s">
        <v>17</v>
      </c>
      <c r="G2" s="265" t="s">
        <v>18</v>
      </c>
      <c r="H2" s="265" t="s">
        <v>19</v>
      </c>
      <c r="I2" s="266" t="s">
        <v>20</v>
      </c>
      <c r="J2" s="275" t="s">
        <v>667</v>
      </c>
      <c r="K2" s="275" t="s">
        <v>22</v>
      </c>
      <c r="L2" s="275" t="s">
        <v>23</v>
      </c>
      <c r="O2" s="276" t="s">
        <v>12</v>
      </c>
      <c r="P2" s="265" t="s">
        <v>13</v>
      </c>
      <c r="Q2" s="265" t="s">
        <v>14</v>
      </c>
      <c r="R2" s="265" t="s">
        <v>25</v>
      </c>
      <c r="S2" s="265" t="s">
        <v>16</v>
      </c>
      <c r="T2" s="265" t="s">
        <v>17</v>
      </c>
      <c r="U2" s="265" t="s">
        <v>18</v>
      </c>
      <c r="V2" s="265" t="s">
        <v>19</v>
      </c>
      <c r="W2" s="266" t="s">
        <v>20</v>
      </c>
      <c r="X2" s="275" t="s">
        <v>667</v>
      </c>
      <c r="Y2" s="275" t="s">
        <v>22</v>
      </c>
      <c r="Z2" s="275" t="s">
        <v>23</v>
      </c>
      <c r="AC2" s="276" t="s">
        <v>12</v>
      </c>
      <c r="AD2" s="265" t="s">
        <v>13</v>
      </c>
      <c r="AE2" s="265" t="s">
        <v>14</v>
      </c>
      <c r="AF2" s="265" t="s">
        <v>15</v>
      </c>
      <c r="AG2" s="265" t="s">
        <v>16</v>
      </c>
      <c r="AH2" s="265" t="s">
        <v>17</v>
      </c>
      <c r="AI2" s="265" t="s">
        <v>18</v>
      </c>
      <c r="AJ2" s="265" t="s">
        <v>19</v>
      </c>
      <c r="AK2" s="384" t="s">
        <v>20</v>
      </c>
      <c r="AN2" s="276" t="s">
        <v>12</v>
      </c>
      <c r="AO2" s="265" t="s">
        <v>13</v>
      </c>
      <c r="AP2" s="265" t="s">
        <v>14</v>
      </c>
      <c r="AQ2" s="265" t="s">
        <v>25</v>
      </c>
      <c r="AR2" s="265" t="s">
        <v>16</v>
      </c>
      <c r="AS2" s="265" t="s">
        <v>17</v>
      </c>
      <c r="AT2" s="265" t="s">
        <v>18</v>
      </c>
      <c r="AU2" s="265" t="s">
        <v>19</v>
      </c>
      <c r="AV2" s="384" t="s">
        <v>20</v>
      </c>
      <c r="AX2" s="276" t="s">
        <v>12</v>
      </c>
      <c r="AY2" s="265" t="s">
        <v>13</v>
      </c>
      <c r="AZ2" s="265" t="s">
        <v>14</v>
      </c>
      <c r="BA2" s="265" t="s">
        <v>666</v>
      </c>
      <c r="BB2" s="265" t="s">
        <v>16</v>
      </c>
      <c r="BC2" s="265" t="s">
        <v>17</v>
      </c>
      <c r="BD2" s="265" t="s">
        <v>18</v>
      </c>
      <c r="BE2" s="265" t="s">
        <v>19</v>
      </c>
      <c r="BF2" s="266" t="s">
        <v>20</v>
      </c>
      <c r="BG2" s="275" t="s">
        <v>667</v>
      </c>
      <c r="BH2" s="275" t="s">
        <v>22</v>
      </c>
      <c r="BI2" s="275" t="s">
        <v>23</v>
      </c>
      <c r="BL2" s="276" t="s">
        <v>12</v>
      </c>
      <c r="BM2" s="265" t="s">
        <v>13</v>
      </c>
      <c r="BN2" s="265" t="s">
        <v>14</v>
      </c>
      <c r="BO2" s="265" t="s">
        <v>25</v>
      </c>
      <c r="BP2" s="265" t="s">
        <v>16</v>
      </c>
      <c r="BQ2" s="265" t="s">
        <v>17</v>
      </c>
      <c r="BR2" s="265" t="s">
        <v>18</v>
      </c>
      <c r="BS2" s="265" t="s">
        <v>19</v>
      </c>
      <c r="BT2" s="266" t="s">
        <v>20</v>
      </c>
      <c r="BU2" s="275" t="s">
        <v>667</v>
      </c>
      <c r="BV2" s="275" t="s">
        <v>22</v>
      </c>
      <c r="BW2" s="275" t="s">
        <v>23</v>
      </c>
      <c r="BZ2" s="272" t="s">
        <v>12</v>
      </c>
      <c r="CA2" s="273" t="s">
        <v>13</v>
      </c>
      <c r="CB2" s="273" t="s">
        <v>14</v>
      </c>
      <c r="CC2" s="265" t="s">
        <v>666</v>
      </c>
      <c r="CD2" s="265" t="s">
        <v>16</v>
      </c>
      <c r="CE2" s="265" t="s">
        <v>17</v>
      </c>
      <c r="CF2" s="265" t="s">
        <v>18</v>
      </c>
      <c r="CG2" s="265" t="s">
        <v>19</v>
      </c>
      <c r="CH2" s="266" t="s">
        <v>20</v>
      </c>
      <c r="CI2" s="275" t="s">
        <v>667</v>
      </c>
      <c r="CJ2" s="275" t="s">
        <v>22</v>
      </c>
      <c r="CK2" s="275" t="s">
        <v>23</v>
      </c>
      <c r="CN2" s="286" t="s">
        <v>13</v>
      </c>
      <c r="CO2" s="286" t="s">
        <v>14</v>
      </c>
      <c r="CP2" s="286" t="s">
        <v>666</v>
      </c>
      <c r="CQ2" s="286" t="s">
        <v>16</v>
      </c>
      <c r="CR2" s="286" t="s">
        <v>26</v>
      </c>
      <c r="CS2" s="286" t="s">
        <v>27</v>
      </c>
      <c r="CT2" s="286" t="s">
        <v>28</v>
      </c>
      <c r="CU2" s="287" t="s">
        <v>20</v>
      </c>
      <c r="CV2" s="178" t="s">
        <v>29</v>
      </c>
      <c r="CY2" s="293" t="s">
        <v>30</v>
      </c>
      <c r="CZ2" s="293" t="s">
        <v>22</v>
      </c>
      <c r="DA2" s="293" t="s">
        <v>31</v>
      </c>
      <c r="DB2" s="293" t="s">
        <v>32</v>
      </c>
      <c r="DC2" s="293" t="s">
        <v>33</v>
      </c>
      <c r="DD2" s="294" t="s">
        <v>34</v>
      </c>
      <c r="DE2" s="291" t="s">
        <v>35</v>
      </c>
      <c r="DF2" s="6" t="s">
        <v>36</v>
      </c>
      <c r="DI2" s="7" t="s">
        <v>37</v>
      </c>
      <c r="DJ2" s="7" t="s">
        <v>38</v>
      </c>
      <c r="DK2" s="7" t="s">
        <v>39</v>
      </c>
      <c r="DL2" s="7" t="s">
        <v>23</v>
      </c>
      <c r="DN2" s="7" t="s">
        <v>37</v>
      </c>
      <c r="DO2" s="7" t="s">
        <v>38</v>
      </c>
      <c r="DP2" s="7" t="s">
        <v>39</v>
      </c>
      <c r="DQ2" s="7" t="s">
        <v>23</v>
      </c>
      <c r="DS2" s="7" t="s">
        <v>37</v>
      </c>
      <c r="DT2" s="7" t="s">
        <v>38</v>
      </c>
      <c r="DU2" s="7" t="s">
        <v>39</v>
      </c>
      <c r="DV2" s="7" t="s">
        <v>23</v>
      </c>
      <c r="DX2" s="7" t="s">
        <v>37</v>
      </c>
      <c r="DY2" s="7" t="s">
        <v>38</v>
      </c>
      <c r="DZ2" s="7" t="s">
        <v>39</v>
      </c>
      <c r="EA2" s="7" t="s">
        <v>23</v>
      </c>
      <c r="EC2" s="7" t="s">
        <v>37</v>
      </c>
      <c r="ED2" s="7" t="s">
        <v>38</v>
      </c>
      <c r="EE2" s="7" t="s">
        <v>39</v>
      </c>
      <c r="EF2" s="7" t="s">
        <v>23</v>
      </c>
      <c r="EH2" s="7" t="s">
        <v>37</v>
      </c>
      <c r="EI2" s="7" t="s">
        <v>38</v>
      </c>
      <c r="EJ2" s="7" t="s">
        <v>39</v>
      </c>
      <c r="EK2" s="7" t="s">
        <v>23</v>
      </c>
      <c r="EN2" s="387" t="s">
        <v>37</v>
      </c>
      <c r="EO2" s="387" t="s">
        <v>38</v>
      </c>
      <c r="EP2" s="387" t="s">
        <v>39</v>
      </c>
      <c r="EQ2" s="9" t="s">
        <v>33</v>
      </c>
      <c r="ER2" s="9" t="s">
        <v>23</v>
      </c>
      <c r="EU2" s="535" t="s">
        <v>1867</v>
      </c>
    </row>
    <row r="3" spans="1:151" x14ac:dyDescent="0.3">
      <c r="A3" s="397">
        <v>0</v>
      </c>
      <c r="B3" s="194"/>
      <c r="C3" s="267" t="s">
        <v>41</v>
      </c>
      <c r="D3" s="194">
        <v>2139</v>
      </c>
      <c r="E3" s="194">
        <v>10748</v>
      </c>
      <c r="F3" s="194" t="s">
        <v>151</v>
      </c>
      <c r="G3" s="194" t="s">
        <v>241</v>
      </c>
      <c r="H3" s="194" t="s">
        <v>1868</v>
      </c>
      <c r="I3" s="194">
        <v>141</v>
      </c>
      <c r="J3" s="262" t="s">
        <v>26</v>
      </c>
      <c r="K3" s="262" t="s">
        <v>26</v>
      </c>
      <c r="L3" s="262" t="s">
        <v>26</v>
      </c>
      <c r="O3" s="268">
        <v>0</v>
      </c>
      <c r="P3" s="161"/>
      <c r="Q3" s="162" t="s">
        <v>41</v>
      </c>
      <c r="R3" s="161">
        <v>4853</v>
      </c>
      <c r="S3" s="161">
        <v>22184</v>
      </c>
      <c r="T3" s="161" t="s">
        <v>467</v>
      </c>
      <c r="U3" s="161" t="s">
        <v>1516</v>
      </c>
      <c r="V3" s="161" t="s">
        <v>1869</v>
      </c>
      <c r="W3" s="161">
        <v>294</v>
      </c>
      <c r="X3" s="262" t="s">
        <v>26</v>
      </c>
      <c r="Y3" s="262" t="s">
        <v>26</v>
      </c>
      <c r="Z3" s="262" t="s">
        <v>26</v>
      </c>
      <c r="AC3" s="268">
        <v>0</v>
      </c>
      <c r="AD3" s="161"/>
      <c r="AE3" s="162" t="s">
        <v>41</v>
      </c>
      <c r="AF3" s="161">
        <v>134</v>
      </c>
      <c r="AG3" s="161">
        <v>2547</v>
      </c>
      <c r="AH3" s="161" t="s">
        <v>1870</v>
      </c>
      <c r="AI3" s="161" t="s">
        <v>83</v>
      </c>
      <c r="AJ3" s="161" t="s">
        <v>1871</v>
      </c>
      <c r="AK3" s="383">
        <v>31</v>
      </c>
      <c r="AN3" s="268">
        <v>0</v>
      </c>
      <c r="AO3" s="161"/>
      <c r="AP3" s="162" t="s">
        <v>41</v>
      </c>
      <c r="AQ3" s="161">
        <v>403</v>
      </c>
      <c r="AR3" s="161">
        <v>4014</v>
      </c>
      <c r="AS3" s="161" t="s">
        <v>150</v>
      </c>
      <c r="AT3" s="161" t="s">
        <v>128</v>
      </c>
      <c r="AU3" s="161" t="s">
        <v>1872</v>
      </c>
      <c r="AV3" s="383">
        <v>12</v>
      </c>
      <c r="AX3" s="397">
        <v>0</v>
      </c>
      <c r="AY3" s="194"/>
      <c r="AZ3" s="267" t="s">
        <v>41</v>
      </c>
      <c r="BA3" s="194">
        <v>41634</v>
      </c>
      <c r="BB3" s="194">
        <v>108475</v>
      </c>
      <c r="BC3" s="194" t="s">
        <v>1385</v>
      </c>
      <c r="BD3" s="194" t="s">
        <v>1177</v>
      </c>
      <c r="BE3" s="194" t="s">
        <v>1873</v>
      </c>
      <c r="BF3" s="194">
        <v>1158</v>
      </c>
      <c r="BG3" s="262" t="s">
        <v>26</v>
      </c>
      <c r="BH3" s="262" t="s">
        <v>26</v>
      </c>
      <c r="BI3" s="262" t="s">
        <v>26</v>
      </c>
      <c r="BL3" s="397">
        <v>0</v>
      </c>
      <c r="BM3" s="194"/>
      <c r="BN3" s="267" t="s">
        <v>41</v>
      </c>
      <c r="BO3" s="194">
        <v>624</v>
      </c>
      <c r="BP3" s="194">
        <v>5672</v>
      </c>
      <c r="BQ3" s="194" t="s">
        <v>1691</v>
      </c>
      <c r="BR3" s="194" t="s">
        <v>1874</v>
      </c>
      <c r="BS3" s="194" t="s">
        <v>1875</v>
      </c>
      <c r="BT3" s="194">
        <v>161</v>
      </c>
      <c r="BU3" s="262" t="s">
        <v>26</v>
      </c>
      <c r="BV3" s="262" t="s">
        <v>26</v>
      </c>
      <c r="BW3" s="262" t="s">
        <v>26</v>
      </c>
      <c r="BZ3" s="397">
        <v>0</v>
      </c>
      <c r="CA3" s="194"/>
      <c r="CB3" s="267" t="s">
        <v>41</v>
      </c>
      <c r="CC3" s="194">
        <v>256</v>
      </c>
      <c r="CD3" s="194">
        <v>3401</v>
      </c>
      <c r="CE3" s="194" t="s">
        <v>98</v>
      </c>
      <c r="CF3" s="194" t="s">
        <v>1672</v>
      </c>
      <c r="CG3" s="194" t="s">
        <v>1876</v>
      </c>
      <c r="CH3" s="194">
        <v>72</v>
      </c>
      <c r="CI3" s="262" t="s">
        <v>26</v>
      </c>
      <c r="CJ3" s="262" t="s">
        <v>26</v>
      </c>
      <c r="CK3" s="262" t="s">
        <v>26</v>
      </c>
      <c r="CN3" s="195"/>
      <c r="CO3" s="195" t="s">
        <v>61</v>
      </c>
      <c r="CP3" s="195">
        <f xml:space="preserve"> SUM(D3,R3,AF3,AQ3,BA3,BO3,CC3)</f>
        <v>50043</v>
      </c>
      <c r="CQ3" s="195">
        <f xml:space="preserve"> SUM(E3,S3,AG3,AR3,BB3,BP3,CD3)</f>
        <v>157041</v>
      </c>
      <c r="CR3" s="195" t="s">
        <v>26</v>
      </c>
      <c r="CS3" s="195" t="s">
        <v>26</v>
      </c>
      <c r="CT3" s="195" t="s">
        <v>26</v>
      </c>
      <c r="CU3" s="195">
        <f xml:space="preserve"> SUM(I3,W3,AK3,AV3,BF3,BT3,CH3)</f>
        <v>1869</v>
      </c>
      <c r="CV3" s="196">
        <f>CU3/CP3</f>
        <v>3.7347880822492657E-2</v>
      </c>
      <c r="CY3" s="12" t="s">
        <v>1877</v>
      </c>
      <c r="CZ3" s="12" t="s">
        <v>64</v>
      </c>
      <c r="DA3" s="388" t="s">
        <v>65</v>
      </c>
      <c r="DB3" s="15" t="s">
        <v>66</v>
      </c>
      <c r="DC3" s="15" t="s">
        <v>1877</v>
      </c>
      <c r="DD3" s="389">
        <v>21</v>
      </c>
      <c r="DE3" s="727">
        <f>SUM(DD3,DD4)</f>
        <v>35</v>
      </c>
      <c r="DF3" s="704">
        <f>SUM(DE3,DE5)</f>
        <v>47</v>
      </c>
      <c r="DI3" s="12">
        <v>580972677</v>
      </c>
      <c r="DJ3" s="12" t="s">
        <v>1877</v>
      </c>
      <c r="DK3" s="12" t="s">
        <v>64</v>
      </c>
      <c r="DL3" s="12">
        <v>99</v>
      </c>
      <c r="DM3" s="13"/>
      <c r="DN3" s="12">
        <v>580972685</v>
      </c>
      <c r="DO3" s="12" t="s">
        <v>1878</v>
      </c>
      <c r="DP3" s="12" t="s">
        <v>64</v>
      </c>
      <c r="DQ3" s="12">
        <v>196</v>
      </c>
      <c r="DR3" s="13"/>
      <c r="DS3" s="15">
        <v>580972610</v>
      </c>
      <c r="DT3" s="15" t="s">
        <v>695</v>
      </c>
      <c r="DU3" s="15" t="s">
        <v>64</v>
      </c>
      <c r="DV3" s="15">
        <v>30</v>
      </c>
      <c r="DW3" s="13"/>
      <c r="DX3" s="12">
        <v>580006286</v>
      </c>
      <c r="DY3" s="12" t="s">
        <v>1879</v>
      </c>
      <c r="DZ3" s="12" t="s">
        <v>77</v>
      </c>
      <c r="EA3" s="12">
        <v>328</v>
      </c>
      <c r="EB3" s="13"/>
      <c r="EC3" s="12">
        <v>580004836</v>
      </c>
      <c r="ED3" s="12" t="s">
        <v>1858</v>
      </c>
      <c r="EE3" s="12" t="s">
        <v>64</v>
      </c>
      <c r="EF3" s="12">
        <v>100</v>
      </c>
      <c r="EG3" s="13"/>
      <c r="EH3" s="15">
        <v>580972651</v>
      </c>
      <c r="EI3" s="15" t="s">
        <v>1859</v>
      </c>
      <c r="EJ3" s="15" t="s">
        <v>64</v>
      </c>
      <c r="EK3" s="15">
        <v>65</v>
      </c>
      <c r="EN3" s="704">
        <v>580972677</v>
      </c>
      <c r="EO3" s="704" t="s">
        <v>1877</v>
      </c>
      <c r="EP3" s="704" t="s">
        <v>64</v>
      </c>
      <c r="EQ3" s="69" t="s">
        <v>1877</v>
      </c>
      <c r="ER3" s="80">
        <v>99</v>
      </c>
      <c r="ES3" s="704">
        <f>SUM(ER3,ER4)</f>
        <v>145</v>
      </c>
    </row>
    <row r="4" spans="1:151" ht="34.049999999999997" customHeight="1" x14ac:dyDescent="0.3">
      <c r="A4" s="79">
        <v>2</v>
      </c>
      <c r="B4" s="14" t="s">
        <v>65</v>
      </c>
      <c r="C4" s="197" t="s">
        <v>67</v>
      </c>
      <c r="D4" s="14">
        <v>276</v>
      </c>
      <c r="E4" s="14">
        <v>2075</v>
      </c>
      <c r="F4" s="14" t="s">
        <v>205</v>
      </c>
      <c r="G4" s="14" t="s">
        <v>1880</v>
      </c>
      <c r="H4" s="14" t="s">
        <v>1881</v>
      </c>
      <c r="I4" s="14">
        <v>27</v>
      </c>
      <c r="J4" s="12" t="s">
        <v>1877</v>
      </c>
      <c r="K4" s="12" t="s">
        <v>64</v>
      </c>
      <c r="L4" s="12">
        <v>21</v>
      </c>
      <c r="O4" s="79">
        <v>13</v>
      </c>
      <c r="P4" s="14" t="s">
        <v>111</v>
      </c>
      <c r="Q4" s="197" t="s">
        <v>112</v>
      </c>
      <c r="R4" s="14">
        <v>156</v>
      </c>
      <c r="S4" s="14">
        <v>1330</v>
      </c>
      <c r="T4" s="14" t="s">
        <v>159</v>
      </c>
      <c r="U4" s="14" t="s">
        <v>481</v>
      </c>
      <c r="V4" s="14" t="s">
        <v>1882</v>
      </c>
      <c r="W4" s="14">
        <v>40</v>
      </c>
      <c r="X4" s="12" t="s">
        <v>1878</v>
      </c>
      <c r="Y4" s="12" t="s">
        <v>64</v>
      </c>
      <c r="Z4" s="12">
        <v>36</v>
      </c>
      <c r="AC4" s="79">
        <v>1</v>
      </c>
      <c r="AD4" s="14" t="s">
        <v>65</v>
      </c>
      <c r="AE4" s="197" t="s">
        <v>67</v>
      </c>
      <c r="AF4" s="14">
        <v>28</v>
      </c>
      <c r="AG4" s="14">
        <v>487</v>
      </c>
      <c r="AH4" s="14" t="s">
        <v>185</v>
      </c>
      <c r="AI4" s="14" t="s">
        <v>185</v>
      </c>
      <c r="AJ4" s="14" t="s">
        <v>1883</v>
      </c>
      <c r="AK4" s="78" t="s">
        <v>60</v>
      </c>
      <c r="AN4" s="79">
        <v>1</v>
      </c>
      <c r="AO4" s="14" t="s">
        <v>65</v>
      </c>
      <c r="AP4" s="197" t="s">
        <v>67</v>
      </c>
      <c r="AQ4" s="14">
        <v>73</v>
      </c>
      <c r="AR4" s="14">
        <v>757</v>
      </c>
      <c r="AS4" s="14" t="s">
        <v>1175</v>
      </c>
      <c r="AT4" s="14" t="s">
        <v>764</v>
      </c>
      <c r="AU4" s="14" t="s">
        <v>1884</v>
      </c>
      <c r="AV4" s="78" t="s">
        <v>60</v>
      </c>
      <c r="AX4" s="79">
        <v>14</v>
      </c>
      <c r="AY4" s="14" t="s">
        <v>71</v>
      </c>
      <c r="AZ4" s="197" t="s">
        <v>72</v>
      </c>
      <c r="BA4" s="14">
        <v>610</v>
      </c>
      <c r="BB4" s="14">
        <v>5372</v>
      </c>
      <c r="BC4" s="14" t="s">
        <v>1885</v>
      </c>
      <c r="BD4" s="14" t="s">
        <v>670</v>
      </c>
      <c r="BE4" s="14" t="s">
        <v>1886</v>
      </c>
      <c r="BF4" s="14">
        <v>275</v>
      </c>
      <c r="BG4" s="12" t="s">
        <v>1879</v>
      </c>
      <c r="BH4" s="12" t="s">
        <v>77</v>
      </c>
      <c r="BI4" s="12">
        <v>92</v>
      </c>
      <c r="BL4" s="79">
        <v>1</v>
      </c>
      <c r="BM4" s="14" t="s">
        <v>111</v>
      </c>
      <c r="BN4" s="197" t="s">
        <v>112</v>
      </c>
      <c r="BO4" s="59">
        <v>146</v>
      </c>
      <c r="BP4" s="59">
        <v>1340</v>
      </c>
      <c r="BQ4" s="59" t="s">
        <v>1887</v>
      </c>
      <c r="BR4" s="59" t="s">
        <v>1309</v>
      </c>
      <c r="BS4" s="59" t="s">
        <v>1888</v>
      </c>
      <c r="BT4" s="59">
        <v>40</v>
      </c>
      <c r="BU4" s="12" t="s">
        <v>1858</v>
      </c>
      <c r="BV4" s="12" t="s">
        <v>64</v>
      </c>
      <c r="BW4" s="12">
        <v>19</v>
      </c>
      <c r="BZ4" s="271">
        <v>5</v>
      </c>
      <c r="CA4" s="59" t="s">
        <v>144</v>
      </c>
      <c r="CB4" s="214" t="s">
        <v>146</v>
      </c>
      <c r="CC4" s="14">
        <v>22</v>
      </c>
      <c r="CD4" s="14">
        <v>290</v>
      </c>
      <c r="CE4" s="14" t="s">
        <v>138</v>
      </c>
      <c r="CF4" s="14" t="s">
        <v>204</v>
      </c>
      <c r="CG4" s="14" t="s">
        <v>181</v>
      </c>
      <c r="CH4" s="14">
        <v>13</v>
      </c>
      <c r="CI4" s="12" t="s">
        <v>1859</v>
      </c>
      <c r="CJ4" s="12" t="s">
        <v>64</v>
      </c>
      <c r="CK4" s="12">
        <v>11</v>
      </c>
      <c r="CN4" s="198" t="s">
        <v>71</v>
      </c>
      <c r="CO4" s="306" t="s">
        <v>116</v>
      </c>
      <c r="CP4" s="199">
        <f>BA4</f>
        <v>610</v>
      </c>
      <c r="CQ4" s="199">
        <f>BB4</f>
        <v>5372</v>
      </c>
      <c r="CR4" s="199"/>
      <c r="CS4" s="199"/>
      <c r="CT4" s="199"/>
      <c r="CU4" s="199">
        <f>BF4</f>
        <v>275</v>
      </c>
      <c r="CV4" s="201">
        <f>CU4/CP4</f>
        <v>0.45081967213114754</v>
      </c>
      <c r="CY4" s="12" t="s">
        <v>1877</v>
      </c>
      <c r="CZ4" s="12" t="s">
        <v>64</v>
      </c>
      <c r="DA4" s="388" t="s">
        <v>78</v>
      </c>
      <c r="DB4" s="15" t="s">
        <v>93</v>
      </c>
      <c r="DC4" s="15" t="s">
        <v>1877</v>
      </c>
      <c r="DD4" s="389">
        <v>14</v>
      </c>
      <c r="DE4" s="727"/>
      <c r="DF4" s="704"/>
      <c r="DI4" s="12">
        <v>580972008</v>
      </c>
      <c r="DJ4" s="12" t="s">
        <v>726</v>
      </c>
      <c r="DK4" s="12" t="s">
        <v>77</v>
      </c>
      <c r="DL4" s="12">
        <v>20</v>
      </c>
      <c r="DM4" s="13"/>
      <c r="DN4" s="12">
        <v>580780187</v>
      </c>
      <c r="DO4" s="12" t="s">
        <v>94</v>
      </c>
      <c r="DP4" s="12" t="s">
        <v>77</v>
      </c>
      <c r="DQ4" s="12">
        <v>34</v>
      </c>
      <c r="DR4" s="13"/>
      <c r="DS4" s="15"/>
      <c r="DT4" s="15" t="s">
        <v>95</v>
      </c>
      <c r="DU4" s="15"/>
      <c r="DV4" s="15" t="s">
        <v>60</v>
      </c>
      <c r="DX4" s="12">
        <v>580780203</v>
      </c>
      <c r="DY4" s="12" t="s">
        <v>696</v>
      </c>
      <c r="DZ4" s="12" t="s">
        <v>77</v>
      </c>
      <c r="EA4" s="12">
        <v>232</v>
      </c>
      <c r="EB4" s="13"/>
      <c r="EC4" s="12">
        <v>580780203</v>
      </c>
      <c r="ED4" s="12" t="s">
        <v>696</v>
      </c>
      <c r="EE4" s="12" t="s">
        <v>77</v>
      </c>
      <c r="EF4" s="12">
        <v>15</v>
      </c>
      <c r="EG4" s="13"/>
      <c r="EH4" s="15"/>
      <c r="EI4" s="15" t="s">
        <v>95</v>
      </c>
      <c r="EJ4" s="15"/>
      <c r="EK4" s="15" t="s">
        <v>60</v>
      </c>
      <c r="EN4" s="704"/>
      <c r="EO4" s="704"/>
      <c r="EP4" s="704"/>
      <c r="EQ4" s="390" t="s">
        <v>1889</v>
      </c>
      <c r="ER4" s="80">
        <v>46</v>
      </c>
      <c r="ES4" s="704"/>
    </row>
    <row r="5" spans="1:151" ht="93.6" x14ac:dyDescent="0.3">
      <c r="A5" s="79">
        <v>2</v>
      </c>
      <c r="B5" s="14" t="s">
        <v>65</v>
      </c>
      <c r="C5" s="197" t="s">
        <v>67</v>
      </c>
      <c r="D5" s="14">
        <v>276</v>
      </c>
      <c r="E5" s="14">
        <v>2075</v>
      </c>
      <c r="F5" s="14" t="s">
        <v>205</v>
      </c>
      <c r="G5" s="14" t="s">
        <v>1880</v>
      </c>
      <c r="H5" s="14" t="s">
        <v>1881</v>
      </c>
      <c r="I5" s="14">
        <v>27</v>
      </c>
      <c r="J5" s="12" t="s">
        <v>95</v>
      </c>
      <c r="K5" s="12"/>
      <c r="L5" s="12" t="s">
        <v>178</v>
      </c>
      <c r="O5" s="79">
        <v>13</v>
      </c>
      <c r="P5" s="14" t="s">
        <v>111</v>
      </c>
      <c r="Q5" s="197" t="s">
        <v>112</v>
      </c>
      <c r="R5" s="14">
        <v>156</v>
      </c>
      <c r="S5" s="14">
        <v>1330</v>
      </c>
      <c r="T5" s="14" t="s">
        <v>159</v>
      </c>
      <c r="U5" s="14" t="s">
        <v>481</v>
      </c>
      <c r="V5" s="14" t="s">
        <v>1882</v>
      </c>
      <c r="W5" s="14">
        <v>40</v>
      </c>
      <c r="X5" s="12" t="s">
        <v>95</v>
      </c>
      <c r="Y5" s="12"/>
      <c r="Z5" s="12" t="s">
        <v>251</v>
      </c>
      <c r="AC5" s="269">
        <v>2</v>
      </c>
      <c r="AD5" s="128" t="s">
        <v>284</v>
      </c>
      <c r="AE5" s="205" t="s">
        <v>288</v>
      </c>
      <c r="AF5" s="128">
        <v>14</v>
      </c>
      <c r="AG5" s="128">
        <v>285</v>
      </c>
      <c r="AH5" s="128" t="s">
        <v>1175</v>
      </c>
      <c r="AI5" s="128" t="s">
        <v>544</v>
      </c>
      <c r="AJ5" s="128" t="s">
        <v>1890</v>
      </c>
      <c r="AK5" s="259" t="s">
        <v>60</v>
      </c>
      <c r="AN5" s="269">
        <v>2</v>
      </c>
      <c r="AO5" s="128" t="s">
        <v>111</v>
      </c>
      <c r="AP5" s="205" t="s">
        <v>112</v>
      </c>
      <c r="AQ5" s="128">
        <v>65</v>
      </c>
      <c r="AR5" s="128">
        <v>761</v>
      </c>
      <c r="AS5" s="128" t="s">
        <v>1672</v>
      </c>
      <c r="AT5" s="128" t="s">
        <v>1891</v>
      </c>
      <c r="AU5" s="128" t="s">
        <v>1892</v>
      </c>
      <c r="AV5" s="259" t="s">
        <v>60</v>
      </c>
      <c r="AX5" s="79">
        <v>14</v>
      </c>
      <c r="AY5" s="14" t="s">
        <v>71</v>
      </c>
      <c r="AZ5" s="197" t="s">
        <v>72</v>
      </c>
      <c r="BA5" s="14">
        <v>610</v>
      </c>
      <c r="BB5" s="14">
        <v>5372</v>
      </c>
      <c r="BC5" s="14" t="s">
        <v>1885</v>
      </c>
      <c r="BD5" s="14" t="s">
        <v>670</v>
      </c>
      <c r="BE5" s="14" t="s">
        <v>1886</v>
      </c>
      <c r="BF5" s="14">
        <v>275</v>
      </c>
      <c r="BG5" s="12" t="s">
        <v>696</v>
      </c>
      <c r="BH5" s="12" t="s">
        <v>77</v>
      </c>
      <c r="BI5" s="12">
        <v>56</v>
      </c>
      <c r="BL5" s="79">
        <v>1</v>
      </c>
      <c r="BM5" s="14" t="s">
        <v>111</v>
      </c>
      <c r="BN5" s="197" t="s">
        <v>112</v>
      </c>
      <c r="BO5" s="59">
        <v>146</v>
      </c>
      <c r="BP5" s="59">
        <v>1340</v>
      </c>
      <c r="BQ5" s="59" t="s">
        <v>1887</v>
      </c>
      <c r="BR5" s="59" t="s">
        <v>1309</v>
      </c>
      <c r="BS5" s="59" t="s">
        <v>1888</v>
      </c>
      <c r="BT5" s="59">
        <v>40</v>
      </c>
      <c r="BU5" s="12" t="s">
        <v>95</v>
      </c>
      <c r="BV5" s="12"/>
      <c r="BW5" s="12">
        <v>21</v>
      </c>
      <c r="BZ5" s="271">
        <v>5</v>
      </c>
      <c r="CA5" s="59" t="s">
        <v>144</v>
      </c>
      <c r="CB5" s="214" t="s">
        <v>146</v>
      </c>
      <c r="CC5" s="14">
        <v>22</v>
      </c>
      <c r="CD5" s="14">
        <v>290</v>
      </c>
      <c r="CE5" s="14" t="s">
        <v>138</v>
      </c>
      <c r="CF5" s="14" t="s">
        <v>204</v>
      </c>
      <c r="CG5" s="14" t="s">
        <v>181</v>
      </c>
      <c r="CH5" s="14">
        <v>13</v>
      </c>
      <c r="CI5" s="12" t="s">
        <v>95</v>
      </c>
      <c r="CJ5" s="12"/>
      <c r="CK5" s="12" t="s">
        <v>1121</v>
      </c>
      <c r="CN5" s="32" t="s">
        <v>78</v>
      </c>
      <c r="CO5" s="33" t="s">
        <v>93</v>
      </c>
      <c r="CP5" s="33">
        <f>SUM(D6,R12,AF6,AQ11,BA12,BO11,CC6)</f>
        <v>1430</v>
      </c>
      <c r="CQ5" s="33">
        <f>SUM(E6,S12,AG6,AR11,BB12,BP11,CD6)</f>
        <v>9851</v>
      </c>
      <c r="CR5" s="33"/>
      <c r="CS5" s="33"/>
      <c r="CT5" s="33"/>
      <c r="CU5" s="33" t="s">
        <v>1893</v>
      </c>
      <c r="CV5" s="36" t="s">
        <v>1894</v>
      </c>
      <c r="CY5" s="12" t="s">
        <v>1877</v>
      </c>
      <c r="CZ5" s="12" t="s">
        <v>64</v>
      </c>
      <c r="DA5" s="12" t="s">
        <v>71</v>
      </c>
      <c r="DB5" s="334" t="s">
        <v>116</v>
      </c>
      <c r="DC5" s="12" t="s">
        <v>1889</v>
      </c>
      <c r="DD5" s="12">
        <v>12</v>
      </c>
      <c r="DE5" s="69">
        <v>12</v>
      </c>
      <c r="DF5" s="704"/>
      <c r="DI5" s="12"/>
      <c r="DJ5" s="12" t="s">
        <v>95</v>
      </c>
      <c r="DK5" s="12"/>
      <c r="DL5" s="12">
        <v>22</v>
      </c>
      <c r="DN5" s="12">
        <v>580780203</v>
      </c>
      <c r="DO5" s="12" t="s">
        <v>696</v>
      </c>
      <c r="DP5" s="12" t="s">
        <v>77</v>
      </c>
      <c r="DQ5" s="12">
        <v>23</v>
      </c>
      <c r="DR5" s="13"/>
      <c r="DX5" s="12">
        <v>580004836</v>
      </c>
      <c r="DY5" s="12" t="s">
        <v>1858</v>
      </c>
      <c r="DZ5" s="12" t="s">
        <v>64</v>
      </c>
      <c r="EA5" s="12">
        <v>147</v>
      </c>
      <c r="EB5" s="13"/>
      <c r="EC5" s="12">
        <v>580006286</v>
      </c>
      <c r="ED5" s="12" t="s">
        <v>1879</v>
      </c>
      <c r="EE5" s="12" t="s">
        <v>77</v>
      </c>
      <c r="EF5" s="12">
        <v>12</v>
      </c>
      <c r="EG5" s="13"/>
      <c r="EN5" s="702">
        <v>580972008</v>
      </c>
      <c r="EO5" s="702" t="s">
        <v>726</v>
      </c>
      <c r="EP5" s="702" t="s">
        <v>77</v>
      </c>
      <c r="EQ5" s="63" t="s">
        <v>1877</v>
      </c>
      <c r="ER5" s="67">
        <v>20</v>
      </c>
      <c r="ES5" s="702">
        <f>SUM(ER5,ER6)</f>
        <v>129</v>
      </c>
    </row>
    <row r="6" spans="1:151" ht="51" customHeight="1" x14ac:dyDescent="0.3">
      <c r="A6" s="269">
        <v>5</v>
      </c>
      <c r="B6" s="128" t="s">
        <v>78</v>
      </c>
      <c r="C6" s="205" t="s">
        <v>79</v>
      </c>
      <c r="D6" s="128">
        <v>150</v>
      </c>
      <c r="E6" s="128">
        <v>913</v>
      </c>
      <c r="F6" s="128" t="s">
        <v>49</v>
      </c>
      <c r="G6" s="128" t="s">
        <v>491</v>
      </c>
      <c r="H6" s="128" t="s">
        <v>1895</v>
      </c>
      <c r="I6" s="128">
        <v>23</v>
      </c>
      <c r="J6" s="204" t="s">
        <v>1877</v>
      </c>
      <c r="K6" s="203" t="s">
        <v>64</v>
      </c>
      <c r="L6" s="203">
        <v>14</v>
      </c>
      <c r="O6" s="269">
        <v>1</v>
      </c>
      <c r="P6" s="128" t="s">
        <v>101</v>
      </c>
      <c r="Q6" s="205" t="s">
        <v>127</v>
      </c>
      <c r="R6" s="128">
        <v>585</v>
      </c>
      <c r="S6" s="128">
        <v>5424</v>
      </c>
      <c r="T6" s="128" t="s">
        <v>1616</v>
      </c>
      <c r="U6" s="128" t="s">
        <v>1381</v>
      </c>
      <c r="V6" s="128" t="s">
        <v>1896</v>
      </c>
      <c r="W6" s="128">
        <v>35</v>
      </c>
      <c r="X6" s="204" t="s">
        <v>1878</v>
      </c>
      <c r="Y6" s="203" t="s">
        <v>64</v>
      </c>
      <c r="Z6" s="203">
        <v>24</v>
      </c>
      <c r="AC6" s="79">
        <v>3</v>
      </c>
      <c r="AD6" s="14" t="s">
        <v>78</v>
      </c>
      <c r="AE6" s="197" t="s">
        <v>79</v>
      </c>
      <c r="AF6" s="14">
        <v>13</v>
      </c>
      <c r="AG6" s="14">
        <v>268</v>
      </c>
      <c r="AH6" s="14" t="s">
        <v>1885</v>
      </c>
      <c r="AI6" s="14" t="s">
        <v>197</v>
      </c>
      <c r="AJ6" s="14" t="s">
        <v>1897</v>
      </c>
      <c r="AK6" s="78" t="s">
        <v>60</v>
      </c>
      <c r="AN6" s="79">
        <v>3</v>
      </c>
      <c r="AO6" s="14" t="s">
        <v>101</v>
      </c>
      <c r="AP6" s="197" t="s">
        <v>127</v>
      </c>
      <c r="AQ6" s="14">
        <v>47</v>
      </c>
      <c r="AR6" s="14">
        <v>496</v>
      </c>
      <c r="AS6" s="14" t="s">
        <v>1705</v>
      </c>
      <c r="AT6" s="14" t="s">
        <v>1182</v>
      </c>
      <c r="AU6" s="14" t="s">
        <v>1898</v>
      </c>
      <c r="AV6" s="78" t="s">
        <v>60</v>
      </c>
      <c r="AX6" s="79">
        <v>14</v>
      </c>
      <c r="AY6" s="14" t="s">
        <v>71</v>
      </c>
      <c r="AZ6" s="197" t="s">
        <v>72</v>
      </c>
      <c r="BA6" s="14">
        <v>610</v>
      </c>
      <c r="BB6" s="14">
        <v>5372</v>
      </c>
      <c r="BC6" s="14" t="s">
        <v>1885</v>
      </c>
      <c r="BD6" s="14" t="s">
        <v>670</v>
      </c>
      <c r="BE6" s="14" t="s">
        <v>1886</v>
      </c>
      <c r="BF6" s="14">
        <v>275</v>
      </c>
      <c r="BG6" s="12" t="s">
        <v>726</v>
      </c>
      <c r="BH6" s="12" t="s">
        <v>77</v>
      </c>
      <c r="BI6" s="12">
        <v>33</v>
      </c>
      <c r="BL6" s="269">
        <v>5</v>
      </c>
      <c r="BM6" s="128" t="s">
        <v>117</v>
      </c>
      <c r="BN6" s="205" t="s">
        <v>137</v>
      </c>
      <c r="BO6" s="128">
        <v>49</v>
      </c>
      <c r="BP6" s="128">
        <v>606</v>
      </c>
      <c r="BQ6" s="128" t="s">
        <v>1660</v>
      </c>
      <c r="BR6" s="128" t="s">
        <v>1231</v>
      </c>
      <c r="BS6" s="128" t="s">
        <v>1899</v>
      </c>
      <c r="BT6" s="128">
        <v>22</v>
      </c>
      <c r="BU6" s="204" t="s">
        <v>1858</v>
      </c>
      <c r="BV6" s="203" t="s">
        <v>64</v>
      </c>
      <c r="BW6" s="203">
        <v>16</v>
      </c>
      <c r="BZ6" s="269">
        <v>2</v>
      </c>
      <c r="CA6" s="128" t="s">
        <v>78</v>
      </c>
      <c r="CB6" s="205" t="s">
        <v>79</v>
      </c>
      <c r="CC6" s="128">
        <v>25</v>
      </c>
      <c r="CD6" s="128">
        <v>355</v>
      </c>
      <c r="CE6" s="128" t="s">
        <v>1900</v>
      </c>
      <c r="CF6" s="128" t="s">
        <v>1667</v>
      </c>
      <c r="CG6" s="128" t="s">
        <v>1901</v>
      </c>
      <c r="CH6" s="128">
        <v>11</v>
      </c>
      <c r="CI6" s="203" t="s">
        <v>95</v>
      </c>
      <c r="CJ6" s="203"/>
      <c r="CK6" s="203">
        <v>11</v>
      </c>
      <c r="CN6" s="26" t="s">
        <v>65</v>
      </c>
      <c r="CO6" s="26" t="s">
        <v>66</v>
      </c>
      <c r="CP6" s="27">
        <f>SUM(D4,R14,AF4,AQ4,BA17,BO8,CC7)</f>
        <v>2599</v>
      </c>
      <c r="CQ6" s="27">
        <f>SUM(E4,S14,AG4,AR4,BB17,BP8,CD7)</f>
        <v>21304</v>
      </c>
      <c r="CR6" s="109"/>
      <c r="CS6" s="109"/>
      <c r="CT6" s="109"/>
      <c r="CU6" s="27" t="s">
        <v>1106</v>
      </c>
      <c r="CV6" s="29" t="s">
        <v>1902</v>
      </c>
      <c r="CY6" s="114" t="s">
        <v>1878</v>
      </c>
      <c r="CZ6" s="114" t="s">
        <v>64</v>
      </c>
      <c r="DA6" s="232" t="s">
        <v>297</v>
      </c>
      <c r="DB6" s="114" t="s">
        <v>188</v>
      </c>
      <c r="DC6" s="233" t="s">
        <v>1878</v>
      </c>
      <c r="DD6" s="233">
        <v>36</v>
      </c>
      <c r="DE6" s="731">
        <f>SUM(DD6,DD7,DD8,DD9,DD10,DD11)</f>
        <v>138</v>
      </c>
      <c r="DF6" s="703">
        <f>SUM(DE6,DE12)</f>
        <v>157</v>
      </c>
      <c r="DN6" s="12">
        <v>710781535</v>
      </c>
      <c r="DO6" s="12" t="s">
        <v>199</v>
      </c>
      <c r="DP6" s="12" t="s">
        <v>200</v>
      </c>
      <c r="DQ6" s="12">
        <v>14</v>
      </c>
      <c r="DR6" s="13"/>
      <c r="DX6" s="12">
        <v>580972008</v>
      </c>
      <c r="DY6" s="12" t="s">
        <v>726</v>
      </c>
      <c r="DZ6" s="12" t="s">
        <v>77</v>
      </c>
      <c r="EA6" s="12">
        <v>109</v>
      </c>
      <c r="EB6" s="13"/>
      <c r="EC6" s="12">
        <v>580972628</v>
      </c>
      <c r="ED6" s="12" t="s">
        <v>1903</v>
      </c>
      <c r="EE6" s="12" t="s">
        <v>64</v>
      </c>
      <c r="EF6" s="12">
        <v>12</v>
      </c>
      <c r="EN6" s="702"/>
      <c r="EO6" s="702"/>
      <c r="EP6" s="702"/>
      <c r="EQ6" s="379" t="s">
        <v>1889</v>
      </c>
      <c r="ER6" s="67">
        <v>109</v>
      </c>
      <c r="ES6" s="702"/>
    </row>
    <row r="7" spans="1:151" ht="136.05000000000001" customHeight="1" x14ac:dyDescent="0.3">
      <c r="A7" s="269">
        <v>5</v>
      </c>
      <c r="B7" s="128" t="s">
        <v>78</v>
      </c>
      <c r="C7" s="205" t="s">
        <v>79</v>
      </c>
      <c r="D7" s="128">
        <v>150</v>
      </c>
      <c r="E7" s="128">
        <v>913</v>
      </c>
      <c r="F7" s="128" t="s">
        <v>49</v>
      </c>
      <c r="G7" s="128" t="s">
        <v>491</v>
      </c>
      <c r="H7" s="128" t="s">
        <v>1895</v>
      </c>
      <c r="I7" s="128">
        <v>23</v>
      </c>
      <c r="J7" s="204" t="s">
        <v>95</v>
      </c>
      <c r="K7" s="203"/>
      <c r="L7" s="203" t="s">
        <v>1742</v>
      </c>
      <c r="O7" s="269">
        <v>1</v>
      </c>
      <c r="P7" s="128" t="s">
        <v>101</v>
      </c>
      <c r="Q7" s="205" t="s">
        <v>127</v>
      </c>
      <c r="R7" s="128">
        <v>585</v>
      </c>
      <c r="S7" s="128">
        <v>5424</v>
      </c>
      <c r="T7" s="128" t="s">
        <v>1616</v>
      </c>
      <c r="U7" s="128" t="s">
        <v>1381</v>
      </c>
      <c r="V7" s="128" t="s">
        <v>1896</v>
      </c>
      <c r="W7" s="128">
        <v>35</v>
      </c>
      <c r="X7" s="204" t="s">
        <v>95</v>
      </c>
      <c r="Y7" s="203"/>
      <c r="Z7" s="203">
        <v>11</v>
      </c>
      <c r="AC7" s="270">
        <v>4</v>
      </c>
      <c r="AD7" s="211" t="s">
        <v>174</v>
      </c>
      <c r="AE7" s="212" t="s">
        <v>175</v>
      </c>
      <c r="AF7" s="211">
        <v>11</v>
      </c>
      <c r="AG7" s="211">
        <v>278</v>
      </c>
      <c r="AH7" s="211" t="s">
        <v>1235</v>
      </c>
      <c r="AI7" s="211" t="s">
        <v>1101</v>
      </c>
      <c r="AJ7" s="211" t="s">
        <v>1904</v>
      </c>
      <c r="AK7" s="385" t="s">
        <v>60</v>
      </c>
      <c r="AN7" s="269">
        <v>4</v>
      </c>
      <c r="AO7" s="128" t="s">
        <v>284</v>
      </c>
      <c r="AP7" s="205" t="s">
        <v>288</v>
      </c>
      <c r="AQ7" s="128">
        <v>38</v>
      </c>
      <c r="AR7" s="128">
        <v>352</v>
      </c>
      <c r="AS7" s="128" t="s">
        <v>192</v>
      </c>
      <c r="AT7" s="128" t="s">
        <v>1905</v>
      </c>
      <c r="AU7" s="128" t="s">
        <v>1906</v>
      </c>
      <c r="AV7" s="259" t="s">
        <v>60</v>
      </c>
      <c r="AX7" s="79">
        <v>14</v>
      </c>
      <c r="AY7" s="14" t="s">
        <v>71</v>
      </c>
      <c r="AZ7" s="197" t="s">
        <v>72</v>
      </c>
      <c r="BA7" s="14">
        <v>610</v>
      </c>
      <c r="BB7" s="14">
        <v>5372</v>
      </c>
      <c r="BC7" s="14" t="s">
        <v>1885</v>
      </c>
      <c r="BD7" s="14" t="s">
        <v>670</v>
      </c>
      <c r="BE7" s="14" t="s">
        <v>1886</v>
      </c>
      <c r="BF7" s="14">
        <v>275</v>
      </c>
      <c r="BG7" s="12" t="s">
        <v>1858</v>
      </c>
      <c r="BH7" s="12" t="s">
        <v>64</v>
      </c>
      <c r="BI7" s="12">
        <v>23</v>
      </c>
      <c r="BL7" s="269">
        <v>5</v>
      </c>
      <c r="BM7" s="128" t="s">
        <v>117</v>
      </c>
      <c r="BN7" s="205" t="s">
        <v>137</v>
      </c>
      <c r="BO7" s="128">
        <v>49</v>
      </c>
      <c r="BP7" s="128">
        <v>606</v>
      </c>
      <c r="BQ7" s="128" t="s">
        <v>1660</v>
      </c>
      <c r="BR7" s="128" t="s">
        <v>1231</v>
      </c>
      <c r="BS7" s="128" t="s">
        <v>1899</v>
      </c>
      <c r="BT7" s="128">
        <v>22</v>
      </c>
      <c r="BU7" s="204" t="s">
        <v>95</v>
      </c>
      <c r="BV7" s="203"/>
      <c r="BW7" s="203" t="s">
        <v>178</v>
      </c>
      <c r="BZ7" s="79">
        <v>1</v>
      </c>
      <c r="CA7" s="14" t="s">
        <v>65</v>
      </c>
      <c r="CB7" s="197" t="s">
        <v>67</v>
      </c>
      <c r="CC7" s="14">
        <v>38</v>
      </c>
      <c r="CD7" s="14">
        <v>508</v>
      </c>
      <c r="CE7" s="14" t="s">
        <v>1907</v>
      </c>
      <c r="CF7" s="14" t="s">
        <v>48</v>
      </c>
      <c r="CG7" s="14" t="s">
        <v>181</v>
      </c>
      <c r="CH7" s="14" t="s">
        <v>60</v>
      </c>
      <c r="CI7" s="153"/>
      <c r="CJ7" s="238"/>
      <c r="CK7" s="238"/>
      <c r="CN7" s="32" t="s">
        <v>101</v>
      </c>
      <c r="CO7" s="44" t="s">
        <v>102</v>
      </c>
      <c r="CP7" s="44">
        <f>SUM(D8,R6,AQ6,BA21,BO10,CC11)</f>
        <v>2266</v>
      </c>
      <c r="CQ7" s="44">
        <f>SUM(E8,S6,AR6,BB21,BP10,CD11)</f>
        <v>16989</v>
      </c>
      <c r="CR7" s="44"/>
      <c r="CS7" s="44"/>
      <c r="CT7" s="44"/>
      <c r="CU7" s="44" t="s">
        <v>1908</v>
      </c>
      <c r="CV7" s="36">
        <f>158/CP7</f>
        <v>6.9726390114739634E-2</v>
      </c>
      <c r="CY7" s="114" t="s">
        <v>1878</v>
      </c>
      <c r="CZ7" s="114" t="s">
        <v>64</v>
      </c>
      <c r="DA7" s="232" t="s">
        <v>101</v>
      </c>
      <c r="DB7" s="114" t="s">
        <v>102</v>
      </c>
      <c r="DC7" s="114" t="s">
        <v>1878</v>
      </c>
      <c r="DD7" s="114">
        <v>24</v>
      </c>
      <c r="DE7" s="731"/>
      <c r="DF7" s="703"/>
      <c r="DN7" s="12"/>
      <c r="DO7" s="12" t="s">
        <v>95</v>
      </c>
      <c r="DP7" s="12"/>
      <c r="DQ7" s="12">
        <v>2</v>
      </c>
      <c r="DX7" s="12">
        <v>580972693</v>
      </c>
      <c r="DY7" s="12" t="s">
        <v>1889</v>
      </c>
      <c r="DZ7" s="12" t="s">
        <v>64</v>
      </c>
      <c r="EA7" s="12">
        <v>81</v>
      </c>
      <c r="EB7" s="13"/>
      <c r="EC7" s="12"/>
      <c r="ED7" s="12" t="s">
        <v>95</v>
      </c>
      <c r="EE7" s="12"/>
      <c r="EF7" s="12">
        <v>22</v>
      </c>
      <c r="EN7" s="704">
        <v>580972685</v>
      </c>
      <c r="EO7" s="704" t="s">
        <v>1878</v>
      </c>
      <c r="EP7" s="704" t="s">
        <v>64</v>
      </c>
      <c r="EQ7" s="69" t="s">
        <v>1878</v>
      </c>
      <c r="ER7" s="80">
        <v>196</v>
      </c>
      <c r="ES7" s="704">
        <f>SUM(ER7,ER8)</f>
        <v>228</v>
      </c>
    </row>
    <row r="8" spans="1:151" ht="118.95" customHeight="1" x14ac:dyDescent="0.3">
      <c r="A8" s="271">
        <v>1</v>
      </c>
      <c r="B8" s="59" t="s">
        <v>101</v>
      </c>
      <c r="C8" s="214" t="s">
        <v>127</v>
      </c>
      <c r="D8" s="59">
        <v>437</v>
      </c>
      <c r="E8" s="59">
        <v>1976</v>
      </c>
      <c r="F8" s="59" t="s">
        <v>1909</v>
      </c>
      <c r="G8" s="59" t="s">
        <v>795</v>
      </c>
      <c r="H8" s="59" t="s">
        <v>1910</v>
      </c>
      <c r="I8" s="59">
        <v>15</v>
      </c>
      <c r="J8" s="69" t="s">
        <v>95</v>
      </c>
      <c r="K8" s="12"/>
      <c r="L8" s="12">
        <v>15</v>
      </c>
      <c r="O8" s="79">
        <v>11</v>
      </c>
      <c r="P8" s="14" t="s">
        <v>117</v>
      </c>
      <c r="Q8" s="197" t="s">
        <v>137</v>
      </c>
      <c r="R8" s="14">
        <v>166</v>
      </c>
      <c r="S8" s="14">
        <v>1214</v>
      </c>
      <c r="T8" s="14" t="s">
        <v>457</v>
      </c>
      <c r="U8" s="14" t="s">
        <v>411</v>
      </c>
      <c r="V8" s="14" t="s">
        <v>1911</v>
      </c>
      <c r="W8" s="14">
        <v>35</v>
      </c>
      <c r="X8" s="69" t="s">
        <v>1878</v>
      </c>
      <c r="Y8" s="12" t="s">
        <v>64</v>
      </c>
      <c r="Z8" s="12">
        <v>28</v>
      </c>
      <c r="AN8" s="79">
        <v>5</v>
      </c>
      <c r="AO8" s="14" t="s">
        <v>165</v>
      </c>
      <c r="AP8" s="197" t="s">
        <v>166</v>
      </c>
      <c r="AQ8" s="14">
        <v>24</v>
      </c>
      <c r="AR8" s="14">
        <v>284</v>
      </c>
      <c r="AS8" s="14" t="s">
        <v>1151</v>
      </c>
      <c r="AT8" s="14" t="s">
        <v>205</v>
      </c>
      <c r="AU8" s="14" t="s">
        <v>1912</v>
      </c>
      <c r="AV8" s="78" t="s">
        <v>60</v>
      </c>
      <c r="AX8" s="79">
        <v>14</v>
      </c>
      <c r="AY8" s="14" t="s">
        <v>71</v>
      </c>
      <c r="AZ8" s="197" t="s">
        <v>72</v>
      </c>
      <c r="BA8" s="14">
        <v>610</v>
      </c>
      <c r="BB8" s="14">
        <v>5372</v>
      </c>
      <c r="BC8" s="14" t="s">
        <v>1885</v>
      </c>
      <c r="BD8" s="14" t="s">
        <v>670</v>
      </c>
      <c r="BE8" s="14" t="s">
        <v>1886</v>
      </c>
      <c r="BF8" s="14">
        <v>275</v>
      </c>
      <c r="BG8" s="12" t="s">
        <v>1878</v>
      </c>
      <c r="BH8" s="12" t="s">
        <v>64</v>
      </c>
      <c r="BI8" s="12">
        <v>19</v>
      </c>
      <c r="BL8" s="271">
        <v>3</v>
      </c>
      <c r="BM8" s="59" t="s">
        <v>65</v>
      </c>
      <c r="BN8" s="214" t="s">
        <v>67</v>
      </c>
      <c r="BO8" s="59">
        <v>66</v>
      </c>
      <c r="BP8" s="59">
        <v>706</v>
      </c>
      <c r="BQ8" s="59" t="s">
        <v>142</v>
      </c>
      <c r="BR8" s="59" t="s">
        <v>1913</v>
      </c>
      <c r="BS8" s="59" t="s">
        <v>1914</v>
      </c>
      <c r="BT8" s="59">
        <v>19</v>
      </c>
      <c r="BU8" s="69" t="s">
        <v>95</v>
      </c>
      <c r="BV8" s="12"/>
      <c r="BW8" s="12">
        <v>19</v>
      </c>
      <c r="BZ8" s="269">
        <v>3</v>
      </c>
      <c r="CA8" s="128" t="s">
        <v>86</v>
      </c>
      <c r="CB8" s="205" t="s">
        <v>87</v>
      </c>
      <c r="CC8" s="128">
        <v>25</v>
      </c>
      <c r="CD8" s="128">
        <v>334</v>
      </c>
      <c r="CE8" s="128" t="s">
        <v>1915</v>
      </c>
      <c r="CF8" s="128" t="s">
        <v>1667</v>
      </c>
      <c r="CG8" s="128" t="s">
        <v>152</v>
      </c>
      <c r="CH8" s="128" t="s">
        <v>60</v>
      </c>
      <c r="CI8" s="240"/>
      <c r="CJ8" s="154"/>
      <c r="CK8" s="154"/>
      <c r="CN8" s="26" t="s">
        <v>111</v>
      </c>
      <c r="CO8" s="27" t="s">
        <v>188</v>
      </c>
      <c r="CP8" s="27">
        <f>SUM(D21,R4,AQ5,BA49,BO4,CC9)</f>
        <v>893</v>
      </c>
      <c r="CQ8" s="27">
        <f>SUM(E21,S4,AR5,BB49,BP4,CD9)</f>
        <v>5894</v>
      </c>
      <c r="CR8" s="27"/>
      <c r="CS8" s="27"/>
      <c r="CT8" s="27"/>
      <c r="CU8" s="27" t="s">
        <v>1916</v>
      </c>
      <c r="CV8" s="29" t="s">
        <v>1917</v>
      </c>
      <c r="CY8" s="114" t="s">
        <v>1878</v>
      </c>
      <c r="CZ8" s="114" t="s">
        <v>64</v>
      </c>
      <c r="DA8" s="232" t="s">
        <v>117</v>
      </c>
      <c r="DB8" s="114" t="s">
        <v>118</v>
      </c>
      <c r="DC8" s="114" t="s">
        <v>1878</v>
      </c>
      <c r="DD8" s="114">
        <v>28</v>
      </c>
      <c r="DE8" s="731"/>
      <c r="DF8" s="703"/>
      <c r="DX8" s="12">
        <v>580971349</v>
      </c>
      <c r="DY8" s="12" t="s">
        <v>681</v>
      </c>
      <c r="DZ8" s="12" t="s">
        <v>77</v>
      </c>
      <c r="EA8" s="12">
        <v>65</v>
      </c>
      <c r="EB8" s="13"/>
      <c r="EN8" s="704"/>
      <c r="EO8" s="704"/>
      <c r="EP8" s="704"/>
      <c r="EQ8" s="13" t="s">
        <v>1889</v>
      </c>
      <c r="ER8" s="80">
        <v>32</v>
      </c>
      <c r="ES8" s="704"/>
    </row>
    <row r="9" spans="1:151" ht="136.05000000000001" customHeight="1" x14ac:dyDescent="0.3">
      <c r="A9" s="269">
        <v>10</v>
      </c>
      <c r="B9" s="128" t="s">
        <v>144</v>
      </c>
      <c r="C9" s="205" t="s">
        <v>146</v>
      </c>
      <c r="D9" s="128">
        <v>65</v>
      </c>
      <c r="E9" s="128">
        <v>332</v>
      </c>
      <c r="F9" s="128" t="s">
        <v>767</v>
      </c>
      <c r="G9" s="128" t="s">
        <v>1223</v>
      </c>
      <c r="H9" s="128" t="s">
        <v>1918</v>
      </c>
      <c r="I9" s="128">
        <v>13</v>
      </c>
      <c r="J9" s="203" t="s">
        <v>95</v>
      </c>
      <c r="K9" s="203"/>
      <c r="L9" s="203">
        <v>13</v>
      </c>
      <c r="O9" s="79">
        <v>11</v>
      </c>
      <c r="P9" s="14" t="s">
        <v>117</v>
      </c>
      <c r="Q9" s="197" t="s">
        <v>137</v>
      </c>
      <c r="R9" s="14">
        <v>166</v>
      </c>
      <c r="S9" s="14">
        <v>1214</v>
      </c>
      <c r="T9" s="14" t="s">
        <v>457</v>
      </c>
      <c r="U9" s="14" t="s">
        <v>411</v>
      </c>
      <c r="V9" s="14" t="s">
        <v>1911</v>
      </c>
      <c r="W9" s="14">
        <v>35</v>
      </c>
      <c r="X9" s="206" t="s">
        <v>95</v>
      </c>
      <c r="Y9" s="220"/>
      <c r="Z9" s="220" t="s">
        <v>269</v>
      </c>
      <c r="AN9" s="269">
        <v>6</v>
      </c>
      <c r="AO9" s="128" t="s">
        <v>230</v>
      </c>
      <c r="AP9" s="205" t="s">
        <v>231</v>
      </c>
      <c r="AQ9" s="128">
        <v>23</v>
      </c>
      <c r="AR9" s="128">
        <v>0</v>
      </c>
      <c r="AS9" s="128" t="s">
        <v>1123</v>
      </c>
      <c r="AT9" s="128" t="s">
        <v>772</v>
      </c>
      <c r="AU9" s="128" t="s">
        <v>152</v>
      </c>
      <c r="AV9" s="259" t="s">
        <v>234</v>
      </c>
      <c r="AX9" s="79">
        <v>14</v>
      </c>
      <c r="AY9" s="14" t="s">
        <v>71</v>
      </c>
      <c r="AZ9" s="197" t="s">
        <v>72</v>
      </c>
      <c r="BA9" s="14">
        <v>610</v>
      </c>
      <c r="BB9" s="14">
        <v>5372</v>
      </c>
      <c r="BC9" s="14" t="s">
        <v>1885</v>
      </c>
      <c r="BD9" s="14" t="s">
        <v>670</v>
      </c>
      <c r="BE9" s="14" t="s">
        <v>1886</v>
      </c>
      <c r="BF9" s="14">
        <v>275</v>
      </c>
      <c r="BG9" s="12" t="s">
        <v>681</v>
      </c>
      <c r="BH9" s="12" t="s">
        <v>77</v>
      </c>
      <c r="BI9" s="12">
        <v>14</v>
      </c>
      <c r="BL9" s="269">
        <v>10</v>
      </c>
      <c r="BM9" s="128" t="s">
        <v>144</v>
      </c>
      <c r="BN9" s="205" t="s">
        <v>146</v>
      </c>
      <c r="BO9" s="128">
        <v>22</v>
      </c>
      <c r="BP9" s="128">
        <v>234</v>
      </c>
      <c r="BQ9" s="128" t="s">
        <v>1640</v>
      </c>
      <c r="BR9" s="128" t="s">
        <v>1236</v>
      </c>
      <c r="BS9" s="128" t="s">
        <v>1919</v>
      </c>
      <c r="BT9" s="128">
        <v>13</v>
      </c>
      <c r="BU9" s="204" t="s">
        <v>95</v>
      </c>
      <c r="BV9" s="203"/>
      <c r="BW9" s="203">
        <v>13</v>
      </c>
      <c r="BZ9" s="79">
        <v>4</v>
      </c>
      <c r="CA9" s="14" t="s">
        <v>111</v>
      </c>
      <c r="CB9" s="197" t="s">
        <v>112</v>
      </c>
      <c r="CC9" s="14">
        <v>24</v>
      </c>
      <c r="CD9" s="14">
        <v>309</v>
      </c>
      <c r="CE9" s="14" t="s">
        <v>131</v>
      </c>
      <c r="CF9" s="14" t="s">
        <v>1699</v>
      </c>
      <c r="CG9" s="14" t="s">
        <v>100</v>
      </c>
      <c r="CH9" s="14" t="s">
        <v>60</v>
      </c>
      <c r="CI9" s="240"/>
      <c r="CJ9" s="154"/>
      <c r="CK9" s="154"/>
      <c r="CN9" s="32" t="s">
        <v>117</v>
      </c>
      <c r="CO9" s="33" t="s">
        <v>118</v>
      </c>
      <c r="CP9" s="33">
        <f>SUM(D19,R8,AQ10,BA35,BO6,CC12)</f>
        <v>668</v>
      </c>
      <c r="CQ9" s="33">
        <f>SUM(E19,S8,AR10,BB35,BP6,CD12)</f>
        <v>5081</v>
      </c>
      <c r="CR9" s="33"/>
      <c r="CS9" s="33"/>
      <c r="CT9" s="33"/>
      <c r="CU9" s="33" t="s">
        <v>1920</v>
      </c>
      <c r="CV9" s="36" t="s">
        <v>1921</v>
      </c>
      <c r="CY9" s="114" t="s">
        <v>1878</v>
      </c>
      <c r="CZ9" s="114" t="s">
        <v>64</v>
      </c>
      <c r="DA9" s="232" t="s">
        <v>78</v>
      </c>
      <c r="DB9" s="114" t="s">
        <v>503</v>
      </c>
      <c r="DC9" s="114" t="s">
        <v>1878</v>
      </c>
      <c r="DD9" s="114">
        <v>13</v>
      </c>
      <c r="DE9" s="731"/>
      <c r="DF9" s="703"/>
      <c r="DX9" s="12">
        <v>580972677</v>
      </c>
      <c r="DY9" s="12" t="s">
        <v>1877</v>
      </c>
      <c r="DZ9" s="12" t="s">
        <v>64</v>
      </c>
      <c r="EA9" s="12">
        <v>46</v>
      </c>
      <c r="EB9" s="13"/>
      <c r="EN9" s="702">
        <v>580780187</v>
      </c>
      <c r="EO9" s="702" t="s">
        <v>94</v>
      </c>
      <c r="EP9" s="702" t="s">
        <v>77</v>
      </c>
      <c r="EQ9" s="63" t="s">
        <v>1878</v>
      </c>
      <c r="ER9" s="67">
        <v>34</v>
      </c>
      <c r="ES9" s="702">
        <f>SUM(ER9,ER10)</f>
        <v>50</v>
      </c>
    </row>
    <row r="10" spans="1:151" ht="136.05000000000001" customHeight="1" x14ac:dyDescent="0.3">
      <c r="A10" s="79">
        <v>3</v>
      </c>
      <c r="B10" s="14" t="s">
        <v>157</v>
      </c>
      <c r="C10" s="197" t="s">
        <v>170</v>
      </c>
      <c r="D10" s="14">
        <v>264</v>
      </c>
      <c r="E10" s="14">
        <v>944</v>
      </c>
      <c r="F10" s="14" t="s">
        <v>820</v>
      </c>
      <c r="G10" s="14" t="s">
        <v>513</v>
      </c>
      <c r="H10" s="14" t="s">
        <v>1922</v>
      </c>
      <c r="I10" s="14" t="s">
        <v>60</v>
      </c>
      <c r="J10" s="153"/>
      <c r="K10" s="238"/>
      <c r="L10" s="238"/>
      <c r="O10" s="269">
        <v>6</v>
      </c>
      <c r="P10" s="128" t="s">
        <v>91</v>
      </c>
      <c r="Q10" s="205" t="s">
        <v>92</v>
      </c>
      <c r="R10" s="128">
        <v>215</v>
      </c>
      <c r="S10" s="128">
        <v>752</v>
      </c>
      <c r="T10" s="128" t="s">
        <v>241</v>
      </c>
      <c r="U10" s="128" t="s">
        <v>1476</v>
      </c>
      <c r="V10" s="128" t="s">
        <v>1923</v>
      </c>
      <c r="W10" s="128">
        <v>31</v>
      </c>
      <c r="X10" s="203" t="s">
        <v>696</v>
      </c>
      <c r="Y10" s="203" t="s">
        <v>77</v>
      </c>
      <c r="Z10" s="203">
        <v>17</v>
      </c>
      <c r="AN10" s="79">
        <v>7</v>
      </c>
      <c r="AO10" s="14" t="s">
        <v>117</v>
      </c>
      <c r="AP10" s="197" t="s">
        <v>137</v>
      </c>
      <c r="AQ10" s="14">
        <v>20</v>
      </c>
      <c r="AR10" s="14">
        <v>241</v>
      </c>
      <c r="AS10" s="14" t="s">
        <v>114</v>
      </c>
      <c r="AT10" s="14" t="s">
        <v>1263</v>
      </c>
      <c r="AU10" s="14" t="s">
        <v>1163</v>
      </c>
      <c r="AV10" s="78" t="s">
        <v>60</v>
      </c>
      <c r="AX10" s="79">
        <v>14</v>
      </c>
      <c r="AY10" s="14" t="s">
        <v>71</v>
      </c>
      <c r="AZ10" s="197" t="s">
        <v>72</v>
      </c>
      <c r="BA10" s="14">
        <v>610</v>
      </c>
      <c r="BB10" s="14">
        <v>5372</v>
      </c>
      <c r="BC10" s="14" t="s">
        <v>1885</v>
      </c>
      <c r="BD10" s="14" t="s">
        <v>670</v>
      </c>
      <c r="BE10" s="14" t="s">
        <v>1886</v>
      </c>
      <c r="BF10" s="14">
        <v>275</v>
      </c>
      <c r="BG10" s="12" t="s">
        <v>1877</v>
      </c>
      <c r="BH10" s="12" t="s">
        <v>64</v>
      </c>
      <c r="BI10" s="12">
        <v>12</v>
      </c>
      <c r="BL10" s="79">
        <v>4</v>
      </c>
      <c r="BM10" s="14" t="s">
        <v>101</v>
      </c>
      <c r="BN10" s="197" t="s">
        <v>127</v>
      </c>
      <c r="BO10" s="14">
        <v>61</v>
      </c>
      <c r="BP10" s="14">
        <v>595</v>
      </c>
      <c r="BQ10" s="14" t="s">
        <v>1640</v>
      </c>
      <c r="BR10" s="14" t="s">
        <v>1236</v>
      </c>
      <c r="BS10" s="14" t="s">
        <v>1924</v>
      </c>
      <c r="BT10" s="14">
        <v>12</v>
      </c>
      <c r="BU10" s="69" t="s">
        <v>95</v>
      </c>
      <c r="BV10" s="12"/>
      <c r="BW10" s="12">
        <v>12</v>
      </c>
      <c r="BZ10" s="269">
        <v>6</v>
      </c>
      <c r="CA10" s="128" t="s">
        <v>165</v>
      </c>
      <c r="CB10" s="205" t="s">
        <v>166</v>
      </c>
      <c r="CC10" s="128">
        <v>21</v>
      </c>
      <c r="CD10" s="128">
        <v>262</v>
      </c>
      <c r="CE10" s="128" t="s">
        <v>1235</v>
      </c>
      <c r="CF10" s="128" t="s">
        <v>1925</v>
      </c>
      <c r="CG10" s="128" t="s">
        <v>1318</v>
      </c>
      <c r="CH10" s="128" t="s">
        <v>60</v>
      </c>
      <c r="CI10" s="240"/>
      <c r="CJ10" s="154"/>
      <c r="CK10" s="154"/>
      <c r="CN10" s="26" t="s">
        <v>144</v>
      </c>
      <c r="CO10" s="39" t="s">
        <v>145</v>
      </c>
      <c r="CP10" s="27">
        <f>SUM(D9,R32,BA37,BO9,CC4)</f>
        <v>342</v>
      </c>
      <c r="CQ10" s="27">
        <f>SUM(E9,S32,BB37,BP9,CD4)</f>
        <v>1762</v>
      </c>
      <c r="CR10" s="27"/>
      <c r="CS10" s="27"/>
      <c r="CT10" s="27"/>
      <c r="CU10" s="27" t="s">
        <v>1926</v>
      </c>
      <c r="CV10" s="29" t="s">
        <v>1927</v>
      </c>
      <c r="CY10" s="114" t="s">
        <v>1878</v>
      </c>
      <c r="CZ10" s="114" t="s">
        <v>64</v>
      </c>
      <c r="DA10" s="232" t="s">
        <v>65</v>
      </c>
      <c r="DB10" s="114" t="s">
        <v>66</v>
      </c>
      <c r="DC10" s="114" t="s">
        <v>1878</v>
      </c>
      <c r="DD10" s="114">
        <v>19</v>
      </c>
      <c r="DE10" s="731"/>
      <c r="DF10" s="703"/>
      <c r="DX10" s="12">
        <v>580972610</v>
      </c>
      <c r="DY10" s="12" t="s">
        <v>695</v>
      </c>
      <c r="DZ10" s="12" t="s">
        <v>64</v>
      </c>
      <c r="EA10" s="12">
        <v>36</v>
      </c>
      <c r="EB10" s="13"/>
      <c r="EN10" s="702"/>
      <c r="EO10" s="702"/>
      <c r="EP10" s="702"/>
      <c r="EQ10" s="379" t="s">
        <v>1889</v>
      </c>
      <c r="ER10" s="67">
        <v>16</v>
      </c>
      <c r="ES10" s="702"/>
    </row>
    <row r="11" spans="1:151" ht="78" x14ac:dyDescent="0.3">
      <c r="A11" s="269">
        <v>4</v>
      </c>
      <c r="B11" s="128" t="s">
        <v>230</v>
      </c>
      <c r="C11" s="205" t="s">
        <v>231</v>
      </c>
      <c r="D11" s="128">
        <v>190</v>
      </c>
      <c r="E11" s="128">
        <v>0</v>
      </c>
      <c r="F11" s="128" t="s">
        <v>1684</v>
      </c>
      <c r="G11" s="128" t="s">
        <v>675</v>
      </c>
      <c r="H11" s="128" t="s">
        <v>152</v>
      </c>
      <c r="I11" s="128" t="s">
        <v>234</v>
      </c>
      <c r="J11" s="240"/>
      <c r="K11" s="154"/>
      <c r="L11" s="154"/>
      <c r="O11" s="269">
        <v>6</v>
      </c>
      <c r="P11" s="128" t="s">
        <v>91</v>
      </c>
      <c r="Q11" s="205" t="s">
        <v>92</v>
      </c>
      <c r="R11" s="128">
        <v>215</v>
      </c>
      <c r="S11" s="128">
        <v>752</v>
      </c>
      <c r="T11" s="128" t="s">
        <v>241</v>
      </c>
      <c r="U11" s="128" t="s">
        <v>1476</v>
      </c>
      <c r="V11" s="128" t="s">
        <v>1923</v>
      </c>
      <c r="W11" s="128">
        <v>31</v>
      </c>
      <c r="X11" s="203" t="s">
        <v>95</v>
      </c>
      <c r="Y11" s="203"/>
      <c r="Z11" s="203">
        <v>14</v>
      </c>
      <c r="AN11" s="269">
        <v>8</v>
      </c>
      <c r="AO11" s="128" t="s">
        <v>78</v>
      </c>
      <c r="AP11" s="205" t="s">
        <v>79</v>
      </c>
      <c r="AQ11" s="128">
        <v>18</v>
      </c>
      <c r="AR11" s="128">
        <v>169</v>
      </c>
      <c r="AS11" s="128" t="s">
        <v>1648</v>
      </c>
      <c r="AT11" s="128" t="s">
        <v>192</v>
      </c>
      <c r="AU11" s="128" t="s">
        <v>187</v>
      </c>
      <c r="AV11" s="259" t="s">
        <v>60</v>
      </c>
      <c r="AX11" s="79">
        <v>14</v>
      </c>
      <c r="AY11" s="14" t="s">
        <v>71</v>
      </c>
      <c r="AZ11" s="197" t="s">
        <v>72</v>
      </c>
      <c r="BA11" s="14">
        <v>610</v>
      </c>
      <c r="BB11" s="14">
        <v>5372</v>
      </c>
      <c r="BC11" s="14" t="s">
        <v>1885</v>
      </c>
      <c r="BD11" s="14" t="s">
        <v>670</v>
      </c>
      <c r="BE11" s="14" t="s">
        <v>1886</v>
      </c>
      <c r="BF11" s="14">
        <v>275</v>
      </c>
      <c r="BG11" s="220" t="s">
        <v>95</v>
      </c>
      <c r="BH11" s="220"/>
      <c r="BI11" s="220">
        <v>26</v>
      </c>
      <c r="BL11" s="269">
        <v>6</v>
      </c>
      <c r="BM11" s="128" t="s">
        <v>78</v>
      </c>
      <c r="BN11" s="205" t="s">
        <v>79</v>
      </c>
      <c r="BO11" s="128">
        <v>40</v>
      </c>
      <c r="BP11" s="128">
        <v>378</v>
      </c>
      <c r="BQ11" s="128" t="s">
        <v>1692</v>
      </c>
      <c r="BR11" s="128" t="s">
        <v>1263</v>
      </c>
      <c r="BS11" s="128" t="s">
        <v>1928</v>
      </c>
      <c r="BT11" s="128">
        <v>12</v>
      </c>
      <c r="BU11" s="204" t="s">
        <v>95</v>
      </c>
      <c r="BV11" s="203"/>
      <c r="BW11" s="203">
        <v>12</v>
      </c>
      <c r="BZ11" s="79">
        <v>7</v>
      </c>
      <c r="CA11" s="14" t="s">
        <v>101</v>
      </c>
      <c r="CB11" s="197" t="s">
        <v>127</v>
      </c>
      <c r="CC11" s="14">
        <v>17</v>
      </c>
      <c r="CD11" s="14">
        <v>196</v>
      </c>
      <c r="CE11" s="14" t="s">
        <v>1929</v>
      </c>
      <c r="CF11" s="14" t="s">
        <v>1672</v>
      </c>
      <c r="CG11" s="14" t="s">
        <v>1706</v>
      </c>
      <c r="CH11" s="14" t="s">
        <v>60</v>
      </c>
      <c r="CI11" s="240"/>
      <c r="CJ11" s="154"/>
      <c r="CK11" s="154"/>
      <c r="CN11" s="32" t="s">
        <v>157</v>
      </c>
      <c r="CO11" s="33" t="s">
        <v>158</v>
      </c>
      <c r="CP11" s="33">
        <f>SUM(D10,R19,AQ12,BA25,BO14,CC15)</f>
        <v>2632</v>
      </c>
      <c r="CQ11" s="33">
        <f>SUM(E10,S19,AR12,BB25,BP14,CD15)</f>
        <v>14762</v>
      </c>
      <c r="CR11" s="33"/>
      <c r="CS11" s="33"/>
      <c r="CT11" s="33"/>
      <c r="CU11" s="33" t="s">
        <v>1930</v>
      </c>
      <c r="CV11" s="36" t="s">
        <v>1180</v>
      </c>
      <c r="CY11" s="114" t="s">
        <v>1878</v>
      </c>
      <c r="CZ11" s="114" t="s">
        <v>64</v>
      </c>
      <c r="DA11" s="232" t="s">
        <v>284</v>
      </c>
      <c r="DB11" s="216" t="s">
        <v>285</v>
      </c>
      <c r="DC11" s="114" t="s">
        <v>1878</v>
      </c>
      <c r="DD11" s="114">
        <v>18</v>
      </c>
      <c r="DE11" s="731"/>
      <c r="DF11" s="703"/>
      <c r="DX11" s="12">
        <v>580972685</v>
      </c>
      <c r="DY11" s="12" t="s">
        <v>1878</v>
      </c>
      <c r="DZ11" s="12" t="s">
        <v>64</v>
      </c>
      <c r="EA11" s="12">
        <v>32</v>
      </c>
      <c r="EB11" s="13"/>
      <c r="EN11" s="704">
        <v>580780203</v>
      </c>
      <c r="EO11" s="704" t="s">
        <v>696</v>
      </c>
      <c r="EP11" s="704" t="s">
        <v>77</v>
      </c>
      <c r="EQ11" s="206" t="s">
        <v>1878</v>
      </c>
      <c r="ER11" s="80">
        <v>23</v>
      </c>
      <c r="ES11" s="704">
        <f>SUM(ER11,ER12,ER13)</f>
        <v>270</v>
      </c>
    </row>
    <row r="12" spans="1:151" ht="62.4" x14ac:dyDescent="0.3">
      <c r="A12" s="79">
        <v>6</v>
      </c>
      <c r="B12" s="14" t="s">
        <v>91</v>
      </c>
      <c r="C12" s="197" t="s">
        <v>92</v>
      </c>
      <c r="D12" s="14">
        <v>94</v>
      </c>
      <c r="E12" s="14">
        <v>230</v>
      </c>
      <c r="F12" s="14" t="s">
        <v>1931</v>
      </c>
      <c r="G12" s="14" t="s">
        <v>960</v>
      </c>
      <c r="H12" s="14" t="s">
        <v>1932</v>
      </c>
      <c r="I12" s="14" t="s">
        <v>60</v>
      </c>
      <c r="J12" s="240"/>
      <c r="K12" s="154"/>
      <c r="L12" s="154"/>
      <c r="O12" s="79">
        <v>7</v>
      </c>
      <c r="P12" s="14" t="s">
        <v>78</v>
      </c>
      <c r="Q12" s="197" t="s">
        <v>79</v>
      </c>
      <c r="R12" s="14">
        <v>212</v>
      </c>
      <c r="S12" s="14">
        <v>1588</v>
      </c>
      <c r="T12" s="14" t="s">
        <v>358</v>
      </c>
      <c r="U12" s="14" t="s">
        <v>676</v>
      </c>
      <c r="V12" s="14" t="s">
        <v>1933</v>
      </c>
      <c r="W12" s="14">
        <v>29</v>
      </c>
      <c r="X12" s="69" t="s">
        <v>1878</v>
      </c>
      <c r="Y12" s="12" t="s">
        <v>64</v>
      </c>
      <c r="Z12" s="12">
        <v>13</v>
      </c>
      <c r="AN12" s="79">
        <v>9</v>
      </c>
      <c r="AO12" s="14" t="s">
        <v>157</v>
      </c>
      <c r="AP12" s="197" t="s">
        <v>170</v>
      </c>
      <c r="AQ12" s="14">
        <v>17</v>
      </c>
      <c r="AR12" s="14">
        <v>149</v>
      </c>
      <c r="AS12" s="14" t="s">
        <v>1666</v>
      </c>
      <c r="AT12" s="14" t="s">
        <v>803</v>
      </c>
      <c r="AU12" s="14" t="s">
        <v>1934</v>
      </c>
      <c r="AV12" s="78" t="s">
        <v>60</v>
      </c>
      <c r="AX12" s="269">
        <v>9</v>
      </c>
      <c r="AY12" s="128" t="s">
        <v>78</v>
      </c>
      <c r="AZ12" s="205" t="s">
        <v>79</v>
      </c>
      <c r="BA12" s="128">
        <v>972</v>
      </c>
      <c r="BB12" s="128">
        <v>6180</v>
      </c>
      <c r="BC12" s="128" t="s">
        <v>453</v>
      </c>
      <c r="BD12" s="128" t="s">
        <v>1935</v>
      </c>
      <c r="BE12" s="128" t="s">
        <v>1936</v>
      </c>
      <c r="BF12" s="128">
        <v>142</v>
      </c>
      <c r="BG12" s="203" t="s">
        <v>1889</v>
      </c>
      <c r="BH12" s="203" t="s">
        <v>64</v>
      </c>
      <c r="BI12" s="203">
        <v>54</v>
      </c>
      <c r="BL12" s="79">
        <v>7</v>
      </c>
      <c r="BM12" s="14" t="s">
        <v>174</v>
      </c>
      <c r="BN12" s="197" t="s">
        <v>175</v>
      </c>
      <c r="BO12" s="14">
        <v>36</v>
      </c>
      <c r="BP12" s="14">
        <v>418</v>
      </c>
      <c r="BQ12" s="14" t="s">
        <v>1142</v>
      </c>
      <c r="BR12" s="14" t="s">
        <v>1937</v>
      </c>
      <c r="BS12" s="14" t="s">
        <v>1938</v>
      </c>
      <c r="BT12" s="14">
        <v>11</v>
      </c>
      <c r="BU12" s="12" t="s">
        <v>95</v>
      </c>
      <c r="BV12" s="12"/>
      <c r="BW12" s="12">
        <v>11</v>
      </c>
      <c r="BZ12" s="269">
        <v>8</v>
      </c>
      <c r="CA12" s="128" t="s">
        <v>117</v>
      </c>
      <c r="CB12" s="205" t="s">
        <v>137</v>
      </c>
      <c r="CC12" s="128">
        <v>13</v>
      </c>
      <c r="CD12" s="128">
        <v>204</v>
      </c>
      <c r="CE12" s="128" t="s">
        <v>1674</v>
      </c>
      <c r="CF12" s="128" t="s">
        <v>1326</v>
      </c>
      <c r="CG12" s="128" t="s">
        <v>1698</v>
      </c>
      <c r="CH12" s="128" t="s">
        <v>60</v>
      </c>
      <c r="CI12" s="240"/>
      <c r="CJ12" s="154"/>
      <c r="CK12" s="154"/>
      <c r="CN12" s="26" t="s">
        <v>176</v>
      </c>
      <c r="CO12" s="39" t="s">
        <v>177</v>
      </c>
      <c r="CP12" s="27" t="e">
        <f>SUM(R35,#REF!)</f>
        <v>#REF!</v>
      </c>
      <c r="CQ12" s="27" t="e">
        <f>SUM(S35,#REF!)</f>
        <v>#REF!</v>
      </c>
      <c r="CR12" s="27"/>
      <c r="CS12" s="27"/>
      <c r="CT12" s="27"/>
      <c r="CU12" s="27" t="s">
        <v>1939</v>
      </c>
      <c r="CV12" s="29" t="s">
        <v>1107</v>
      </c>
      <c r="CY12" s="114" t="s">
        <v>1878</v>
      </c>
      <c r="CZ12" s="114" t="s">
        <v>64</v>
      </c>
      <c r="DA12" s="232" t="s">
        <v>71</v>
      </c>
      <c r="DB12" s="391" t="s">
        <v>116</v>
      </c>
      <c r="DC12" s="114" t="s">
        <v>1889</v>
      </c>
      <c r="DD12" s="380">
        <v>19</v>
      </c>
      <c r="DE12" s="232">
        <v>19</v>
      </c>
      <c r="DF12" s="703"/>
      <c r="DX12" s="12">
        <v>410000418</v>
      </c>
      <c r="DY12" s="12" t="s">
        <v>1940</v>
      </c>
      <c r="DZ12" s="12" t="s">
        <v>77</v>
      </c>
      <c r="EA12" s="12">
        <v>22</v>
      </c>
      <c r="EB12" s="13"/>
      <c r="EN12" s="704"/>
      <c r="EO12" s="704"/>
      <c r="EP12" s="750"/>
      <c r="EQ12" s="12" t="s">
        <v>1889</v>
      </c>
      <c r="ER12" s="392">
        <v>232</v>
      </c>
      <c r="ES12" s="704"/>
    </row>
    <row r="13" spans="1:151" ht="93.6" x14ac:dyDescent="0.3">
      <c r="A13" s="269">
        <v>7</v>
      </c>
      <c r="B13" s="128" t="s">
        <v>309</v>
      </c>
      <c r="C13" s="205" t="s">
        <v>310</v>
      </c>
      <c r="D13" s="128">
        <v>86</v>
      </c>
      <c r="E13" s="128">
        <v>0</v>
      </c>
      <c r="F13" s="128" t="s">
        <v>942</v>
      </c>
      <c r="G13" s="128" t="s">
        <v>1941</v>
      </c>
      <c r="H13" s="128" t="s">
        <v>152</v>
      </c>
      <c r="I13" s="128" t="s">
        <v>234</v>
      </c>
      <c r="J13" s="240"/>
      <c r="K13" s="154"/>
      <c r="L13" s="154"/>
      <c r="O13" s="79">
        <v>7</v>
      </c>
      <c r="P13" s="14" t="s">
        <v>78</v>
      </c>
      <c r="Q13" s="197" t="s">
        <v>79</v>
      </c>
      <c r="R13" s="14">
        <v>212</v>
      </c>
      <c r="S13" s="14">
        <v>1588</v>
      </c>
      <c r="T13" s="14" t="s">
        <v>358</v>
      </c>
      <c r="U13" s="14" t="s">
        <v>676</v>
      </c>
      <c r="V13" s="14" t="s">
        <v>1933</v>
      </c>
      <c r="W13" s="14">
        <v>29</v>
      </c>
      <c r="X13" s="69" t="s">
        <v>95</v>
      </c>
      <c r="Y13" s="12"/>
      <c r="Z13" s="12">
        <v>16</v>
      </c>
      <c r="AN13" s="269">
        <v>10</v>
      </c>
      <c r="AO13" s="128" t="s">
        <v>174</v>
      </c>
      <c r="AP13" s="205" t="s">
        <v>175</v>
      </c>
      <c r="AQ13" s="128">
        <v>17</v>
      </c>
      <c r="AR13" s="128">
        <v>175</v>
      </c>
      <c r="AS13" s="128" t="s">
        <v>1942</v>
      </c>
      <c r="AT13" s="128" t="s">
        <v>1943</v>
      </c>
      <c r="AU13" s="128" t="s">
        <v>1707</v>
      </c>
      <c r="AV13" s="259" t="s">
        <v>60</v>
      </c>
      <c r="AX13" s="269">
        <v>9</v>
      </c>
      <c r="AY13" s="128" t="s">
        <v>78</v>
      </c>
      <c r="AZ13" s="205" t="s">
        <v>79</v>
      </c>
      <c r="BA13" s="128">
        <v>972</v>
      </c>
      <c r="BB13" s="128">
        <v>6180</v>
      </c>
      <c r="BC13" s="128" t="s">
        <v>453</v>
      </c>
      <c r="BD13" s="128" t="s">
        <v>1935</v>
      </c>
      <c r="BE13" s="128" t="s">
        <v>1936</v>
      </c>
      <c r="BF13" s="128">
        <v>142</v>
      </c>
      <c r="BG13" s="203" t="s">
        <v>726</v>
      </c>
      <c r="BH13" s="203" t="s">
        <v>77</v>
      </c>
      <c r="BI13" s="203">
        <v>32</v>
      </c>
      <c r="BL13" s="269">
        <v>2</v>
      </c>
      <c r="BM13" s="128" t="s">
        <v>165</v>
      </c>
      <c r="BN13" s="205" t="s">
        <v>166</v>
      </c>
      <c r="BO13" s="128">
        <v>82</v>
      </c>
      <c r="BP13" s="128">
        <v>58</v>
      </c>
      <c r="BQ13" s="128" t="s">
        <v>1000</v>
      </c>
      <c r="BR13" s="128" t="s">
        <v>1944</v>
      </c>
      <c r="BS13" s="128" t="s">
        <v>152</v>
      </c>
      <c r="BT13" s="128" t="s">
        <v>60</v>
      </c>
      <c r="BU13" s="405"/>
      <c r="BV13" s="404"/>
      <c r="BW13" s="404"/>
      <c r="BZ13" s="79">
        <v>9</v>
      </c>
      <c r="CA13" s="14" t="s">
        <v>284</v>
      </c>
      <c r="CB13" s="197" t="s">
        <v>288</v>
      </c>
      <c r="CC13" s="14">
        <v>12</v>
      </c>
      <c r="CD13" s="14">
        <v>162</v>
      </c>
      <c r="CE13" s="14" t="s">
        <v>1660</v>
      </c>
      <c r="CF13" s="14" t="s">
        <v>208</v>
      </c>
      <c r="CG13" s="14" t="s">
        <v>100</v>
      </c>
      <c r="CH13" s="14" t="s">
        <v>60</v>
      </c>
      <c r="CI13" s="240"/>
      <c r="CJ13" s="154"/>
      <c r="CK13" s="154"/>
      <c r="CN13" s="32" t="s">
        <v>284</v>
      </c>
      <c r="CO13" s="52" t="s">
        <v>285</v>
      </c>
      <c r="CP13" s="33">
        <f>SUM(D15,R16,AF5,AQ7,BA40,BO15,CC13)</f>
        <v>988</v>
      </c>
      <c r="CQ13" s="33">
        <f>SUM(E15,S16,AG5,AR7,BB40,BP15,CD13)</f>
        <v>7155</v>
      </c>
      <c r="CR13" s="33"/>
      <c r="CS13" s="33"/>
      <c r="CT13" s="33"/>
      <c r="CU13" s="33" t="s">
        <v>1945</v>
      </c>
      <c r="CV13" s="36" t="s">
        <v>1946</v>
      </c>
      <c r="CY13" s="192" t="s">
        <v>696</v>
      </c>
      <c r="CZ13" s="192" t="s">
        <v>77</v>
      </c>
      <c r="DA13" s="69" t="s">
        <v>91</v>
      </c>
      <c r="DB13" s="12" t="s">
        <v>92</v>
      </c>
      <c r="DC13" s="12" t="s">
        <v>1878</v>
      </c>
      <c r="DD13" s="192">
        <v>17</v>
      </c>
      <c r="DE13" s="69">
        <v>17</v>
      </c>
      <c r="DF13" s="704">
        <f>SUM(DE13,DE14)</f>
        <v>180</v>
      </c>
      <c r="DX13" s="12">
        <v>580780187</v>
      </c>
      <c r="DY13" s="12" t="s">
        <v>94</v>
      </c>
      <c r="DZ13" s="12" t="s">
        <v>77</v>
      </c>
      <c r="EA13" s="12">
        <v>16</v>
      </c>
      <c r="EB13" s="13"/>
      <c r="EN13" s="704"/>
      <c r="EO13" s="704"/>
      <c r="EP13" s="750"/>
      <c r="EQ13" s="12" t="s">
        <v>1947</v>
      </c>
      <c r="ER13" s="392">
        <v>15</v>
      </c>
      <c r="ES13" s="704"/>
    </row>
    <row r="14" spans="1:151" ht="93.6" x14ac:dyDescent="0.3">
      <c r="A14" s="79">
        <v>8</v>
      </c>
      <c r="B14" s="14" t="s">
        <v>174</v>
      </c>
      <c r="C14" s="197" t="s">
        <v>175</v>
      </c>
      <c r="D14" s="14">
        <v>78</v>
      </c>
      <c r="E14" s="14">
        <v>440</v>
      </c>
      <c r="F14" s="14" t="s">
        <v>410</v>
      </c>
      <c r="G14" s="14" t="s">
        <v>364</v>
      </c>
      <c r="H14" s="14" t="s">
        <v>1948</v>
      </c>
      <c r="I14" s="14" t="s">
        <v>60</v>
      </c>
      <c r="J14" s="240"/>
      <c r="K14" s="154"/>
      <c r="L14" s="154"/>
      <c r="O14" s="269">
        <v>5</v>
      </c>
      <c r="P14" s="128" t="s">
        <v>65</v>
      </c>
      <c r="Q14" s="205" t="s">
        <v>67</v>
      </c>
      <c r="R14" s="128">
        <v>306</v>
      </c>
      <c r="S14" s="128">
        <v>2856</v>
      </c>
      <c r="T14" s="128" t="s">
        <v>1716</v>
      </c>
      <c r="U14" s="128" t="s">
        <v>379</v>
      </c>
      <c r="V14" s="128" t="s">
        <v>445</v>
      </c>
      <c r="W14" s="128">
        <v>23</v>
      </c>
      <c r="X14" s="204" t="s">
        <v>1878</v>
      </c>
      <c r="Y14" s="203" t="s">
        <v>64</v>
      </c>
      <c r="Z14" s="203">
        <v>19</v>
      </c>
      <c r="AN14" s="79">
        <v>11</v>
      </c>
      <c r="AO14" s="14" t="s">
        <v>226</v>
      </c>
      <c r="AP14" s="197" t="s">
        <v>272</v>
      </c>
      <c r="AQ14" s="14">
        <v>14</v>
      </c>
      <c r="AR14" s="14">
        <v>109</v>
      </c>
      <c r="AS14" s="14" t="s">
        <v>1949</v>
      </c>
      <c r="AT14" s="14" t="s">
        <v>544</v>
      </c>
      <c r="AU14" s="14" t="s">
        <v>1203</v>
      </c>
      <c r="AV14" s="78" t="s">
        <v>60</v>
      </c>
      <c r="AX14" s="269">
        <v>9</v>
      </c>
      <c r="AY14" s="128" t="s">
        <v>78</v>
      </c>
      <c r="AZ14" s="205" t="s">
        <v>79</v>
      </c>
      <c r="BA14" s="128">
        <v>972</v>
      </c>
      <c r="BB14" s="128">
        <v>6180</v>
      </c>
      <c r="BC14" s="128" t="s">
        <v>453</v>
      </c>
      <c r="BD14" s="128" t="s">
        <v>1935</v>
      </c>
      <c r="BE14" s="128" t="s">
        <v>1936</v>
      </c>
      <c r="BF14" s="128">
        <v>142</v>
      </c>
      <c r="BG14" s="203" t="s">
        <v>1858</v>
      </c>
      <c r="BH14" s="203" t="s">
        <v>64</v>
      </c>
      <c r="BI14" s="203">
        <v>14</v>
      </c>
      <c r="BL14" s="79">
        <v>8</v>
      </c>
      <c r="BM14" s="14" t="s">
        <v>157</v>
      </c>
      <c r="BN14" s="197" t="s">
        <v>170</v>
      </c>
      <c r="BO14" s="14">
        <v>33</v>
      </c>
      <c r="BP14" s="14">
        <v>353</v>
      </c>
      <c r="BQ14" s="14" t="s">
        <v>1299</v>
      </c>
      <c r="BR14" s="14" t="s">
        <v>1012</v>
      </c>
      <c r="BS14" s="14" t="s">
        <v>1950</v>
      </c>
      <c r="BT14" s="14" t="s">
        <v>60</v>
      </c>
      <c r="BU14" s="406"/>
      <c r="BV14" s="400"/>
      <c r="BW14" s="400"/>
      <c r="BZ14" s="269">
        <v>10</v>
      </c>
      <c r="CA14" s="128" t="s">
        <v>244</v>
      </c>
      <c r="CB14" s="205" t="s">
        <v>330</v>
      </c>
      <c r="CC14" s="128">
        <v>12</v>
      </c>
      <c r="CD14" s="128">
        <v>170</v>
      </c>
      <c r="CE14" s="128" t="s">
        <v>185</v>
      </c>
      <c r="CF14" s="128" t="s">
        <v>208</v>
      </c>
      <c r="CG14" s="128" t="s">
        <v>1245</v>
      </c>
      <c r="CH14" s="128" t="s">
        <v>60</v>
      </c>
      <c r="CI14" s="240"/>
      <c r="CJ14" s="154"/>
      <c r="CK14" s="154"/>
      <c r="CN14" s="26" t="s">
        <v>91</v>
      </c>
      <c r="CO14" s="27" t="s">
        <v>92</v>
      </c>
      <c r="CP14" s="27">
        <f>SUM(D12,R10,BA41)</f>
        <v>875</v>
      </c>
      <c r="CQ14" s="27">
        <f>SUM(E12,S10,BB41)</f>
        <v>2894</v>
      </c>
      <c r="CR14" s="27"/>
      <c r="CS14" s="27"/>
      <c r="CT14" s="27"/>
      <c r="CU14" s="27" t="s">
        <v>1951</v>
      </c>
      <c r="CV14" s="29" t="s">
        <v>1952</v>
      </c>
      <c r="CY14" s="192" t="s">
        <v>696</v>
      </c>
      <c r="CZ14" s="192" t="s">
        <v>77</v>
      </c>
      <c r="DA14" s="69" t="s">
        <v>71</v>
      </c>
      <c r="DB14" s="393" t="s">
        <v>116</v>
      </c>
      <c r="DC14" s="12" t="s">
        <v>1889</v>
      </c>
      <c r="DD14" s="80">
        <v>56</v>
      </c>
      <c r="DE14" s="727">
        <f>SUM(DD14,DD15,DD16,DD17,DD18,DD19,DD20,DD21)</f>
        <v>163</v>
      </c>
      <c r="DF14" s="704"/>
      <c r="DX14" s="12"/>
      <c r="DY14" s="12" t="s">
        <v>95</v>
      </c>
      <c r="DZ14" s="12"/>
      <c r="EA14" s="12">
        <v>44</v>
      </c>
      <c r="EN14" s="20">
        <v>710781535</v>
      </c>
      <c r="EO14" s="20" t="s">
        <v>199</v>
      </c>
      <c r="EP14" s="20" t="s">
        <v>200</v>
      </c>
      <c r="EQ14" s="394" t="s">
        <v>1878</v>
      </c>
      <c r="ER14" s="50">
        <v>14</v>
      </c>
    </row>
    <row r="15" spans="1:151" ht="93.6" x14ac:dyDescent="0.3">
      <c r="A15" s="269">
        <v>9</v>
      </c>
      <c r="B15" s="128" t="s">
        <v>284</v>
      </c>
      <c r="C15" s="205" t="s">
        <v>288</v>
      </c>
      <c r="D15" s="128">
        <v>67</v>
      </c>
      <c r="E15" s="128">
        <v>522</v>
      </c>
      <c r="F15" s="128" t="s">
        <v>1447</v>
      </c>
      <c r="G15" s="128" t="s">
        <v>202</v>
      </c>
      <c r="H15" s="128" t="s">
        <v>1953</v>
      </c>
      <c r="I15" s="128" t="s">
        <v>60</v>
      </c>
      <c r="J15" s="240"/>
      <c r="K15" s="154"/>
      <c r="L15" s="154"/>
      <c r="O15" s="269">
        <v>5</v>
      </c>
      <c r="P15" s="128" t="s">
        <v>65</v>
      </c>
      <c r="Q15" s="205" t="s">
        <v>67</v>
      </c>
      <c r="R15" s="128">
        <v>306</v>
      </c>
      <c r="S15" s="128">
        <v>2856</v>
      </c>
      <c r="T15" s="128" t="s">
        <v>1716</v>
      </c>
      <c r="U15" s="128" t="s">
        <v>379</v>
      </c>
      <c r="V15" s="128" t="s">
        <v>445</v>
      </c>
      <c r="W15" s="128">
        <v>23</v>
      </c>
      <c r="X15" s="260" t="s">
        <v>95</v>
      </c>
      <c r="Y15" s="261"/>
      <c r="Z15" s="261" t="s">
        <v>251</v>
      </c>
      <c r="AN15" s="270">
        <v>12</v>
      </c>
      <c r="AO15" s="211" t="s">
        <v>183</v>
      </c>
      <c r="AP15" s="212" t="s">
        <v>184</v>
      </c>
      <c r="AQ15" s="211">
        <v>12</v>
      </c>
      <c r="AR15" s="211">
        <v>108</v>
      </c>
      <c r="AS15" s="211" t="s">
        <v>836</v>
      </c>
      <c r="AT15" s="211" t="s">
        <v>839</v>
      </c>
      <c r="AU15" s="211" t="s">
        <v>187</v>
      </c>
      <c r="AV15" s="385" t="s">
        <v>60</v>
      </c>
      <c r="AX15" s="269">
        <v>9</v>
      </c>
      <c r="AY15" s="128" t="s">
        <v>78</v>
      </c>
      <c r="AZ15" s="205" t="s">
        <v>79</v>
      </c>
      <c r="BA15" s="128">
        <v>972</v>
      </c>
      <c r="BB15" s="128">
        <v>6180</v>
      </c>
      <c r="BC15" s="128" t="s">
        <v>453</v>
      </c>
      <c r="BD15" s="128" t="s">
        <v>1935</v>
      </c>
      <c r="BE15" s="128" t="s">
        <v>1936</v>
      </c>
      <c r="BF15" s="128">
        <v>142</v>
      </c>
      <c r="BG15" s="203" t="s">
        <v>1879</v>
      </c>
      <c r="BH15" s="203" t="s">
        <v>77</v>
      </c>
      <c r="BI15" s="203">
        <v>14</v>
      </c>
      <c r="BL15" s="269">
        <v>9</v>
      </c>
      <c r="BM15" s="128" t="s">
        <v>284</v>
      </c>
      <c r="BN15" s="205" t="s">
        <v>288</v>
      </c>
      <c r="BO15" s="128">
        <v>23</v>
      </c>
      <c r="BP15" s="128">
        <v>256</v>
      </c>
      <c r="BQ15" s="128" t="s">
        <v>1692</v>
      </c>
      <c r="BR15" s="128" t="s">
        <v>1954</v>
      </c>
      <c r="BS15" s="128" t="s">
        <v>1955</v>
      </c>
      <c r="BT15" s="128" t="s">
        <v>60</v>
      </c>
      <c r="BU15" s="406"/>
      <c r="BV15" s="400"/>
      <c r="BW15" s="400"/>
      <c r="BZ15" s="79">
        <v>11</v>
      </c>
      <c r="CA15" s="14" t="s">
        <v>157</v>
      </c>
      <c r="CB15" s="197" t="s">
        <v>170</v>
      </c>
      <c r="CC15" s="14">
        <v>11</v>
      </c>
      <c r="CD15" s="14">
        <v>174</v>
      </c>
      <c r="CE15" s="14" t="s">
        <v>1353</v>
      </c>
      <c r="CF15" s="14" t="s">
        <v>643</v>
      </c>
      <c r="CG15" s="14" t="s">
        <v>644</v>
      </c>
      <c r="CH15" s="14" t="s">
        <v>60</v>
      </c>
      <c r="CI15" s="240"/>
      <c r="CJ15" s="154"/>
      <c r="CK15" s="154"/>
      <c r="CN15" s="73" t="s">
        <v>244</v>
      </c>
      <c r="CO15" s="84" t="s">
        <v>245</v>
      </c>
      <c r="CP15" s="44">
        <f>SUM(CC14,BA33)</f>
        <v>255</v>
      </c>
      <c r="CQ15" s="44">
        <f>SUM(CD14,BB33)</f>
        <v>1281</v>
      </c>
      <c r="CR15" s="44"/>
      <c r="CS15" s="44"/>
      <c r="CT15" s="44"/>
      <c r="CU15" s="44" t="s">
        <v>1956</v>
      </c>
      <c r="CV15" s="36" t="s">
        <v>1957</v>
      </c>
      <c r="CY15" s="192" t="s">
        <v>696</v>
      </c>
      <c r="CZ15" s="192" t="s">
        <v>77</v>
      </c>
      <c r="DA15" s="69" t="s">
        <v>65</v>
      </c>
      <c r="DB15" s="69" t="s">
        <v>66</v>
      </c>
      <c r="DC15" s="12" t="s">
        <v>1889</v>
      </c>
      <c r="DD15" s="80">
        <v>11</v>
      </c>
      <c r="DE15" s="727"/>
      <c r="DF15" s="704"/>
      <c r="EN15" s="704">
        <v>580972610</v>
      </c>
      <c r="EO15" s="704" t="s">
        <v>695</v>
      </c>
      <c r="EP15" s="704" t="s">
        <v>64</v>
      </c>
      <c r="EQ15" s="206" t="s">
        <v>695</v>
      </c>
      <c r="ER15" s="80">
        <v>30</v>
      </c>
      <c r="ES15" s="704">
        <f>SUM(ER15,ER16)</f>
        <v>66</v>
      </c>
    </row>
    <row r="16" spans="1:151" ht="93.6" x14ac:dyDescent="0.3">
      <c r="A16" s="79">
        <v>11</v>
      </c>
      <c r="B16" s="14" t="s">
        <v>165</v>
      </c>
      <c r="C16" s="197" t="s">
        <v>166</v>
      </c>
      <c r="D16" s="14">
        <v>65</v>
      </c>
      <c r="E16" s="14">
        <v>342</v>
      </c>
      <c r="F16" s="14" t="s">
        <v>682</v>
      </c>
      <c r="G16" s="14" t="s">
        <v>670</v>
      </c>
      <c r="H16" s="14" t="s">
        <v>1958</v>
      </c>
      <c r="I16" s="14" t="s">
        <v>60</v>
      </c>
      <c r="J16" s="240"/>
      <c r="K16" s="154"/>
      <c r="L16" s="154"/>
      <c r="O16" s="79">
        <v>19</v>
      </c>
      <c r="P16" s="14" t="s">
        <v>284</v>
      </c>
      <c r="Q16" s="197" t="s">
        <v>288</v>
      </c>
      <c r="R16" s="14">
        <v>93</v>
      </c>
      <c r="S16" s="14">
        <v>832</v>
      </c>
      <c r="T16" s="14" t="s">
        <v>602</v>
      </c>
      <c r="U16" s="14" t="s">
        <v>1959</v>
      </c>
      <c r="V16" s="14" t="s">
        <v>1960</v>
      </c>
      <c r="W16" s="14">
        <v>22</v>
      </c>
      <c r="X16" s="69" t="s">
        <v>1878</v>
      </c>
      <c r="Y16" s="12" t="s">
        <v>64</v>
      </c>
      <c r="Z16" s="12">
        <v>18</v>
      </c>
      <c r="AX16" s="269">
        <v>9</v>
      </c>
      <c r="AY16" s="128" t="s">
        <v>78</v>
      </c>
      <c r="AZ16" s="205" t="s">
        <v>79</v>
      </c>
      <c r="BA16" s="128">
        <v>972</v>
      </c>
      <c r="BB16" s="128">
        <v>6180</v>
      </c>
      <c r="BC16" s="128" t="s">
        <v>453</v>
      </c>
      <c r="BD16" s="128" t="s">
        <v>1935</v>
      </c>
      <c r="BE16" s="128" t="s">
        <v>1936</v>
      </c>
      <c r="BF16" s="128">
        <v>142</v>
      </c>
      <c r="BG16" s="203" t="s">
        <v>95</v>
      </c>
      <c r="BH16" s="203"/>
      <c r="BI16" s="203">
        <v>28</v>
      </c>
      <c r="BL16" s="79">
        <v>11</v>
      </c>
      <c r="BM16" s="14" t="s">
        <v>183</v>
      </c>
      <c r="BN16" s="197" t="s">
        <v>184</v>
      </c>
      <c r="BO16" s="14">
        <v>20</v>
      </c>
      <c r="BP16" s="14">
        <v>251</v>
      </c>
      <c r="BQ16" s="14" t="s">
        <v>142</v>
      </c>
      <c r="BR16" s="14" t="s">
        <v>1236</v>
      </c>
      <c r="BS16" s="14" t="s">
        <v>1226</v>
      </c>
      <c r="BT16" s="14" t="s">
        <v>60</v>
      </c>
      <c r="BU16" s="406"/>
      <c r="BV16" s="400"/>
      <c r="BW16" s="400"/>
      <c r="CN16" s="26" t="s">
        <v>226</v>
      </c>
      <c r="CO16" s="39" t="s">
        <v>227</v>
      </c>
      <c r="CP16" s="27">
        <f>SUM(D17,R18,AQ14,BA43,BO17)</f>
        <v>774</v>
      </c>
      <c r="CQ16" s="27">
        <f>SUM(E17,S18,AR14,BB43,BP17)</f>
        <v>5892</v>
      </c>
      <c r="CR16" s="27"/>
      <c r="CS16" s="27"/>
      <c r="CT16" s="27"/>
      <c r="CU16" s="27" t="s">
        <v>1961</v>
      </c>
      <c r="CV16" s="29" t="s">
        <v>1714</v>
      </c>
      <c r="CY16" s="192" t="s">
        <v>696</v>
      </c>
      <c r="CZ16" s="192" t="s">
        <v>77</v>
      </c>
      <c r="DA16" s="69" t="s">
        <v>101</v>
      </c>
      <c r="DB16" s="228" t="s">
        <v>102</v>
      </c>
      <c r="DC16" s="12" t="s">
        <v>1889</v>
      </c>
      <c r="DD16" s="80">
        <v>28</v>
      </c>
      <c r="DE16" s="727"/>
      <c r="DF16" s="704"/>
      <c r="EN16" s="704"/>
      <c r="EO16" s="704"/>
      <c r="EP16" s="750"/>
      <c r="EQ16" s="12" t="s">
        <v>1889</v>
      </c>
      <c r="ER16" s="392">
        <v>36</v>
      </c>
      <c r="ES16" s="704"/>
    </row>
    <row r="17" spans="1:149" ht="93.6" x14ac:dyDescent="0.3">
      <c r="A17" s="269">
        <v>12</v>
      </c>
      <c r="B17" s="128" t="s">
        <v>226</v>
      </c>
      <c r="C17" s="205" t="s">
        <v>272</v>
      </c>
      <c r="D17" s="128">
        <v>61</v>
      </c>
      <c r="E17" s="128">
        <v>461</v>
      </c>
      <c r="F17" s="128" t="s">
        <v>740</v>
      </c>
      <c r="G17" s="128" t="s">
        <v>1962</v>
      </c>
      <c r="H17" s="128" t="s">
        <v>1963</v>
      </c>
      <c r="I17" s="128" t="s">
        <v>60</v>
      </c>
      <c r="J17" s="240"/>
      <c r="K17" s="154"/>
      <c r="L17" s="154"/>
      <c r="O17" s="79">
        <v>19</v>
      </c>
      <c r="P17" s="14" t="s">
        <v>284</v>
      </c>
      <c r="Q17" s="197" t="s">
        <v>288</v>
      </c>
      <c r="R17" s="14">
        <v>93</v>
      </c>
      <c r="S17" s="14">
        <v>832</v>
      </c>
      <c r="T17" s="14" t="s">
        <v>602</v>
      </c>
      <c r="U17" s="14" t="s">
        <v>1959</v>
      </c>
      <c r="V17" s="14" t="s">
        <v>1960</v>
      </c>
      <c r="W17" s="14">
        <v>22</v>
      </c>
      <c r="X17" s="206" t="s">
        <v>95</v>
      </c>
      <c r="Y17" s="220"/>
      <c r="Z17" s="220" t="s">
        <v>251</v>
      </c>
      <c r="AX17" s="79">
        <v>4</v>
      </c>
      <c r="AY17" s="14" t="s">
        <v>65</v>
      </c>
      <c r="AZ17" s="197" t="s">
        <v>67</v>
      </c>
      <c r="BA17" s="14">
        <v>1812</v>
      </c>
      <c r="BB17" s="14">
        <v>13915</v>
      </c>
      <c r="BC17" s="14" t="s">
        <v>865</v>
      </c>
      <c r="BD17" s="14" t="s">
        <v>1475</v>
      </c>
      <c r="BE17" s="14" t="s">
        <v>1964</v>
      </c>
      <c r="BF17" s="14">
        <v>104</v>
      </c>
      <c r="BG17" s="12" t="s">
        <v>1879</v>
      </c>
      <c r="BH17" s="12" t="s">
        <v>77</v>
      </c>
      <c r="BI17" s="12">
        <v>41</v>
      </c>
      <c r="BL17" s="269">
        <v>12</v>
      </c>
      <c r="BM17" s="128" t="s">
        <v>226</v>
      </c>
      <c r="BN17" s="205" t="s">
        <v>272</v>
      </c>
      <c r="BO17" s="128">
        <v>19</v>
      </c>
      <c r="BP17" s="128">
        <v>194</v>
      </c>
      <c r="BQ17" s="128" t="s">
        <v>1299</v>
      </c>
      <c r="BR17" s="128" t="s">
        <v>1236</v>
      </c>
      <c r="BS17" s="128" t="s">
        <v>1965</v>
      </c>
      <c r="BT17" s="128" t="s">
        <v>60</v>
      </c>
      <c r="BU17" s="406"/>
      <c r="BV17" s="400"/>
      <c r="BW17" s="400"/>
      <c r="CN17" s="32" t="s">
        <v>174</v>
      </c>
      <c r="CO17" s="52" t="s">
        <v>175</v>
      </c>
      <c r="CP17" s="33">
        <f>SUM(D14,R27,AF7,AQ13,BA51,BO12)</f>
        <v>855</v>
      </c>
      <c r="CQ17" s="33">
        <f>SUM(E14,S27,AG7,AR13,BB51,BP12)</f>
        <v>5182</v>
      </c>
      <c r="CR17" s="33"/>
      <c r="CS17" s="33"/>
      <c r="CT17" s="33"/>
      <c r="CU17" s="33" t="s">
        <v>1966</v>
      </c>
      <c r="CV17" s="36" t="s">
        <v>1314</v>
      </c>
      <c r="CY17" s="192" t="s">
        <v>696</v>
      </c>
      <c r="CZ17" s="192" t="s">
        <v>77</v>
      </c>
      <c r="DA17" s="69" t="s">
        <v>157</v>
      </c>
      <c r="DB17" s="69" t="s">
        <v>158</v>
      </c>
      <c r="DC17" s="12" t="s">
        <v>1889</v>
      </c>
      <c r="DD17" s="80">
        <v>13</v>
      </c>
      <c r="DE17" s="727"/>
      <c r="DF17" s="704"/>
      <c r="EN17" s="702">
        <v>580006286</v>
      </c>
      <c r="EO17" s="702" t="s">
        <v>1879</v>
      </c>
      <c r="EP17" s="749" t="s">
        <v>77</v>
      </c>
      <c r="EQ17" s="50" t="s">
        <v>1889</v>
      </c>
      <c r="ER17" s="378">
        <v>328</v>
      </c>
      <c r="ES17" s="702">
        <f>SUM(ER17,ER18)</f>
        <v>340</v>
      </c>
    </row>
    <row r="18" spans="1:149" ht="93.6" x14ac:dyDescent="0.3">
      <c r="A18" s="79">
        <v>13</v>
      </c>
      <c r="B18" s="14" t="s">
        <v>183</v>
      </c>
      <c r="C18" s="197" t="s">
        <v>184</v>
      </c>
      <c r="D18" s="14">
        <v>60</v>
      </c>
      <c r="E18" s="14">
        <v>592</v>
      </c>
      <c r="F18" s="14" t="s">
        <v>675</v>
      </c>
      <c r="G18" s="14" t="s">
        <v>1089</v>
      </c>
      <c r="H18" s="14" t="s">
        <v>1967</v>
      </c>
      <c r="I18" s="14" t="s">
        <v>60</v>
      </c>
      <c r="J18" s="240"/>
      <c r="K18" s="154"/>
      <c r="L18" s="154"/>
      <c r="O18" s="269">
        <v>12</v>
      </c>
      <c r="P18" s="128" t="s">
        <v>226</v>
      </c>
      <c r="Q18" s="205" t="s">
        <v>272</v>
      </c>
      <c r="R18" s="128">
        <v>160</v>
      </c>
      <c r="S18" s="128">
        <v>1307</v>
      </c>
      <c r="T18" s="128" t="s">
        <v>1032</v>
      </c>
      <c r="U18" s="128" t="s">
        <v>1204</v>
      </c>
      <c r="V18" s="128" t="s">
        <v>1968</v>
      </c>
      <c r="W18" s="128">
        <v>14</v>
      </c>
      <c r="X18" s="260" t="s">
        <v>95</v>
      </c>
      <c r="Y18" s="261"/>
      <c r="Z18" s="261">
        <v>14</v>
      </c>
      <c r="AX18" s="79">
        <v>4</v>
      </c>
      <c r="AY18" s="14" t="s">
        <v>65</v>
      </c>
      <c r="AZ18" s="197" t="s">
        <v>67</v>
      </c>
      <c r="BA18" s="14">
        <v>1812</v>
      </c>
      <c r="BB18" s="14">
        <v>13915</v>
      </c>
      <c r="BC18" s="14" t="s">
        <v>865</v>
      </c>
      <c r="BD18" s="14" t="s">
        <v>1475</v>
      </c>
      <c r="BE18" s="14" t="s">
        <v>1964</v>
      </c>
      <c r="BF18" s="14">
        <v>104</v>
      </c>
      <c r="BG18" s="12" t="s">
        <v>1858</v>
      </c>
      <c r="BH18" s="12" t="s">
        <v>64</v>
      </c>
      <c r="BI18" s="12">
        <v>27</v>
      </c>
      <c r="CN18" s="26" t="s">
        <v>183</v>
      </c>
      <c r="CO18" s="27" t="s">
        <v>184</v>
      </c>
      <c r="CP18" s="27">
        <f>SUM(D18,R24,AQ15,BA44,BO16)</f>
        <v>681</v>
      </c>
      <c r="CQ18" s="27">
        <f>SUM(E18,S24,AR15,BB44,BP16)</f>
        <v>4063</v>
      </c>
      <c r="CR18" s="27"/>
      <c r="CS18" s="27"/>
      <c r="CT18" s="27"/>
      <c r="CU18" s="27" t="s">
        <v>1969</v>
      </c>
      <c r="CV18" s="29" t="s">
        <v>1970</v>
      </c>
      <c r="CY18" s="192" t="s">
        <v>696</v>
      </c>
      <c r="CZ18" s="192" t="s">
        <v>77</v>
      </c>
      <c r="DA18" s="69" t="s">
        <v>176</v>
      </c>
      <c r="DB18" s="393" t="s">
        <v>177</v>
      </c>
      <c r="DC18" s="12" t="s">
        <v>1889</v>
      </c>
      <c r="DD18" s="80">
        <v>16</v>
      </c>
      <c r="DE18" s="727"/>
      <c r="DF18" s="704"/>
      <c r="EN18" s="702"/>
      <c r="EO18" s="702"/>
      <c r="EP18" s="749"/>
      <c r="EQ18" s="50" t="s">
        <v>1947</v>
      </c>
      <c r="ER18" s="378">
        <v>12</v>
      </c>
      <c r="ES18" s="702"/>
    </row>
    <row r="19" spans="1:149" ht="62.4" x14ac:dyDescent="0.3">
      <c r="A19" s="269">
        <v>14</v>
      </c>
      <c r="B19" s="128" t="s">
        <v>117</v>
      </c>
      <c r="C19" s="205" t="s">
        <v>137</v>
      </c>
      <c r="D19" s="128">
        <v>46</v>
      </c>
      <c r="E19" s="128">
        <v>323</v>
      </c>
      <c r="F19" s="128" t="s">
        <v>740</v>
      </c>
      <c r="G19" s="128" t="s">
        <v>1225</v>
      </c>
      <c r="H19" s="128" t="s">
        <v>1149</v>
      </c>
      <c r="I19" s="128" t="s">
        <v>60</v>
      </c>
      <c r="J19" s="240"/>
      <c r="K19" s="154"/>
      <c r="L19" s="154"/>
      <c r="O19" s="79">
        <v>4</v>
      </c>
      <c r="P19" s="14" t="s">
        <v>157</v>
      </c>
      <c r="Q19" s="197" t="s">
        <v>170</v>
      </c>
      <c r="R19" s="14">
        <v>374</v>
      </c>
      <c r="S19" s="14">
        <v>2400</v>
      </c>
      <c r="T19" s="14" t="s">
        <v>820</v>
      </c>
      <c r="U19" s="14" t="s">
        <v>1227</v>
      </c>
      <c r="V19" s="14" t="s">
        <v>1971</v>
      </c>
      <c r="W19" s="14">
        <v>12</v>
      </c>
      <c r="X19" s="12" t="s">
        <v>95</v>
      </c>
      <c r="Y19" s="12"/>
      <c r="Z19" s="12">
        <v>12</v>
      </c>
      <c r="AX19" s="79">
        <v>4</v>
      </c>
      <c r="AY19" s="14" t="s">
        <v>65</v>
      </c>
      <c r="AZ19" s="197" t="s">
        <v>67</v>
      </c>
      <c r="BA19" s="14">
        <v>1812</v>
      </c>
      <c r="BB19" s="14">
        <v>13915</v>
      </c>
      <c r="BC19" s="14" t="s">
        <v>865</v>
      </c>
      <c r="BD19" s="14" t="s">
        <v>1475</v>
      </c>
      <c r="BE19" s="14" t="s">
        <v>1964</v>
      </c>
      <c r="BF19" s="14">
        <v>104</v>
      </c>
      <c r="BG19" s="12" t="s">
        <v>696</v>
      </c>
      <c r="BH19" s="12" t="s">
        <v>77</v>
      </c>
      <c r="BI19" s="12">
        <v>11</v>
      </c>
      <c r="CN19" s="73" t="s">
        <v>270</v>
      </c>
      <c r="CO19" s="84" t="s">
        <v>271</v>
      </c>
      <c r="CP19" s="44">
        <f>BA48</f>
        <v>425</v>
      </c>
      <c r="CQ19" s="44">
        <f>BB48</f>
        <v>2883</v>
      </c>
      <c r="CR19" s="44"/>
      <c r="CS19" s="44"/>
      <c r="CT19" s="44"/>
      <c r="CU19" s="44">
        <f>BF48</f>
        <v>23</v>
      </c>
      <c r="CV19" s="36">
        <f>CU19/CP19</f>
        <v>5.4117647058823527E-2</v>
      </c>
      <c r="CY19" s="192" t="s">
        <v>696</v>
      </c>
      <c r="CZ19" s="192" t="s">
        <v>77</v>
      </c>
      <c r="DA19" s="69" t="s">
        <v>1372</v>
      </c>
      <c r="DB19" s="393" t="s">
        <v>145</v>
      </c>
      <c r="DC19" s="12" t="s">
        <v>1889</v>
      </c>
      <c r="DD19" s="80">
        <v>13</v>
      </c>
      <c r="DE19" s="727"/>
      <c r="DF19" s="704"/>
      <c r="EN19" s="12">
        <v>580972693</v>
      </c>
      <c r="EO19" s="12" t="s">
        <v>1889</v>
      </c>
      <c r="EP19" s="12" t="s">
        <v>64</v>
      </c>
      <c r="EQ19" s="12" t="s">
        <v>1889</v>
      </c>
      <c r="ER19" s="12">
        <v>81</v>
      </c>
    </row>
    <row r="20" spans="1:149" ht="102" customHeight="1" x14ac:dyDescent="0.3">
      <c r="A20" s="79">
        <v>15</v>
      </c>
      <c r="B20" s="14" t="s">
        <v>323</v>
      </c>
      <c r="C20" s="197" t="s">
        <v>324</v>
      </c>
      <c r="D20" s="14">
        <v>45</v>
      </c>
      <c r="E20" s="14">
        <v>146</v>
      </c>
      <c r="F20" s="14" t="s">
        <v>425</v>
      </c>
      <c r="G20" s="14" t="s">
        <v>826</v>
      </c>
      <c r="H20" s="14" t="s">
        <v>750</v>
      </c>
      <c r="I20" s="14" t="s">
        <v>60</v>
      </c>
      <c r="J20" s="240"/>
      <c r="K20" s="154"/>
      <c r="L20" s="154"/>
      <c r="O20" s="269">
        <v>2</v>
      </c>
      <c r="P20" s="128" t="s">
        <v>554</v>
      </c>
      <c r="Q20" s="205" t="s">
        <v>555</v>
      </c>
      <c r="R20" s="128">
        <v>472</v>
      </c>
      <c r="S20" s="128">
        <v>1</v>
      </c>
      <c r="T20" s="128" t="s">
        <v>167</v>
      </c>
      <c r="U20" s="128" t="s">
        <v>1431</v>
      </c>
      <c r="V20" s="128" t="s">
        <v>152</v>
      </c>
      <c r="W20" s="128" t="s">
        <v>60</v>
      </c>
      <c r="X20" s="153"/>
      <c r="Y20" s="238"/>
      <c r="Z20" s="238"/>
      <c r="AX20" s="79">
        <v>4</v>
      </c>
      <c r="AY20" s="14" t="s">
        <v>65</v>
      </c>
      <c r="AZ20" s="197" t="s">
        <v>67</v>
      </c>
      <c r="BA20" s="14">
        <v>1812</v>
      </c>
      <c r="BB20" s="14">
        <v>13915</v>
      </c>
      <c r="BC20" s="14" t="s">
        <v>865</v>
      </c>
      <c r="BD20" s="14" t="s">
        <v>1475</v>
      </c>
      <c r="BE20" s="14" t="s">
        <v>1964</v>
      </c>
      <c r="BF20" s="14">
        <v>104</v>
      </c>
      <c r="BG20" s="220" t="s">
        <v>95</v>
      </c>
      <c r="BH20" s="220"/>
      <c r="BI20" s="220">
        <v>25</v>
      </c>
      <c r="CN20" s="61" t="s">
        <v>557</v>
      </c>
      <c r="CO20" s="75" t="s">
        <v>558</v>
      </c>
      <c r="CP20" s="76">
        <f>BA46</f>
        <v>1624</v>
      </c>
      <c r="CQ20" s="76">
        <f>BB46</f>
        <v>6565</v>
      </c>
      <c r="CR20" s="76"/>
      <c r="CS20" s="76"/>
      <c r="CT20" s="76"/>
      <c r="CU20" s="76">
        <f>BF46</f>
        <v>23</v>
      </c>
      <c r="CV20" s="29">
        <f>CU20/CP20</f>
        <v>1.416256157635468E-2</v>
      </c>
      <c r="CY20" s="192" t="s">
        <v>696</v>
      </c>
      <c r="CZ20" s="192" t="s">
        <v>77</v>
      </c>
      <c r="DA20" s="69" t="s">
        <v>91</v>
      </c>
      <c r="DB20" s="69" t="s">
        <v>92</v>
      </c>
      <c r="DC20" s="12" t="s">
        <v>1889</v>
      </c>
      <c r="DD20" s="237">
        <v>13</v>
      </c>
      <c r="DE20" s="727"/>
      <c r="DF20" s="704"/>
      <c r="EN20" s="50">
        <v>580971349</v>
      </c>
      <c r="EO20" s="50" t="s">
        <v>681</v>
      </c>
      <c r="EP20" s="50" t="s">
        <v>77</v>
      </c>
      <c r="EQ20" s="50" t="s">
        <v>1889</v>
      </c>
      <c r="ER20" s="50">
        <v>65</v>
      </c>
    </row>
    <row r="21" spans="1:149" ht="62.4" x14ac:dyDescent="0.3">
      <c r="A21" s="269">
        <v>16</v>
      </c>
      <c r="B21" s="128" t="s">
        <v>111</v>
      </c>
      <c r="C21" s="205" t="s">
        <v>112</v>
      </c>
      <c r="D21" s="128">
        <v>44</v>
      </c>
      <c r="E21" s="128">
        <v>418</v>
      </c>
      <c r="F21" s="128" t="s">
        <v>186</v>
      </c>
      <c r="G21" s="128" t="s">
        <v>1238</v>
      </c>
      <c r="H21" s="128" t="s">
        <v>1334</v>
      </c>
      <c r="I21" s="128" t="s">
        <v>60</v>
      </c>
      <c r="J21" s="240"/>
      <c r="K21" s="154"/>
      <c r="L21" s="154"/>
      <c r="O21" s="79">
        <v>3</v>
      </c>
      <c r="P21" s="14" t="s">
        <v>488</v>
      </c>
      <c r="Q21" s="197" t="s">
        <v>489</v>
      </c>
      <c r="R21" s="14">
        <v>380</v>
      </c>
      <c r="S21" s="14">
        <v>20</v>
      </c>
      <c r="T21" s="14" t="s">
        <v>1972</v>
      </c>
      <c r="U21" s="14" t="s">
        <v>434</v>
      </c>
      <c r="V21" s="14" t="s">
        <v>1973</v>
      </c>
      <c r="W21" s="14" t="s">
        <v>60</v>
      </c>
      <c r="X21" s="240"/>
      <c r="Y21" s="154"/>
      <c r="Z21" s="154"/>
      <c r="AX21" s="269">
        <v>8</v>
      </c>
      <c r="AY21" s="128" t="s">
        <v>101</v>
      </c>
      <c r="AZ21" s="205" t="s">
        <v>127</v>
      </c>
      <c r="BA21" s="128">
        <v>1119</v>
      </c>
      <c r="BB21" s="128">
        <v>8302</v>
      </c>
      <c r="BC21" s="128" t="s">
        <v>151</v>
      </c>
      <c r="BD21" s="128" t="s">
        <v>795</v>
      </c>
      <c r="BE21" s="128" t="s">
        <v>1974</v>
      </c>
      <c r="BF21" s="128">
        <v>86</v>
      </c>
      <c r="BG21" s="203" t="s">
        <v>696</v>
      </c>
      <c r="BH21" s="203" t="s">
        <v>77</v>
      </c>
      <c r="BI21" s="203">
        <v>28</v>
      </c>
      <c r="CN21" s="32" t="s">
        <v>252</v>
      </c>
      <c r="CO21" s="52" t="s">
        <v>253</v>
      </c>
      <c r="CP21" s="33">
        <f xml:space="preserve"> BA50</f>
        <v>107</v>
      </c>
      <c r="CQ21" s="33">
        <f xml:space="preserve"> BB50</f>
        <v>1651</v>
      </c>
      <c r="CR21" s="33"/>
      <c r="CS21" s="33"/>
      <c r="CT21" s="33"/>
      <c r="CU21" s="33">
        <f xml:space="preserve"> BF50</f>
        <v>19</v>
      </c>
      <c r="CV21" s="36">
        <f>CU21/CP21</f>
        <v>0.17757009345794392</v>
      </c>
      <c r="CY21" s="192" t="s">
        <v>696</v>
      </c>
      <c r="CZ21" s="192" t="s">
        <v>77</v>
      </c>
      <c r="DA21" s="69" t="s">
        <v>572</v>
      </c>
      <c r="DB21" s="395" t="s">
        <v>558</v>
      </c>
      <c r="DC21" s="12" t="s">
        <v>1889</v>
      </c>
      <c r="DD21" s="80">
        <v>13</v>
      </c>
      <c r="DE21" s="727"/>
      <c r="DF21" s="704"/>
      <c r="EN21" s="12">
        <v>410000418</v>
      </c>
      <c r="EO21" s="12" t="s">
        <v>1940</v>
      </c>
      <c r="EP21" s="12" t="s">
        <v>77</v>
      </c>
      <c r="EQ21" s="12" t="s">
        <v>1889</v>
      </c>
      <c r="ER21" s="12">
        <v>22</v>
      </c>
    </row>
    <row r="22" spans="1:149" ht="78" x14ac:dyDescent="0.3">
      <c r="A22" s="79">
        <v>17</v>
      </c>
      <c r="B22" s="14" t="s">
        <v>260</v>
      </c>
      <c r="C22" s="197" t="s">
        <v>261</v>
      </c>
      <c r="D22" s="14">
        <v>29</v>
      </c>
      <c r="E22" s="14">
        <v>217</v>
      </c>
      <c r="F22" s="14" t="s">
        <v>1909</v>
      </c>
      <c r="G22" s="14" t="s">
        <v>1089</v>
      </c>
      <c r="H22" s="14" t="s">
        <v>1975</v>
      </c>
      <c r="I22" s="14" t="s">
        <v>60</v>
      </c>
      <c r="J22" s="240"/>
      <c r="K22" s="154"/>
      <c r="L22" s="154"/>
      <c r="O22" s="269">
        <v>8</v>
      </c>
      <c r="P22" s="128" t="s">
        <v>482</v>
      </c>
      <c r="Q22" s="205" t="s">
        <v>645</v>
      </c>
      <c r="R22" s="128">
        <v>208</v>
      </c>
      <c r="S22" s="128">
        <v>1</v>
      </c>
      <c r="T22" s="128" t="s">
        <v>1489</v>
      </c>
      <c r="U22" s="128" t="s">
        <v>1976</v>
      </c>
      <c r="V22" s="128" t="s">
        <v>152</v>
      </c>
      <c r="W22" s="128" t="s">
        <v>60</v>
      </c>
      <c r="X22" s="240"/>
      <c r="Y22" s="154"/>
      <c r="Z22" s="154"/>
      <c r="AX22" s="269">
        <v>8</v>
      </c>
      <c r="AY22" s="128" t="s">
        <v>101</v>
      </c>
      <c r="AZ22" s="205" t="s">
        <v>127</v>
      </c>
      <c r="BA22" s="128">
        <v>1119</v>
      </c>
      <c r="BB22" s="128">
        <v>8302</v>
      </c>
      <c r="BC22" s="128" t="s">
        <v>151</v>
      </c>
      <c r="BD22" s="128" t="s">
        <v>795</v>
      </c>
      <c r="BE22" s="128" t="s">
        <v>1974</v>
      </c>
      <c r="BF22" s="128">
        <v>86</v>
      </c>
      <c r="BG22" s="203" t="s">
        <v>1879</v>
      </c>
      <c r="BH22" s="203" t="s">
        <v>77</v>
      </c>
      <c r="BI22" s="203">
        <v>25</v>
      </c>
      <c r="CN22" s="61" t="s">
        <v>260</v>
      </c>
      <c r="CO22" s="75" t="s">
        <v>261</v>
      </c>
      <c r="CP22" s="76">
        <f>SUM(D22,R33,BA52)</f>
        <v>253</v>
      </c>
      <c r="CQ22" s="76">
        <f>SUM(E22,S33,BB52)</f>
        <v>1996</v>
      </c>
      <c r="CR22" s="76"/>
      <c r="CS22" s="76"/>
      <c r="CT22" s="76"/>
      <c r="CU22" s="76" t="s">
        <v>1977</v>
      </c>
      <c r="CV22" s="29" t="s">
        <v>1734</v>
      </c>
      <c r="CY22" s="233" t="s">
        <v>1879</v>
      </c>
      <c r="CZ22" s="233" t="s">
        <v>77</v>
      </c>
      <c r="DA22" s="232" t="s">
        <v>71</v>
      </c>
      <c r="DB22" s="216" t="s">
        <v>116</v>
      </c>
      <c r="DC22" s="114" t="s">
        <v>1889</v>
      </c>
      <c r="DD22" s="380">
        <v>92</v>
      </c>
      <c r="DE22" s="724">
        <f>SUM(DD22,DD23,DD24,DD25,DD26,DD27,DD28,DD29,DD30)</f>
        <v>250</v>
      </c>
      <c r="EN22" s="50">
        <v>580972628</v>
      </c>
      <c r="EO22" s="50" t="s">
        <v>1903</v>
      </c>
      <c r="EP22" s="50" t="s">
        <v>64</v>
      </c>
      <c r="EQ22" s="50" t="s">
        <v>1947</v>
      </c>
      <c r="ER22" s="50">
        <v>12</v>
      </c>
    </row>
    <row r="23" spans="1:149" ht="102" customHeight="1" x14ac:dyDescent="0.3">
      <c r="A23" s="269">
        <v>18</v>
      </c>
      <c r="B23" s="128" t="s">
        <v>334</v>
      </c>
      <c r="C23" s="205" t="s">
        <v>393</v>
      </c>
      <c r="D23" s="128">
        <v>28</v>
      </c>
      <c r="E23" s="128">
        <v>339</v>
      </c>
      <c r="F23" s="128" t="s">
        <v>192</v>
      </c>
      <c r="G23" s="128" t="s">
        <v>820</v>
      </c>
      <c r="H23" s="128" t="s">
        <v>1978</v>
      </c>
      <c r="I23" s="128" t="s">
        <v>60</v>
      </c>
      <c r="J23" s="240"/>
      <c r="K23" s="154"/>
      <c r="L23" s="154"/>
      <c r="O23" s="79">
        <v>9</v>
      </c>
      <c r="P23" s="14" t="s">
        <v>254</v>
      </c>
      <c r="Q23" s="197" t="s">
        <v>255</v>
      </c>
      <c r="R23" s="14">
        <v>195</v>
      </c>
      <c r="S23" s="14">
        <v>6</v>
      </c>
      <c r="T23" s="14" t="s">
        <v>1174</v>
      </c>
      <c r="U23" s="14" t="s">
        <v>1979</v>
      </c>
      <c r="V23" s="14" t="s">
        <v>152</v>
      </c>
      <c r="W23" s="14" t="s">
        <v>60</v>
      </c>
      <c r="X23" s="240"/>
      <c r="Y23" s="154"/>
      <c r="Z23" s="154"/>
      <c r="AX23" s="269">
        <v>8</v>
      </c>
      <c r="AY23" s="128" t="s">
        <v>101</v>
      </c>
      <c r="AZ23" s="205" t="s">
        <v>127</v>
      </c>
      <c r="BA23" s="128">
        <v>1119</v>
      </c>
      <c r="BB23" s="128">
        <v>8302</v>
      </c>
      <c r="BC23" s="128" t="s">
        <v>151</v>
      </c>
      <c r="BD23" s="128" t="s">
        <v>795</v>
      </c>
      <c r="BE23" s="128" t="s">
        <v>1974</v>
      </c>
      <c r="BF23" s="128">
        <v>86</v>
      </c>
      <c r="BG23" s="203" t="s">
        <v>1858</v>
      </c>
      <c r="BH23" s="203" t="s">
        <v>64</v>
      </c>
      <c r="BI23" s="203">
        <v>18</v>
      </c>
      <c r="CN23" s="73" t="s">
        <v>165</v>
      </c>
      <c r="CO23" s="84" t="s">
        <v>306</v>
      </c>
      <c r="CP23" s="44">
        <f>SUM(D16,R34,AQ8,BA59,BO13,CC10)</f>
        <v>802</v>
      </c>
      <c r="CQ23" s="44">
        <f>SUM(E16,S34,AR8,BB59,BP13,CD10)</f>
        <v>2681</v>
      </c>
      <c r="CR23" s="44"/>
      <c r="CS23" s="44"/>
      <c r="CT23" s="44"/>
      <c r="CU23" s="44" t="s">
        <v>1348</v>
      </c>
      <c r="CV23" s="36" t="s">
        <v>881</v>
      </c>
      <c r="CY23" s="233" t="s">
        <v>1879</v>
      </c>
      <c r="CZ23" s="233" t="s">
        <v>77</v>
      </c>
      <c r="DA23" s="232" t="s">
        <v>78</v>
      </c>
      <c r="DB23" s="114" t="s">
        <v>503</v>
      </c>
      <c r="DC23" s="114" t="s">
        <v>1889</v>
      </c>
      <c r="DD23" s="380">
        <v>14</v>
      </c>
      <c r="DE23" s="725"/>
      <c r="EN23" s="12">
        <v>580972651</v>
      </c>
      <c r="EO23" s="12" t="s">
        <v>1859</v>
      </c>
      <c r="EP23" s="12" t="s">
        <v>64</v>
      </c>
      <c r="EQ23" s="12" t="s">
        <v>1859</v>
      </c>
      <c r="ER23" s="12">
        <v>65</v>
      </c>
    </row>
    <row r="24" spans="1:149" ht="46.8" x14ac:dyDescent="0.3">
      <c r="A24" s="79">
        <v>19</v>
      </c>
      <c r="B24" s="14" t="s">
        <v>279</v>
      </c>
      <c r="C24" s="197" t="s">
        <v>280</v>
      </c>
      <c r="D24" s="14">
        <v>22</v>
      </c>
      <c r="E24" s="14">
        <v>98</v>
      </c>
      <c r="F24" s="14" t="s">
        <v>1017</v>
      </c>
      <c r="G24" s="14" t="s">
        <v>153</v>
      </c>
      <c r="H24" s="14" t="s">
        <v>1311</v>
      </c>
      <c r="I24" s="14" t="s">
        <v>60</v>
      </c>
      <c r="J24" s="240"/>
      <c r="K24" s="154"/>
      <c r="L24" s="154"/>
      <c r="O24" s="269">
        <v>10</v>
      </c>
      <c r="P24" s="128" t="s">
        <v>183</v>
      </c>
      <c r="Q24" s="205" t="s">
        <v>184</v>
      </c>
      <c r="R24" s="128">
        <v>181</v>
      </c>
      <c r="S24" s="128">
        <v>668</v>
      </c>
      <c r="T24" s="128" t="s">
        <v>433</v>
      </c>
      <c r="U24" s="128" t="s">
        <v>1880</v>
      </c>
      <c r="V24" s="128" t="s">
        <v>1980</v>
      </c>
      <c r="W24" s="128" t="s">
        <v>60</v>
      </c>
      <c r="X24" s="240"/>
      <c r="Y24" s="154"/>
      <c r="Z24" s="154"/>
      <c r="AX24" s="269">
        <v>8</v>
      </c>
      <c r="AY24" s="128" t="s">
        <v>101</v>
      </c>
      <c r="AZ24" s="205" t="s">
        <v>127</v>
      </c>
      <c r="BA24" s="128">
        <v>1119</v>
      </c>
      <c r="BB24" s="128">
        <v>8302</v>
      </c>
      <c r="BC24" s="128" t="s">
        <v>151</v>
      </c>
      <c r="BD24" s="128" t="s">
        <v>795</v>
      </c>
      <c r="BE24" s="128" t="s">
        <v>1974</v>
      </c>
      <c r="BF24" s="128">
        <v>86</v>
      </c>
      <c r="BG24" s="261" t="s">
        <v>95</v>
      </c>
      <c r="BH24" s="261"/>
      <c r="BI24" s="261">
        <v>15</v>
      </c>
      <c r="CN24" s="61" t="s">
        <v>86</v>
      </c>
      <c r="CO24" s="76" t="s">
        <v>315</v>
      </c>
      <c r="CP24" s="76">
        <f>SUM(D25,R31,BA65,CC8)</f>
        <v>316</v>
      </c>
      <c r="CQ24" s="76">
        <f>SUM(E25,S31,BB65,CD8)</f>
        <v>4475</v>
      </c>
      <c r="CR24" s="76"/>
      <c r="CS24" s="76"/>
      <c r="CT24" s="76"/>
      <c r="CU24" s="76" t="s">
        <v>1356</v>
      </c>
      <c r="CV24" s="29" t="s">
        <v>875</v>
      </c>
      <c r="CY24" s="233" t="s">
        <v>1879</v>
      </c>
      <c r="CZ24" s="233" t="s">
        <v>77</v>
      </c>
      <c r="DA24" s="232" t="s">
        <v>65</v>
      </c>
      <c r="DB24" s="114" t="s">
        <v>66</v>
      </c>
      <c r="DC24" s="114" t="s">
        <v>1889</v>
      </c>
      <c r="DD24" s="380">
        <v>41</v>
      </c>
      <c r="DE24" s="725"/>
    </row>
    <row r="25" spans="1:149" ht="51" customHeight="1" x14ac:dyDescent="0.3">
      <c r="A25" s="269">
        <v>20</v>
      </c>
      <c r="B25" s="128" t="s">
        <v>86</v>
      </c>
      <c r="C25" s="205" t="s">
        <v>87</v>
      </c>
      <c r="D25" s="128">
        <v>13</v>
      </c>
      <c r="E25" s="128">
        <v>269</v>
      </c>
      <c r="F25" s="128" t="s">
        <v>1102</v>
      </c>
      <c r="G25" s="128" t="s">
        <v>838</v>
      </c>
      <c r="H25" s="128" t="s">
        <v>152</v>
      </c>
      <c r="I25" s="128" t="s">
        <v>60</v>
      </c>
      <c r="J25" s="240"/>
      <c r="K25" s="154"/>
      <c r="L25" s="154"/>
      <c r="O25" s="79">
        <v>14</v>
      </c>
      <c r="P25" s="14" t="s">
        <v>295</v>
      </c>
      <c r="Q25" s="197" t="s">
        <v>537</v>
      </c>
      <c r="R25" s="14">
        <v>155</v>
      </c>
      <c r="S25" s="14">
        <v>122</v>
      </c>
      <c r="T25" s="14" t="s">
        <v>1052</v>
      </c>
      <c r="U25" s="14" t="s">
        <v>531</v>
      </c>
      <c r="V25" s="14" t="s">
        <v>1981</v>
      </c>
      <c r="W25" s="14" t="s">
        <v>60</v>
      </c>
      <c r="X25" s="240"/>
      <c r="Y25" s="154"/>
      <c r="Z25" s="154"/>
      <c r="AX25" s="79">
        <v>3</v>
      </c>
      <c r="AY25" s="14" t="s">
        <v>157</v>
      </c>
      <c r="AZ25" s="197" t="s">
        <v>170</v>
      </c>
      <c r="BA25" s="14">
        <v>1933</v>
      </c>
      <c r="BB25" s="14">
        <v>10742</v>
      </c>
      <c r="BC25" s="14" t="s">
        <v>256</v>
      </c>
      <c r="BD25" s="14" t="s">
        <v>652</v>
      </c>
      <c r="BE25" s="14" t="s">
        <v>1982</v>
      </c>
      <c r="BF25" s="14">
        <v>64</v>
      </c>
      <c r="BG25" s="12" t="s">
        <v>1858</v>
      </c>
      <c r="BH25" s="12" t="s">
        <v>64</v>
      </c>
      <c r="BI25" s="12">
        <v>20</v>
      </c>
      <c r="CN25" s="73" t="s">
        <v>334</v>
      </c>
      <c r="CO25" s="44" t="s">
        <v>335</v>
      </c>
      <c r="CP25" s="44">
        <f>SUM(D23,R41,BA78)</f>
        <v>128</v>
      </c>
      <c r="CQ25" s="44">
        <f>SUM(E23,S41,BB78)</f>
        <v>869</v>
      </c>
      <c r="CR25" s="44"/>
      <c r="CS25" s="44"/>
      <c r="CT25" s="44"/>
      <c r="CU25" s="44" t="s">
        <v>325</v>
      </c>
      <c r="CV25" s="36" t="s">
        <v>869</v>
      </c>
      <c r="CY25" s="233" t="s">
        <v>1879</v>
      </c>
      <c r="CZ25" s="233" t="s">
        <v>77</v>
      </c>
      <c r="DA25" s="232" t="s">
        <v>101</v>
      </c>
      <c r="DB25" s="114" t="s">
        <v>102</v>
      </c>
      <c r="DC25" s="114" t="s">
        <v>1889</v>
      </c>
      <c r="DD25" s="380">
        <v>25</v>
      </c>
      <c r="DE25" s="725"/>
    </row>
    <row r="26" spans="1:149" ht="31.2" x14ac:dyDescent="0.3">
      <c r="O26" s="269">
        <v>15</v>
      </c>
      <c r="P26" s="128" t="s">
        <v>369</v>
      </c>
      <c r="Q26" s="205" t="s">
        <v>370</v>
      </c>
      <c r="R26" s="128">
        <v>146</v>
      </c>
      <c r="S26" s="128">
        <v>0</v>
      </c>
      <c r="T26" s="128" t="s">
        <v>1909</v>
      </c>
      <c r="U26" s="128" t="s">
        <v>1983</v>
      </c>
      <c r="V26" s="128" t="s">
        <v>152</v>
      </c>
      <c r="W26" s="128" t="s">
        <v>234</v>
      </c>
      <c r="X26" s="240"/>
      <c r="Y26" s="154"/>
      <c r="Z26" s="154"/>
      <c r="AX26" s="79">
        <v>3</v>
      </c>
      <c r="AY26" s="14" t="s">
        <v>157</v>
      </c>
      <c r="AZ26" s="197" t="s">
        <v>170</v>
      </c>
      <c r="BA26" s="14">
        <v>1933</v>
      </c>
      <c r="BB26" s="14">
        <v>10742</v>
      </c>
      <c r="BC26" s="14" t="s">
        <v>256</v>
      </c>
      <c r="BD26" s="14" t="s">
        <v>652</v>
      </c>
      <c r="BE26" s="14" t="s">
        <v>1982</v>
      </c>
      <c r="BF26" s="14">
        <v>64</v>
      </c>
      <c r="BG26" s="12" t="s">
        <v>1879</v>
      </c>
      <c r="BH26" s="12" t="s">
        <v>77</v>
      </c>
      <c r="BI26" s="12">
        <v>16</v>
      </c>
      <c r="CN26" s="61" t="s">
        <v>323</v>
      </c>
      <c r="CO26" s="76" t="s">
        <v>324</v>
      </c>
      <c r="CP26" s="76">
        <f>SUM(D20,R36,BA70)</f>
        <v>239</v>
      </c>
      <c r="CQ26" s="76">
        <f>SUM(E20,S36,BB70)</f>
        <v>731</v>
      </c>
      <c r="CR26" s="76"/>
      <c r="CS26" s="76"/>
      <c r="CT26" s="76"/>
      <c r="CU26" s="76" t="s">
        <v>325</v>
      </c>
      <c r="CV26" s="29" t="s">
        <v>875</v>
      </c>
      <c r="CY26" s="233" t="s">
        <v>1879</v>
      </c>
      <c r="CZ26" s="233" t="s">
        <v>77</v>
      </c>
      <c r="DA26" s="232" t="s">
        <v>157</v>
      </c>
      <c r="DB26" s="114" t="s">
        <v>158</v>
      </c>
      <c r="DC26" s="114" t="s">
        <v>1889</v>
      </c>
      <c r="DD26" s="380">
        <v>16</v>
      </c>
      <c r="DE26" s="725"/>
    </row>
    <row r="27" spans="1:149" ht="46.8" x14ac:dyDescent="0.3">
      <c r="O27" s="79">
        <v>16</v>
      </c>
      <c r="P27" s="14" t="s">
        <v>174</v>
      </c>
      <c r="Q27" s="197" t="s">
        <v>175</v>
      </c>
      <c r="R27" s="14">
        <v>137</v>
      </c>
      <c r="S27" s="14">
        <v>814</v>
      </c>
      <c r="T27" s="14" t="s">
        <v>403</v>
      </c>
      <c r="U27" s="14" t="s">
        <v>1087</v>
      </c>
      <c r="V27" s="14" t="s">
        <v>1984</v>
      </c>
      <c r="W27" s="14" t="s">
        <v>60</v>
      </c>
      <c r="X27" s="240"/>
      <c r="Y27" s="154"/>
      <c r="Z27" s="154"/>
      <c r="AX27" s="79">
        <v>3</v>
      </c>
      <c r="AY27" s="14" t="s">
        <v>157</v>
      </c>
      <c r="AZ27" s="197" t="s">
        <v>170</v>
      </c>
      <c r="BA27" s="14">
        <v>1933</v>
      </c>
      <c r="BB27" s="14">
        <v>10742</v>
      </c>
      <c r="BC27" s="14" t="s">
        <v>256</v>
      </c>
      <c r="BD27" s="14" t="s">
        <v>652</v>
      </c>
      <c r="BE27" s="14" t="s">
        <v>1982</v>
      </c>
      <c r="BF27" s="14">
        <v>64</v>
      </c>
      <c r="BG27" s="12" t="s">
        <v>696</v>
      </c>
      <c r="BH27" s="12" t="s">
        <v>77</v>
      </c>
      <c r="BI27" s="12">
        <v>13</v>
      </c>
      <c r="CN27" s="32" t="s">
        <v>279</v>
      </c>
      <c r="CO27" s="33" t="s">
        <v>280</v>
      </c>
      <c r="CP27" s="33">
        <f>SUM(D24,R28,BA62)</f>
        <v>494</v>
      </c>
      <c r="CQ27" s="33">
        <f>SUM(E24,S28,BB62)</f>
        <v>1404</v>
      </c>
      <c r="CR27" s="33"/>
      <c r="CS27" s="33"/>
      <c r="CT27" s="33"/>
      <c r="CU27" s="33" t="s">
        <v>325</v>
      </c>
      <c r="CV27" s="36" t="s">
        <v>852</v>
      </c>
      <c r="CY27" s="233" t="s">
        <v>1879</v>
      </c>
      <c r="CZ27" s="233" t="s">
        <v>77</v>
      </c>
      <c r="DA27" s="232" t="s">
        <v>176</v>
      </c>
      <c r="DB27" s="216" t="s">
        <v>177</v>
      </c>
      <c r="DC27" s="114" t="s">
        <v>1889</v>
      </c>
      <c r="DD27" s="380">
        <v>14</v>
      </c>
      <c r="DE27" s="725"/>
    </row>
    <row r="28" spans="1:149" ht="34.049999999999997" customHeight="1" x14ac:dyDescent="0.3">
      <c r="O28" s="269">
        <v>17</v>
      </c>
      <c r="P28" s="128" t="s">
        <v>279</v>
      </c>
      <c r="Q28" s="205" t="s">
        <v>280</v>
      </c>
      <c r="R28" s="128">
        <v>112</v>
      </c>
      <c r="S28" s="128">
        <v>146</v>
      </c>
      <c r="T28" s="128" t="s">
        <v>1761</v>
      </c>
      <c r="U28" s="128" t="s">
        <v>1985</v>
      </c>
      <c r="V28" s="128" t="s">
        <v>1986</v>
      </c>
      <c r="W28" s="128" t="s">
        <v>60</v>
      </c>
      <c r="X28" s="240"/>
      <c r="Y28" s="154"/>
      <c r="Z28" s="154"/>
      <c r="AX28" s="79">
        <v>3</v>
      </c>
      <c r="AY28" s="14" t="s">
        <v>157</v>
      </c>
      <c r="AZ28" s="197" t="s">
        <v>170</v>
      </c>
      <c r="BA28" s="14">
        <v>1933</v>
      </c>
      <c r="BB28" s="14">
        <v>10742</v>
      </c>
      <c r="BC28" s="14" t="s">
        <v>256</v>
      </c>
      <c r="BD28" s="14" t="s">
        <v>652</v>
      </c>
      <c r="BE28" s="14" t="s">
        <v>1982</v>
      </c>
      <c r="BF28" s="14">
        <v>64</v>
      </c>
      <c r="BG28" s="220" t="s">
        <v>95</v>
      </c>
      <c r="BH28" s="220"/>
      <c r="BI28" s="220">
        <v>15</v>
      </c>
      <c r="CN28" s="61" t="s">
        <v>546</v>
      </c>
      <c r="CO28" s="75" t="s">
        <v>547</v>
      </c>
      <c r="CP28" s="76">
        <f>SUM(R40,BA85)</f>
        <v>51</v>
      </c>
      <c r="CQ28" s="76">
        <f>SUM(S40,BB85)</f>
        <v>170</v>
      </c>
      <c r="CR28" s="76"/>
      <c r="CS28" s="76"/>
      <c r="CT28" s="76"/>
      <c r="CU28" s="76" t="s">
        <v>390</v>
      </c>
      <c r="CV28" s="29">
        <f t="shared" ref="CV28:CV39" si="0">20/CP28</f>
        <v>0.39215686274509803</v>
      </c>
      <c r="CY28" s="233" t="s">
        <v>1879</v>
      </c>
      <c r="CZ28" s="233" t="s">
        <v>77</v>
      </c>
      <c r="DA28" s="232" t="s">
        <v>117</v>
      </c>
      <c r="DB28" s="114" t="s">
        <v>118</v>
      </c>
      <c r="DC28" s="114" t="s">
        <v>1889</v>
      </c>
      <c r="DD28" s="380">
        <v>21</v>
      </c>
      <c r="DE28" s="725"/>
    </row>
    <row r="29" spans="1:149" ht="62.4" x14ac:dyDescent="0.3">
      <c r="O29" s="79">
        <v>18</v>
      </c>
      <c r="P29" s="14" t="s">
        <v>298</v>
      </c>
      <c r="Q29" s="197" t="s">
        <v>299</v>
      </c>
      <c r="R29" s="14">
        <v>93</v>
      </c>
      <c r="S29" s="14">
        <v>0</v>
      </c>
      <c r="T29" s="14" t="s">
        <v>221</v>
      </c>
      <c r="U29" s="14" t="s">
        <v>58</v>
      </c>
      <c r="V29" s="14" t="s">
        <v>152</v>
      </c>
      <c r="W29" s="14" t="s">
        <v>60</v>
      </c>
      <c r="X29" s="240"/>
      <c r="Y29" s="154"/>
      <c r="Z29" s="154"/>
      <c r="AX29" s="269">
        <v>12</v>
      </c>
      <c r="AY29" s="128" t="s">
        <v>176</v>
      </c>
      <c r="AZ29" s="205" t="s">
        <v>301</v>
      </c>
      <c r="BA29" s="128">
        <v>706</v>
      </c>
      <c r="BB29" s="128">
        <v>2853</v>
      </c>
      <c r="BC29" s="128" t="s">
        <v>1987</v>
      </c>
      <c r="BD29" s="128" t="s">
        <v>1255</v>
      </c>
      <c r="BE29" s="128" t="s">
        <v>1988</v>
      </c>
      <c r="BF29" s="128">
        <v>61</v>
      </c>
      <c r="BG29" s="203" t="s">
        <v>726</v>
      </c>
      <c r="BH29" s="203" t="s">
        <v>77</v>
      </c>
      <c r="BI29" s="203">
        <v>19</v>
      </c>
      <c r="CN29" s="73" t="s">
        <v>413</v>
      </c>
      <c r="CO29" s="44" t="s">
        <v>414</v>
      </c>
      <c r="CP29" s="44">
        <f>SUM(R44,BA82)</f>
        <v>69</v>
      </c>
      <c r="CQ29" s="44">
        <f>SUM(S44,BB82)</f>
        <v>273</v>
      </c>
      <c r="CR29" s="44"/>
      <c r="CS29" s="44"/>
      <c r="CT29" s="44"/>
      <c r="CU29" s="44" t="s">
        <v>390</v>
      </c>
      <c r="CV29" s="36">
        <f t="shared" si="0"/>
        <v>0.28985507246376813</v>
      </c>
      <c r="CY29" s="233" t="s">
        <v>1879</v>
      </c>
      <c r="CZ29" s="233" t="s">
        <v>77</v>
      </c>
      <c r="DA29" s="232" t="s">
        <v>1372</v>
      </c>
      <c r="DB29" s="216" t="s">
        <v>145</v>
      </c>
      <c r="DC29" s="114" t="s">
        <v>1889</v>
      </c>
      <c r="DD29" s="380">
        <v>16</v>
      </c>
      <c r="DE29" s="725"/>
    </row>
    <row r="30" spans="1:149" ht="51" customHeight="1" x14ac:dyDescent="0.3">
      <c r="O30" s="269">
        <v>20</v>
      </c>
      <c r="P30" s="128" t="s">
        <v>540</v>
      </c>
      <c r="Q30" s="205" t="s">
        <v>609</v>
      </c>
      <c r="R30" s="128">
        <v>66</v>
      </c>
      <c r="S30" s="128">
        <v>0</v>
      </c>
      <c r="T30" s="128" t="s">
        <v>399</v>
      </c>
      <c r="U30" s="128" t="s">
        <v>1989</v>
      </c>
      <c r="V30" s="128" t="s">
        <v>152</v>
      </c>
      <c r="W30" s="128" t="s">
        <v>60</v>
      </c>
      <c r="X30" s="240"/>
      <c r="Y30" s="154"/>
      <c r="Z30" s="154"/>
      <c r="AX30" s="269">
        <v>12</v>
      </c>
      <c r="AY30" s="128" t="s">
        <v>176</v>
      </c>
      <c r="AZ30" s="205" t="s">
        <v>301</v>
      </c>
      <c r="BA30" s="128">
        <v>706</v>
      </c>
      <c r="BB30" s="128">
        <v>2853</v>
      </c>
      <c r="BC30" s="128" t="s">
        <v>1987</v>
      </c>
      <c r="BD30" s="128" t="s">
        <v>1255</v>
      </c>
      <c r="BE30" s="128" t="s">
        <v>1988</v>
      </c>
      <c r="BF30" s="128">
        <v>61</v>
      </c>
      <c r="BG30" s="203" t="s">
        <v>696</v>
      </c>
      <c r="BH30" s="203" t="s">
        <v>77</v>
      </c>
      <c r="BI30" s="203">
        <v>16</v>
      </c>
      <c r="CN30" s="61" t="s">
        <v>375</v>
      </c>
      <c r="CO30" s="75" t="s">
        <v>439</v>
      </c>
      <c r="CP30" s="76">
        <f>SUM(R42,BA66)</f>
        <v>234</v>
      </c>
      <c r="CQ30" s="76">
        <f>SUM(S42,BB66)</f>
        <v>302</v>
      </c>
      <c r="CR30" s="76"/>
      <c r="CS30" s="76"/>
      <c r="CT30" s="76"/>
      <c r="CU30" s="76" t="s">
        <v>390</v>
      </c>
      <c r="CV30" s="29">
        <f t="shared" si="0"/>
        <v>8.5470085470085472E-2</v>
      </c>
      <c r="CY30" s="233" t="s">
        <v>1879</v>
      </c>
      <c r="CZ30" s="233" t="s">
        <v>77</v>
      </c>
      <c r="DA30" s="232" t="s">
        <v>183</v>
      </c>
      <c r="DB30" s="114" t="s">
        <v>184</v>
      </c>
      <c r="DC30" s="114" t="s">
        <v>1889</v>
      </c>
      <c r="DD30" s="380">
        <v>11</v>
      </c>
      <c r="DE30" s="726"/>
    </row>
    <row r="31" spans="1:149" ht="62.4" x14ac:dyDescent="0.3">
      <c r="O31" s="79">
        <v>21</v>
      </c>
      <c r="P31" s="14" t="s">
        <v>86</v>
      </c>
      <c r="Q31" s="197" t="s">
        <v>87</v>
      </c>
      <c r="R31" s="14">
        <v>56</v>
      </c>
      <c r="S31" s="14">
        <v>1058</v>
      </c>
      <c r="T31" s="14" t="s">
        <v>1073</v>
      </c>
      <c r="U31" s="14" t="s">
        <v>810</v>
      </c>
      <c r="V31" s="14" t="s">
        <v>1990</v>
      </c>
      <c r="W31" s="14" t="s">
        <v>60</v>
      </c>
      <c r="X31" s="240"/>
      <c r="Y31" s="154"/>
      <c r="Z31" s="154"/>
      <c r="AX31" s="269">
        <v>12</v>
      </c>
      <c r="AY31" s="128" t="s">
        <v>176</v>
      </c>
      <c r="AZ31" s="205" t="s">
        <v>301</v>
      </c>
      <c r="BA31" s="128">
        <v>706</v>
      </c>
      <c r="BB31" s="128">
        <v>2853</v>
      </c>
      <c r="BC31" s="128" t="s">
        <v>1987</v>
      </c>
      <c r="BD31" s="128" t="s">
        <v>1255</v>
      </c>
      <c r="BE31" s="128" t="s">
        <v>1988</v>
      </c>
      <c r="BF31" s="128">
        <v>61</v>
      </c>
      <c r="BG31" s="203" t="s">
        <v>1879</v>
      </c>
      <c r="BH31" s="203" t="s">
        <v>77</v>
      </c>
      <c r="BI31" s="203">
        <v>14</v>
      </c>
      <c r="CN31" s="73" t="s">
        <v>482</v>
      </c>
      <c r="CO31" s="84" t="s">
        <v>483</v>
      </c>
      <c r="CP31" s="44">
        <f>SUM(R22,BA90)</f>
        <v>229</v>
      </c>
      <c r="CQ31" s="44">
        <f>SUM(S22,BB90)</f>
        <v>19</v>
      </c>
      <c r="CR31" s="44"/>
      <c r="CS31" s="44"/>
      <c r="CT31" s="44"/>
      <c r="CU31" s="44" t="s">
        <v>390</v>
      </c>
      <c r="CV31" s="36">
        <f t="shared" si="0"/>
        <v>8.7336244541484712E-2</v>
      </c>
      <c r="CY31" s="12" t="s">
        <v>1991</v>
      </c>
      <c r="CZ31" s="12" t="s">
        <v>319</v>
      </c>
      <c r="DA31" s="69" t="s">
        <v>71</v>
      </c>
      <c r="DB31" s="334" t="s">
        <v>116</v>
      </c>
      <c r="DC31" s="12" t="s">
        <v>1889</v>
      </c>
      <c r="DD31" s="80">
        <v>33</v>
      </c>
      <c r="DE31" s="727">
        <f>SUM(DD31,DD32,DD33)</f>
        <v>84</v>
      </c>
    </row>
    <row r="32" spans="1:149" ht="78" x14ac:dyDescent="0.3">
      <c r="O32" s="269">
        <v>22</v>
      </c>
      <c r="P32" s="128" t="s">
        <v>144</v>
      </c>
      <c r="Q32" s="205" t="s">
        <v>146</v>
      </c>
      <c r="R32" s="128">
        <v>53</v>
      </c>
      <c r="S32" s="128">
        <v>243</v>
      </c>
      <c r="T32" s="128" t="s">
        <v>740</v>
      </c>
      <c r="U32" s="128" t="s">
        <v>1268</v>
      </c>
      <c r="V32" s="128" t="s">
        <v>1992</v>
      </c>
      <c r="W32" s="128" t="s">
        <v>60</v>
      </c>
      <c r="X32" s="240"/>
      <c r="Y32" s="154"/>
      <c r="Z32" s="154"/>
      <c r="AX32" s="269">
        <v>12</v>
      </c>
      <c r="AY32" s="128" t="s">
        <v>176</v>
      </c>
      <c r="AZ32" s="205" t="s">
        <v>301</v>
      </c>
      <c r="BA32" s="128">
        <v>706</v>
      </c>
      <c r="BB32" s="128">
        <v>2853</v>
      </c>
      <c r="BC32" s="128" t="s">
        <v>1987</v>
      </c>
      <c r="BD32" s="128" t="s">
        <v>1255</v>
      </c>
      <c r="BE32" s="128" t="s">
        <v>1988</v>
      </c>
      <c r="BF32" s="128">
        <v>61</v>
      </c>
      <c r="BG32" s="261" t="s">
        <v>95</v>
      </c>
      <c r="BH32" s="261"/>
      <c r="BI32" s="261">
        <v>12</v>
      </c>
      <c r="CN32" s="61" t="s">
        <v>353</v>
      </c>
      <c r="CO32" s="76" t="s">
        <v>354</v>
      </c>
      <c r="CP32" s="76">
        <f>SUM(R43,BA67)</f>
        <v>221</v>
      </c>
      <c r="CQ32" s="76">
        <f>SUM(S43,BB67)</f>
        <v>220</v>
      </c>
      <c r="CR32" s="76"/>
      <c r="CS32" s="76"/>
      <c r="CT32" s="76"/>
      <c r="CU32" s="76" t="s">
        <v>390</v>
      </c>
      <c r="CV32" s="29">
        <f t="shared" si="0"/>
        <v>9.0497737556561084E-2</v>
      </c>
      <c r="CY32" s="12" t="s">
        <v>1991</v>
      </c>
      <c r="CZ32" s="12" t="s">
        <v>319</v>
      </c>
      <c r="DA32" s="69" t="s">
        <v>78</v>
      </c>
      <c r="DB32" s="12" t="s">
        <v>503</v>
      </c>
      <c r="DC32" s="12" t="s">
        <v>1889</v>
      </c>
      <c r="DD32" s="80">
        <v>32</v>
      </c>
      <c r="DE32" s="727"/>
    </row>
    <row r="33" spans="15:110" ht="93.6" x14ac:dyDescent="0.3">
      <c r="O33" s="79">
        <v>23</v>
      </c>
      <c r="P33" s="14" t="s">
        <v>260</v>
      </c>
      <c r="Q33" s="197" t="s">
        <v>261</v>
      </c>
      <c r="R33" s="14">
        <v>38</v>
      </c>
      <c r="S33" s="14">
        <v>504</v>
      </c>
      <c r="T33" s="14" t="s">
        <v>997</v>
      </c>
      <c r="U33" s="14" t="s">
        <v>48</v>
      </c>
      <c r="V33" s="14" t="s">
        <v>1993</v>
      </c>
      <c r="W33" s="14" t="s">
        <v>60</v>
      </c>
      <c r="X33" s="240"/>
      <c r="Y33" s="154"/>
      <c r="Z33" s="154"/>
      <c r="AX33" s="79">
        <v>27</v>
      </c>
      <c r="AY33" s="14" t="s">
        <v>244</v>
      </c>
      <c r="AZ33" s="197" t="s">
        <v>330</v>
      </c>
      <c r="BA33" s="14">
        <v>243</v>
      </c>
      <c r="BB33" s="14">
        <v>1111</v>
      </c>
      <c r="BC33" s="14" t="s">
        <v>762</v>
      </c>
      <c r="BD33" s="14" t="s">
        <v>1618</v>
      </c>
      <c r="BE33" s="14" t="s">
        <v>443</v>
      </c>
      <c r="BF33" s="14">
        <v>46</v>
      </c>
      <c r="BG33" s="12" t="s">
        <v>1940</v>
      </c>
      <c r="BH33" s="12" t="s">
        <v>77</v>
      </c>
      <c r="BI33" s="12">
        <v>19</v>
      </c>
      <c r="CN33" s="73" t="s">
        <v>540</v>
      </c>
      <c r="CO33" s="44" t="s">
        <v>541</v>
      </c>
      <c r="CP33" s="44">
        <f>SUM(R30,BA68)</f>
        <v>247</v>
      </c>
      <c r="CQ33" s="44">
        <f>SUM(S30,BB68)</f>
        <v>349</v>
      </c>
      <c r="CR33" s="44"/>
      <c r="CS33" s="44"/>
      <c r="CT33" s="44"/>
      <c r="CU33" s="44" t="s">
        <v>390</v>
      </c>
      <c r="CV33" s="36">
        <f t="shared" si="0"/>
        <v>8.0971659919028341E-2</v>
      </c>
      <c r="CY33" s="12" t="s">
        <v>1991</v>
      </c>
      <c r="CZ33" s="12" t="s">
        <v>319</v>
      </c>
      <c r="DA33" s="69" t="s">
        <v>176</v>
      </c>
      <c r="DB33" s="334" t="s">
        <v>177</v>
      </c>
      <c r="DC33" s="12" t="s">
        <v>1889</v>
      </c>
      <c r="DD33" s="80">
        <v>19</v>
      </c>
      <c r="DE33" s="727"/>
    </row>
    <row r="34" spans="15:110" ht="153" customHeight="1" x14ac:dyDescent="0.3">
      <c r="O34" s="269">
        <v>24</v>
      </c>
      <c r="P34" s="128" t="s">
        <v>165</v>
      </c>
      <c r="Q34" s="205" t="s">
        <v>166</v>
      </c>
      <c r="R34" s="128">
        <v>37</v>
      </c>
      <c r="S34" s="128">
        <v>228</v>
      </c>
      <c r="T34" s="128" t="s">
        <v>1032</v>
      </c>
      <c r="U34" s="128" t="s">
        <v>762</v>
      </c>
      <c r="V34" s="128" t="s">
        <v>1846</v>
      </c>
      <c r="W34" s="128" t="s">
        <v>60</v>
      </c>
      <c r="X34" s="240"/>
      <c r="Y34" s="154"/>
      <c r="Z34" s="154"/>
      <c r="AX34" s="79">
        <v>27</v>
      </c>
      <c r="AY34" s="14" t="s">
        <v>244</v>
      </c>
      <c r="AZ34" s="197" t="s">
        <v>330</v>
      </c>
      <c r="BA34" s="14">
        <v>243</v>
      </c>
      <c r="BB34" s="14">
        <v>1111</v>
      </c>
      <c r="BC34" s="14" t="s">
        <v>762</v>
      </c>
      <c r="BD34" s="14" t="s">
        <v>1618</v>
      </c>
      <c r="BE34" s="14" t="s">
        <v>443</v>
      </c>
      <c r="BF34" s="14">
        <v>46</v>
      </c>
      <c r="BG34" s="220" t="s">
        <v>95</v>
      </c>
      <c r="BH34" s="220"/>
      <c r="BI34" s="220">
        <v>27</v>
      </c>
      <c r="CN34" s="61" t="s">
        <v>298</v>
      </c>
      <c r="CO34" s="75" t="s">
        <v>299</v>
      </c>
      <c r="CP34" s="76">
        <f>SUM(R29,BA72)</f>
        <v>242</v>
      </c>
      <c r="CQ34" s="76">
        <f>SUM(S29,BB72)</f>
        <v>7</v>
      </c>
      <c r="CR34" s="76"/>
      <c r="CS34" s="76"/>
      <c r="CT34" s="76"/>
      <c r="CU34" s="76" t="s">
        <v>390</v>
      </c>
      <c r="CV34" s="29">
        <f t="shared" si="0"/>
        <v>8.2644628099173556E-2</v>
      </c>
      <c r="CY34" s="114" t="s">
        <v>1858</v>
      </c>
      <c r="CZ34" s="114" t="s">
        <v>64</v>
      </c>
      <c r="DA34" s="232" t="s">
        <v>71</v>
      </c>
      <c r="DB34" s="216" t="s">
        <v>116</v>
      </c>
      <c r="DC34" s="114" t="s">
        <v>1889</v>
      </c>
      <c r="DD34" s="380">
        <v>23</v>
      </c>
      <c r="DE34" s="751">
        <f>SUM(DD34,DD35,DD36,DD37,DD38)</f>
        <v>102</v>
      </c>
      <c r="DF34" s="703">
        <f>SUM(DE34,DE39)</f>
        <v>137</v>
      </c>
    </row>
    <row r="35" spans="15:110" ht="118.95" customHeight="1" x14ac:dyDescent="0.3">
      <c r="O35" s="79">
        <v>25</v>
      </c>
      <c r="P35" s="14" t="s">
        <v>176</v>
      </c>
      <c r="Q35" s="197" t="s">
        <v>301</v>
      </c>
      <c r="R35" s="14">
        <v>35</v>
      </c>
      <c r="S35" s="14">
        <v>0</v>
      </c>
      <c r="T35" s="14" t="s">
        <v>383</v>
      </c>
      <c r="U35" s="14" t="s">
        <v>1538</v>
      </c>
      <c r="V35" s="14" t="s">
        <v>152</v>
      </c>
      <c r="W35" s="14" t="s">
        <v>60</v>
      </c>
      <c r="X35" s="240"/>
      <c r="Y35" s="154"/>
      <c r="Z35" s="154"/>
      <c r="AX35" s="269">
        <v>24</v>
      </c>
      <c r="AY35" s="128" t="s">
        <v>117</v>
      </c>
      <c r="AZ35" s="205" t="s">
        <v>137</v>
      </c>
      <c r="BA35" s="128">
        <v>374</v>
      </c>
      <c r="BB35" s="128">
        <v>2493</v>
      </c>
      <c r="BC35" s="128" t="s">
        <v>1689</v>
      </c>
      <c r="BD35" s="128" t="s">
        <v>710</v>
      </c>
      <c r="BE35" s="128" t="s">
        <v>1994</v>
      </c>
      <c r="BF35" s="128">
        <v>41</v>
      </c>
      <c r="BG35" s="203" t="s">
        <v>1879</v>
      </c>
      <c r="BH35" s="203" t="s">
        <v>77</v>
      </c>
      <c r="BI35" s="203">
        <v>21</v>
      </c>
      <c r="CN35" s="32" t="s">
        <v>295</v>
      </c>
      <c r="CO35" s="33" t="s">
        <v>296</v>
      </c>
      <c r="CP35" s="33">
        <f>SUM(R25,BA73)</f>
        <v>289</v>
      </c>
      <c r="CQ35" s="33">
        <f>SUM(S25,BB73)</f>
        <v>1096</v>
      </c>
      <c r="CR35" s="33"/>
      <c r="CS35" s="33"/>
      <c r="CT35" s="33"/>
      <c r="CU35" s="33" t="s">
        <v>390</v>
      </c>
      <c r="CV35" s="36">
        <f t="shared" si="0"/>
        <v>6.9204152249134954E-2</v>
      </c>
      <c r="CY35" s="114" t="s">
        <v>1858</v>
      </c>
      <c r="CZ35" s="114" t="s">
        <v>64</v>
      </c>
      <c r="DA35" s="232" t="s">
        <v>78</v>
      </c>
      <c r="DB35" s="114" t="s">
        <v>503</v>
      </c>
      <c r="DC35" s="114" t="s">
        <v>1889</v>
      </c>
      <c r="DD35" s="380">
        <v>14</v>
      </c>
      <c r="DE35" s="751"/>
      <c r="DF35" s="703"/>
    </row>
    <row r="36" spans="15:110" ht="102" customHeight="1" x14ac:dyDescent="0.3">
      <c r="O36" s="269">
        <v>26</v>
      </c>
      <c r="P36" s="128" t="s">
        <v>323</v>
      </c>
      <c r="Q36" s="205" t="s">
        <v>324</v>
      </c>
      <c r="R36" s="128">
        <v>31</v>
      </c>
      <c r="S36" s="128">
        <v>111</v>
      </c>
      <c r="T36" s="128" t="s">
        <v>386</v>
      </c>
      <c r="U36" s="128" t="s">
        <v>1995</v>
      </c>
      <c r="V36" s="128" t="s">
        <v>1996</v>
      </c>
      <c r="W36" s="128" t="s">
        <v>60</v>
      </c>
      <c r="X36" s="240"/>
      <c r="Y36" s="154"/>
      <c r="Z36" s="154"/>
      <c r="AX36" s="269">
        <v>24</v>
      </c>
      <c r="AY36" s="128" t="s">
        <v>117</v>
      </c>
      <c r="AZ36" s="205" t="s">
        <v>137</v>
      </c>
      <c r="BA36" s="128">
        <v>374</v>
      </c>
      <c r="BB36" s="128">
        <v>2493</v>
      </c>
      <c r="BC36" s="128" t="s">
        <v>1689</v>
      </c>
      <c r="BD36" s="128" t="s">
        <v>710</v>
      </c>
      <c r="BE36" s="128" t="s">
        <v>1994</v>
      </c>
      <c r="BF36" s="128">
        <v>41</v>
      </c>
      <c r="BG36" s="261" t="s">
        <v>95</v>
      </c>
      <c r="BH36" s="261"/>
      <c r="BI36" s="261">
        <v>20</v>
      </c>
      <c r="CN36" s="61" t="s">
        <v>488</v>
      </c>
      <c r="CO36" s="76" t="s">
        <v>489</v>
      </c>
      <c r="CP36" s="76">
        <f>SUM(R21,BA84)</f>
        <v>416</v>
      </c>
      <c r="CQ36" s="76">
        <f>SUM(S21,BB84)</f>
        <v>70</v>
      </c>
      <c r="CR36" s="76"/>
      <c r="CS36" s="76"/>
      <c r="CT36" s="76"/>
      <c r="CU36" s="76" t="s">
        <v>390</v>
      </c>
      <c r="CV36" s="29">
        <f t="shared" si="0"/>
        <v>4.807692307692308E-2</v>
      </c>
      <c r="CY36" s="114" t="s">
        <v>1858</v>
      </c>
      <c r="CZ36" s="114" t="s">
        <v>64</v>
      </c>
      <c r="DA36" s="232" t="s">
        <v>65</v>
      </c>
      <c r="DB36" s="114" t="s">
        <v>66</v>
      </c>
      <c r="DC36" s="114" t="s">
        <v>1889</v>
      </c>
      <c r="DD36" s="380">
        <v>27</v>
      </c>
      <c r="DE36" s="751"/>
      <c r="DF36" s="703"/>
    </row>
    <row r="37" spans="15:110" ht="67.95" customHeight="1" x14ac:dyDescent="0.3">
      <c r="O37" s="79">
        <v>27</v>
      </c>
      <c r="P37" s="14" t="s">
        <v>309</v>
      </c>
      <c r="Q37" s="197" t="s">
        <v>310</v>
      </c>
      <c r="R37" s="14">
        <v>27</v>
      </c>
      <c r="S37" s="14">
        <v>0</v>
      </c>
      <c r="T37" s="14" t="s">
        <v>194</v>
      </c>
      <c r="U37" s="14" t="s">
        <v>1997</v>
      </c>
      <c r="V37" s="14" t="s">
        <v>152</v>
      </c>
      <c r="W37" s="14" t="s">
        <v>234</v>
      </c>
      <c r="X37" s="240"/>
      <c r="Y37" s="154"/>
      <c r="Z37" s="154"/>
      <c r="AX37" s="79">
        <v>34</v>
      </c>
      <c r="AY37" s="14" t="s">
        <v>144</v>
      </c>
      <c r="AZ37" s="197" t="s">
        <v>146</v>
      </c>
      <c r="BA37" s="14">
        <v>180</v>
      </c>
      <c r="BB37" s="14">
        <v>663</v>
      </c>
      <c r="BC37" s="14" t="s">
        <v>613</v>
      </c>
      <c r="BD37" s="14" t="s">
        <v>921</v>
      </c>
      <c r="BE37" s="14" t="s">
        <v>1998</v>
      </c>
      <c r="BF37" s="14">
        <v>39</v>
      </c>
      <c r="BG37" s="12" t="s">
        <v>1879</v>
      </c>
      <c r="BH37" s="12" t="s">
        <v>77</v>
      </c>
      <c r="BI37" s="12">
        <v>16</v>
      </c>
      <c r="CN37" s="73" t="s">
        <v>554</v>
      </c>
      <c r="CO37" s="44" t="s">
        <v>555</v>
      </c>
      <c r="CP37" s="44">
        <f>SUM(R20,BA88)</f>
        <v>498</v>
      </c>
      <c r="CQ37" s="44">
        <f>SUM(S20,BB88)</f>
        <v>50</v>
      </c>
      <c r="CR37" s="44"/>
      <c r="CS37" s="44"/>
      <c r="CT37" s="44"/>
      <c r="CU37" s="44" t="s">
        <v>390</v>
      </c>
      <c r="CV37" s="36">
        <f t="shared" si="0"/>
        <v>4.0160642570281124E-2</v>
      </c>
      <c r="CY37" s="114" t="s">
        <v>1858</v>
      </c>
      <c r="CZ37" s="114" t="s">
        <v>64</v>
      </c>
      <c r="DA37" s="232" t="s">
        <v>101</v>
      </c>
      <c r="DB37" s="114" t="s">
        <v>102</v>
      </c>
      <c r="DC37" s="114" t="s">
        <v>1889</v>
      </c>
      <c r="DD37" s="380">
        <v>18</v>
      </c>
      <c r="DE37" s="751"/>
      <c r="DF37" s="703"/>
    </row>
    <row r="38" spans="15:110" ht="34.049999999999997" customHeight="1" x14ac:dyDescent="0.3">
      <c r="O38" s="269">
        <v>28</v>
      </c>
      <c r="P38" s="128" t="s">
        <v>320</v>
      </c>
      <c r="Q38" s="205" t="s">
        <v>321</v>
      </c>
      <c r="R38" s="128">
        <v>21</v>
      </c>
      <c r="S38" s="128">
        <v>0</v>
      </c>
      <c r="T38" s="128" t="s">
        <v>1722</v>
      </c>
      <c r="U38" s="128" t="s">
        <v>58</v>
      </c>
      <c r="V38" s="128" t="s">
        <v>152</v>
      </c>
      <c r="W38" s="128" t="s">
        <v>60</v>
      </c>
      <c r="X38" s="240"/>
      <c r="Y38" s="154"/>
      <c r="Z38" s="154"/>
      <c r="AX38" s="79">
        <v>34</v>
      </c>
      <c r="AY38" s="14" t="s">
        <v>144</v>
      </c>
      <c r="AZ38" s="197" t="s">
        <v>146</v>
      </c>
      <c r="BA38" s="14">
        <v>180</v>
      </c>
      <c r="BB38" s="14">
        <v>663</v>
      </c>
      <c r="BC38" s="14" t="s">
        <v>613</v>
      </c>
      <c r="BD38" s="14" t="s">
        <v>921</v>
      </c>
      <c r="BE38" s="14" t="s">
        <v>1998</v>
      </c>
      <c r="BF38" s="14">
        <v>39</v>
      </c>
      <c r="BG38" s="12" t="s">
        <v>696</v>
      </c>
      <c r="BH38" s="12" t="s">
        <v>77</v>
      </c>
      <c r="BI38" s="12">
        <v>13</v>
      </c>
      <c r="CN38" s="61" t="s">
        <v>320</v>
      </c>
      <c r="CO38" s="75" t="s">
        <v>446</v>
      </c>
      <c r="CP38" s="76">
        <f>SUM(R38,BA61)</f>
        <v>467</v>
      </c>
      <c r="CQ38" s="76">
        <f>SUM(S38,BB61)</f>
        <v>797</v>
      </c>
      <c r="CR38" s="76"/>
      <c r="CS38" s="76"/>
      <c r="CT38" s="76"/>
      <c r="CU38" s="76" t="s">
        <v>390</v>
      </c>
      <c r="CV38" s="29">
        <f t="shared" si="0"/>
        <v>4.2826552462526764E-2</v>
      </c>
      <c r="CY38" s="114" t="s">
        <v>1858</v>
      </c>
      <c r="CZ38" s="114" t="s">
        <v>64</v>
      </c>
      <c r="DA38" s="232" t="s">
        <v>157</v>
      </c>
      <c r="DB38" s="114" t="s">
        <v>158</v>
      </c>
      <c r="DC38" s="114" t="s">
        <v>1889</v>
      </c>
      <c r="DD38" s="380">
        <v>20</v>
      </c>
      <c r="DE38" s="751"/>
      <c r="DF38" s="703"/>
    </row>
    <row r="39" spans="15:110" ht="78" x14ac:dyDescent="0.3">
      <c r="O39" s="79">
        <v>29</v>
      </c>
      <c r="P39" s="14" t="s">
        <v>230</v>
      </c>
      <c r="Q39" s="197" t="s">
        <v>231</v>
      </c>
      <c r="R39" s="14">
        <v>18</v>
      </c>
      <c r="S39" s="14">
        <v>0</v>
      </c>
      <c r="T39" s="14" t="s">
        <v>104</v>
      </c>
      <c r="U39" s="14" t="s">
        <v>1186</v>
      </c>
      <c r="V39" s="14" t="s">
        <v>152</v>
      </c>
      <c r="W39" s="14" t="s">
        <v>234</v>
      </c>
      <c r="X39" s="240"/>
      <c r="Y39" s="154"/>
      <c r="Z39" s="154"/>
      <c r="AX39" s="79">
        <v>34</v>
      </c>
      <c r="AY39" s="14" t="s">
        <v>144</v>
      </c>
      <c r="AZ39" s="197" t="s">
        <v>146</v>
      </c>
      <c r="BA39" s="14">
        <v>180</v>
      </c>
      <c r="BB39" s="14">
        <v>663</v>
      </c>
      <c r="BC39" s="14" t="s">
        <v>613</v>
      </c>
      <c r="BD39" s="14" t="s">
        <v>921</v>
      </c>
      <c r="BE39" s="14" t="s">
        <v>1998</v>
      </c>
      <c r="BF39" s="14">
        <v>39</v>
      </c>
      <c r="BG39" s="12" t="s">
        <v>95</v>
      </c>
      <c r="BH39" s="12"/>
      <c r="BI39" s="12" t="s">
        <v>140</v>
      </c>
      <c r="CN39" s="32" t="s">
        <v>254</v>
      </c>
      <c r="CO39" s="52" t="s">
        <v>381</v>
      </c>
      <c r="CP39" s="33">
        <f>SUM(R23,BA60)</f>
        <v>720</v>
      </c>
      <c r="CQ39" s="33">
        <f>SUM(S23,BB60)</f>
        <v>14</v>
      </c>
      <c r="CR39" s="33"/>
      <c r="CS39" s="33"/>
      <c r="CT39" s="33"/>
      <c r="CU39" s="44" t="s">
        <v>390</v>
      </c>
      <c r="CV39" s="36">
        <f t="shared" si="0"/>
        <v>2.7777777777777776E-2</v>
      </c>
      <c r="CY39" s="114" t="s">
        <v>1858</v>
      </c>
      <c r="CZ39" s="114" t="s">
        <v>64</v>
      </c>
      <c r="DA39" s="114" t="s">
        <v>297</v>
      </c>
      <c r="DB39" s="114" t="s">
        <v>188</v>
      </c>
      <c r="DC39" s="114" t="s">
        <v>1858</v>
      </c>
      <c r="DD39" s="114">
        <v>19</v>
      </c>
      <c r="DE39" s="751">
        <f>SUM(DD39,DD40)</f>
        <v>35</v>
      </c>
      <c r="DF39" s="703"/>
    </row>
    <row r="40" spans="15:110" ht="93.6" x14ac:dyDescent="0.3">
      <c r="O40" s="269">
        <v>30</v>
      </c>
      <c r="P40" s="128" t="s">
        <v>546</v>
      </c>
      <c r="Q40" s="205" t="s">
        <v>592</v>
      </c>
      <c r="R40" s="128">
        <v>17</v>
      </c>
      <c r="S40" s="128">
        <v>0</v>
      </c>
      <c r="T40" s="128" t="s">
        <v>1284</v>
      </c>
      <c r="U40" s="128" t="s">
        <v>1543</v>
      </c>
      <c r="V40" s="128" t="s">
        <v>152</v>
      </c>
      <c r="W40" s="128" t="s">
        <v>60</v>
      </c>
      <c r="X40" s="240"/>
      <c r="Y40" s="154"/>
      <c r="Z40" s="154"/>
      <c r="AX40" s="270">
        <v>11</v>
      </c>
      <c r="AY40" s="211" t="s">
        <v>284</v>
      </c>
      <c r="AZ40" s="212" t="s">
        <v>288</v>
      </c>
      <c r="BA40" s="211">
        <v>741</v>
      </c>
      <c r="BB40" s="211">
        <v>4746</v>
      </c>
      <c r="BC40" s="211" t="s">
        <v>197</v>
      </c>
      <c r="BD40" s="211" t="s">
        <v>1999</v>
      </c>
      <c r="BE40" s="211" t="s">
        <v>2000</v>
      </c>
      <c r="BF40" s="211">
        <v>34</v>
      </c>
      <c r="BG40" s="260" t="s">
        <v>95</v>
      </c>
      <c r="BH40" s="261"/>
      <c r="BI40" s="261">
        <v>34</v>
      </c>
      <c r="CN40" s="26" t="s">
        <v>497</v>
      </c>
      <c r="CO40" s="115" t="s">
        <v>498</v>
      </c>
      <c r="CP40" s="27">
        <f>BA94</f>
        <v>12</v>
      </c>
      <c r="CQ40" s="27">
        <f>BB94</f>
        <v>4</v>
      </c>
      <c r="CR40" s="93"/>
      <c r="CS40" s="93"/>
      <c r="CT40" s="93"/>
      <c r="CU40" s="27" t="str">
        <f>BF94</f>
        <v>0 à 10</v>
      </c>
      <c r="CV40" s="29">
        <f t="shared" ref="CV40:CV59" si="1">10/CP40</f>
        <v>0.83333333333333337</v>
      </c>
      <c r="CY40" s="114" t="s">
        <v>1858</v>
      </c>
      <c r="CZ40" s="114" t="s">
        <v>64</v>
      </c>
      <c r="DA40" s="396" t="s">
        <v>117</v>
      </c>
      <c r="DB40" s="222" t="s">
        <v>118</v>
      </c>
      <c r="DC40" s="114" t="s">
        <v>1858</v>
      </c>
      <c r="DD40" s="222">
        <v>16</v>
      </c>
      <c r="DE40" s="751"/>
      <c r="DF40" s="703"/>
    </row>
    <row r="41" spans="15:110" ht="62.4" x14ac:dyDescent="0.3">
      <c r="O41" s="79">
        <v>31</v>
      </c>
      <c r="P41" s="14" t="s">
        <v>334</v>
      </c>
      <c r="Q41" s="197" t="s">
        <v>393</v>
      </c>
      <c r="R41" s="14">
        <v>17</v>
      </c>
      <c r="S41" s="14">
        <v>127</v>
      </c>
      <c r="T41" s="14" t="s">
        <v>2001</v>
      </c>
      <c r="U41" s="14" t="s">
        <v>751</v>
      </c>
      <c r="V41" s="14" t="s">
        <v>2002</v>
      </c>
      <c r="W41" s="14" t="s">
        <v>60</v>
      </c>
      <c r="X41" s="240"/>
      <c r="Y41" s="154"/>
      <c r="Z41" s="154"/>
      <c r="AX41" s="79">
        <v>17</v>
      </c>
      <c r="AY41" s="14" t="s">
        <v>91</v>
      </c>
      <c r="AZ41" s="197" t="s">
        <v>92</v>
      </c>
      <c r="BA41" s="14">
        <v>566</v>
      </c>
      <c r="BB41" s="14">
        <v>1912</v>
      </c>
      <c r="BC41" s="14" t="s">
        <v>775</v>
      </c>
      <c r="BD41" s="14" t="s">
        <v>2003</v>
      </c>
      <c r="BE41" s="14" t="s">
        <v>2004</v>
      </c>
      <c r="BF41" s="14">
        <v>25</v>
      </c>
      <c r="BG41" s="12" t="s">
        <v>696</v>
      </c>
      <c r="BH41" s="12" t="s">
        <v>77</v>
      </c>
      <c r="BI41" s="12">
        <v>13</v>
      </c>
      <c r="CN41" s="32" t="s">
        <v>388</v>
      </c>
      <c r="CO41" s="52" t="s">
        <v>389</v>
      </c>
      <c r="CP41" s="33">
        <f>BA93</f>
        <v>14</v>
      </c>
      <c r="CQ41" s="33">
        <f>BB93</f>
        <v>33</v>
      </c>
      <c r="CR41" s="230"/>
      <c r="CS41" s="230"/>
      <c r="CT41" s="230"/>
      <c r="CU41" s="33" t="str">
        <f>BF93</f>
        <v>0 à 10</v>
      </c>
      <c r="CV41" s="36">
        <f t="shared" si="1"/>
        <v>0.7142857142857143</v>
      </c>
      <c r="CY41" s="12" t="s">
        <v>2005</v>
      </c>
      <c r="CZ41" s="12" t="s">
        <v>319</v>
      </c>
      <c r="DA41" s="12" t="s">
        <v>71</v>
      </c>
      <c r="DB41" s="334" t="s">
        <v>116</v>
      </c>
      <c r="DC41" s="12" t="s">
        <v>1889</v>
      </c>
      <c r="DD41" s="12">
        <v>14</v>
      </c>
      <c r="DE41" s="69">
        <v>14</v>
      </c>
    </row>
    <row r="42" spans="15:110" ht="51" customHeight="1" x14ac:dyDescent="0.3">
      <c r="O42" s="269">
        <v>32</v>
      </c>
      <c r="P42" s="128" t="s">
        <v>375</v>
      </c>
      <c r="Q42" s="205" t="s">
        <v>376</v>
      </c>
      <c r="R42" s="128">
        <v>14</v>
      </c>
      <c r="S42" s="128">
        <v>31</v>
      </c>
      <c r="T42" s="128" t="s">
        <v>1129</v>
      </c>
      <c r="U42" s="128" t="s">
        <v>58</v>
      </c>
      <c r="V42" s="128" t="s">
        <v>2006</v>
      </c>
      <c r="W42" s="128" t="s">
        <v>60</v>
      </c>
      <c r="X42" s="240"/>
      <c r="Y42" s="154"/>
      <c r="Z42" s="154"/>
      <c r="AX42" s="79">
        <v>17</v>
      </c>
      <c r="AY42" s="14" t="s">
        <v>91</v>
      </c>
      <c r="AZ42" s="197" t="s">
        <v>92</v>
      </c>
      <c r="BA42" s="14">
        <v>566</v>
      </c>
      <c r="BB42" s="14">
        <v>1912</v>
      </c>
      <c r="BC42" s="14" t="s">
        <v>775</v>
      </c>
      <c r="BD42" s="14" t="s">
        <v>2003</v>
      </c>
      <c r="BE42" s="14" t="s">
        <v>2004</v>
      </c>
      <c r="BF42" s="14">
        <v>25</v>
      </c>
      <c r="BG42" s="12" t="s">
        <v>95</v>
      </c>
      <c r="BH42" s="12"/>
      <c r="BI42" s="12">
        <v>12</v>
      </c>
      <c r="CN42" s="61" t="s">
        <v>474</v>
      </c>
      <c r="CO42" s="75" t="s">
        <v>475</v>
      </c>
      <c r="CP42" s="76">
        <f>BA91</f>
        <v>20</v>
      </c>
      <c r="CQ42" s="76">
        <f>BB91</f>
        <v>0</v>
      </c>
      <c r="CR42" s="76"/>
      <c r="CS42" s="76"/>
      <c r="CT42" s="76"/>
      <c r="CU42" s="76" t="str">
        <f>BF91</f>
        <v>0 à 10</v>
      </c>
      <c r="CV42" s="29">
        <f t="shared" si="1"/>
        <v>0.5</v>
      </c>
      <c r="CY42" s="114" t="s">
        <v>1889</v>
      </c>
      <c r="CZ42" s="114" t="s">
        <v>530</v>
      </c>
      <c r="DA42" s="114" t="s">
        <v>78</v>
      </c>
      <c r="DB42" s="114" t="s">
        <v>503</v>
      </c>
      <c r="DC42" s="114" t="s">
        <v>1889</v>
      </c>
      <c r="DD42" s="114">
        <v>54</v>
      </c>
      <c r="DE42" s="232">
        <v>54</v>
      </c>
    </row>
    <row r="43" spans="15:110" ht="93.6" x14ac:dyDescent="0.3">
      <c r="O43" s="79">
        <v>33</v>
      </c>
      <c r="P43" s="14" t="s">
        <v>353</v>
      </c>
      <c r="Q43" s="197" t="s">
        <v>354</v>
      </c>
      <c r="R43" s="14">
        <v>13</v>
      </c>
      <c r="S43" s="14">
        <v>13</v>
      </c>
      <c r="T43" s="14" t="s">
        <v>400</v>
      </c>
      <c r="U43" s="14" t="s">
        <v>58</v>
      </c>
      <c r="V43" s="14" t="s">
        <v>152</v>
      </c>
      <c r="W43" s="14" t="s">
        <v>60</v>
      </c>
      <c r="X43" s="240"/>
      <c r="Y43" s="154"/>
      <c r="Z43" s="154"/>
      <c r="AX43" s="270">
        <v>19</v>
      </c>
      <c r="AY43" s="211" t="s">
        <v>226</v>
      </c>
      <c r="AZ43" s="212" t="s">
        <v>272</v>
      </c>
      <c r="BA43" s="211">
        <v>520</v>
      </c>
      <c r="BB43" s="211">
        <v>3821</v>
      </c>
      <c r="BC43" s="211" t="s">
        <v>147</v>
      </c>
      <c r="BD43" s="211" t="s">
        <v>691</v>
      </c>
      <c r="BE43" s="211" t="s">
        <v>2007</v>
      </c>
      <c r="BF43" s="211">
        <v>24</v>
      </c>
      <c r="BG43" s="260" t="s">
        <v>95</v>
      </c>
      <c r="BH43" s="261"/>
      <c r="BI43" s="261">
        <v>24</v>
      </c>
      <c r="CN43" s="73" t="s">
        <v>515</v>
      </c>
      <c r="CO43" s="84" t="s">
        <v>516</v>
      </c>
      <c r="CP43" s="44">
        <f>BA89</f>
        <v>21</v>
      </c>
      <c r="CQ43" s="44">
        <f>BB89</f>
        <v>117</v>
      </c>
      <c r="CR43" s="44"/>
      <c r="CS43" s="44"/>
      <c r="CT43" s="44"/>
      <c r="CU43" s="44" t="str">
        <f>BF89</f>
        <v>0 à 10</v>
      </c>
      <c r="CV43" s="36">
        <f t="shared" si="1"/>
        <v>0.47619047619047616</v>
      </c>
      <c r="CY43" s="12" t="s">
        <v>2008</v>
      </c>
      <c r="CZ43" s="12" t="s">
        <v>319</v>
      </c>
      <c r="DA43" s="12" t="s">
        <v>244</v>
      </c>
      <c r="DB43" s="210" t="s">
        <v>245</v>
      </c>
      <c r="DC43" s="12" t="s">
        <v>1889</v>
      </c>
      <c r="DD43" s="12">
        <v>19</v>
      </c>
      <c r="DE43" s="69">
        <v>19</v>
      </c>
    </row>
    <row r="44" spans="15:110" ht="62.4" x14ac:dyDescent="0.3">
      <c r="O44" s="269">
        <v>34</v>
      </c>
      <c r="P44" s="128" t="s">
        <v>470</v>
      </c>
      <c r="Q44" s="205" t="s">
        <v>471</v>
      </c>
      <c r="R44" s="128">
        <v>12</v>
      </c>
      <c r="S44" s="128">
        <v>89</v>
      </c>
      <c r="T44" s="128" t="s">
        <v>805</v>
      </c>
      <c r="U44" s="128" t="s">
        <v>153</v>
      </c>
      <c r="V44" s="128" t="s">
        <v>418</v>
      </c>
      <c r="W44" s="128" t="s">
        <v>60</v>
      </c>
      <c r="X44" s="240"/>
      <c r="Y44" s="154"/>
      <c r="Z44" s="154"/>
      <c r="AX44" s="79">
        <v>23</v>
      </c>
      <c r="AY44" s="14" t="s">
        <v>183</v>
      </c>
      <c r="AZ44" s="197" t="s">
        <v>184</v>
      </c>
      <c r="BA44" s="14">
        <v>408</v>
      </c>
      <c r="BB44" s="14">
        <v>2444</v>
      </c>
      <c r="BC44" s="14" t="s">
        <v>2009</v>
      </c>
      <c r="BD44" s="14" t="s">
        <v>798</v>
      </c>
      <c r="BE44" s="14" t="s">
        <v>2010</v>
      </c>
      <c r="BF44" s="14">
        <v>24</v>
      </c>
      <c r="BG44" s="12" t="s">
        <v>1879</v>
      </c>
      <c r="BH44" s="12" t="s">
        <v>77</v>
      </c>
      <c r="BI44" s="12">
        <v>11</v>
      </c>
      <c r="CN44" s="61" t="s">
        <v>873</v>
      </c>
      <c r="CO44" s="75" t="s">
        <v>950</v>
      </c>
      <c r="CP44" s="76">
        <f>BA87</f>
        <v>27</v>
      </c>
      <c r="CQ44" s="76">
        <f>BB87</f>
        <v>0</v>
      </c>
      <c r="CR44" s="76"/>
      <c r="CS44" s="76"/>
      <c r="CT44" s="76"/>
      <c r="CU44" s="76" t="str">
        <f>BF87</f>
        <v>0 à 10</v>
      </c>
      <c r="CV44" s="29">
        <f t="shared" si="1"/>
        <v>0.37037037037037035</v>
      </c>
      <c r="CY44" s="233" t="s">
        <v>1859</v>
      </c>
      <c r="CZ44" s="233" t="s">
        <v>64</v>
      </c>
      <c r="DA44" s="295" t="s">
        <v>1372</v>
      </c>
      <c r="DB44" s="296" t="s">
        <v>145</v>
      </c>
      <c r="DC44" s="233" t="s">
        <v>1859</v>
      </c>
      <c r="DD44" s="233">
        <v>11</v>
      </c>
      <c r="DE44" s="232">
        <v>11</v>
      </c>
    </row>
    <row r="45" spans="15:110" ht="62.4" x14ac:dyDescent="0.3">
      <c r="AX45" s="79">
        <v>23</v>
      </c>
      <c r="AY45" s="14" t="s">
        <v>183</v>
      </c>
      <c r="AZ45" s="197" t="s">
        <v>184</v>
      </c>
      <c r="BA45" s="14">
        <v>408</v>
      </c>
      <c r="BB45" s="14">
        <v>2444</v>
      </c>
      <c r="BC45" s="14" t="s">
        <v>2009</v>
      </c>
      <c r="BD45" s="14" t="s">
        <v>798</v>
      </c>
      <c r="BE45" s="14" t="s">
        <v>2010</v>
      </c>
      <c r="BF45" s="14">
        <v>24</v>
      </c>
      <c r="BG45" s="220" t="s">
        <v>95</v>
      </c>
      <c r="BH45" s="220"/>
      <c r="BI45" s="220">
        <v>13</v>
      </c>
      <c r="CN45" s="32" t="s">
        <v>521</v>
      </c>
      <c r="CO45" s="52" t="s">
        <v>522</v>
      </c>
      <c r="CP45" s="33">
        <f>BA86</f>
        <v>27</v>
      </c>
      <c r="CQ45" s="33">
        <f>BB86</f>
        <v>163</v>
      </c>
      <c r="CR45" s="33"/>
      <c r="CS45" s="33"/>
      <c r="CT45" s="33"/>
      <c r="CU45" s="33" t="str">
        <f>BF86</f>
        <v>0 à 10</v>
      </c>
      <c r="CV45" s="36">
        <f t="shared" si="1"/>
        <v>0.37037037037037035</v>
      </c>
    </row>
    <row r="46" spans="15:110" ht="62.4" x14ac:dyDescent="0.3">
      <c r="AX46" s="269">
        <v>6</v>
      </c>
      <c r="AY46" s="128" t="s">
        <v>572</v>
      </c>
      <c r="AZ46" s="205" t="s">
        <v>573</v>
      </c>
      <c r="BA46" s="128">
        <v>1624</v>
      </c>
      <c r="BB46" s="128">
        <v>6565</v>
      </c>
      <c r="BC46" s="128" t="s">
        <v>2011</v>
      </c>
      <c r="BD46" s="128" t="s">
        <v>2012</v>
      </c>
      <c r="BE46" s="128" t="s">
        <v>2013</v>
      </c>
      <c r="BF46" s="128">
        <v>23</v>
      </c>
      <c r="BG46" s="203" t="s">
        <v>696</v>
      </c>
      <c r="BH46" s="203" t="s">
        <v>77</v>
      </c>
      <c r="BI46" s="203">
        <v>13</v>
      </c>
      <c r="CN46" s="61" t="s">
        <v>526</v>
      </c>
      <c r="CO46" s="76" t="s">
        <v>527</v>
      </c>
      <c r="CP46" s="76">
        <f>BA83</f>
        <v>56</v>
      </c>
      <c r="CQ46" s="76">
        <f>BB83</f>
        <v>70</v>
      </c>
      <c r="CR46" s="76"/>
      <c r="CS46" s="76"/>
      <c r="CT46" s="76"/>
      <c r="CU46" s="76" t="str">
        <f>BF83</f>
        <v>0 à 10</v>
      </c>
      <c r="CV46" s="29">
        <f t="shared" si="1"/>
        <v>0.17857142857142858</v>
      </c>
    </row>
    <row r="47" spans="15:110" ht="16.05" customHeight="1" x14ac:dyDescent="0.3">
      <c r="AX47" s="269">
        <v>6</v>
      </c>
      <c r="AY47" s="128" t="s">
        <v>572</v>
      </c>
      <c r="AZ47" s="205" t="s">
        <v>573</v>
      </c>
      <c r="BA47" s="128">
        <v>1624</v>
      </c>
      <c r="BB47" s="128">
        <v>6565</v>
      </c>
      <c r="BC47" s="128" t="s">
        <v>2011</v>
      </c>
      <c r="BD47" s="128" t="s">
        <v>2012</v>
      </c>
      <c r="BE47" s="128" t="s">
        <v>2013</v>
      </c>
      <c r="BF47" s="128">
        <v>23</v>
      </c>
      <c r="BG47" s="203" t="s">
        <v>95</v>
      </c>
      <c r="BH47" s="203"/>
      <c r="BI47" s="203" t="s">
        <v>140</v>
      </c>
      <c r="CN47" s="73" t="s">
        <v>508</v>
      </c>
      <c r="CO47" s="44" t="s">
        <v>509</v>
      </c>
      <c r="CP47" s="44">
        <f>BA81</f>
        <v>60</v>
      </c>
      <c r="CQ47" s="44">
        <f>BB81</f>
        <v>1079</v>
      </c>
      <c r="CR47" s="44"/>
      <c r="CS47" s="44"/>
      <c r="CT47" s="44"/>
      <c r="CU47" s="44" t="str">
        <f>BF81</f>
        <v>0 à 10</v>
      </c>
      <c r="CV47" s="36">
        <f t="shared" si="1"/>
        <v>0.16666666666666666</v>
      </c>
    </row>
    <row r="48" spans="15:110" ht="31.2" x14ac:dyDescent="0.3">
      <c r="AX48" s="271">
        <v>22</v>
      </c>
      <c r="AY48" s="59" t="s">
        <v>270</v>
      </c>
      <c r="AZ48" s="214" t="s">
        <v>504</v>
      </c>
      <c r="BA48" s="59">
        <v>425</v>
      </c>
      <c r="BB48" s="59">
        <v>2883</v>
      </c>
      <c r="BC48" s="59" t="s">
        <v>778</v>
      </c>
      <c r="BD48" s="59" t="s">
        <v>1816</v>
      </c>
      <c r="BE48" s="59" t="s">
        <v>1895</v>
      </c>
      <c r="BF48" s="59">
        <v>23</v>
      </c>
      <c r="BG48" s="69" t="s">
        <v>95</v>
      </c>
      <c r="BH48" s="12"/>
      <c r="BI48" s="12">
        <v>23</v>
      </c>
      <c r="CN48" s="61" t="s">
        <v>344</v>
      </c>
      <c r="CO48" s="76" t="s">
        <v>345</v>
      </c>
      <c r="CP48" s="76">
        <f>BA79</f>
        <v>79</v>
      </c>
      <c r="CQ48" s="76">
        <f>BB79</f>
        <v>494</v>
      </c>
      <c r="CR48" s="76"/>
      <c r="CS48" s="76"/>
      <c r="CT48" s="76"/>
      <c r="CU48" s="76" t="str">
        <f>BF79</f>
        <v>0 à 10</v>
      </c>
      <c r="CV48" s="29">
        <f t="shared" si="1"/>
        <v>0.12658227848101267</v>
      </c>
    </row>
    <row r="49" spans="50:100" x14ac:dyDescent="0.3">
      <c r="AX49" s="269">
        <v>20</v>
      </c>
      <c r="AY49" s="128" t="s">
        <v>111</v>
      </c>
      <c r="AZ49" s="205" t="s">
        <v>112</v>
      </c>
      <c r="BA49" s="128">
        <v>458</v>
      </c>
      <c r="BB49" s="128">
        <v>1736</v>
      </c>
      <c r="BC49" s="128" t="s">
        <v>917</v>
      </c>
      <c r="BD49" s="128" t="s">
        <v>2014</v>
      </c>
      <c r="BE49" s="128" t="s">
        <v>2015</v>
      </c>
      <c r="BF49" s="128">
        <v>19</v>
      </c>
      <c r="BG49" s="204" t="s">
        <v>95</v>
      </c>
      <c r="BH49" s="203"/>
      <c r="BI49" s="203">
        <v>19</v>
      </c>
      <c r="CN49" s="73" t="s">
        <v>551</v>
      </c>
      <c r="CO49" s="44" t="s">
        <v>552</v>
      </c>
      <c r="CP49" s="44">
        <f>BA80</f>
        <v>76</v>
      </c>
      <c r="CQ49" s="44">
        <f>BB80</f>
        <v>248</v>
      </c>
      <c r="CR49" s="44"/>
      <c r="CS49" s="44"/>
      <c r="CT49" s="44"/>
      <c r="CU49" s="44" t="str">
        <f>BF80</f>
        <v>0 à 10</v>
      </c>
      <c r="CV49" s="36">
        <f t="shared" si="1"/>
        <v>0.13157894736842105</v>
      </c>
    </row>
    <row r="50" spans="50:100" ht="78" x14ac:dyDescent="0.3">
      <c r="AX50" s="79">
        <v>43</v>
      </c>
      <c r="AY50" s="14" t="s">
        <v>252</v>
      </c>
      <c r="AZ50" s="197" t="s">
        <v>477</v>
      </c>
      <c r="BA50" s="14">
        <v>107</v>
      </c>
      <c r="BB50" s="14">
        <v>1651</v>
      </c>
      <c r="BC50" s="14" t="s">
        <v>1554</v>
      </c>
      <c r="BD50" s="14" t="s">
        <v>2016</v>
      </c>
      <c r="BE50" s="14" t="s">
        <v>2017</v>
      </c>
      <c r="BF50" s="14">
        <v>19</v>
      </c>
      <c r="BG50" s="69" t="s">
        <v>95</v>
      </c>
      <c r="BH50" s="12"/>
      <c r="BI50" s="12">
        <v>19</v>
      </c>
      <c r="CN50" s="61" t="s">
        <v>1250</v>
      </c>
      <c r="CO50" s="75" t="s">
        <v>1251</v>
      </c>
      <c r="CP50" s="76">
        <f>BA77</f>
        <v>99</v>
      </c>
      <c r="CQ50" s="76">
        <f>BB77</f>
        <v>1036</v>
      </c>
      <c r="CR50" s="76"/>
      <c r="CS50" s="76"/>
      <c r="CT50" s="76"/>
      <c r="CU50" s="76" t="str">
        <f>BF77</f>
        <v>0 à 10</v>
      </c>
      <c r="CV50" s="29">
        <f t="shared" si="1"/>
        <v>0.10101010101010101</v>
      </c>
    </row>
    <row r="51" spans="50:100" ht="46.8" x14ac:dyDescent="0.3">
      <c r="AX51" s="269">
        <v>15</v>
      </c>
      <c r="AY51" s="128" t="s">
        <v>174</v>
      </c>
      <c r="AZ51" s="205" t="s">
        <v>175</v>
      </c>
      <c r="BA51" s="128">
        <v>576</v>
      </c>
      <c r="BB51" s="128">
        <v>3057</v>
      </c>
      <c r="BC51" s="128" t="s">
        <v>947</v>
      </c>
      <c r="BD51" s="128" t="s">
        <v>2018</v>
      </c>
      <c r="BE51" s="128" t="s">
        <v>2019</v>
      </c>
      <c r="BF51" s="128">
        <v>18</v>
      </c>
      <c r="BG51" s="204" t="s">
        <v>95</v>
      </c>
      <c r="BH51" s="203"/>
      <c r="BI51" s="203">
        <v>18</v>
      </c>
      <c r="CN51" s="73" t="s">
        <v>362</v>
      </c>
      <c r="CO51" s="84" t="s">
        <v>421</v>
      </c>
      <c r="CP51" s="44">
        <f>BA75</f>
        <v>114</v>
      </c>
      <c r="CQ51" s="44">
        <f>BB75</f>
        <v>18</v>
      </c>
      <c r="CR51" s="44"/>
      <c r="CS51" s="44"/>
      <c r="CT51" s="44"/>
      <c r="CU51" s="44" t="str">
        <f>BF75</f>
        <v>0 à 10</v>
      </c>
      <c r="CV51" s="36">
        <f t="shared" si="1"/>
        <v>8.771929824561403E-2</v>
      </c>
    </row>
    <row r="52" spans="50:100" ht="31.2" x14ac:dyDescent="0.3">
      <c r="AX52" s="79">
        <v>32</v>
      </c>
      <c r="AY52" s="14" t="s">
        <v>260</v>
      </c>
      <c r="AZ52" s="197" t="s">
        <v>261</v>
      </c>
      <c r="BA52" s="14">
        <v>186</v>
      </c>
      <c r="BB52" s="14">
        <v>1275</v>
      </c>
      <c r="BC52" s="14" t="s">
        <v>281</v>
      </c>
      <c r="BD52" s="14" t="s">
        <v>372</v>
      </c>
      <c r="BE52" s="14" t="s">
        <v>2020</v>
      </c>
      <c r="BF52" s="14">
        <v>13</v>
      </c>
      <c r="BG52" s="12" t="s">
        <v>95</v>
      </c>
      <c r="BH52" s="12"/>
      <c r="BI52" s="12">
        <v>13</v>
      </c>
      <c r="CN52" s="61" t="s">
        <v>405</v>
      </c>
      <c r="CO52" s="76" t="s">
        <v>406</v>
      </c>
      <c r="CP52" s="76">
        <f>BA76</f>
        <v>108</v>
      </c>
      <c r="CQ52" s="76">
        <f>BB76</f>
        <v>28</v>
      </c>
      <c r="CR52" s="76"/>
      <c r="CS52" s="76"/>
      <c r="CT52" s="76"/>
      <c r="CU52" s="76" t="str">
        <f>BF76</f>
        <v>0 à 10</v>
      </c>
      <c r="CV52" s="29">
        <f t="shared" si="1"/>
        <v>9.2592592592592587E-2</v>
      </c>
    </row>
    <row r="53" spans="50:100" x14ac:dyDescent="0.3">
      <c r="AX53" s="269">
        <v>1</v>
      </c>
      <c r="AY53" s="128" t="s">
        <v>542</v>
      </c>
      <c r="AZ53" s="205" t="s">
        <v>543</v>
      </c>
      <c r="BA53" s="128">
        <v>14766</v>
      </c>
      <c r="BB53" s="128">
        <v>0</v>
      </c>
      <c r="BC53" s="128" t="s">
        <v>49</v>
      </c>
      <c r="BD53" s="128" t="s">
        <v>1317</v>
      </c>
      <c r="BE53" s="128" t="s">
        <v>152</v>
      </c>
      <c r="BF53" s="128" t="s">
        <v>234</v>
      </c>
      <c r="BG53" s="153"/>
      <c r="BH53" s="238"/>
      <c r="BI53" s="238"/>
      <c r="CN53" s="73" t="s">
        <v>277</v>
      </c>
      <c r="CO53" s="84" t="s">
        <v>278</v>
      </c>
      <c r="CP53" s="44">
        <f>BA74</f>
        <v>130</v>
      </c>
      <c r="CQ53" s="44">
        <f>BB74</f>
        <v>726</v>
      </c>
      <c r="CR53" s="44"/>
      <c r="CS53" s="44"/>
      <c r="CT53" s="44"/>
      <c r="CU53" s="44" t="str">
        <f>BF74</f>
        <v>0 à 10</v>
      </c>
      <c r="CV53" s="36">
        <f t="shared" si="1"/>
        <v>7.6923076923076927E-2</v>
      </c>
    </row>
    <row r="54" spans="50:100" ht="31.2" x14ac:dyDescent="0.3">
      <c r="AX54" s="79">
        <v>2</v>
      </c>
      <c r="AY54" s="14" t="s">
        <v>369</v>
      </c>
      <c r="AZ54" s="197" t="s">
        <v>370</v>
      </c>
      <c r="BA54" s="14">
        <v>3782</v>
      </c>
      <c r="BB54" s="14">
        <v>0</v>
      </c>
      <c r="BC54" s="14" t="s">
        <v>201</v>
      </c>
      <c r="BD54" s="14" t="s">
        <v>907</v>
      </c>
      <c r="BE54" s="14" t="s">
        <v>152</v>
      </c>
      <c r="BF54" s="14" t="s">
        <v>234</v>
      </c>
      <c r="BG54" s="240"/>
      <c r="BH54" s="154"/>
      <c r="BI54" s="154"/>
      <c r="CN54" s="61" t="s">
        <v>448</v>
      </c>
      <c r="CO54" s="75" t="s">
        <v>449</v>
      </c>
      <c r="CP54" s="76">
        <f>BA69</f>
        <v>167</v>
      </c>
      <c r="CQ54" s="76">
        <f>BB69</f>
        <v>663</v>
      </c>
      <c r="CR54" s="132"/>
      <c r="CS54" s="132"/>
      <c r="CT54" s="132"/>
      <c r="CU54" s="76" t="str">
        <f>BF69</f>
        <v>0 à 10</v>
      </c>
      <c r="CV54" s="29">
        <f t="shared" si="1"/>
        <v>5.9880239520958084E-2</v>
      </c>
    </row>
    <row r="55" spans="50:100" ht="46.8" x14ac:dyDescent="0.3">
      <c r="AX55" s="269">
        <v>5</v>
      </c>
      <c r="AY55" s="128" t="s">
        <v>309</v>
      </c>
      <c r="AZ55" s="205" t="s">
        <v>310</v>
      </c>
      <c r="BA55" s="128">
        <v>1662</v>
      </c>
      <c r="BB55" s="128">
        <v>0</v>
      </c>
      <c r="BC55" s="128" t="s">
        <v>1810</v>
      </c>
      <c r="BD55" s="128" t="s">
        <v>936</v>
      </c>
      <c r="BE55" s="128" t="s">
        <v>152</v>
      </c>
      <c r="BF55" s="128" t="s">
        <v>234</v>
      </c>
      <c r="BG55" s="240"/>
      <c r="BH55" s="154"/>
      <c r="BI55" s="154"/>
      <c r="CN55" s="73" t="s">
        <v>430</v>
      </c>
      <c r="CO55" s="44" t="s">
        <v>431</v>
      </c>
      <c r="CP55" s="44">
        <f>BA71</f>
        <v>154</v>
      </c>
      <c r="CQ55" s="44">
        <f>BB71</f>
        <v>1012</v>
      </c>
      <c r="CR55" s="44"/>
      <c r="CS55" s="44"/>
      <c r="CT55" s="44"/>
      <c r="CU55" s="44" t="str">
        <f>BF71</f>
        <v>0 à 10</v>
      </c>
      <c r="CV55" s="36">
        <f t="shared" si="1"/>
        <v>6.4935064935064929E-2</v>
      </c>
    </row>
    <row r="56" spans="50:100" ht="78" x14ac:dyDescent="0.3">
      <c r="AX56" s="79">
        <v>7</v>
      </c>
      <c r="AY56" s="14" t="s">
        <v>211</v>
      </c>
      <c r="AZ56" s="197" t="s">
        <v>212</v>
      </c>
      <c r="BA56" s="14">
        <v>1127</v>
      </c>
      <c r="BB56" s="14">
        <v>5057</v>
      </c>
      <c r="BC56" s="14" t="s">
        <v>58</v>
      </c>
      <c r="BD56" s="14" t="s">
        <v>58</v>
      </c>
      <c r="BE56" s="14" t="s">
        <v>601</v>
      </c>
      <c r="BF56" s="14" t="s">
        <v>60</v>
      </c>
      <c r="BG56" s="240"/>
      <c r="BH56" s="154"/>
      <c r="BI56" s="154"/>
      <c r="CN56" s="61" t="s">
        <v>436</v>
      </c>
      <c r="CO56" s="75" t="s">
        <v>437</v>
      </c>
      <c r="CP56" s="76">
        <f>BA64</f>
        <v>229</v>
      </c>
      <c r="CQ56" s="76">
        <f>BB64</f>
        <v>1373</v>
      </c>
      <c r="CR56" s="76"/>
      <c r="CS56" s="76"/>
      <c r="CT56" s="76"/>
      <c r="CU56" s="76" t="str">
        <f>BF64</f>
        <v>0 à 10</v>
      </c>
      <c r="CV56" s="29">
        <f t="shared" si="1"/>
        <v>4.3668122270742356E-2</v>
      </c>
    </row>
    <row r="57" spans="50:100" ht="46.8" x14ac:dyDescent="0.3">
      <c r="AX57" s="269">
        <v>10</v>
      </c>
      <c r="AY57" s="128" t="s">
        <v>219</v>
      </c>
      <c r="AZ57" s="205" t="s">
        <v>220</v>
      </c>
      <c r="BA57" s="128">
        <v>878</v>
      </c>
      <c r="BB57" s="128">
        <v>3599</v>
      </c>
      <c r="BC57" s="128" t="s">
        <v>1522</v>
      </c>
      <c r="BD57" s="128" t="s">
        <v>58</v>
      </c>
      <c r="BE57" s="128" t="s">
        <v>2021</v>
      </c>
      <c r="BF57" s="128" t="s">
        <v>60</v>
      </c>
      <c r="BG57" s="240"/>
      <c r="BH57" s="154"/>
      <c r="BI57" s="154"/>
      <c r="CN57" s="32" t="s">
        <v>236</v>
      </c>
      <c r="CO57" s="52" t="s">
        <v>237</v>
      </c>
      <c r="CP57" s="33">
        <f>BA63</f>
        <v>321</v>
      </c>
      <c r="CQ57" s="33">
        <f>BB63</f>
        <v>1394</v>
      </c>
      <c r="CR57" s="33"/>
      <c r="CS57" s="33"/>
      <c r="CT57" s="33"/>
      <c r="CU57" s="33" t="str">
        <f>BF63</f>
        <v>0 à 10</v>
      </c>
      <c r="CV57" s="36">
        <f t="shared" si="1"/>
        <v>3.1152647975077882E-2</v>
      </c>
    </row>
    <row r="58" spans="50:100" ht="46.8" x14ac:dyDescent="0.3">
      <c r="AX58" s="79">
        <v>13</v>
      </c>
      <c r="AY58" s="14" t="s">
        <v>230</v>
      </c>
      <c r="AZ58" s="197" t="s">
        <v>231</v>
      </c>
      <c r="BA58" s="14">
        <v>657</v>
      </c>
      <c r="BB58" s="14">
        <v>0</v>
      </c>
      <c r="BC58" s="14" t="s">
        <v>327</v>
      </c>
      <c r="BD58" s="14" t="s">
        <v>752</v>
      </c>
      <c r="BE58" s="14" t="s">
        <v>152</v>
      </c>
      <c r="BF58" s="14" t="s">
        <v>234</v>
      </c>
      <c r="BG58" s="240"/>
      <c r="BH58" s="154"/>
      <c r="BI58" s="154"/>
      <c r="CN58" s="61" t="s">
        <v>211</v>
      </c>
      <c r="CO58" s="75" t="s">
        <v>459</v>
      </c>
      <c r="CP58" s="76">
        <f>BA56</f>
        <v>1127</v>
      </c>
      <c r="CQ58" s="76">
        <f>BB56</f>
        <v>5057</v>
      </c>
      <c r="CR58" s="76"/>
      <c r="CS58" s="76"/>
      <c r="CT58" s="76"/>
      <c r="CU58" s="76" t="str">
        <f>BF56</f>
        <v>0 à 10</v>
      </c>
      <c r="CV58" s="29">
        <f t="shared" si="1"/>
        <v>8.8731144631765749E-3</v>
      </c>
    </row>
    <row r="59" spans="50:100" ht="78" x14ac:dyDescent="0.3">
      <c r="AX59" s="269">
        <v>16</v>
      </c>
      <c r="AY59" s="128" t="s">
        <v>165</v>
      </c>
      <c r="AZ59" s="205" t="s">
        <v>166</v>
      </c>
      <c r="BA59" s="128">
        <v>573</v>
      </c>
      <c r="BB59" s="128">
        <v>1507</v>
      </c>
      <c r="BC59" s="128" t="s">
        <v>1764</v>
      </c>
      <c r="BD59" s="128" t="s">
        <v>1276</v>
      </c>
      <c r="BE59" s="128" t="s">
        <v>2022</v>
      </c>
      <c r="BF59" s="128" t="s">
        <v>60</v>
      </c>
      <c r="BG59" s="240"/>
      <c r="BH59" s="154"/>
      <c r="BI59" s="154"/>
      <c r="CN59" s="73" t="s">
        <v>219</v>
      </c>
      <c r="CO59" s="44" t="s">
        <v>455</v>
      </c>
      <c r="CP59" s="44">
        <f>BA57</f>
        <v>878</v>
      </c>
      <c r="CQ59" s="44">
        <f>BB57</f>
        <v>3599</v>
      </c>
      <c r="CR59" s="44"/>
      <c r="CS59" s="44"/>
      <c r="CT59" s="44"/>
      <c r="CU59" s="44" t="str">
        <f>BF57</f>
        <v>0 à 10</v>
      </c>
      <c r="CV59" s="36">
        <f t="shared" si="1"/>
        <v>1.1389521640091117E-2</v>
      </c>
    </row>
    <row r="60" spans="50:100" ht="62.4" x14ac:dyDescent="0.3">
      <c r="AX60" s="79">
        <v>18</v>
      </c>
      <c r="AY60" s="14" t="s">
        <v>254</v>
      </c>
      <c r="AZ60" s="197" t="s">
        <v>255</v>
      </c>
      <c r="BA60" s="14">
        <v>525</v>
      </c>
      <c r="BB60" s="14">
        <v>8</v>
      </c>
      <c r="BC60" s="14" t="s">
        <v>885</v>
      </c>
      <c r="BD60" s="14" t="s">
        <v>442</v>
      </c>
      <c r="BE60" s="14" t="s">
        <v>152</v>
      </c>
      <c r="BF60" s="14" t="s">
        <v>60</v>
      </c>
      <c r="BG60" s="240"/>
      <c r="BH60" s="154"/>
      <c r="BI60" s="154"/>
      <c r="CN60" s="61" t="s">
        <v>542</v>
      </c>
      <c r="CO60" s="75" t="s">
        <v>562</v>
      </c>
      <c r="CP60" s="76">
        <f>BA53</f>
        <v>14766</v>
      </c>
      <c r="CQ60" s="76">
        <f>BB53</f>
        <v>0</v>
      </c>
      <c r="CR60" s="76"/>
      <c r="CS60" s="76"/>
      <c r="CT60" s="76"/>
      <c r="CU60" s="76" t="str">
        <f>BF53</f>
        <v>NA</v>
      </c>
      <c r="CV60" s="29" t="s">
        <v>26</v>
      </c>
    </row>
    <row r="61" spans="50:100" ht="31.2" x14ac:dyDescent="0.3">
      <c r="AX61" s="269">
        <v>21</v>
      </c>
      <c r="AY61" s="128" t="s">
        <v>320</v>
      </c>
      <c r="AZ61" s="205" t="s">
        <v>321</v>
      </c>
      <c r="BA61" s="128">
        <v>446</v>
      </c>
      <c r="BB61" s="128">
        <v>797</v>
      </c>
      <c r="BC61" s="128" t="s">
        <v>1306</v>
      </c>
      <c r="BD61" s="128" t="s">
        <v>58</v>
      </c>
      <c r="BE61" s="128" t="s">
        <v>940</v>
      </c>
      <c r="BF61" s="128" t="s">
        <v>60</v>
      </c>
      <c r="BG61" s="240"/>
      <c r="BH61" s="154"/>
      <c r="BI61" s="154"/>
      <c r="CN61" s="73" t="s">
        <v>369</v>
      </c>
      <c r="CO61" s="84" t="s">
        <v>565</v>
      </c>
      <c r="CP61" s="44">
        <f>SUM(R26,BA54)</f>
        <v>3928</v>
      </c>
      <c r="CQ61" s="44">
        <f>SUM(S26,BB54)</f>
        <v>0</v>
      </c>
      <c r="CR61" s="44"/>
      <c r="CS61" s="44"/>
      <c r="CT61" s="44"/>
      <c r="CU61" s="45" t="s">
        <v>234</v>
      </c>
      <c r="CV61" s="36" t="s">
        <v>26</v>
      </c>
    </row>
    <row r="62" spans="50:100" ht="31.2" x14ac:dyDescent="0.3">
      <c r="AX62" s="79">
        <v>25</v>
      </c>
      <c r="AY62" s="14" t="s">
        <v>279</v>
      </c>
      <c r="AZ62" s="197" t="s">
        <v>280</v>
      </c>
      <c r="BA62" s="14">
        <v>360</v>
      </c>
      <c r="BB62" s="14">
        <v>1160</v>
      </c>
      <c r="BC62" s="14" t="s">
        <v>1214</v>
      </c>
      <c r="BD62" s="14" t="s">
        <v>1416</v>
      </c>
      <c r="BE62" s="14" t="s">
        <v>2023</v>
      </c>
      <c r="BF62" s="14" t="s">
        <v>60</v>
      </c>
      <c r="BG62" s="240"/>
      <c r="BH62" s="154"/>
      <c r="BI62" s="154"/>
      <c r="CN62" s="26" t="s">
        <v>309</v>
      </c>
      <c r="CO62" s="39" t="s">
        <v>310</v>
      </c>
      <c r="CP62" s="27">
        <f>SUM(D13,R37,BA55)</f>
        <v>1775</v>
      </c>
      <c r="CQ62" s="27">
        <f>SUM(E13,S37,BB55)</f>
        <v>0</v>
      </c>
      <c r="CR62" s="27"/>
      <c r="CS62" s="27"/>
      <c r="CT62" s="27"/>
      <c r="CU62" s="28" t="s">
        <v>234</v>
      </c>
      <c r="CV62" s="29" t="s">
        <v>26</v>
      </c>
    </row>
    <row r="63" spans="50:100" ht="78" x14ac:dyDescent="0.3">
      <c r="AX63" s="269">
        <v>26</v>
      </c>
      <c r="AY63" s="128" t="s">
        <v>236</v>
      </c>
      <c r="AZ63" s="205" t="s">
        <v>440</v>
      </c>
      <c r="BA63" s="128">
        <v>321</v>
      </c>
      <c r="BB63" s="128">
        <v>1394</v>
      </c>
      <c r="BC63" s="128" t="s">
        <v>84</v>
      </c>
      <c r="BD63" s="128" t="s">
        <v>2024</v>
      </c>
      <c r="BE63" s="128" t="s">
        <v>2025</v>
      </c>
      <c r="BF63" s="128" t="s">
        <v>60</v>
      </c>
      <c r="BG63" s="240"/>
      <c r="BH63" s="154"/>
      <c r="BI63" s="154"/>
      <c r="CN63" s="73" t="s">
        <v>230</v>
      </c>
      <c r="CO63" s="44" t="s">
        <v>571</v>
      </c>
      <c r="CP63" s="44">
        <f>SUM(D11,R39,BA58)</f>
        <v>865</v>
      </c>
      <c r="CQ63" s="44">
        <f>SUM(E11,S39,BB58)</f>
        <v>0</v>
      </c>
      <c r="CR63" s="44"/>
      <c r="CS63" s="44"/>
      <c r="CT63" s="44"/>
      <c r="CU63" s="45" t="s">
        <v>234</v>
      </c>
      <c r="CV63" s="36" t="s">
        <v>26</v>
      </c>
    </row>
    <row r="64" spans="50:100" x14ac:dyDescent="0.3">
      <c r="AX64" s="79">
        <v>28</v>
      </c>
      <c r="AY64" s="14" t="s">
        <v>347</v>
      </c>
      <c r="AZ64" s="197" t="s">
        <v>348</v>
      </c>
      <c r="BA64" s="14">
        <v>229</v>
      </c>
      <c r="BB64" s="14">
        <v>1373</v>
      </c>
      <c r="BC64" s="14" t="s">
        <v>2026</v>
      </c>
      <c r="BD64" s="14" t="s">
        <v>58</v>
      </c>
      <c r="BE64" s="14" t="s">
        <v>2027</v>
      </c>
      <c r="BF64" s="14" t="s">
        <v>60</v>
      </c>
      <c r="BG64" s="240"/>
      <c r="BH64" s="154"/>
      <c r="BI64" s="154"/>
      <c r="CN64" s="26" t="s">
        <v>915</v>
      </c>
      <c r="CO64" s="39" t="s">
        <v>916</v>
      </c>
      <c r="CP64" s="27">
        <f>BA92</f>
        <v>17</v>
      </c>
      <c r="CQ64" s="27">
        <f>BB92</f>
        <v>0</v>
      </c>
      <c r="CR64" s="27"/>
      <c r="CS64" s="27"/>
      <c r="CT64" s="27"/>
      <c r="CU64" s="28" t="s">
        <v>234</v>
      </c>
      <c r="CV64" s="386" t="s">
        <v>26</v>
      </c>
    </row>
    <row r="65" spans="50:61" ht="31.2" x14ac:dyDescent="0.3">
      <c r="AX65" s="269">
        <v>29</v>
      </c>
      <c r="AY65" s="128" t="s">
        <v>86</v>
      </c>
      <c r="AZ65" s="205" t="s">
        <v>87</v>
      </c>
      <c r="BA65" s="128">
        <v>222</v>
      </c>
      <c r="BB65" s="128">
        <v>2814</v>
      </c>
      <c r="BC65" s="128" t="s">
        <v>2028</v>
      </c>
      <c r="BD65" s="128" t="s">
        <v>1443</v>
      </c>
      <c r="BE65" s="128" t="s">
        <v>2029</v>
      </c>
      <c r="BF65" s="128" t="s">
        <v>60</v>
      </c>
      <c r="BG65" s="240"/>
      <c r="BH65" s="154"/>
      <c r="BI65" s="154"/>
    </row>
    <row r="66" spans="50:61" ht="31.2" x14ac:dyDescent="0.3">
      <c r="AX66" s="79">
        <v>30</v>
      </c>
      <c r="AY66" s="14" t="s">
        <v>375</v>
      </c>
      <c r="AZ66" s="197" t="s">
        <v>376</v>
      </c>
      <c r="BA66" s="14">
        <v>220</v>
      </c>
      <c r="BB66" s="14">
        <v>271</v>
      </c>
      <c r="BC66" s="14" t="s">
        <v>2030</v>
      </c>
      <c r="BD66" s="14" t="s">
        <v>2031</v>
      </c>
      <c r="BE66" s="14" t="s">
        <v>2032</v>
      </c>
      <c r="BF66" s="14" t="s">
        <v>60</v>
      </c>
      <c r="BG66" s="240"/>
      <c r="BH66" s="154"/>
      <c r="BI66" s="154"/>
    </row>
    <row r="67" spans="50:61" ht="62.4" x14ac:dyDescent="0.3">
      <c r="AX67" s="269">
        <v>31</v>
      </c>
      <c r="AY67" s="128" t="s">
        <v>353</v>
      </c>
      <c r="AZ67" s="205" t="s">
        <v>354</v>
      </c>
      <c r="BA67" s="128">
        <v>208</v>
      </c>
      <c r="BB67" s="128">
        <v>207</v>
      </c>
      <c r="BC67" s="128" t="s">
        <v>214</v>
      </c>
      <c r="BD67" s="128" t="s">
        <v>1440</v>
      </c>
      <c r="BE67" s="128" t="s">
        <v>152</v>
      </c>
      <c r="BF67" s="128" t="s">
        <v>60</v>
      </c>
      <c r="BG67" s="240"/>
      <c r="BH67" s="154"/>
      <c r="BI67" s="154"/>
    </row>
    <row r="68" spans="50:61" ht="31.2" x14ac:dyDescent="0.3">
      <c r="AX68" s="79">
        <v>33</v>
      </c>
      <c r="AY68" s="14" t="s">
        <v>540</v>
      </c>
      <c r="AZ68" s="197" t="s">
        <v>609</v>
      </c>
      <c r="BA68" s="14">
        <v>181</v>
      </c>
      <c r="BB68" s="14">
        <v>349</v>
      </c>
      <c r="BC68" s="14" t="s">
        <v>1582</v>
      </c>
      <c r="BD68" s="14" t="s">
        <v>1493</v>
      </c>
      <c r="BE68" s="14" t="s">
        <v>2033</v>
      </c>
      <c r="BF68" s="14" t="s">
        <v>60</v>
      </c>
      <c r="BG68" s="240"/>
      <c r="BH68" s="154"/>
      <c r="BI68" s="154"/>
    </row>
    <row r="69" spans="50:61" ht="31.2" x14ac:dyDescent="0.3">
      <c r="AX69" s="269">
        <v>35</v>
      </c>
      <c r="AY69" s="128" t="s">
        <v>448</v>
      </c>
      <c r="AZ69" s="205" t="s">
        <v>494</v>
      </c>
      <c r="BA69" s="128">
        <v>167</v>
      </c>
      <c r="BB69" s="128">
        <v>663</v>
      </c>
      <c r="BC69" s="128" t="s">
        <v>1204</v>
      </c>
      <c r="BD69" s="128" t="s">
        <v>640</v>
      </c>
      <c r="BE69" s="128" t="s">
        <v>2034</v>
      </c>
      <c r="BF69" s="128" t="s">
        <v>60</v>
      </c>
      <c r="BG69" s="240"/>
      <c r="BH69" s="154"/>
      <c r="BI69" s="154"/>
    </row>
    <row r="70" spans="50:61" ht="62.4" x14ac:dyDescent="0.3">
      <c r="AX70" s="79">
        <v>36</v>
      </c>
      <c r="AY70" s="14" t="s">
        <v>323</v>
      </c>
      <c r="AZ70" s="197" t="s">
        <v>324</v>
      </c>
      <c r="BA70" s="14">
        <v>163</v>
      </c>
      <c r="BB70" s="14">
        <v>474</v>
      </c>
      <c r="BC70" s="14" t="s">
        <v>441</v>
      </c>
      <c r="BD70" s="14" t="s">
        <v>1425</v>
      </c>
      <c r="BE70" s="14" t="s">
        <v>2035</v>
      </c>
      <c r="BF70" s="14" t="s">
        <v>60</v>
      </c>
      <c r="BG70" s="240"/>
      <c r="BH70" s="154"/>
      <c r="BI70" s="154"/>
    </row>
    <row r="71" spans="50:61" ht="46.8" x14ac:dyDescent="0.3">
      <c r="AX71" s="269">
        <v>37</v>
      </c>
      <c r="AY71" s="128" t="s">
        <v>430</v>
      </c>
      <c r="AZ71" s="205" t="s">
        <v>431</v>
      </c>
      <c r="BA71" s="128">
        <v>154</v>
      </c>
      <c r="BB71" s="128">
        <v>1012</v>
      </c>
      <c r="BC71" s="128" t="s">
        <v>1688</v>
      </c>
      <c r="BD71" s="128" t="s">
        <v>777</v>
      </c>
      <c r="BE71" s="128" t="s">
        <v>2036</v>
      </c>
      <c r="BF71" s="128" t="s">
        <v>60</v>
      </c>
      <c r="BG71" s="240"/>
      <c r="BH71" s="154"/>
      <c r="BI71" s="154"/>
    </row>
    <row r="72" spans="50:61" x14ac:dyDescent="0.3">
      <c r="AX72" s="79">
        <v>38</v>
      </c>
      <c r="AY72" s="14" t="s">
        <v>298</v>
      </c>
      <c r="AZ72" s="197" t="s">
        <v>299</v>
      </c>
      <c r="BA72" s="14">
        <v>149</v>
      </c>
      <c r="BB72" s="14">
        <v>7</v>
      </c>
      <c r="BC72" s="14" t="s">
        <v>1306</v>
      </c>
      <c r="BD72" s="14" t="s">
        <v>58</v>
      </c>
      <c r="BE72" s="14" t="s">
        <v>152</v>
      </c>
      <c r="BF72" s="14" t="s">
        <v>60</v>
      </c>
      <c r="BG72" s="240"/>
      <c r="BH72" s="154"/>
      <c r="BI72" s="154"/>
    </row>
    <row r="73" spans="50:61" ht="31.2" x14ac:dyDescent="0.3">
      <c r="AX73" s="269">
        <v>39</v>
      </c>
      <c r="AY73" s="128" t="s">
        <v>295</v>
      </c>
      <c r="AZ73" s="205" t="s">
        <v>537</v>
      </c>
      <c r="BA73" s="128">
        <v>134</v>
      </c>
      <c r="BB73" s="128">
        <v>974</v>
      </c>
      <c r="BC73" s="128" t="s">
        <v>1792</v>
      </c>
      <c r="BD73" s="128" t="s">
        <v>2037</v>
      </c>
      <c r="BE73" s="128" t="s">
        <v>1146</v>
      </c>
      <c r="BF73" s="128" t="s">
        <v>60</v>
      </c>
      <c r="BG73" s="240"/>
      <c r="BH73" s="154"/>
      <c r="BI73" s="154"/>
    </row>
    <row r="74" spans="50:61" ht="31.2" x14ac:dyDescent="0.3">
      <c r="AX74" s="79">
        <v>40</v>
      </c>
      <c r="AY74" s="14" t="s">
        <v>277</v>
      </c>
      <c r="AZ74" s="197" t="s">
        <v>511</v>
      </c>
      <c r="BA74" s="14">
        <v>130</v>
      </c>
      <c r="BB74" s="14">
        <v>726</v>
      </c>
      <c r="BC74" s="14" t="s">
        <v>356</v>
      </c>
      <c r="BD74" s="14" t="s">
        <v>506</v>
      </c>
      <c r="BE74" s="14" t="s">
        <v>169</v>
      </c>
      <c r="BF74" s="14" t="s">
        <v>60</v>
      </c>
      <c r="BG74" s="240"/>
      <c r="BH74" s="154"/>
      <c r="BI74" s="154"/>
    </row>
    <row r="75" spans="50:61" ht="78" x14ac:dyDescent="0.3">
      <c r="AX75" s="269">
        <v>41</v>
      </c>
      <c r="AY75" s="128" t="s">
        <v>362</v>
      </c>
      <c r="AZ75" s="205" t="s">
        <v>363</v>
      </c>
      <c r="BA75" s="128">
        <v>114</v>
      </c>
      <c r="BB75" s="128">
        <v>18</v>
      </c>
      <c r="BC75" s="128" t="s">
        <v>688</v>
      </c>
      <c r="BD75" s="128" t="s">
        <v>1224</v>
      </c>
      <c r="BE75" s="128" t="s">
        <v>152</v>
      </c>
      <c r="BF75" s="128" t="s">
        <v>60</v>
      </c>
      <c r="BG75" s="240"/>
      <c r="BH75" s="154"/>
      <c r="BI75" s="154"/>
    </row>
    <row r="76" spans="50:61" ht="46.8" x14ac:dyDescent="0.3">
      <c r="AX76" s="79">
        <v>42</v>
      </c>
      <c r="AY76" s="14" t="s">
        <v>405</v>
      </c>
      <c r="AZ76" s="197" t="s">
        <v>485</v>
      </c>
      <c r="BA76" s="14">
        <v>108</v>
      </c>
      <c r="BB76" s="14">
        <v>28</v>
      </c>
      <c r="BC76" s="14" t="s">
        <v>1689</v>
      </c>
      <c r="BD76" s="14" t="s">
        <v>903</v>
      </c>
      <c r="BE76" s="14" t="s">
        <v>152</v>
      </c>
      <c r="BF76" s="14" t="s">
        <v>60</v>
      </c>
      <c r="BG76" s="240"/>
      <c r="BH76" s="154"/>
      <c r="BI76" s="154"/>
    </row>
    <row r="77" spans="50:61" ht="109.2" x14ac:dyDescent="0.3">
      <c r="AX77" s="269">
        <v>44</v>
      </c>
      <c r="AY77" s="128" t="s">
        <v>1250</v>
      </c>
      <c r="AZ77" s="205" t="s">
        <v>1423</v>
      </c>
      <c r="BA77" s="128">
        <v>99</v>
      </c>
      <c r="BB77" s="128">
        <v>1036</v>
      </c>
      <c r="BC77" s="128" t="s">
        <v>1839</v>
      </c>
      <c r="BD77" s="128" t="s">
        <v>1457</v>
      </c>
      <c r="BE77" s="128" t="s">
        <v>2038</v>
      </c>
      <c r="BF77" s="128" t="s">
        <v>60</v>
      </c>
      <c r="BG77" s="240"/>
      <c r="BH77" s="154"/>
      <c r="BI77" s="154"/>
    </row>
    <row r="78" spans="50:61" ht="31.2" x14ac:dyDescent="0.3">
      <c r="AX78" s="79">
        <v>45</v>
      </c>
      <c r="AY78" s="14" t="s">
        <v>334</v>
      </c>
      <c r="AZ78" s="197" t="s">
        <v>393</v>
      </c>
      <c r="BA78" s="14">
        <v>83</v>
      </c>
      <c r="BB78" s="14">
        <v>403</v>
      </c>
      <c r="BC78" s="14" t="s">
        <v>824</v>
      </c>
      <c r="BD78" s="14" t="s">
        <v>2039</v>
      </c>
      <c r="BE78" s="14" t="s">
        <v>2040</v>
      </c>
      <c r="BF78" s="14" t="s">
        <v>60</v>
      </c>
      <c r="BG78" s="240"/>
      <c r="BH78" s="154"/>
      <c r="BI78" s="154"/>
    </row>
    <row r="79" spans="50:61" ht="46.8" x14ac:dyDescent="0.3">
      <c r="AX79" s="269">
        <v>46</v>
      </c>
      <c r="AY79" s="128" t="s">
        <v>344</v>
      </c>
      <c r="AZ79" s="205" t="s">
        <v>345</v>
      </c>
      <c r="BA79" s="128">
        <v>79</v>
      </c>
      <c r="BB79" s="128">
        <v>494</v>
      </c>
      <c r="BC79" s="128" t="s">
        <v>1880</v>
      </c>
      <c r="BD79" s="128" t="s">
        <v>903</v>
      </c>
      <c r="BE79" s="128" t="s">
        <v>2041</v>
      </c>
      <c r="BF79" s="128" t="s">
        <v>60</v>
      </c>
      <c r="BG79" s="240"/>
      <c r="BH79" s="154"/>
      <c r="BI79" s="154"/>
    </row>
    <row r="80" spans="50:61" ht="46.8" x14ac:dyDescent="0.3">
      <c r="AX80" s="79">
        <v>47</v>
      </c>
      <c r="AY80" s="14" t="s">
        <v>551</v>
      </c>
      <c r="AZ80" s="197" t="s">
        <v>552</v>
      </c>
      <c r="BA80" s="14">
        <v>76</v>
      </c>
      <c r="BB80" s="14">
        <v>248</v>
      </c>
      <c r="BC80" s="14" t="s">
        <v>1494</v>
      </c>
      <c r="BD80" s="14" t="s">
        <v>931</v>
      </c>
      <c r="BE80" s="14" t="s">
        <v>1340</v>
      </c>
      <c r="BF80" s="14" t="s">
        <v>60</v>
      </c>
      <c r="BG80" s="240"/>
      <c r="BH80" s="154"/>
      <c r="BI80" s="154"/>
    </row>
    <row r="81" spans="50:61" ht="31.2" x14ac:dyDescent="0.3">
      <c r="AX81" s="269">
        <v>48</v>
      </c>
      <c r="AY81" s="128" t="s">
        <v>508</v>
      </c>
      <c r="AZ81" s="205" t="s">
        <v>636</v>
      </c>
      <c r="BA81" s="128">
        <v>60</v>
      </c>
      <c r="BB81" s="128">
        <v>1079</v>
      </c>
      <c r="BC81" s="128" t="s">
        <v>1909</v>
      </c>
      <c r="BD81" s="128" t="s">
        <v>338</v>
      </c>
      <c r="BE81" s="128" t="s">
        <v>173</v>
      </c>
      <c r="BF81" s="128" t="s">
        <v>60</v>
      </c>
      <c r="BG81" s="240"/>
      <c r="BH81" s="154"/>
      <c r="BI81" s="154"/>
    </row>
    <row r="82" spans="50:61" x14ac:dyDescent="0.3">
      <c r="AX82" s="79">
        <v>49</v>
      </c>
      <c r="AY82" s="14" t="s">
        <v>470</v>
      </c>
      <c r="AZ82" s="197" t="s">
        <v>471</v>
      </c>
      <c r="BA82" s="14">
        <v>57</v>
      </c>
      <c r="BB82" s="14">
        <v>184</v>
      </c>
      <c r="BC82" s="14" t="s">
        <v>1573</v>
      </c>
      <c r="BD82" s="14" t="s">
        <v>52</v>
      </c>
      <c r="BE82" s="14" t="s">
        <v>2042</v>
      </c>
      <c r="BF82" s="14" t="s">
        <v>60</v>
      </c>
      <c r="BG82" s="240"/>
      <c r="BH82" s="154"/>
      <c r="BI82" s="154"/>
    </row>
    <row r="83" spans="50:61" ht="46.8" x14ac:dyDescent="0.3">
      <c r="AX83" s="269">
        <v>50</v>
      </c>
      <c r="AY83" s="128" t="s">
        <v>624</v>
      </c>
      <c r="AZ83" s="205" t="s">
        <v>527</v>
      </c>
      <c r="BA83" s="128">
        <v>56</v>
      </c>
      <c r="BB83" s="128">
        <v>70</v>
      </c>
      <c r="BC83" s="128" t="s">
        <v>808</v>
      </c>
      <c r="BD83" s="128" t="s">
        <v>58</v>
      </c>
      <c r="BE83" s="128" t="s">
        <v>152</v>
      </c>
      <c r="BF83" s="128" t="s">
        <v>60</v>
      </c>
      <c r="BG83" s="240"/>
      <c r="BH83" s="154"/>
      <c r="BI83" s="154"/>
    </row>
    <row r="84" spans="50:61" ht="62.4" x14ac:dyDescent="0.3">
      <c r="AX84" s="79">
        <v>51</v>
      </c>
      <c r="AY84" s="14" t="s">
        <v>488</v>
      </c>
      <c r="AZ84" s="197" t="s">
        <v>489</v>
      </c>
      <c r="BA84" s="14">
        <v>36</v>
      </c>
      <c r="BB84" s="14">
        <v>50</v>
      </c>
      <c r="BC84" s="14" t="s">
        <v>787</v>
      </c>
      <c r="BD84" s="14" t="s">
        <v>372</v>
      </c>
      <c r="BE84" s="14" t="s">
        <v>152</v>
      </c>
      <c r="BF84" s="14" t="s">
        <v>60</v>
      </c>
      <c r="BG84" s="240"/>
      <c r="BH84" s="154"/>
      <c r="BI84" s="154"/>
    </row>
    <row r="85" spans="50:61" ht="46.8" x14ac:dyDescent="0.3">
      <c r="AX85" s="269">
        <v>52</v>
      </c>
      <c r="AY85" s="128" t="s">
        <v>546</v>
      </c>
      <c r="AZ85" s="205" t="s">
        <v>592</v>
      </c>
      <c r="BA85" s="128">
        <v>34</v>
      </c>
      <c r="BB85" s="128">
        <v>170</v>
      </c>
      <c r="BC85" s="128" t="s">
        <v>2043</v>
      </c>
      <c r="BD85" s="128" t="s">
        <v>1391</v>
      </c>
      <c r="BE85" s="128" t="s">
        <v>958</v>
      </c>
      <c r="BF85" s="128" t="s">
        <v>60</v>
      </c>
      <c r="BG85" s="240"/>
      <c r="BH85" s="154"/>
      <c r="BI85" s="154"/>
    </row>
    <row r="86" spans="50:61" ht="93.6" x14ac:dyDescent="0.3">
      <c r="AX86" s="79">
        <v>53</v>
      </c>
      <c r="AY86" s="14" t="s">
        <v>521</v>
      </c>
      <c r="AZ86" s="197" t="s">
        <v>628</v>
      </c>
      <c r="BA86" s="14">
        <v>27</v>
      </c>
      <c r="BB86" s="14">
        <v>163</v>
      </c>
      <c r="BC86" s="14" t="s">
        <v>1524</v>
      </c>
      <c r="BD86" s="14" t="s">
        <v>2044</v>
      </c>
      <c r="BE86" s="14" t="s">
        <v>2045</v>
      </c>
      <c r="BF86" s="14" t="s">
        <v>60</v>
      </c>
      <c r="BG86" s="240"/>
      <c r="BH86" s="154"/>
      <c r="BI86" s="154"/>
    </row>
    <row r="87" spans="50:61" ht="78" x14ac:dyDescent="0.3">
      <c r="AX87" s="269">
        <v>54</v>
      </c>
      <c r="AY87" s="128" t="s">
        <v>873</v>
      </c>
      <c r="AZ87" s="205" t="s">
        <v>950</v>
      </c>
      <c r="BA87" s="128">
        <v>27</v>
      </c>
      <c r="BB87" s="128">
        <v>0</v>
      </c>
      <c r="BC87" s="128" t="s">
        <v>909</v>
      </c>
      <c r="BD87" s="128" t="s">
        <v>920</v>
      </c>
      <c r="BE87" s="128" t="s">
        <v>152</v>
      </c>
      <c r="BF87" s="128" t="s">
        <v>60</v>
      </c>
      <c r="BG87" s="240"/>
      <c r="BH87" s="154"/>
      <c r="BI87" s="154"/>
    </row>
    <row r="88" spans="50:61" ht="62.4" x14ac:dyDescent="0.3">
      <c r="AX88" s="79">
        <v>55</v>
      </c>
      <c r="AY88" s="14" t="s">
        <v>554</v>
      </c>
      <c r="AZ88" s="197" t="s">
        <v>555</v>
      </c>
      <c r="BA88" s="14">
        <v>26</v>
      </c>
      <c r="BB88" s="14">
        <v>49</v>
      </c>
      <c r="BC88" s="14" t="s">
        <v>906</v>
      </c>
      <c r="BD88" s="14" t="s">
        <v>1735</v>
      </c>
      <c r="BE88" s="14" t="s">
        <v>2046</v>
      </c>
      <c r="BF88" s="14" t="s">
        <v>60</v>
      </c>
      <c r="BG88" s="240"/>
      <c r="BH88" s="154"/>
      <c r="BI88" s="154"/>
    </row>
    <row r="89" spans="50:61" ht="93.6" x14ac:dyDescent="0.3">
      <c r="AX89" s="269">
        <v>56</v>
      </c>
      <c r="AY89" s="128" t="s">
        <v>515</v>
      </c>
      <c r="AZ89" s="205" t="s">
        <v>632</v>
      </c>
      <c r="BA89" s="128">
        <v>21</v>
      </c>
      <c r="BB89" s="128">
        <v>117</v>
      </c>
      <c r="BC89" s="128" t="s">
        <v>1844</v>
      </c>
      <c r="BD89" s="128" t="s">
        <v>1776</v>
      </c>
      <c r="BE89" s="128" t="s">
        <v>1375</v>
      </c>
      <c r="BF89" s="128" t="s">
        <v>60</v>
      </c>
      <c r="BG89" s="240"/>
      <c r="BH89" s="154"/>
      <c r="BI89" s="154"/>
    </row>
    <row r="90" spans="50:61" ht="78" x14ac:dyDescent="0.3">
      <c r="AX90" s="79">
        <v>57</v>
      </c>
      <c r="AY90" s="14" t="s">
        <v>482</v>
      </c>
      <c r="AZ90" s="197" t="s">
        <v>645</v>
      </c>
      <c r="BA90" s="14">
        <v>21</v>
      </c>
      <c r="BB90" s="14">
        <v>18</v>
      </c>
      <c r="BC90" s="14" t="s">
        <v>267</v>
      </c>
      <c r="BD90" s="14" t="s">
        <v>1776</v>
      </c>
      <c r="BE90" s="14" t="s">
        <v>152</v>
      </c>
      <c r="BF90" s="14" t="s">
        <v>60</v>
      </c>
      <c r="BG90" s="240"/>
      <c r="BH90" s="154"/>
      <c r="BI90" s="154"/>
    </row>
    <row r="91" spans="50:61" ht="93.6" x14ac:dyDescent="0.3">
      <c r="AX91" s="269">
        <v>58</v>
      </c>
      <c r="AY91" s="128" t="s">
        <v>474</v>
      </c>
      <c r="AZ91" s="205" t="s">
        <v>648</v>
      </c>
      <c r="BA91" s="128">
        <v>20</v>
      </c>
      <c r="BB91" s="128">
        <v>0</v>
      </c>
      <c r="BC91" s="128" t="s">
        <v>384</v>
      </c>
      <c r="BD91" s="128" t="s">
        <v>2031</v>
      </c>
      <c r="BE91" s="128" t="s">
        <v>152</v>
      </c>
      <c r="BF91" s="128" t="s">
        <v>60</v>
      </c>
      <c r="BG91" s="240"/>
      <c r="BH91" s="154"/>
      <c r="BI91" s="154"/>
    </row>
    <row r="92" spans="50:61" x14ac:dyDescent="0.3">
      <c r="AX92" s="79">
        <v>59</v>
      </c>
      <c r="AY92" s="14" t="s">
        <v>915</v>
      </c>
      <c r="AZ92" s="197" t="s">
        <v>933</v>
      </c>
      <c r="BA92" s="14">
        <v>17</v>
      </c>
      <c r="BB92" s="14">
        <v>0</v>
      </c>
      <c r="BC92" s="14" t="s">
        <v>1501</v>
      </c>
      <c r="BD92" s="14" t="s">
        <v>58</v>
      </c>
      <c r="BE92" s="14" t="s">
        <v>152</v>
      </c>
      <c r="BF92" s="14" t="s">
        <v>234</v>
      </c>
      <c r="BG92" s="240"/>
      <c r="BH92" s="154"/>
      <c r="BI92" s="154"/>
    </row>
    <row r="93" spans="50:61" x14ac:dyDescent="0.3">
      <c r="AX93" s="269">
        <v>60</v>
      </c>
      <c r="AY93" s="128" t="s">
        <v>388</v>
      </c>
      <c r="AZ93" s="205" t="s">
        <v>389</v>
      </c>
      <c r="BA93" s="128">
        <v>14</v>
      </c>
      <c r="BB93" s="128">
        <v>33</v>
      </c>
      <c r="BC93" s="128" t="s">
        <v>2014</v>
      </c>
      <c r="BD93" s="128" t="s">
        <v>1805</v>
      </c>
      <c r="BE93" s="128" t="s">
        <v>2047</v>
      </c>
      <c r="BF93" s="128" t="s">
        <v>60</v>
      </c>
      <c r="BG93" s="240"/>
      <c r="BH93" s="154"/>
      <c r="BI93" s="154"/>
    </row>
    <row r="94" spans="50:61" ht="62.4" x14ac:dyDescent="0.3">
      <c r="AX94" s="79">
        <v>61</v>
      </c>
      <c r="AY94" s="14" t="s">
        <v>497</v>
      </c>
      <c r="AZ94" s="197" t="s">
        <v>498</v>
      </c>
      <c r="BA94" s="14">
        <v>12</v>
      </c>
      <c r="BB94" s="14">
        <v>4</v>
      </c>
      <c r="BC94" s="14" t="s">
        <v>58</v>
      </c>
      <c r="BD94" s="14" t="s">
        <v>58</v>
      </c>
      <c r="BE94" s="14" t="s">
        <v>152</v>
      </c>
      <c r="BF94" s="14" t="s">
        <v>60</v>
      </c>
      <c r="BG94" s="240"/>
      <c r="BH94" s="154"/>
      <c r="BI94" s="154"/>
    </row>
  </sheetData>
  <mergeCells count="54">
    <mergeCell ref="DE39:DE40"/>
    <mergeCell ref="DE34:DE38"/>
    <mergeCell ref="DF34:DF40"/>
    <mergeCell ref="DE31:DE33"/>
    <mergeCell ref="DE22:DE30"/>
    <mergeCell ref="ES17:ES18"/>
    <mergeCell ref="EN15:EN16"/>
    <mergeCell ref="EO15:EO16"/>
    <mergeCell ref="EP15:EP16"/>
    <mergeCell ref="ES15:ES16"/>
    <mergeCell ref="DF13:DF21"/>
    <mergeCell ref="DE14:DE21"/>
    <mergeCell ref="EN11:EN13"/>
    <mergeCell ref="EO11:EO13"/>
    <mergeCell ref="EP11:EP13"/>
    <mergeCell ref="DE6:DE11"/>
    <mergeCell ref="DF6:DF12"/>
    <mergeCell ref="EN17:EN18"/>
    <mergeCell ref="EO17:EO18"/>
    <mergeCell ref="EP17:EP18"/>
    <mergeCell ref="EP7:EP8"/>
    <mergeCell ref="ES11:ES13"/>
    <mergeCell ref="EN9:EN10"/>
    <mergeCell ref="EO9:EO10"/>
    <mergeCell ref="EP9:EP10"/>
    <mergeCell ref="ES9:ES10"/>
    <mergeCell ref="ES7:ES8"/>
    <mergeCell ref="EN7:EN8"/>
    <mergeCell ref="EN5:EN6"/>
    <mergeCell ref="EO5:EO6"/>
    <mergeCell ref="EP5:EP6"/>
    <mergeCell ref="ES5:ES6"/>
    <mergeCell ref="EO7:EO8"/>
    <mergeCell ref="EP3:EP4"/>
    <mergeCell ref="ES3:ES4"/>
    <mergeCell ref="DE3:DE4"/>
    <mergeCell ref="DF3:DF5"/>
    <mergeCell ref="EN3:EN4"/>
    <mergeCell ref="EO3:EO4"/>
    <mergeCell ref="DX1:EA1"/>
    <mergeCell ref="EC1:EF1"/>
    <mergeCell ref="EH1:EK1"/>
    <mergeCell ref="BZ1:CK1"/>
    <mergeCell ref="CN1:CV1"/>
    <mergeCell ref="CY1:DF1"/>
    <mergeCell ref="DI1:DL1"/>
    <mergeCell ref="DN1:DQ1"/>
    <mergeCell ref="DS1:DV1"/>
    <mergeCell ref="BL1:BW1"/>
    <mergeCell ref="A1:L1"/>
    <mergeCell ref="O1:Z1"/>
    <mergeCell ref="AC1:AK1"/>
    <mergeCell ref="AN1:AV1"/>
    <mergeCell ref="AX1:BI1"/>
  </mergeCells>
  <hyperlinks>
    <hyperlink ref="C3" r:id="rId1" display="https://www.scansante.fr/applications/flux-entre-etablissements-orfee/submit?an=20&amp;gp=ALL&amp;choix1=choix1_etab&amp;finess=580972677&amp;choix2=descact&amp;typedesc=comp&amp;_program=orfee.orfee_trt.sas" xr:uid="{FBA70630-3A41-1146-B60D-34551D31AE56}"/>
    <hyperlink ref="C4" r:id="rId2" display="https://www.scansante.fr/applications/flux-entre-etablissements-orfee/submit?an=20&amp;gp=X08&amp;choix1=choix1_etab&amp;finess=580972677&amp;choix2=descact&amp;typedesc=comp&amp;_program=orfee.orfee_trt.sas" xr:uid="{2BE352E0-2641-EF43-AC36-4DBB181943D5}"/>
    <hyperlink ref="C6" r:id="rId3" display="https://www.scansante.fr/applications/flux-entre-etablissements-orfee/submit?an=20&amp;gp=X03&amp;choix1=choix1_etab&amp;finess=580972677&amp;choix2=descact&amp;typedesc=comp&amp;_program=orfee.orfee_trt.sas" xr:uid="{285B4660-AA6D-FB47-992D-CC75A516FFBF}"/>
    <hyperlink ref="C8" r:id="rId4" display="https://www.scansante.fr/applications/flux-entre-etablissements-orfee/submit?an=20&amp;gp=X07&amp;choix1=choix1_etab&amp;finess=580972677&amp;choix2=descact&amp;typedesc=comp&amp;_program=orfee.orfee_trt.sas" xr:uid="{A34932AA-7477-AC46-AC90-A67889329A31}"/>
    <hyperlink ref="C9" r:id="rId5" display="https://www.scansante.fr/applications/flux-entre-etablissements-orfee/submit?an=20&amp;gp=X05&amp;choix1=choix1_etab&amp;finess=580972677&amp;choix2=descact&amp;typedesc=comp&amp;_program=orfee.orfee_trt.sas" xr:uid="{FFD0182D-2FD6-7441-9C44-F2441E05A982}"/>
    <hyperlink ref="C10" r:id="rId6" display="https://www.scansante.fr/applications/flux-entre-etablissements-orfee/submit?an=20&amp;gp=X02&amp;choix1=choix1_etab&amp;finess=580972677&amp;choix2=descact&amp;typedesc=comp&amp;_program=orfee.orfee_trt.sas" xr:uid="{C1119C33-9B87-3948-89D4-90948466A144}"/>
    <hyperlink ref="C11" r:id="rId7" display="https://www.scansante.fr/applications/flux-entre-etablissements-orfee/submit?an=20&amp;gp=S05&amp;choix1=choix1_etab&amp;finess=580972677&amp;choix2=descact&amp;typedesc=comp&amp;_program=orfee.orfee_trt.sas" xr:uid="{A20DF4A3-3BB1-934C-9047-1D93E70D70A6}"/>
    <hyperlink ref="C12" r:id="rId8" display="https://www.scansante.fr/applications/flux-entre-etablissements-orfee/submit?an=20&amp;gp=X21&amp;choix1=choix1_etab&amp;finess=580972677&amp;choix2=descact&amp;typedesc=comp&amp;_program=orfee.orfee_trt.sas" xr:uid="{8ECE0BEC-EE9E-D14A-8014-FCF1116B945D}"/>
    <hyperlink ref="C13" r:id="rId9" display="https://www.scansante.fr/applications/flux-entre-etablissements-orfee/submit?an=20&amp;gp=S03&amp;choix1=choix1_etab&amp;finess=580972677&amp;choix2=descact&amp;typedesc=comp&amp;_program=orfee.orfee_trt.sas" xr:uid="{202BDAC3-FE10-B445-8296-0B2CD614AD2A}"/>
    <hyperlink ref="C14" r:id="rId10" display="https://www.scansante.fr/applications/flux-entre-etablissements-orfee/submit?an=20&amp;gp=X12&amp;choix1=choix1_etab&amp;finess=580972677&amp;choix2=descact&amp;typedesc=comp&amp;_program=orfee.orfee_trt.sas" xr:uid="{273E29D3-608A-FF49-A7D1-E24F9FE2BC58}"/>
    <hyperlink ref="C15" r:id="rId11" display="https://www.scansante.fr/applications/flux-entre-etablissements-orfee/submit?an=20&amp;gp=X15&amp;choix1=choix1_etab&amp;finess=580972677&amp;choix2=descact&amp;typedesc=comp&amp;_program=orfee.orfee_trt.sas" xr:uid="{4947D966-6DA1-C049-8708-0D432570035F}"/>
    <hyperlink ref="C16" r:id="rId12" display="https://www.scansante.fr/applications/flux-entre-etablissements-orfee/submit?an=20&amp;gp=X24&amp;choix1=choix1_etab&amp;finess=580972677&amp;choix2=descact&amp;typedesc=comp&amp;_program=orfee.orfee_trt.sas" xr:uid="{84821F50-859B-BC48-8294-FC354BD93BBB}"/>
    <hyperlink ref="C17" r:id="rId13" display="https://www.scansante.fr/applications/flux-entre-etablissements-orfee/submit?an=20&amp;gp=X14&amp;choix1=choix1_etab&amp;finess=580972677&amp;choix2=descact&amp;typedesc=comp&amp;_program=orfee.orfee_trt.sas" xr:uid="{1733953C-252E-BB4E-B4F8-D185DFC8365A}"/>
    <hyperlink ref="C18" r:id="rId14" display="https://www.scansante.fr/applications/flux-entre-etablissements-orfee/submit?an=20&amp;gp=X16&amp;choix1=choix1_etab&amp;finess=580972677&amp;choix2=descact&amp;typedesc=comp&amp;_program=orfee.orfee_trt.sas" xr:uid="{17C30A0C-F776-B44E-9C8B-58A2C9191477}"/>
    <hyperlink ref="C19" r:id="rId15" display="https://www.scansante.fr/applications/flux-entre-etablissements-orfee/submit?an=20&amp;gp=X06&amp;choix1=choix1_etab&amp;finess=580972677&amp;choix2=descact&amp;typedesc=comp&amp;_program=orfee.orfee_trt.sas" xr:uid="{97BE5784-9739-C248-A342-62E7DD4336A8}"/>
    <hyperlink ref="C20" r:id="rId16" display="https://www.scansante.fr/applications/flux-entre-etablissements-orfee/submit?an=20&amp;gp=X04&amp;choix1=choix1_etab&amp;finess=580972677&amp;choix2=descact&amp;typedesc=comp&amp;_program=orfee.orfee_trt.sas" xr:uid="{95ACA032-1B2C-4E4F-8B4F-538245B0E2E9}"/>
    <hyperlink ref="C21" r:id="rId17" display="https://www.scansante.fr/applications/flux-entre-etablissements-orfee/submit?an=20&amp;gp=X20&amp;choix1=choix1_etab&amp;finess=580972677&amp;choix2=descact&amp;typedesc=comp&amp;_program=orfee.orfee_trt.sas" xr:uid="{45EE16B6-EDC5-E74F-AE90-3FB358ED6F46}"/>
    <hyperlink ref="C22" r:id="rId18" display="https://www.scansante.fr/applications/flux-entre-etablissements-orfee/submit?an=20&amp;gp=X19&amp;choix1=choix1_etab&amp;finess=580972677&amp;choix2=descact&amp;typedesc=comp&amp;_program=orfee.orfee_trt.sas" xr:uid="{B82F3AEA-D03D-E747-9853-FDC6195EACF4}"/>
    <hyperlink ref="C23" r:id="rId19" display="https://www.scansante.fr/applications/flux-entre-etablissements-orfee/submit?an=20&amp;gp=X13&amp;choix1=choix1_etab&amp;finess=580972677&amp;choix2=descact&amp;typedesc=comp&amp;_program=orfee.orfee_trt.sas" xr:uid="{84C31AF4-41BA-8043-83F1-71F508A4A91A}"/>
    <hyperlink ref="C24" r:id="rId20" display="https://www.scansante.fr/applications/flux-entre-etablissements-orfee/submit?an=20&amp;gp=X09&amp;choix1=choix1_etab&amp;finess=580972677&amp;choix2=descact&amp;typedesc=comp&amp;_program=orfee.orfee_trt.sas" xr:uid="{AE35CDFB-5156-304E-9371-C1FE14C0546B}"/>
    <hyperlink ref="C25" r:id="rId21" display="https://www.scansante.fr/applications/flux-entre-etablissements-orfee/submit?an=20&amp;gp=X22&amp;choix1=choix1_etab&amp;finess=580972677&amp;choix2=descact&amp;typedesc=comp&amp;_program=orfee.orfee_trt.sas" xr:uid="{D3B4FB7E-171C-2349-B3B4-C5DF05BFDA05}"/>
    <hyperlink ref="Q3" r:id="rId22" display="https://www.scansante.fr/applications/flux-entre-etablissements-orfee/submit?an=20&amp;gp=ALL&amp;choix1=choix1_etab&amp;finess=580972685&amp;choix2=descact&amp;typedesc=comp&amp;_program=orfee.orfee_trt.sas" xr:uid="{1A69B01A-C522-B349-BB7B-C41B5375F164}"/>
    <hyperlink ref="Q4" r:id="rId23" display="https://www.scansante.fr/applications/flux-entre-etablissements-orfee/submit?an=20&amp;gp=X20&amp;choix1=choix1_etab&amp;finess=580972685&amp;choix2=descact&amp;typedesc=comp&amp;_program=orfee.orfee_trt.sas" xr:uid="{7CF1CD7E-49CF-D240-81FD-4F61AA760997}"/>
    <hyperlink ref="Q6" r:id="rId24" display="https://www.scansante.fr/applications/flux-entre-etablissements-orfee/submit?an=20&amp;gp=X07&amp;choix1=choix1_etab&amp;finess=580972685&amp;choix2=descact&amp;typedesc=comp&amp;_program=orfee.orfee_trt.sas" xr:uid="{7CD5D632-4316-6844-9DDC-C57F423FE69D}"/>
    <hyperlink ref="Q8" r:id="rId25" display="https://www.scansante.fr/applications/flux-entre-etablissements-orfee/submit?an=20&amp;gp=X06&amp;choix1=choix1_etab&amp;finess=580972685&amp;choix2=descact&amp;typedesc=comp&amp;_program=orfee.orfee_trt.sas" xr:uid="{FEE0BD90-A2DD-9946-B3C2-8D690862354F}"/>
    <hyperlink ref="Q10" r:id="rId26" display="https://www.scansante.fr/applications/flux-entre-etablissements-orfee/submit?an=20&amp;gp=X21&amp;choix1=choix1_etab&amp;finess=580972685&amp;choix2=descact&amp;typedesc=comp&amp;_program=orfee.orfee_trt.sas" xr:uid="{923A3041-3722-F343-A1CC-FCFCE332EACD}"/>
    <hyperlink ref="Q12" r:id="rId27" display="https://www.scansante.fr/applications/flux-entre-etablissements-orfee/submit?an=20&amp;gp=X03&amp;choix1=choix1_etab&amp;finess=580972685&amp;choix2=descact&amp;typedesc=comp&amp;_program=orfee.orfee_trt.sas" xr:uid="{EBE41684-394C-8348-8855-FAAFB4D3DF62}"/>
    <hyperlink ref="Q14" r:id="rId28" display="https://www.scansante.fr/applications/flux-entre-etablissements-orfee/submit?an=20&amp;gp=X08&amp;choix1=choix1_etab&amp;finess=580972685&amp;choix2=descact&amp;typedesc=comp&amp;_program=orfee.orfee_trt.sas" xr:uid="{42602C45-0F1C-744A-87C1-CA47C8F6523D}"/>
    <hyperlink ref="Q16" r:id="rId29" display="https://www.scansante.fr/applications/flux-entre-etablissements-orfee/submit?an=20&amp;gp=X15&amp;choix1=choix1_etab&amp;finess=580972685&amp;choix2=descact&amp;typedesc=comp&amp;_program=orfee.orfee_trt.sas" xr:uid="{69833D20-0B6E-E048-A94E-1A824E1AFB96}"/>
    <hyperlink ref="Q18" r:id="rId30" display="https://www.scansante.fr/applications/flux-entre-etablissements-orfee/submit?an=20&amp;gp=X14&amp;choix1=choix1_etab&amp;finess=580972685&amp;choix2=descact&amp;typedesc=comp&amp;_program=orfee.orfee_trt.sas" xr:uid="{CA672329-98BC-6A48-8E3E-E78E294ACEED}"/>
    <hyperlink ref="Q19" r:id="rId31" display="https://www.scansante.fr/applications/flux-entre-etablissements-orfee/submit?an=20&amp;gp=X02&amp;choix1=choix1_etab&amp;finess=580972685&amp;choix2=descact&amp;typedesc=comp&amp;_program=orfee.orfee_trt.sas" xr:uid="{7BF2C7E9-FAB6-994E-99AE-ADB56B238F50}"/>
    <hyperlink ref="Q20" r:id="rId32" display="https://www.scansante.fr/applications/flux-entre-etablissements-orfee/submit?an=20&amp;gp=C16&amp;choix1=choix1_etab&amp;finess=580972685&amp;choix2=descact&amp;typedesc=comp&amp;_program=orfee.orfee_trt.sas" xr:uid="{E7766764-69F6-E243-9920-CBE596DF24E8}"/>
    <hyperlink ref="Q21" r:id="rId33" display="https://www.scansante.fr/applications/flux-entre-etablissements-orfee/submit?an=20&amp;gp=C23&amp;choix1=choix1_etab&amp;finess=580972685&amp;choix2=descact&amp;typedesc=comp&amp;_program=orfee.orfee_trt.sas" xr:uid="{E0F300F4-BCC4-9749-B175-74099D264CE8}"/>
    <hyperlink ref="Q22" r:id="rId34" display="https://www.scansante.fr/applications/flux-entre-etablissements-orfee/submit?an=20&amp;gp=K09&amp;choix1=choix1_etab&amp;finess=580972685&amp;choix2=descact&amp;typedesc=comp&amp;_program=orfee.orfee_trt.sas" xr:uid="{42FB70E4-0836-F143-9345-9483DECA20BF}"/>
    <hyperlink ref="Q23" r:id="rId35" display="https://www.scansante.fr/applications/flux-entre-etablissements-orfee/submit?an=20&amp;gp=K02&amp;choix1=choix1_etab&amp;finess=580972685&amp;choix2=descact&amp;typedesc=comp&amp;_program=orfee.orfee_trt.sas" xr:uid="{A1A0A7EE-3814-6B4B-A5CF-6A9FC8761B3F}"/>
    <hyperlink ref="Q24" r:id="rId36" display="https://www.scansante.fr/applications/flux-entre-etablissements-orfee/submit?an=20&amp;gp=X16&amp;choix1=choix1_etab&amp;finess=580972685&amp;choix2=descact&amp;typedesc=comp&amp;_program=orfee.orfee_trt.sas" xr:uid="{ABF1D954-54CA-E949-81D0-3F678F5588AC}"/>
    <hyperlink ref="Q25" r:id="rId37" display="https://www.scansante.fr/applications/flux-entre-etablissements-orfee/submit?an=20&amp;gp=C25&amp;choix1=choix1_etab&amp;finess=580972685&amp;choix2=descact&amp;typedesc=comp&amp;_program=orfee.orfee_trt.sas" xr:uid="{92D67082-A70A-594E-AACE-F2A145647BB8}"/>
    <hyperlink ref="Q26" r:id="rId38" display="https://www.scansante.fr/applications/flux-entre-etablissements-orfee/submit?an=20&amp;gp=S02&amp;choix1=choix1_etab&amp;finess=580972685&amp;choix2=descact&amp;typedesc=comp&amp;_program=orfee.orfee_trt.sas" xr:uid="{E531DC8A-03F7-334A-9494-9598939DAF96}"/>
    <hyperlink ref="Q27" r:id="rId39" display="https://www.scansante.fr/applications/flux-entre-etablissements-orfee/submit?an=20&amp;gp=X12&amp;choix1=choix1_etab&amp;finess=580972685&amp;choix2=descact&amp;typedesc=comp&amp;_program=orfee.orfee_trt.sas" xr:uid="{351F67C9-7EB0-704F-9B05-52788B9B4D5B}"/>
    <hyperlink ref="Q28" r:id="rId40" display="https://www.scansante.fr/applications/flux-entre-etablissements-orfee/submit?an=20&amp;gp=X09&amp;choix1=choix1_etab&amp;finess=580972685&amp;choix2=descact&amp;typedesc=comp&amp;_program=orfee.orfee_trt.sas" xr:uid="{E482B1D5-3BC8-1241-9FAB-362DE6B2BA31}"/>
    <hyperlink ref="Q29" r:id="rId41" display="https://www.scansante.fr/applications/flux-entre-etablissements-orfee/submit?an=20&amp;gp=O03&amp;choix1=choix1_etab&amp;finess=580972685&amp;choix2=descact&amp;typedesc=comp&amp;_program=orfee.orfee_trt.sas" xr:uid="{440EE25F-E067-BB4B-A56B-C3C903F3A2A7}"/>
    <hyperlink ref="Q30" r:id="rId42" display="https://www.scansante.fr/applications/flux-entre-etablissements-orfee/submit?an=20&amp;gp=C15&amp;choix1=choix1_etab&amp;finess=580972685&amp;choix2=descact&amp;typedesc=comp&amp;_program=orfee.orfee_trt.sas" xr:uid="{CD72FEC6-1A6F-3B41-A33C-A857E7F24BC1}"/>
    <hyperlink ref="Q31" r:id="rId43" display="https://www.scansante.fr/applications/flux-entre-etablissements-orfee/submit?an=20&amp;gp=X22&amp;choix1=choix1_etab&amp;finess=580972685&amp;choix2=descact&amp;typedesc=comp&amp;_program=orfee.orfee_trt.sas" xr:uid="{037A5DF9-6CF3-9B44-AB18-3826B2436877}"/>
    <hyperlink ref="Q32" r:id="rId44" display="https://www.scansante.fr/applications/flux-entre-etablissements-orfee/submit?an=20&amp;gp=X05&amp;choix1=choix1_etab&amp;finess=580972685&amp;choix2=descact&amp;typedesc=comp&amp;_program=orfee.orfee_trt.sas" xr:uid="{3A5C21A8-1CDB-5D42-B08D-FBD6F2D0188E}"/>
    <hyperlink ref="Q33" r:id="rId45" display="https://www.scansante.fr/applications/flux-entre-etablissements-orfee/submit?an=20&amp;gp=X19&amp;choix1=choix1_etab&amp;finess=580972685&amp;choix2=descact&amp;typedesc=comp&amp;_program=orfee.orfee_trt.sas" xr:uid="{C552F006-0C50-F249-999E-E13F131B7963}"/>
    <hyperlink ref="Q34" r:id="rId46" display="https://www.scansante.fr/applications/flux-entre-etablissements-orfee/submit?an=20&amp;gp=X24&amp;choix1=choix1_etab&amp;finess=580972685&amp;choix2=descact&amp;typedesc=comp&amp;_program=orfee.orfee_trt.sas" xr:uid="{1A131206-CE16-5B41-B210-32B814E85D89}"/>
    <hyperlink ref="Q35" r:id="rId47" display="https://www.scansante.fr/applications/flux-entre-etablissements-orfee/submit?an=20&amp;gp=C11&amp;choix1=choix1_etab&amp;finess=580972685&amp;choix2=descact&amp;typedesc=comp&amp;_program=orfee.orfee_trt.sas" xr:uid="{1EA86040-3920-5744-B8F2-70CD7901BE9C}"/>
    <hyperlink ref="Q36" r:id="rId48" display="https://www.scansante.fr/applications/flux-entre-etablissements-orfee/submit?an=20&amp;gp=X04&amp;choix1=choix1_etab&amp;finess=580972685&amp;choix2=descact&amp;typedesc=comp&amp;_program=orfee.orfee_trt.sas" xr:uid="{017F4A88-0011-A747-B56C-585DBE79143A}"/>
    <hyperlink ref="Q37" r:id="rId49" display="https://www.scansante.fr/applications/flux-entre-etablissements-orfee/submit?an=20&amp;gp=S03&amp;choix1=choix1_etab&amp;finess=580972685&amp;choix2=descact&amp;typedesc=comp&amp;_program=orfee.orfee_trt.sas" xr:uid="{F0C241F3-EBEE-D342-ABD1-91157DE28262}"/>
    <hyperlink ref="Q38" r:id="rId50" display="https://www.scansante.fr/applications/flux-entre-etablissements-orfee/submit?an=20&amp;gp=O04&amp;choix1=choix1_etab&amp;finess=580972685&amp;choix2=descact&amp;typedesc=comp&amp;_program=orfee.orfee_trt.sas" xr:uid="{2DE71642-377A-864E-A24F-D236AEA6B450}"/>
    <hyperlink ref="Q39" r:id="rId51" display="https://www.scansante.fr/applications/flux-entre-etablissements-orfee/submit?an=20&amp;gp=S05&amp;choix1=choix1_etab&amp;finess=580972685&amp;choix2=descact&amp;typedesc=comp&amp;_program=orfee.orfee_trt.sas" xr:uid="{890ECBCD-DF1E-6A4F-9B29-6A2618556C60}"/>
    <hyperlink ref="Q40" r:id="rId52" display="https://www.scansante.fr/applications/flux-entre-etablissements-orfee/submit?an=20&amp;gp=C20&amp;choix1=choix1_etab&amp;finess=580972685&amp;choix2=descact&amp;typedesc=comp&amp;_program=orfee.orfee_trt.sas" xr:uid="{4F9B823F-B59D-8449-B1FE-89A4A2553831}"/>
    <hyperlink ref="Q41" r:id="rId53" display="https://www.scansante.fr/applications/flux-entre-etablissements-orfee/submit?an=20&amp;gp=X13&amp;choix1=choix1_etab&amp;finess=580972685&amp;choix2=descact&amp;typedesc=comp&amp;_program=orfee.orfee_trt.sas" xr:uid="{BBA6A84A-155D-2245-94F5-8040A2F21A04}"/>
    <hyperlink ref="Q42" r:id="rId54" display="https://www.scansante.fr/applications/flux-entre-etablissements-orfee/submit?an=20&amp;gp=C17&amp;choix1=choix1_etab&amp;finess=580972685&amp;choix2=descact&amp;typedesc=comp&amp;_program=orfee.orfee_trt.sas" xr:uid="{265C7DED-A519-7243-9D74-C77B1187E8B0}"/>
    <hyperlink ref="Q43" r:id="rId55" display="https://www.scansante.fr/applications/flux-entre-etablissements-orfee/submit?an=20&amp;gp=K12&amp;choix1=choix1_etab&amp;finess=580972685&amp;choix2=descact&amp;typedesc=comp&amp;_program=orfee.orfee_trt.sas" xr:uid="{0B9A3C2A-081E-6047-8444-D6BC1F701948}"/>
    <hyperlink ref="Q44" r:id="rId56" display="https://www.scansante.fr/applications/flux-entre-etablissements-orfee/submit?an=20&amp;gp=X10&amp;choix1=choix1_etab&amp;finess=580972685&amp;choix2=descact&amp;typedesc=comp&amp;_program=orfee.orfee_trt.sas" xr:uid="{E1FE5F5C-718A-0244-9C0A-351511D0DF0A}"/>
    <hyperlink ref="AE3" r:id="rId57" display="https://www.scansante.fr/applications/flux-entre-etablissements-orfee/submit?an=20&amp;gp=ALL&amp;choix1=choix1_etab&amp;finess=580972610&amp;choix2=descact&amp;typedesc=comp&amp;_program=orfee.orfee_trt.sas" xr:uid="{C2D8DA20-3FDF-9843-909E-607D8AF7D95B}"/>
    <hyperlink ref="AE4" r:id="rId58" display="https://www.scansante.fr/applications/flux-entre-etablissements-orfee/submit?an=20&amp;gp=X08&amp;choix1=choix1_etab&amp;finess=580972610&amp;choix2=descact&amp;typedesc=comp&amp;_program=orfee.orfee_trt.sas" xr:uid="{46FF4138-E683-5149-833B-3259B9B7C381}"/>
    <hyperlink ref="AE5" r:id="rId59" display="https://www.scansante.fr/applications/flux-entre-etablissements-orfee/submit?an=20&amp;gp=X15&amp;choix1=choix1_etab&amp;finess=580972610&amp;choix2=descact&amp;typedesc=comp&amp;_program=orfee.orfee_trt.sas" xr:uid="{AB3D8086-7693-1840-B40C-C5D201F34F8E}"/>
    <hyperlink ref="AE6" r:id="rId60" display="https://www.scansante.fr/applications/flux-entre-etablissements-orfee/submit?an=20&amp;gp=X03&amp;choix1=choix1_etab&amp;finess=580972610&amp;choix2=descact&amp;typedesc=comp&amp;_program=orfee.orfee_trt.sas" xr:uid="{23B6B6F8-8E24-A94A-A1D7-2469A4681487}"/>
    <hyperlink ref="AE7" r:id="rId61" display="https://www.scansante.fr/applications/flux-entre-etablissements-orfee/submit?an=20&amp;gp=X12&amp;choix1=choix1_etab&amp;finess=580972610&amp;choix2=descact&amp;typedesc=comp&amp;_program=orfee.orfee_trt.sas" xr:uid="{B61769B4-79D7-324F-86FE-D65DC3DBBED7}"/>
    <hyperlink ref="AP3" r:id="rId62" display="https://www.scansante.fr/applications/flux-entre-etablissements-orfee/submit?an=20&amp;gp=ALL&amp;choix1=choix1_etab&amp;finess=580972644&amp;choix2=descact&amp;typedesc=comp&amp;_program=orfee.orfee_trt.sas" xr:uid="{30CDD1C3-A745-2440-8F4E-7EE17074395A}"/>
    <hyperlink ref="AP4" r:id="rId63" display="https://www.scansante.fr/applications/flux-entre-etablissements-orfee/submit?an=20&amp;gp=X08&amp;choix1=choix1_etab&amp;finess=580972644&amp;choix2=descact&amp;typedesc=comp&amp;_program=orfee.orfee_trt.sas" xr:uid="{13868D70-E22C-F948-995F-466AEEA75BEC}"/>
    <hyperlink ref="AP5" r:id="rId64" display="https://www.scansante.fr/applications/flux-entre-etablissements-orfee/submit?an=20&amp;gp=X20&amp;choix1=choix1_etab&amp;finess=580972644&amp;choix2=descact&amp;typedesc=comp&amp;_program=orfee.orfee_trt.sas" xr:uid="{222377ED-F04E-D240-9C99-73E2FC68599C}"/>
    <hyperlink ref="AP6" r:id="rId65" display="https://www.scansante.fr/applications/flux-entre-etablissements-orfee/submit?an=20&amp;gp=X07&amp;choix1=choix1_etab&amp;finess=580972644&amp;choix2=descact&amp;typedesc=comp&amp;_program=orfee.orfee_trt.sas" xr:uid="{41A1CE5A-7CD0-B740-A912-A3820A68FDC8}"/>
    <hyperlink ref="AP7" r:id="rId66" display="https://www.scansante.fr/applications/flux-entre-etablissements-orfee/submit?an=20&amp;gp=X15&amp;choix1=choix1_etab&amp;finess=580972644&amp;choix2=descact&amp;typedesc=comp&amp;_program=orfee.orfee_trt.sas" xr:uid="{6E6FFD91-A02B-8641-A46B-C1002586F73D}"/>
    <hyperlink ref="AP8" r:id="rId67" display="https://www.scansante.fr/applications/flux-entre-etablissements-orfee/submit?an=20&amp;gp=X24&amp;choix1=choix1_etab&amp;finess=580972644&amp;choix2=descact&amp;typedesc=comp&amp;_program=orfee.orfee_trt.sas" xr:uid="{B5F63A29-B528-DC47-A370-59D0A84B4AC6}"/>
    <hyperlink ref="AP9" r:id="rId68" display="https://www.scansante.fr/applications/flux-entre-etablissements-orfee/submit?an=20&amp;gp=S05&amp;choix1=choix1_etab&amp;finess=580972644&amp;choix2=descact&amp;typedesc=comp&amp;_program=orfee.orfee_trt.sas" xr:uid="{E48F19FF-192A-2D40-8B80-85CA8910B991}"/>
    <hyperlink ref="AP10" r:id="rId69" display="https://www.scansante.fr/applications/flux-entre-etablissements-orfee/submit?an=20&amp;gp=X06&amp;choix1=choix1_etab&amp;finess=580972644&amp;choix2=descact&amp;typedesc=comp&amp;_program=orfee.orfee_trt.sas" xr:uid="{99A79C47-8258-1C4B-A1A0-EFFF59BE0618}"/>
    <hyperlink ref="AP11" r:id="rId70" display="https://www.scansante.fr/applications/flux-entre-etablissements-orfee/submit?an=20&amp;gp=X03&amp;choix1=choix1_etab&amp;finess=580972644&amp;choix2=descact&amp;typedesc=comp&amp;_program=orfee.orfee_trt.sas" xr:uid="{ABF7E3F4-6CF8-7840-AA35-A1744D186A78}"/>
    <hyperlink ref="AP12" r:id="rId71" display="https://www.scansante.fr/applications/flux-entre-etablissements-orfee/submit?an=20&amp;gp=X02&amp;choix1=choix1_etab&amp;finess=580972644&amp;choix2=descact&amp;typedesc=comp&amp;_program=orfee.orfee_trt.sas" xr:uid="{7336A10E-6E11-7143-B829-EEF152F436C7}"/>
    <hyperlink ref="AP13" r:id="rId72" display="https://www.scansante.fr/applications/flux-entre-etablissements-orfee/submit?an=20&amp;gp=X12&amp;choix1=choix1_etab&amp;finess=580972644&amp;choix2=descact&amp;typedesc=comp&amp;_program=orfee.orfee_trt.sas" xr:uid="{C8B07CEC-2C07-A346-A0C4-2DDB3357FE60}"/>
    <hyperlink ref="AP14" r:id="rId73" display="https://www.scansante.fr/applications/flux-entre-etablissements-orfee/submit?an=20&amp;gp=X14&amp;choix1=choix1_etab&amp;finess=580972644&amp;choix2=descact&amp;typedesc=comp&amp;_program=orfee.orfee_trt.sas" xr:uid="{3855DEB8-00D0-8545-89DC-23C6202FD65E}"/>
    <hyperlink ref="AP15" r:id="rId74" display="https://www.scansante.fr/applications/flux-entre-etablissements-orfee/submit?an=20&amp;gp=X16&amp;choix1=choix1_etab&amp;finess=580972644&amp;choix2=descact&amp;typedesc=comp&amp;_program=orfee.orfee_trt.sas" xr:uid="{CFC80ABF-9334-8D49-B49F-424ABECD8D46}"/>
    <hyperlink ref="AZ3" r:id="rId75" display="https://www.scansante.fr/applications/flux-entre-etablissements-orfee/submit?an=20&amp;gp=ALL&amp;choix1=choix1_etab&amp;finess=580972693&amp;choix2=descact&amp;typedesc=comp&amp;_program=orfee.orfee_trt.sas" xr:uid="{6D028AD7-2FCC-E84B-ADAD-75B94BA8E664}"/>
    <hyperlink ref="AZ4" r:id="rId76" display="https://www.scansante.fr/applications/flux-entre-etablissements-orfee/submit?an=20&amp;gp=C09&amp;choix1=choix1_etab&amp;finess=580972693&amp;choix2=descact&amp;typedesc=comp&amp;_program=orfee.orfee_trt.sas" xr:uid="{E044509F-BC53-3B40-84D8-73DF31B34F54}"/>
    <hyperlink ref="AZ12" r:id="rId77" display="https://www.scansante.fr/applications/flux-entre-etablissements-orfee/submit?an=20&amp;gp=X03&amp;choix1=choix1_etab&amp;finess=580972693&amp;choix2=descact&amp;typedesc=comp&amp;_program=orfee.orfee_trt.sas" xr:uid="{BEC67951-F04F-D043-948B-8F01B14821A7}"/>
    <hyperlink ref="AZ17" r:id="rId78" display="https://www.scansante.fr/applications/flux-entre-etablissements-orfee/submit?an=20&amp;gp=X08&amp;choix1=choix1_etab&amp;finess=580972693&amp;choix2=descact&amp;typedesc=comp&amp;_program=orfee.orfee_trt.sas" xr:uid="{DA7EFB09-E24A-6248-AA8F-84801BE514A1}"/>
    <hyperlink ref="AZ21" r:id="rId79" display="https://www.scansante.fr/applications/flux-entre-etablissements-orfee/submit?an=20&amp;gp=X07&amp;choix1=choix1_etab&amp;finess=580972693&amp;choix2=descact&amp;typedesc=comp&amp;_program=orfee.orfee_trt.sas" xr:uid="{6C617969-0B00-3242-B09C-66FDB8C73BAD}"/>
    <hyperlink ref="AZ25" r:id="rId80" display="https://www.scansante.fr/applications/flux-entre-etablissements-orfee/submit?an=20&amp;gp=X02&amp;choix1=choix1_etab&amp;finess=580972693&amp;choix2=descact&amp;typedesc=comp&amp;_program=orfee.orfee_trt.sas" xr:uid="{DD3BB286-9BEF-544B-9506-734EDCE72A4E}"/>
    <hyperlink ref="AZ33" r:id="rId81" display="https://www.scansante.fr/applications/flux-entre-etablissements-orfee/submit?an=20&amp;gp=X18&amp;choix1=choix1_etab&amp;finess=580972693&amp;choix2=descact&amp;typedesc=comp&amp;_program=orfee.orfee_trt.sas" xr:uid="{5CCD6AEC-85A7-1D4B-8B52-576D444D790C}"/>
    <hyperlink ref="AZ35" r:id="rId82" display="https://www.scansante.fr/applications/flux-entre-etablissements-orfee/submit?an=20&amp;gp=X06&amp;choix1=choix1_etab&amp;finess=580972693&amp;choix2=descact&amp;typedesc=comp&amp;_program=orfee.orfee_trt.sas" xr:uid="{85013953-B995-0041-9A36-0ADE5F2CFB9D}"/>
    <hyperlink ref="AZ37" r:id="rId83" display="https://www.scansante.fr/applications/flux-entre-etablissements-orfee/submit?an=20&amp;gp=X05&amp;choix1=choix1_etab&amp;finess=580972693&amp;choix2=descact&amp;typedesc=comp&amp;_program=orfee.orfee_trt.sas" xr:uid="{BDBE4477-2595-4542-88EB-0CC9A5349FCF}"/>
    <hyperlink ref="AZ40" r:id="rId84" display="https://www.scansante.fr/applications/flux-entre-etablissements-orfee/submit?an=20&amp;gp=X15&amp;choix1=choix1_etab&amp;finess=580972693&amp;choix2=descact&amp;typedesc=comp&amp;_program=orfee.orfee_trt.sas" xr:uid="{B405EC1B-A03D-BE41-B4D1-D4F95BE0DCCF}"/>
    <hyperlink ref="AZ41" r:id="rId85" display="https://www.scansante.fr/applications/flux-entre-etablissements-orfee/submit?an=20&amp;gp=X21&amp;choix1=choix1_etab&amp;finess=580972693&amp;choix2=descact&amp;typedesc=comp&amp;_program=orfee.orfee_trt.sas" xr:uid="{273A7D57-3EC3-F847-AF7F-46BC450B0A11}"/>
    <hyperlink ref="AZ43" r:id="rId86" display="https://www.scansante.fr/applications/flux-entre-etablissements-orfee/submit?an=20&amp;gp=X14&amp;choix1=choix1_etab&amp;finess=580972693&amp;choix2=descact&amp;typedesc=comp&amp;_program=orfee.orfee_trt.sas" xr:uid="{61C331C2-B7DE-AE4D-B912-403039D397CC}"/>
    <hyperlink ref="AZ44" r:id="rId87" display="https://www.scansante.fr/applications/flux-entre-etablissements-orfee/submit?an=20&amp;gp=X16&amp;choix1=choix1_etab&amp;finess=580972693&amp;choix2=descact&amp;typedesc=comp&amp;_program=orfee.orfee_trt.sas" xr:uid="{61F9E4BA-363C-CB44-95FB-4086EE2B2216}"/>
    <hyperlink ref="AZ46" r:id="rId88" display="https://www.scansante.fr/applications/flux-entre-etablissements-orfee/submit?an=20&amp;gp=K05&amp;choix1=choix1_etab&amp;finess=580972693&amp;choix2=descact&amp;typedesc=comp&amp;_program=orfee.orfee_trt.sas" xr:uid="{3111A0C8-ABE1-424D-BADC-F7937A925111}"/>
    <hyperlink ref="AZ48" r:id="rId89" display="https://www.scansante.fr/applications/flux-entre-etablissements-orfee/submit?an=20&amp;gp=C14&amp;choix1=choix1_etab&amp;finess=580972693&amp;choix2=descact&amp;typedesc=comp&amp;_program=orfee.orfee_trt.sas" xr:uid="{1092EC80-D695-0048-A900-AC6177B6D9C7}"/>
    <hyperlink ref="AZ49" r:id="rId90" display="https://www.scansante.fr/applications/flux-entre-etablissements-orfee/submit?an=20&amp;gp=X20&amp;choix1=choix1_etab&amp;finess=580972693&amp;choix2=descact&amp;typedesc=comp&amp;_program=orfee.orfee_trt.sas" xr:uid="{FD711401-5DA0-4544-944D-589048E8FBE9}"/>
    <hyperlink ref="AZ50" r:id="rId91" display="https://www.scansante.fr/applications/flux-entre-etablissements-orfee/submit?an=20&amp;gp=C06&amp;choix1=choix1_etab&amp;finess=580972693&amp;choix2=descact&amp;typedesc=comp&amp;_program=orfee.orfee_trt.sas" xr:uid="{B282F079-60C2-D349-8174-2A4E615FB7DA}"/>
    <hyperlink ref="AZ51" r:id="rId92" display="https://www.scansante.fr/applications/flux-entre-etablissements-orfee/submit?an=20&amp;gp=X12&amp;choix1=choix1_etab&amp;finess=580972693&amp;choix2=descact&amp;typedesc=comp&amp;_program=orfee.orfee_trt.sas" xr:uid="{05B9F716-01FE-AE49-9C1E-98ED2B27D381}"/>
    <hyperlink ref="AZ52" r:id="rId93" display="https://www.scansante.fr/applications/flux-entre-etablissements-orfee/submit?an=20&amp;gp=X19&amp;choix1=choix1_etab&amp;finess=580972693&amp;choix2=descact&amp;typedesc=comp&amp;_program=orfee.orfee_trt.sas" xr:uid="{6C604300-53ED-1A42-91D7-E6C126CFE156}"/>
    <hyperlink ref="AZ53" r:id="rId94" display="https://www.scansante.fr/applications/flux-entre-etablissements-orfee/submit?an=20&amp;gp=S01&amp;choix1=choix1_etab&amp;finess=580972693&amp;choix2=descact&amp;typedesc=comp&amp;_program=orfee.orfee_trt.sas" xr:uid="{B77E6B48-5732-494E-81B4-3278D4E45657}"/>
    <hyperlink ref="AZ54" r:id="rId95" display="https://www.scansante.fr/applications/flux-entre-etablissements-orfee/submit?an=20&amp;gp=S02&amp;choix1=choix1_etab&amp;finess=580972693&amp;choix2=descact&amp;typedesc=comp&amp;_program=orfee.orfee_trt.sas" xr:uid="{F1E4B546-3EF1-E04D-AF26-5AB87FB6844B}"/>
    <hyperlink ref="AZ55" r:id="rId96" display="https://www.scansante.fr/applications/flux-entre-etablissements-orfee/submit?an=20&amp;gp=S03&amp;choix1=choix1_etab&amp;finess=580972693&amp;choix2=descact&amp;typedesc=comp&amp;_program=orfee.orfee_trt.sas" xr:uid="{2C4B62EB-5840-0142-A945-094103899495}"/>
    <hyperlink ref="AZ56" r:id="rId97" display="https://www.scansante.fr/applications/flux-entre-etablissements-orfee/submit?an=20&amp;gp=N02&amp;choix1=choix1_etab&amp;finess=580972693&amp;choix2=descact&amp;typedesc=comp&amp;_program=orfee.orfee_trt.sas" xr:uid="{7A60D3AD-FB0D-2A43-9E23-4611012100AD}"/>
    <hyperlink ref="AZ57" r:id="rId98" display="https://www.scansante.fr/applications/flux-entre-etablissements-orfee/submit?an=20&amp;gp=O01&amp;choix1=choix1_etab&amp;finess=580972693&amp;choix2=descact&amp;typedesc=comp&amp;_program=orfee.orfee_trt.sas" xr:uid="{5921074A-7C6C-6241-9DD7-4A6A3C5E36D4}"/>
    <hyperlink ref="AZ58" r:id="rId99" display="https://www.scansante.fr/applications/flux-entre-etablissements-orfee/submit?an=20&amp;gp=S05&amp;choix1=choix1_etab&amp;finess=580972693&amp;choix2=descact&amp;typedesc=comp&amp;_program=orfee.orfee_trt.sas" xr:uid="{98554BA7-91AB-564A-B811-89C90A870EC3}"/>
    <hyperlink ref="AZ59" r:id="rId100" display="https://www.scansante.fr/applications/flux-entre-etablissements-orfee/submit?an=20&amp;gp=X24&amp;choix1=choix1_etab&amp;finess=580972693&amp;choix2=descact&amp;typedesc=comp&amp;_program=orfee.orfee_trt.sas" xr:uid="{D54190B0-707D-3247-B311-76A0170BE982}"/>
    <hyperlink ref="AZ60" r:id="rId101" display="https://www.scansante.fr/applications/flux-entre-etablissements-orfee/submit?an=20&amp;gp=K02&amp;choix1=choix1_etab&amp;finess=580972693&amp;choix2=descact&amp;typedesc=comp&amp;_program=orfee.orfee_trt.sas" xr:uid="{45CBD8B6-0D83-0146-94EE-DE034B250161}"/>
    <hyperlink ref="AZ61" r:id="rId102" display="https://www.scansante.fr/applications/flux-entre-etablissements-orfee/submit?an=20&amp;gp=O04&amp;choix1=choix1_etab&amp;finess=580972693&amp;choix2=descact&amp;typedesc=comp&amp;_program=orfee.orfee_trt.sas" xr:uid="{9378B118-B5FF-C44A-8A4A-81A4DF04D833}"/>
    <hyperlink ref="AZ62" r:id="rId103" display="https://www.scansante.fr/applications/flux-entre-etablissements-orfee/submit?an=20&amp;gp=X09&amp;choix1=choix1_etab&amp;finess=580972693&amp;choix2=descact&amp;typedesc=comp&amp;_program=orfee.orfee_trt.sas" xr:uid="{5346EACF-BC45-5540-9858-EBDAA7B32AB2}"/>
    <hyperlink ref="AZ63" r:id="rId104" display="https://www.scansante.fr/applications/flux-entre-etablissements-orfee/submit?an=20&amp;gp=C07&amp;choix1=choix1_etab&amp;finess=580972693&amp;choix2=descact&amp;typedesc=comp&amp;_program=orfee.orfee_trt.sas" xr:uid="{FACEA674-E77B-AC48-A603-10048D4B3969}"/>
    <hyperlink ref="AZ64" r:id="rId105" display="https://www.scansante.fr/applications/flux-entre-etablissements-orfee/submit?an=20&amp;gp=O02&amp;choix1=choix1_etab&amp;finess=580972693&amp;choix2=descact&amp;typedesc=comp&amp;_program=orfee.orfee_trt.sas" xr:uid="{08C90B1E-9F43-9645-8CA1-FAF76F0A03AE}"/>
    <hyperlink ref="AZ65" r:id="rId106" display="https://www.scansante.fr/applications/flux-entre-etablissements-orfee/submit?an=20&amp;gp=X22&amp;choix1=choix1_etab&amp;finess=580972693&amp;choix2=descact&amp;typedesc=comp&amp;_program=orfee.orfee_trt.sas" xr:uid="{14A69D32-ACA4-3749-87A0-5696663D16C0}"/>
    <hyperlink ref="AZ66" r:id="rId107" display="https://www.scansante.fr/applications/flux-entre-etablissements-orfee/submit?an=20&amp;gp=C17&amp;choix1=choix1_etab&amp;finess=580972693&amp;choix2=descact&amp;typedesc=comp&amp;_program=orfee.orfee_trt.sas" xr:uid="{8651149E-BD6D-C84B-A4EA-BF9189242982}"/>
    <hyperlink ref="AZ67" r:id="rId108" display="https://www.scansante.fr/applications/flux-entre-etablissements-orfee/submit?an=20&amp;gp=K12&amp;choix1=choix1_etab&amp;finess=580972693&amp;choix2=descact&amp;typedesc=comp&amp;_program=orfee.orfee_trt.sas" xr:uid="{F8E92249-B9BD-CE46-90F2-99EDFAB25424}"/>
    <hyperlink ref="AZ68" r:id="rId109" display="https://www.scansante.fr/applications/flux-entre-etablissements-orfee/submit?an=20&amp;gp=C15&amp;choix1=choix1_etab&amp;finess=580972693&amp;choix2=descact&amp;typedesc=comp&amp;_program=orfee.orfee_trt.sas" xr:uid="{5AC51F9E-64B1-E94E-9320-C048C8C3FF74}"/>
    <hyperlink ref="AZ69" r:id="rId110" display="https://www.scansante.fr/applications/flux-entre-etablissements-orfee/submit?an=20&amp;gp=X23&amp;choix1=choix1_etab&amp;finess=580972693&amp;choix2=descact&amp;typedesc=comp&amp;_program=orfee.orfee_trt.sas" xr:uid="{05768EA3-D959-D549-90BE-1183D8575227}"/>
    <hyperlink ref="AZ70" r:id="rId111" display="https://www.scansante.fr/applications/flux-entre-etablissements-orfee/submit?an=20&amp;gp=X04&amp;choix1=choix1_etab&amp;finess=580972693&amp;choix2=descact&amp;typedesc=comp&amp;_program=orfee.orfee_trt.sas" xr:uid="{3ADE2C20-0AA3-DA46-B0E1-572C34E25441}"/>
    <hyperlink ref="AZ71" r:id="rId112" display="https://www.scansante.fr/applications/flux-entre-etablissements-orfee/submit?an=20&amp;gp=C13&amp;choix1=choix1_etab&amp;finess=580972693&amp;choix2=descact&amp;typedesc=comp&amp;_program=orfee.orfee_trt.sas" xr:uid="{0B970E90-5D29-E249-8A22-D4F2B270C36D}"/>
    <hyperlink ref="AZ72" r:id="rId113" display="https://www.scansante.fr/applications/flux-entre-etablissements-orfee/submit?an=20&amp;gp=O03&amp;choix1=choix1_etab&amp;finess=580972693&amp;choix2=descact&amp;typedesc=comp&amp;_program=orfee.orfee_trt.sas" xr:uid="{F1A69A17-45A7-CD42-867E-3B516644FC46}"/>
    <hyperlink ref="AZ73" r:id="rId114" display="https://www.scansante.fr/applications/flux-entre-etablissements-orfee/submit?an=20&amp;gp=C25&amp;choix1=choix1_etab&amp;finess=580972693&amp;choix2=descact&amp;typedesc=comp&amp;_program=orfee.orfee_trt.sas" xr:uid="{0B53EE40-44B5-B94A-9792-DEACF4388767}"/>
    <hyperlink ref="AZ74" r:id="rId115" display="https://www.scansante.fr/applications/flux-entre-etablissements-orfee/submit?an=20&amp;gp=C19&amp;choix1=choix1_etab&amp;finess=580972693&amp;choix2=descact&amp;typedesc=comp&amp;_program=orfee.orfee_trt.sas" xr:uid="{F859915F-6CC5-A04C-909D-6882FCB9CB25}"/>
    <hyperlink ref="AZ75" r:id="rId116" display="https://www.scansante.fr/applications/flux-entre-etablissements-orfee/submit?an=20&amp;gp=K10&amp;choix1=choix1_etab&amp;finess=580972693&amp;choix2=descact&amp;typedesc=comp&amp;_program=orfee.orfee_trt.sas" xr:uid="{868A7708-A950-9D44-A89B-3623C01DCBCD}"/>
    <hyperlink ref="AZ76" r:id="rId117" display="https://www.scansante.fr/applications/flux-entre-etablissements-orfee/submit?an=20&amp;gp=K06&amp;choix1=choix1_etab&amp;finess=580972693&amp;choix2=descact&amp;typedesc=comp&amp;_program=orfee.orfee_trt.sas" xr:uid="{F3D3C581-D98E-6B49-9614-7F81B0360381}"/>
    <hyperlink ref="AZ77" r:id="rId118" display="https://www.scansante.fr/applications/flux-entre-etablissements-orfee/submit?an=20&amp;gp=C05&amp;choix1=choix1_etab&amp;finess=580972693&amp;choix2=descact&amp;typedesc=comp&amp;_program=orfee.orfee_trt.sas" xr:uid="{A8B21056-5D56-EA43-B97C-26232EA1CA40}"/>
    <hyperlink ref="AZ78" r:id="rId119" display="https://www.scansante.fr/applications/flux-entre-etablissements-orfee/submit?an=20&amp;gp=X13&amp;choix1=choix1_etab&amp;finess=580972693&amp;choix2=descact&amp;typedesc=comp&amp;_program=orfee.orfee_trt.sas" xr:uid="{0C56E235-1C90-0F4F-945D-6C2A4B90781C}"/>
    <hyperlink ref="AZ79" r:id="rId120" display="https://www.scansante.fr/applications/flux-entre-etablissements-orfee/submit?an=20&amp;gp=X11&amp;choix1=choix1_etab&amp;finess=580972693&amp;choix2=descact&amp;typedesc=comp&amp;_program=orfee.orfee_trt.sas" xr:uid="{FE4E95F7-3028-F147-80FA-0C5B54EFBA0D}"/>
    <hyperlink ref="AZ80" r:id="rId121" display="https://www.scansante.fr/applications/flux-entre-etablissements-orfee/submit?an=20&amp;gp=C08&amp;choix1=choix1_etab&amp;finess=580972693&amp;choix2=descact&amp;typedesc=comp&amp;_program=orfee.orfee_trt.sas" xr:uid="{685B6025-88AC-E746-9936-83B188320EDF}"/>
    <hyperlink ref="AZ81" r:id="rId122" display="https://www.scansante.fr/applications/flux-entre-etablissements-orfee/submit?an=20&amp;gp=K13&amp;choix1=choix1_etab&amp;finess=580972693&amp;choix2=descact&amp;typedesc=comp&amp;_program=orfee.orfee_trt.sas" xr:uid="{FD17375F-49F3-3B4B-8EBB-C6708A960F26}"/>
    <hyperlink ref="AZ82" r:id="rId123" display="https://www.scansante.fr/applications/flux-entre-etablissements-orfee/submit?an=20&amp;gp=X10&amp;choix1=choix1_etab&amp;finess=580972693&amp;choix2=descact&amp;typedesc=comp&amp;_program=orfee.orfee_trt.sas" xr:uid="{54B7B1E2-6335-BD44-838B-BB0C009B7641}"/>
    <hyperlink ref="AZ83" r:id="rId124" display="https://www.scansante.fr/applications/flux-entre-etablissements-orfee/submit?an=20&amp;gp=C10&amp;choix1=choix1_etab&amp;finess=580972693&amp;choix2=descact&amp;typedesc=comp&amp;_program=orfee.orfee_trt.sas" xr:uid="{BC5F67CE-7867-B94C-A4CD-ADFD39B0E242}"/>
    <hyperlink ref="AZ84" r:id="rId125" display="https://www.scansante.fr/applications/flux-entre-etablissements-orfee/submit?an=20&amp;gp=C23&amp;choix1=choix1_etab&amp;finess=580972693&amp;choix2=descact&amp;typedesc=comp&amp;_program=orfee.orfee_trt.sas" xr:uid="{4A3902A3-4BE2-9D4B-95D3-6128C63832F1}"/>
    <hyperlink ref="AZ85" r:id="rId126" display="https://www.scansante.fr/applications/flux-entre-etablissements-orfee/submit?an=20&amp;gp=C20&amp;choix1=choix1_etab&amp;finess=580972693&amp;choix2=descact&amp;typedesc=comp&amp;_program=orfee.orfee_trt.sas" xr:uid="{1F48D488-B7AB-D54A-861D-E5AB59ABF7B9}"/>
    <hyperlink ref="AZ86" r:id="rId127" display="https://www.scansante.fr/applications/flux-entre-etablissements-orfee/submit?an=20&amp;gp=C21&amp;choix1=choix1_etab&amp;finess=580972693&amp;choix2=descact&amp;typedesc=comp&amp;_program=orfee.orfee_trt.sas" xr:uid="{5E1865A7-8DEC-0B4E-A9C8-D3DA3DCACFBC}"/>
    <hyperlink ref="AZ87" r:id="rId128" display="https://www.scansante.fr/applications/flux-entre-etablissements-orfee/submit?an=20&amp;gp=K04&amp;choix1=choix1_etab&amp;finess=580972693&amp;choix2=descact&amp;typedesc=comp&amp;_program=orfee.orfee_trt.sas" xr:uid="{C21B9875-FDB0-3643-BE3B-17C5F248E5D7}"/>
    <hyperlink ref="AZ88" r:id="rId129" display="https://www.scansante.fr/applications/flux-entre-etablissements-orfee/submit?an=20&amp;gp=C16&amp;choix1=choix1_etab&amp;finess=580972693&amp;choix2=descact&amp;typedesc=comp&amp;_program=orfee.orfee_trt.sas" xr:uid="{DEB254B5-A5C4-2448-804B-A7A0BFA0186E}"/>
    <hyperlink ref="AZ89" r:id="rId130" display="https://www.scansante.fr/applications/flux-entre-etablissements-orfee/submit?an=20&amp;gp=C22&amp;choix1=choix1_etab&amp;finess=580972693&amp;choix2=descact&amp;typedesc=comp&amp;_program=orfee.orfee_trt.sas" xr:uid="{9F6194EE-03A2-1D4B-BFCF-57E5405AC31D}"/>
    <hyperlink ref="AZ90" r:id="rId131" display="https://www.scansante.fr/applications/flux-entre-etablissements-orfee/submit?an=20&amp;gp=K09&amp;choix1=choix1_etab&amp;finess=580972693&amp;choix2=descact&amp;typedesc=comp&amp;_program=orfee.orfee_trt.sas" xr:uid="{EBBCD274-9439-454A-A2E7-556224A4ECB1}"/>
    <hyperlink ref="AZ91" r:id="rId132" display="https://www.scansante.fr/applications/flux-entre-etablissements-orfee/submit?an=20&amp;gp=K15&amp;choix1=choix1_etab&amp;finess=580972693&amp;choix2=descact&amp;typedesc=comp&amp;_program=orfee.orfee_trt.sas" xr:uid="{EDA73940-8953-9947-95EC-43D61D7355F3}"/>
    <hyperlink ref="AZ92" r:id="rId133" display="https://www.scansante.fr/applications/flux-entre-etablissements-orfee/submit?an=20&amp;gp=S06&amp;choix1=choix1_etab&amp;finess=580972693&amp;choix2=descact&amp;typedesc=comp&amp;_program=orfee.orfee_trt.sas" xr:uid="{D68F0BFC-F0A4-2142-A71F-050B8DA1B213}"/>
    <hyperlink ref="AZ93" r:id="rId134" display="https://www.scansante.fr/applications/flux-entre-etablissements-orfee/submit?an=20&amp;gp=X17&amp;choix1=choix1_etab&amp;finess=580972693&amp;choix2=descact&amp;typedesc=comp&amp;_program=orfee.orfee_trt.sas" xr:uid="{555839BD-B733-E040-BCCF-2FAFE2D2AF6F}"/>
    <hyperlink ref="AZ94" r:id="rId135" display="https://www.scansante.fr/applications/flux-entre-etablissements-orfee/submit?an=20&amp;gp=N03&amp;choix1=choix1_etab&amp;finess=580972693&amp;choix2=descact&amp;typedesc=comp&amp;_program=orfee.orfee_trt.sas" xr:uid="{3C39B7D8-CD7E-324C-8F88-9BF1FC482FCF}"/>
    <hyperlink ref="BN3" r:id="rId136" display="https://www.scansante.fr/applications/flux-entre-etablissements-orfee/submit?an=20&amp;gp=ALL&amp;choix1=choix1_etab&amp;finess=580004836&amp;choix2=descact&amp;typedesc=comp&amp;_program=orfee.orfee_trt.sas" xr:uid="{304E6F94-9D39-5F49-AED9-0F30C9299942}"/>
    <hyperlink ref="BN4" r:id="rId137" display="https://www.scansante.fr/applications/flux-entre-etablissements-orfee/submit?an=20&amp;gp=X20&amp;choix1=choix1_etab&amp;finess=580004836&amp;choix2=descact&amp;typedesc=comp&amp;_program=orfee.orfee_trt.sas" xr:uid="{0F87A7F9-F689-B348-9787-B093A7917214}"/>
    <hyperlink ref="BN6" r:id="rId138" display="https://www.scansante.fr/applications/flux-entre-etablissements-orfee/submit?an=20&amp;gp=X06&amp;choix1=choix1_etab&amp;finess=580004836&amp;choix2=descact&amp;typedesc=comp&amp;_program=orfee.orfee_trt.sas" xr:uid="{A515914F-0B33-194F-8657-DCC9FF0E7112}"/>
    <hyperlink ref="BN8" r:id="rId139" display="https://www.scansante.fr/applications/flux-entre-etablissements-orfee/submit?an=20&amp;gp=X08&amp;choix1=choix1_etab&amp;finess=580004836&amp;choix2=descact&amp;typedesc=comp&amp;_program=orfee.orfee_trt.sas" xr:uid="{131210D0-46DE-CA45-9631-5E2C9C6E7741}"/>
    <hyperlink ref="BN9" r:id="rId140" display="https://www.scansante.fr/applications/flux-entre-etablissements-orfee/submit?an=20&amp;gp=X05&amp;choix1=choix1_etab&amp;finess=580004836&amp;choix2=descact&amp;typedesc=comp&amp;_program=orfee.orfee_trt.sas" xr:uid="{31B70986-6DE9-224B-9C6A-ED6CBFFE0E04}"/>
    <hyperlink ref="BN10" r:id="rId141" display="https://www.scansante.fr/applications/flux-entre-etablissements-orfee/submit?an=20&amp;gp=X07&amp;choix1=choix1_etab&amp;finess=580004836&amp;choix2=descact&amp;typedesc=comp&amp;_program=orfee.orfee_trt.sas" xr:uid="{F0AACAEE-89C1-6047-81E3-3B646250E980}"/>
    <hyperlink ref="BN11" r:id="rId142" display="https://www.scansante.fr/applications/flux-entre-etablissements-orfee/submit?an=20&amp;gp=X03&amp;choix1=choix1_etab&amp;finess=580004836&amp;choix2=descact&amp;typedesc=comp&amp;_program=orfee.orfee_trt.sas" xr:uid="{DA275463-B0A3-7141-A02B-EF72D326E14F}"/>
    <hyperlink ref="BN12" r:id="rId143" display="https://www.scansante.fr/applications/flux-entre-etablissements-orfee/submit?an=20&amp;gp=X12&amp;choix1=choix1_etab&amp;finess=580004836&amp;choix2=descact&amp;typedesc=comp&amp;_program=orfee.orfee_trt.sas" xr:uid="{A93EB3E1-F15C-7441-B143-CF36D9460C2F}"/>
    <hyperlink ref="BN13" r:id="rId144" display="https://www.scansante.fr/applications/flux-entre-etablissements-orfee/submit?an=20&amp;gp=X24&amp;choix1=choix1_etab&amp;finess=580004836&amp;choix2=descact&amp;typedesc=comp&amp;_program=orfee.orfee_trt.sas" xr:uid="{3D3EFF91-1316-464A-B1A3-BCC0784055D0}"/>
    <hyperlink ref="BN14" r:id="rId145" display="https://www.scansante.fr/applications/flux-entre-etablissements-orfee/submit?an=20&amp;gp=X02&amp;choix1=choix1_etab&amp;finess=580004836&amp;choix2=descact&amp;typedesc=comp&amp;_program=orfee.orfee_trt.sas" xr:uid="{FC63D782-78E7-A341-BE0C-DC19173E564B}"/>
    <hyperlink ref="BN15" r:id="rId146" display="https://www.scansante.fr/applications/flux-entre-etablissements-orfee/submit?an=20&amp;gp=X15&amp;choix1=choix1_etab&amp;finess=580004836&amp;choix2=descact&amp;typedesc=comp&amp;_program=orfee.orfee_trt.sas" xr:uid="{C7C7C3F2-3358-2542-9D66-50DAFC5C243E}"/>
    <hyperlink ref="BN16" r:id="rId147" display="https://www.scansante.fr/applications/flux-entre-etablissements-orfee/submit?an=20&amp;gp=X16&amp;choix1=choix1_etab&amp;finess=580004836&amp;choix2=descact&amp;typedesc=comp&amp;_program=orfee.orfee_trt.sas" xr:uid="{470646BE-473F-C346-B65C-A8C66B1C5822}"/>
    <hyperlink ref="BN17" r:id="rId148" display="https://www.scansante.fr/applications/flux-entre-etablissements-orfee/submit?an=20&amp;gp=X14&amp;choix1=choix1_etab&amp;finess=580004836&amp;choix2=descact&amp;typedesc=comp&amp;_program=orfee.orfee_trt.sas" xr:uid="{585CD120-3980-0048-9300-5A150AD0A0A3}"/>
    <hyperlink ref="CB3" r:id="rId149" display="https://www.scansante.fr/applications/flux-entre-etablissements-orfee/submit?an=20&amp;gp=ALL&amp;choix1=choix1_etab&amp;finess=580972651&amp;choix2=descact&amp;typedesc=comp&amp;_program=orfee.orfee_trt.sas" xr:uid="{0A2052A3-A7AE-9E41-99B5-986D20B32242}"/>
    <hyperlink ref="CB4" r:id="rId150" display="https://www.scansante.fr/applications/flux-entre-etablissements-orfee/submit?an=20&amp;gp=X05&amp;choix1=choix1_etab&amp;finess=580972651&amp;choix2=descact&amp;typedesc=comp&amp;_program=orfee.orfee_trt.sas" xr:uid="{D75C352F-B892-3744-BB63-35B7E8F0890F}"/>
    <hyperlink ref="CB6" r:id="rId151" display="https://www.scansante.fr/applications/flux-entre-etablissements-orfee/submit?an=20&amp;gp=X03&amp;choix1=choix1_etab&amp;finess=580972651&amp;choix2=descact&amp;typedesc=comp&amp;_program=orfee.orfee_trt.sas" xr:uid="{D4887051-0C3A-2042-99C2-79FBD4D682DD}"/>
    <hyperlink ref="CB7" r:id="rId152" display="https://www.scansante.fr/applications/flux-entre-etablissements-orfee/submit?an=20&amp;gp=X08&amp;choix1=choix1_etab&amp;finess=580972651&amp;choix2=descact&amp;typedesc=comp&amp;_program=orfee.orfee_trt.sas" xr:uid="{0E7207CA-4085-9E43-B176-BC1B6CEBE65F}"/>
    <hyperlink ref="CB8" r:id="rId153" display="https://www.scansante.fr/applications/flux-entre-etablissements-orfee/submit?an=20&amp;gp=X22&amp;choix1=choix1_etab&amp;finess=580972651&amp;choix2=descact&amp;typedesc=comp&amp;_program=orfee.orfee_trt.sas" xr:uid="{D0C93383-C3DC-4C4B-92D9-8FB74BD08300}"/>
    <hyperlink ref="CB9" r:id="rId154" display="https://www.scansante.fr/applications/flux-entre-etablissements-orfee/submit?an=20&amp;gp=X20&amp;choix1=choix1_etab&amp;finess=580972651&amp;choix2=descact&amp;typedesc=comp&amp;_program=orfee.orfee_trt.sas" xr:uid="{C19A8BB3-FAFB-7940-B572-B8D0B41C9B32}"/>
    <hyperlink ref="CB10" r:id="rId155" display="https://www.scansante.fr/applications/flux-entre-etablissements-orfee/submit?an=20&amp;gp=X24&amp;choix1=choix1_etab&amp;finess=580972651&amp;choix2=descact&amp;typedesc=comp&amp;_program=orfee.orfee_trt.sas" xr:uid="{A2796B1F-78D4-5F46-A45F-3F680E0E054E}"/>
    <hyperlink ref="CB11" r:id="rId156" display="https://www.scansante.fr/applications/flux-entre-etablissements-orfee/submit?an=20&amp;gp=X07&amp;choix1=choix1_etab&amp;finess=580972651&amp;choix2=descact&amp;typedesc=comp&amp;_program=orfee.orfee_trt.sas" xr:uid="{58918C66-4BC8-3744-99ED-279DA1775486}"/>
    <hyperlink ref="CB12" r:id="rId157" display="https://www.scansante.fr/applications/flux-entre-etablissements-orfee/submit?an=20&amp;gp=X06&amp;choix1=choix1_etab&amp;finess=580972651&amp;choix2=descact&amp;typedesc=comp&amp;_program=orfee.orfee_trt.sas" xr:uid="{45958BCB-772E-E240-905E-6FA3E9CF4C4F}"/>
    <hyperlink ref="CB13" r:id="rId158" display="https://www.scansante.fr/applications/flux-entre-etablissements-orfee/submit?an=20&amp;gp=X15&amp;choix1=choix1_etab&amp;finess=580972651&amp;choix2=descact&amp;typedesc=comp&amp;_program=orfee.orfee_trt.sas" xr:uid="{31B8BD87-7DA5-7C45-A043-1A2FA4A51279}"/>
    <hyperlink ref="CB14" r:id="rId159" display="https://www.scansante.fr/applications/flux-entre-etablissements-orfee/submit?an=20&amp;gp=X18&amp;choix1=choix1_etab&amp;finess=580972651&amp;choix2=descact&amp;typedesc=comp&amp;_program=orfee.orfee_trt.sas" xr:uid="{AB2C3D36-A7B1-404E-B39D-A846474BF0B6}"/>
    <hyperlink ref="CB15" r:id="rId160" display="https://www.scansante.fr/applications/flux-entre-etablissements-orfee/submit?an=20&amp;gp=X02&amp;choix1=choix1_etab&amp;finess=580972651&amp;choix2=descact&amp;typedesc=comp&amp;_program=orfee.orfee_trt.sas" xr:uid="{19DC490E-949A-3F44-8A7A-58516840005E}"/>
    <hyperlink ref="AZ29" r:id="rId161" display="https://www.scansante.fr/applications/flux-entre-etablissements-orfee/submit?an=20&amp;gp=C11&amp;choix1=choix1_etab&amp;finess=580972693&amp;choix2=descact&amp;typedesc=comp&amp;_program=orfee.orfee_trt.sas" xr:uid="{E4FB64C5-CEE4-3A4A-B3D3-FF336FE8347C}"/>
    <hyperlink ref="C5" r:id="rId162" display="https://www.scansante.fr/applications/flux-entre-etablissements-orfee/submit?an=20&amp;gp=X08&amp;choix1=choix1_etab&amp;finess=580972677&amp;choix2=descact&amp;typedesc=comp&amp;_program=orfee.orfee_trt.sas" xr:uid="{9C60D15D-2047-3D40-AE9B-170ED63EC9D9}"/>
    <hyperlink ref="C7" r:id="rId163" display="https://www.scansante.fr/applications/flux-entre-etablissements-orfee/submit?an=20&amp;gp=X03&amp;choix1=choix1_etab&amp;finess=580972677&amp;choix2=descact&amp;typedesc=comp&amp;_program=orfee.orfee_trt.sas" xr:uid="{8507A3FC-ED21-ED47-BF6C-986CAF9F11B4}"/>
    <hyperlink ref="Q5" r:id="rId164" display="https://www.scansante.fr/applications/flux-entre-etablissements-orfee/submit?an=20&amp;gp=X20&amp;choix1=choix1_etab&amp;finess=580972685&amp;choix2=descact&amp;typedesc=comp&amp;_program=orfee.orfee_trt.sas" xr:uid="{6C480424-B9FD-8D4A-9FF6-B0265388802D}"/>
    <hyperlink ref="Q7" r:id="rId165" display="https://www.scansante.fr/applications/flux-entre-etablissements-orfee/submit?an=20&amp;gp=X07&amp;choix1=choix1_etab&amp;finess=580972685&amp;choix2=descact&amp;typedesc=comp&amp;_program=orfee.orfee_trt.sas" xr:uid="{3C6F330F-4C6E-704A-8DAB-5591DAA2D137}"/>
    <hyperlink ref="Q9" r:id="rId166" display="https://www.scansante.fr/applications/flux-entre-etablissements-orfee/submit?an=20&amp;gp=X06&amp;choix1=choix1_etab&amp;finess=580972685&amp;choix2=descact&amp;typedesc=comp&amp;_program=orfee.orfee_trt.sas" xr:uid="{701D425E-111D-9341-8134-5600454DEA76}"/>
    <hyperlink ref="Q11" r:id="rId167" display="https://www.scansante.fr/applications/flux-entre-etablissements-orfee/submit?an=20&amp;gp=X21&amp;choix1=choix1_etab&amp;finess=580972685&amp;choix2=descact&amp;typedesc=comp&amp;_program=orfee.orfee_trt.sas" xr:uid="{29739589-F6A1-634E-8D55-327F4AACDE9D}"/>
    <hyperlink ref="Q13" r:id="rId168" display="https://www.scansante.fr/applications/flux-entre-etablissements-orfee/submit?an=20&amp;gp=X03&amp;choix1=choix1_etab&amp;finess=580972685&amp;choix2=descact&amp;typedesc=comp&amp;_program=orfee.orfee_trt.sas" xr:uid="{5999E3DF-6EA3-3D4D-A47D-40CC08D1049E}"/>
    <hyperlink ref="Q15" r:id="rId169" display="https://www.scansante.fr/applications/flux-entre-etablissements-orfee/submit?an=20&amp;gp=X08&amp;choix1=choix1_etab&amp;finess=580972685&amp;choix2=descact&amp;typedesc=comp&amp;_program=orfee.orfee_trt.sas" xr:uid="{99587878-797B-DD41-A3B0-02843AEEACE8}"/>
    <hyperlink ref="Q17" r:id="rId170" display="https://www.scansante.fr/applications/flux-entre-etablissements-orfee/submit?an=20&amp;gp=X15&amp;choix1=choix1_etab&amp;finess=580972685&amp;choix2=descact&amp;typedesc=comp&amp;_program=orfee.orfee_trt.sas" xr:uid="{C52A3A0B-E590-8F44-BBD5-9DBB311CDA94}"/>
    <hyperlink ref="AZ5" r:id="rId171" display="https://www.scansante.fr/applications/flux-entre-etablissements-orfee/submit?an=20&amp;gp=C09&amp;choix1=choix1_etab&amp;finess=580972693&amp;choix2=descact&amp;typedesc=comp&amp;_program=orfee.orfee_trt.sas" xr:uid="{AEF79C80-B2EB-484C-B972-4EB87A3C7A45}"/>
    <hyperlink ref="AZ6" r:id="rId172" display="https://www.scansante.fr/applications/flux-entre-etablissements-orfee/submit?an=20&amp;gp=C09&amp;choix1=choix1_etab&amp;finess=580972693&amp;choix2=descact&amp;typedesc=comp&amp;_program=orfee.orfee_trt.sas" xr:uid="{C64CFFFF-8786-9647-9064-00370F9593D9}"/>
    <hyperlink ref="AZ7" r:id="rId173" display="https://www.scansante.fr/applications/flux-entre-etablissements-orfee/submit?an=20&amp;gp=C09&amp;choix1=choix1_etab&amp;finess=580972693&amp;choix2=descact&amp;typedesc=comp&amp;_program=orfee.orfee_trt.sas" xr:uid="{B5E65EDF-99DB-CD47-9D7A-A5A623A19682}"/>
    <hyperlink ref="AZ8" r:id="rId174" display="https://www.scansante.fr/applications/flux-entre-etablissements-orfee/submit?an=20&amp;gp=C09&amp;choix1=choix1_etab&amp;finess=580972693&amp;choix2=descact&amp;typedesc=comp&amp;_program=orfee.orfee_trt.sas" xr:uid="{F136919A-E288-3242-AD45-7227D1B89398}"/>
    <hyperlink ref="AZ9" r:id="rId175" display="https://www.scansante.fr/applications/flux-entre-etablissements-orfee/submit?an=20&amp;gp=C09&amp;choix1=choix1_etab&amp;finess=580972693&amp;choix2=descact&amp;typedesc=comp&amp;_program=orfee.orfee_trt.sas" xr:uid="{F9E1E29C-EF43-B44D-B1C5-17CBAE883CBF}"/>
    <hyperlink ref="AZ10" r:id="rId176" display="https://www.scansante.fr/applications/flux-entre-etablissements-orfee/submit?an=20&amp;gp=C09&amp;choix1=choix1_etab&amp;finess=580972693&amp;choix2=descact&amp;typedesc=comp&amp;_program=orfee.orfee_trt.sas" xr:uid="{4B3AE039-DB3F-0A4A-BC86-F1B188792578}"/>
    <hyperlink ref="AZ11" r:id="rId177" display="https://www.scansante.fr/applications/flux-entre-etablissements-orfee/submit?an=20&amp;gp=C09&amp;choix1=choix1_etab&amp;finess=580972693&amp;choix2=descact&amp;typedesc=comp&amp;_program=orfee.orfee_trt.sas" xr:uid="{1419B4C3-BDFD-9D43-B1FC-6CBF1366590F}"/>
    <hyperlink ref="AZ13" r:id="rId178" display="https://www.scansante.fr/applications/flux-entre-etablissements-orfee/submit?an=20&amp;gp=X03&amp;choix1=choix1_etab&amp;finess=580972693&amp;choix2=descact&amp;typedesc=comp&amp;_program=orfee.orfee_trt.sas" xr:uid="{4D4E31F8-0A3C-F14B-9697-011D6F762C76}"/>
    <hyperlink ref="AZ14" r:id="rId179" display="https://www.scansante.fr/applications/flux-entre-etablissements-orfee/submit?an=20&amp;gp=X03&amp;choix1=choix1_etab&amp;finess=580972693&amp;choix2=descact&amp;typedesc=comp&amp;_program=orfee.orfee_trt.sas" xr:uid="{08C00CCF-2F9D-684A-8499-63400FF9D968}"/>
    <hyperlink ref="AZ15" r:id="rId180" display="https://www.scansante.fr/applications/flux-entre-etablissements-orfee/submit?an=20&amp;gp=X03&amp;choix1=choix1_etab&amp;finess=580972693&amp;choix2=descact&amp;typedesc=comp&amp;_program=orfee.orfee_trt.sas" xr:uid="{5866469D-86EA-3341-B22F-8954B54627D5}"/>
    <hyperlink ref="AZ16" r:id="rId181" display="https://www.scansante.fr/applications/flux-entre-etablissements-orfee/submit?an=20&amp;gp=X03&amp;choix1=choix1_etab&amp;finess=580972693&amp;choix2=descact&amp;typedesc=comp&amp;_program=orfee.orfee_trt.sas" xr:uid="{9845F02B-A93B-DB46-91DD-AF071790852F}"/>
    <hyperlink ref="AZ18" r:id="rId182" display="https://www.scansante.fr/applications/flux-entre-etablissements-orfee/submit?an=20&amp;gp=X08&amp;choix1=choix1_etab&amp;finess=580972693&amp;choix2=descact&amp;typedesc=comp&amp;_program=orfee.orfee_trt.sas" xr:uid="{9C62CB12-6AA4-AB4B-B669-EF72A8E88991}"/>
    <hyperlink ref="AZ19" r:id="rId183" display="https://www.scansante.fr/applications/flux-entre-etablissements-orfee/submit?an=20&amp;gp=X08&amp;choix1=choix1_etab&amp;finess=580972693&amp;choix2=descact&amp;typedesc=comp&amp;_program=orfee.orfee_trt.sas" xr:uid="{F38F99D5-2ACD-5C41-B214-B5192FABA86B}"/>
    <hyperlink ref="AZ20" r:id="rId184" display="https://www.scansante.fr/applications/flux-entre-etablissements-orfee/submit?an=20&amp;gp=X08&amp;choix1=choix1_etab&amp;finess=580972693&amp;choix2=descact&amp;typedesc=comp&amp;_program=orfee.orfee_trt.sas" xr:uid="{05375310-AFAF-8343-AA14-8AF8E396359A}"/>
    <hyperlink ref="AZ22" r:id="rId185" display="https://www.scansante.fr/applications/flux-entre-etablissements-orfee/submit?an=20&amp;gp=X07&amp;choix1=choix1_etab&amp;finess=580972693&amp;choix2=descact&amp;typedesc=comp&amp;_program=orfee.orfee_trt.sas" xr:uid="{34C3BCA3-3069-E147-8B5C-4DB66F1D356F}"/>
    <hyperlink ref="AZ23" r:id="rId186" display="https://www.scansante.fr/applications/flux-entre-etablissements-orfee/submit?an=20&amp;gp=X07&amp;choix1=choix1_etab&amp;finess=580972693&amp;choix2=descact&amp;typedesc=comp&amp;_program=orfee.orfee_trt.sas" xr:uid="{705248DB-3BCF-C24D-9B37-3B6F59B3D8ED}"/>
    <hyperlink ref="AZ24" r:id="rId187" display="https://www.scansante.fr/applications/flux-entre-etablissements-orfee/submit?an=20&amp;gp=X07&amp;choix1=choix1_etab&amp;finess=580972693&amp;choix2=descact&amp;typedesc=comp&amp;_program=orfee.orfee_trt.sas" xr:uid="{8100CCD1-A9CF-7A4A-979F-D8FAA6E51429}"/>
    <hyperlink ref="AZ26" r:id="rId188" display="https://www.scansante.fr/applications/flux-entre-etablissements-orfee/submit?an=20&amp;gp=X02&amp;choix1=choix1_etab&amp;finess=580972693&amp;choix2=descact&amp;typedesc=comp&amp;_program=orfee.orfee_trt.sas" xr:uid="{9A933313-4150-594B-805B-C60A00F345F0}"/>
    <hyperlink ref="AZ27" r:id="rId189" display="https://www.scansante.fr/applications/flux-entre-etablissements-orfee/submit?an=20&amp;gp=X02&amp;choix1=choix1_etab&amp;finess=580972693&amp;choix2=descact&amp;typedesc=comp&amp;_program=orfee.orfee_trt.sas" xr:uid="{923712D3-ABCF-9B4D-BB19-2096A61FBC62}"/>
    <hyperlink ref="AZ28" r:id="rId190" display="https://www.scansante.fr/applications/flux-entre-etablissements-orfee/submit?an=20&amp;gp=X02&amp;choix1=choix1_etab&amp;finess=580972693&amp;choix2=descact&amp;typedesc=comp&amp;_program=orfee.orfee_trt.sas" xr:uid="{B9173EB6-00FB-8346-BF6F-FD41C64789A5}"/>
    <hyperlink ref="AZ30" r:id="rId191" display="https://www.scansante.fr/applications/flux-entre-etablissements-orfee/submit?an=20&amp;gp=C11&amp;choix1=choix1_etab&amp;finess=580972693&amp;choix2=descact&amp;typedesc=comp&amp;_program=orfee.orfee_trt.sas" xr:uid="{7E6A8DF2-7C62-F643-9CB3-AF97F11FE471}"/>
    <hyperlink ref="AZ31" r:id="rId192" display="https://www.scansante.fr/applications/flux-entre-etablissements-orfee/submit?an=20&amp;gp=C11&amp;choix1=choix1_etab&amp;finess=580972693&amp;choix2=descact&amp;typedesc=comp&amp;_program=orfee.orfee_trt.sas" xr:uid="{CC010D67-46B5-1C44-905D-6DD7A73E421B}"/>
    <hyperlink ref="AZ32" r:id="rId193" display="https://www.scansante.fr/applications/flux-entre-etablissements-orfee/submit?an=20&amp;gp=C11&amp;choix1=choix1_etab&amp;finess=580972693&amp;choix2=descact&amp;typedesc=comp&amp;_program=orfee.orfee_trt.sas" xr:uid="{9FF5CB74-BB3F-164D-9D8A-89E272BC30A4}"/>
    <hyperlink ref="AZ34" r:id="rId194" display="https://www.scansante.fr/applications/flux-entre-etablissements-orfee/submit?an=20&amp;gp=X18&amp;choix1=choix1_etab&amp;finess=580972693&amp;choix2=descact&amp;typedesc=comp&amp;_program=orfee.orfee_trt.sas" xr:uid="{EA27FA7C-6B84-2249-A3DC-B36C787CA87F}"/>
    <hyperlink ref="AZ36" r:id="rId195" display="https://www.scansante.fr/applications/flux-entre-etablissements-orfee/submit?an=20&amp;gp=X06&amp;choix1=choix1_etab&amp;finess=580972693&amp;choix2=descact&amp;typedesc=comp&amp;_program=orfee.orfee_trt.sas" xr:uid="{770AA6A1-8556-194A-9ED1-A4B6CAE8F12A}"/>
    <hyperlink ref="AZ38" r:id="rId196" display="https://www.scansante.fr/applications/flux-entre-etablissements-orfee/submit?an=20&amp;gp=X05&amp;choix1=choix1_etab&amp;finess=580972693&amp;choix2=descact&amp;typedesc=comp&amp;_program=orfee.orfee_trt.sas" xr:uid="{4F17C6AA-A153-934C-95A2-5428AF330B41}"/>
    <hyperlink ref="AZ39" r:id="rId197" display="https://www.scansante.fr/applications/flux-entre-etablissements-orfee/submit?an=20&amp;gp=X05&amp;choix1=choix1_etab&amp;finess=580972693&amp;choix2=descact&amp;typedesc=comp&amp;_program=orfee.orfee_trt.sas" xr:uid="{CBC4484B-9A48-8D4A-9A3A-EBD34C3DB799}"/>
    <hyperlink ref="AZ42" r:id="rId198" display="https://www.scansante.fr/applications/flux-entre-etablissements-orfee/submit?an=20&amp;gp=X21&amp;choix1=choix1_etab&amp;finess=580972693&amp;choix2=descact&amp;typedesc=comp&amp;_program=orfee.orfee_trt.sas" xr:uid="{D5141065-F6D8-DC40-886E-0BA94B8C2906}"/>
    <hyperlink ref="AZ45" r:id="rId199" display="https://www.scansante.fr/applications/flux-entre-etablissements-orfee/submit?an=20&amp;gp=X16&amp;choix1=choix1_etab&amp;finess=580972693&amp;choix2=descact&amp;typedesc=comp&amp;_program=orfee.orfee_trt.sas" xr:uid="{88F77D0A-889B-E64F-861E-BB1105FE935F}"/>
    <hyperlink ref="AZ47" r:id="rId200" display="https://www.scansante.fr/applications/flux-entre-etablissements-orfee/submit?an=20&amp;gp=K05&amp;choix1=choix1_etab&amp;finess=580972693&amp;choix2=descact&amp;typedesc=comp&amp;_program=orfee.orfee_trt.sas" xr:uid="{C231F38C-D41A-B04F-B87C-E8D00C1F5FD2}"/>
    <hyperlink ref="BN5" r:id="rId201" display="https://www.scansante.fr/applications/flux-entre-etablissements-orfee/submit?an=20&amp;gp=X20&amp;choix1=choix1_etab&amp;finess=580004836&amp;choix2=descact&amp;typedesc=comp&amp;_program=orfee.orfee_trt.sas" xr:uid="{6E3D7CE2-C1CD-DC49-9727-7225ADDA4251}"/>
    <hyperlink ref="BN7" r:id="rId202" display="https://www.scansante.fr/applications/flux-entre-etablissements-orfee/submit?an=20&amp;gp=X06&amp;choix1=choix1_etab&amp;finess=580004836&amp;choix2=descact&amp;typedesc=comp&amp;_program=orfee.orfee_trt.sas" xr:uid="{3AD43694-0FDF-6A4F-93DE-6F1F28CFCBC8}"/>
    <hyperlink ref="CB5" r:id="rId203" display="https://www.scansante.fr/applications/flux-entre-etablissements-orfee/submit?an=20&amp;gp=X05&amp;choix1=choix1_etab&amp;finess=580972651&amp;choix2=descact&amp;typedesc=comp&amp;_program=orfee.orfee_trt.sas" xr:uid="{A876E7D0-9D67-424A-8096-E7909B255BCE}"/>
    <hyperlink ref="EU2" r:id="rId204" xr:uid="{85AF8ABC-1797-4EA7-9149-B6C82B095189}"/>
  </hyperlinks>
  <pageMargins left="0.7" right="0.7" top="0.75" bottom="0.75" header="0.3" footer="0.3"/>
  <tableParts count="9"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75E1-7A4D-8741-A2E2-FEE35859ACDD}">
  <dimension ref="A1:BP90"/>
  <sheetViews>
    <sheetView topLeftCell="BN1" zoomScale="75" workbookViewId="0">
      <selection activeCell="BW1" sqref="BW1"/>
    </sheetView>
  </sheetViews>
  <sheetFormatPr defaultColWidth="11" defaultRowHeight="15.6" x14ac:dyDescent="0.3"/>
  <cols>
    <col min="3" max="3" width="15.296875" customWidth="1"/>
    <col min="4" max="4" width="14.5" customWidth="1"/>
    <col min="9" max="9" width="55.19921875" customWidth="1"/>
    <col min="10" max="10" width="35.796875" customWidth="1"/>
    <col min="11" max="11" width="11" customWidth="1"/>
    <col min="12" max="12" width="22.69921875" customWidth="1"/>
    <col min="17" max="17" width="15.296875" customWidth="1"/>
    <col min="19" max="19" width="15.5" customWidth="1"/>
    <col min="23" max="23" width="55.19921875" customWidth="1"/>
    <col min="24" max="24" width="29.296875" customWidth="1"/>
    <col min="25" max="25" width="11" customWidth="1"/>
    <col min="26" max="26" width="15.296875" customWidth="1"/>
    <col min="30" max="30" width="15.296875" customWidth="1"/>
    <col min="31" max="31" width="14.5" customWidth="1"/>
    <col min="36" max="36" width="55.19921875" customWidth="1"/>
    <col min="37" max="37" width="13.69921875" customWidth="1"/>
    <col min="40" max="40" width="39" customWidth="1"/>
    <col min="41" max="41" width="21" customWidth="1"/>
    <col min="43" max="43" width="28.69921875" customWidth="1"/>
    <col min="44" max="44" width="18.296875" customWidth="1"/>
    <col min="46" max="46" width="35.796875" customWidth="1"/>
    <col min="47" max="47" width="30.69921875" customWidth="1"/>
  </cols>
  <sheetData>
    <row r="1" spans="1:68" x14ac:dyDescent="0.3">
      <c r="A1" s="740" t="s">
        <v>2048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O1" s="693" t="s">
        <v>2049</v>
      </c>
      <c r="P1" s="693"/>
      <c r="Q1" s="693"/>
      <c r="R1" s="693"/>
      <c r="S1" s="693"/>
      <c r="T1" s="693"/>
      <c r="U1" s="693"/>
      <c r="V1" s="693"/>
      <c r="W1" s="693"/>
      <c r="X1" s="693"/>
      <c r="Y1" s="693"/>
      <c r="Z1" s="693"/>
      <c r="AC1" s="752" t="s">
        <v>2050</v>
      </c>
      <c r="AD1" s="752"/>
      <c r="AE1" s="752"/>
      <c r="AF1" s="752"/>
      <c r="AG1" s="752"/>
      <c r="AH1" s="752"/>
      <c r="AI1" s="752"/>
      <c r="AJ1" s="752"/>
      <c r="AK1" s="752"/>
      <c r="AN1" s="697" t="s">
        <v>659</v>
      </c>
      <c r="AO1" s="697"/>
      <c r="AP1" s="697"/>
      <c r="AQ1" s="697"/>
      <c r="AR1" s="697"/>
      <c r="AS1" s="697"/>
      <c r="AT1" s="697"/>
      <c r="AU1" s="697"/>
      <c r="AX1" s="698" t="s">
        <v>2051</v>
      </c>
      <c r="AY1" s="699"/>
      <c r="AZ1" s="699"/>
      <c r="BA1" s="700"/>
      <c r="BC1" s="698" t="s">
        <v>2052</v>
      </c>
      <c r="BD1" s="699"/>
      <c r="BE1" s="699"/>
      <c r="BF1" s="700"/>
    </row>
    <row r="2" spans="1:68" ht="49.05" customHeight="1" x14ac:dyDescent="0.3">
      <c r="A2" s="276" t="s">
        <v>12</v>
      </c>
      <c r="B2" s="265" t="s">
        <v>13</v>
      </c>
      <c r="C2" s="265" t="s">
        <v>14</v>
      </c>
      <c r="D2" s="265" t="s">
        <v>25</v>
      </c>
      <c r="E2" s="265" t="s">
        <v>16</v>
      </c>
      <c r="F2" s="265" t="s">
        <v>17</v>
      </c>
      <c r="G2" s="265" t="s">
        <v>18</v>
      </c>
      <c r="H2" s="265" t="s">
        <v>19</v>
      </c>
      <c r="I2" s="266" t="s">
        <v>20</v>
      </c>
      <c r="J2" s="275" t="s">
        <v>667</v>
      </c>
      <c r="K2" s="275" t="s">
        <v>22</v>
      </c>
      <c r="L2" s="275" t="s">
        <v>23</v>
      </c>
      <c r="O2" s="276" t="s">
        <v>12</v>
      </c>
      <c r="P2" s="265" t="s">
        <v>13</v>
      </c>
      <c r="Q2" s="265" t="s">
        <v>14</v>
      </c>
      <c r="R2" s="265" t="s">
        <v>666</v>
      </c>
      <c r="S2" s="265" t="s">
        <v>2053</v>
      </c>
      <c r="T2" s="265" t="s">
        <v>17</v>
      </c>
      <c r="U2" s="265" t="s">
        <v>18</v>
      </c>
      <c r="V2" s="265" t="s">
        <v>19</v>
      </c>
      <c r="W2" s="266" t="s">
        <v>20</v>
      </c>
      <c r="X2" s="409" t="s">
        <v>667</v>
      </c>
      <c r="Y2" s="275" t="s">
        <v>22</v>
      </c>
      <c r="Z2" s="275" t="s">
        <v>23</v>
      </c>
      <c r="AC2" s="418" t="s">
        <v>13</v>
      </c>
      <c r="AD2" s="286" t="s">
        <v>14</v>
      </c>
      <c r="AE2" s="286" t="s">
        <v>25</v>
      </c>
      <c r="AF2" s="286" t="s">
        <v>16</v>
      </c>
      <c r="AG2" s="419" t="s">
        <v>26</v>
      </c>
      <c r="AH2" s="419" t="s">
        <v>27</v>
      </c>
      <c r="AI2" s="419" t="s">
        <v>2054</v>
      </c>
      <c r="AJ2" s="287" t="s">
        <v>20</v>
      </c>
      <c r="AK2" s="420" t="s">
        <v>29</v>
      </c>
      <c r="AN2" s="293" t="s">
        <v>30</v>
      </c>
      <c r="AO2" s="293" t="s">
        <v>22</v>
      </c>
      <c r="AP2" s="293" t="s">
        <v>31</v>
      </c>
      <c r="AQ2" s="293" t="s">
        <v>32</v>
      </c>
      <c r="AR2" s="293" t="s">
        <v>33</v>
      </c>
      <c r="AS2" s="294" t="s">
        <v>34</v>
      </c>
      <c r="AT2" s="422" t="s">
        <v>35</v>
      </c>
      <c r="AU2" s="6" t="s">
        <v>36</v>
      </c>
      <c r="AX2" s="7" t="s">
        <v>37</v>
      </c>
      <c r="AY2" s="7" t="s">
        <v>38</v>
      </c>
      <c r="AZ2" s="7" t="s">
        <v>39</v>
      </c>
      <c r="BA2" s="7" t="s">
        <v>23</v>
      </c>
      <c r="BC2" s="7" t="s">
        <v>37</v>
      </c>
      <c r="BD2" s="7" t="s">
        <v>38</v>
      </c>
      <c r="BE2" s="7" t="s">
        <v>39</v>
      </c>
      <c r="BF2" s="7" t="s">
        <v>23</v>
      </c>
      <c r="BI2" s="387" t="s">
        <v>37</v>
      </c>
      <c r="BJ2" s="387" t="s">
        <v>38</v>
      </c>
      <c r="BK2" s="387" t="s">
        <v>39</v>
      </c>
      <c r="BL2" s="387" t="s">
        <v>33</v>
      </c>
      <c r="BM2" s="9" t="s">
        <v>23</v>
      </c>
      <c r="BP2" s="535" t="s">
        <v>2055</v>
      </c>
    </row>
    <row r="3" spans="1:68" ht="39" customHeight="1" x14ac:dyDescent="0.3">
      <c r="A3" s="268">
        <v>0</v>
      </c>
      <c r="B3" s="161"/>
      <c r="C3" s="162" t="s">
        <v>41</v>
      </c>
      <c r="D3" s="161">
        <v>29202</v>
      </c>
      <c r="E3" s="161">
        <v>86615</v>
      </c>
      <c r="F3" s="161" t="s">
        <v>1387</v>
      </c>
      <c r="G3" s="161" t="s">
        <v>2056</v>
      </c>
      <c r="H3" s="161" t="s">
        <v>2057</v>
      </c>
      <c r="I3" s="161">
        <v>1045</v>
      </c>
      <c r="J3" s="262" t="s">
        <v>26</v>
      </c>
      <c r="K3" s="262" t="s">
        <v>26</v>
      </c>
      <c r="L3" s="262" t="s">
        <v>26</v>
      </c>
      <c r="O3" s="268">
        <v>0</v>
      </c>
      <c r="P3" s="161"/>
      <c r="Q3" s="162" t="s">
        <v>41</v>
      </c>
      <c r="R3" s="161">
        <v>3019</v>
      </c>
      <c r="S3" s="161">
        <v>20190</v>
      </c>
      <c r="T3" s="161" t="s">
        <v>737</v>
      </c>
      <c r="U3" s="161" t="s">
        <v>641</v>
      </c>
      <c r="V3" s="161" t="s">
        <v>2058</v>
      </c>
      <c r="W3" s="161">
        <v>318</v>
      </c>
      <c r="X3" s="408" t="s">
        <v>26</v>
      </c>
      <c r="Y3" s="407" t="s">
        <v>26</v>
      </c>
      <c r="Z3" s="407" t="s">
        <v>26</v>
      </c>
      <c r="AC3" s="413"/>
      <c r="AD3" s="410" t="s">
        <v>61</v>
      </c>
      <c r="AE3" s="410">
        <f>SUM(D3,R3)</f>
        <v>32221</v>
      </c>
      <c r="AF3" s="410">
        <f>SUM(E3,S3)</f>
        <v>106805</v>
      </c>
      <c r="AG3" s="410"/>
      <c r="AH3" s="410"/>
      <c r="AI3" s="410"/>
      <c r="AJ3" s="410">
        <f>SUM(I3,W3)</f>
        <v>1363</v>
      </c>
      <c r="AK3" s="415"/>
      <c r="AN3" s="12" t="s">
        <v>709</v>
      </c>
      <c r="AO3" s="12" t="s">
        <v>200</v>
      </c>
      <c r="AP3" s="69" t="s">
        <v>1155</v>
      </c>
      <c r="AQ3" s="334" t="s">
        <v>116</v>
      </c>
      <c r="AR3" s="12" t="s">
        <v>2059</v>
      </c>
      <c r="AS3" s="80">
        <v>60</v>
      </c>
      <c r="AT3" s="727">
        <f>SUM(AS3,AS4)</f>
        <v>71</v>
      </c>
      <c r="AX3" s="12">
        <v>890973258</v>
      </c>
      <c r="AY3" s="12" t="s">
        <v>2060</v>
      </c>
      <c r="AZ3" s="12" t="s">
        <v>64</v>
      </c>
      <c r="BA3" s="12">
        <v>315</v>
      </c>
      <c r="BC3" s="12">
        <v>890975543</v>
      </c>
      <c r="BD3" s="12" t="s">
        <v>2049</v>
      </c>
      <c r="BE3" s="12" t="s">
        <v>64</v>
      </c>
      <c r="BF3" s="12">
        <v>149</v>
      </c>
      <c r="BI3" s="704">
        <v>890973258</v>
      </c>
      <c r="BJ3" s="704" t="s">
        <v>2060</v>
      </c>
      <c r="BK3" s="750" t="s">
        <v>64</v>
      </c>
      <c r="BL3" s="12" t="s">
        <v>2059</v>
      </c>
      <c r="BM3" s="392">
        <v>315</v>
      </c>
      <c r="BN3" s="753">
        <f>SUM(BM3,BM4)</f>
        <v>328</v>
      </c>
    </row>
    <row r="4" spans="1:68" ht="136.05000000000001" customHeight="1" x14ac:dyDescent="0.3">
      <c r="A4" s="79">
        <v>17</v>
      </c>
      <c r="B4" s="14" t="s">
        <v>71</v>
      </c>
      <c r="C4" s="197" t="s">
        <v>72</v>
      </c>
      <c r="D4" s="14">
        <v>451</v>
      </c>
      <c r="E4" s="14">
        <v>3851</v>
      </c>
      <c r="F4" s="14" t="s">
        <v>756</v>
      </c>
      <c r="G4" s="14" t="s">
        <v>302</v>
      </c>
      <c r="H4" s="14" t="s">
        <v>2061</v>
      </c>
      <c r="I4" s="14">
        <v>247</v>
      </c>
      <c r="J4" s="12" t="s">
        <v>709</v>
      </c>
      <c r="K4" s="12" t="s">
        <v>200</v>
      </c>
      <c r="L4" s="12">
        <v>60</v>
      </c>
      <c r="O4" s="79">
        <v>2</v>
      </c>
      <c r="P4" s="14" t="s">
        <v>65</v>
      </c>
      <c r="Q4" s="126" t="s">
        <v>67</v>
      </c>
      <c r="R4" s="14">
        <v>458</v>
      </c>
      <c r="S4" s="14">
        <v>4237</v>
      </c>
      <c r="T4" s="14" t="s">
        <v>740</v>
      </c>
      <c r="U4" s="14" t="s">
        <v>1792</v>
      </c>
      <c r="V4" s="14" t="s">
        <v>2062</v>
      </c>
      <c r="W4" s="14">
        <v>59</v>
      </c>
      <c r="X4" s="12" t="s">
        <v>694</v>
      </c>
      <c r="Y4" s="12" t="s">
        <v>77</v>
      </c>
      <c r="Z4" s="12">
        <v>27</v>
      </c>
      <c r="AC4" s="79" t="s">
        <v>71</v>
      </c>
      <c r="AD4" s="334" t="s">
        <v>116</v>
      </c>
      <c r="AE4" s="12">
        <f>D4</f>
        <v>451</v>
      </c>
      <c r="AF4" s="12">
        <f>E4</f>
        <v>3851</v>
      </c>
      <c r="AG4" s="12"/>
      <c r="AH4" s="12"/>
      <c r="AI4" s="12"/>
      <c r="AJ4" s="12">
        <f>I4</f>
        <v>247</v>
      </c>
      <c r="AK4" s="382">
        <f>AJ4/AE4</f>
        <v>0.54767184035476724</v>
      </c>
      <c r="AN4" s="12" t="s">
        <v>709</v>
      </c>
      <c r="AO4" s="12" t="s">
        <v>200</v>
      </c>
      <c r="AP4" s="69" t="s">
        <v>176</v>
      </c>
      <c r="AQ4" s="210" t="s">
        <v>177</v>
      </c>
      <c r="AR4" s="12" t="s">
        <v>2059</v>
      </c>
      <c r="AS4" s="80">
        <v>11</v>
      </c>
      <c r="AT4" s="721"/>
      <c r="AX4" s="12">
        <v>890000292</v>
      </c>
      <c r="AY4" s="12" t="s">
        <v>2063</v>
      </c>
      <c r="AZ4" s="12" t="s">
        <v>77</v>
      </c>
      <c r="BA4" s="12">
        <v>236</v>
      </c>
      <c r="BC4" s="12">
        <v>890000318</v>
      </c>
      <c r="BD4" s="12" t="s">
        <v>694</v>
      </c>
      <c r="BE4" s="12" t="s">
        <v>77</v>
      </c>
      <c r="BF4" s="12">
        <v>96</v>
      </c>
      <c r="BI4" s="704"/>
      <c r="BJ4" s="704"/>
      <c r="BK4" s="750"/>
      <c r="BL4" s="12" t="s">
        <v>2064</v>
      </c>
      <c r="BM4" s="392">
        <v>13</v>
      </c>
      <c r="BN4" s="753"/>
    </row>
    <row r="5" spans="1:68" ht="78" x14ac:dyDescent="0.3">
      <c r="A5" s="79">
        <v>17</v>
      </c>
      <c r="B5" s="14" t="s">
        <v>71</v>
      </c>
      <c r="C5" s="197" t="s">
        <v>72</v>
      </c>
      <c r="D5" s="14">
        <v>451</v>
      </c>
      <c r="E5" s="14">
        <v>3851</v>
      </c>
      <c r="F5" s="14" t="s">
        <v>756</v>
      </c>
      <c r="G5" s="14" t="s">
        <v>302</v>
      </c>
      <c r="H5" s="14" t="s">
        <v>2061</v>
      </c>
      <c r="I5" s="14">
        <v>247</v>
      </c>
      <c r="J5" s="12" t="s">
        <v>2065</v>
      </c>
      <c r="K5" s="12" t="s">
        <v>64</v>
      </c>
      <c r="L5" s="12">
        <v>42</v>
      </c>
      <c r="O5" s="79">
        <v>2</v>
      </c>
      <c r="P5" s="14" t="s">
        <v>65</v>
      </c>
      <c r="Q5" s="126" t="s">
        <v>67</v>
      </c>
      <c r="R5" s="14">
        <v>458</v>
      </c>
      <c r="S5" s="14">
        <v>4237</v>
      </c>
      <c r="T5" s="14" t="s">
        <v>740</v>
      </c>
      <c r="U5" s="14" t="s">
        <v>1792</v>
      </c>
      <c r="V5" s="14" t="s">
        <v>2062</v>
      </c>
      <c r="W5" s="14">
        <v>59</v>
      </c>
      <c r="X5" s="12" t="s">
        <v>2049</v>
      </c>
      <c r="Y5" s="12" t="s">
        <v>64</v>
      </c>
      <c r="Z5" s="12">
        <v>19</v>
      </c>
      <c r="AC5" s="414" t="s">
        <v>65</v>
      </c>
      <c r="AD5" s="401" t="s">
        <v>66</v>
      </c>
      <c r="AE5" s="403">
        <f>SUM(D12,R4)</f>
        <v>1927</v>
      </c>
      <c r="AF5" s="403">
        <f>SUM(E12,S4)</f>
        <v>17306</v>
      </c>
      <c r="AG5" s="411"/>
      <c r="AH5" s="411"/>
      <c r="AI5" s="411"/>
      <c r="AJ5" s="403">
        <f>SUM(I12,W4)</f>
        <v>184</v>
      </c>
      <c r="AK5" s="416">
        <f>AJ5/AE5</f>
        <v>9.5485210171250653E-2</v>
      </c>
      <c r="AN5" s="114" t="s">
        <v>2065</v>
      </c>
      <c r="AO5" s="114" t="s">
        <v>530</v>
      </c>
      <c r="AP5" s="232" t="s">
        <v>1155</v>
      </c>
      <c r="AQ5" s="216" t="s">
        <v>116</v>
      </c>
      <c r="AR5" s="114" t="s">
        <v>2059</v>
      </c>
      <c r="AS5" s="380">
        <v>42</v>
      </c>
      <c r="AT5" s="731">
        <f>SUM(AS5,AS6,AS7,AS8,AS9)</f>
        <v>104</v>
      </c>
      <c r="AX5" s="12">
        <v>890975501</v>
      </c>
      <c r="AY5" s="12" t="s">
        <v>2065</v>
      </c>
      <c r="AZ5" s="12" t="s">
        <v>64</v>
      </c>
      <c r="BA5" s="12">
        <v>172</v>
      </c>
      <c r="BC5" s="12">
        <v>890000250</v>
      </c>
      <c r="BD5" s="12" t="s">
        <v>709</v>
      </c>
      <c r="BE5" s="12" t="s">
        <v>200</v>
      </c>
      <c r="BF5" s="12">
        <v>32</v>
      </c>
      <c r="BI5" s="50">
        <v>890000292</v>
      </c>
      <c r="BJ5" s="50" t="s">
        <v>2063</v>
      </c>
      <c r="BK5" s="50" t="s">
        <v>77</v>
      </c>
      <c r="BL5" s="50" t="s">
        <v>2059</v>
      </c>
      <c r="BM5" s="50">
        <v>236</v>
      </c>
    </row>
    <row r="6" spans="1:68" ht="136.05000000000001" customHeight="1" x14ac:dyDescent="0.3">
      <c r="A6" s="79">
        <v>17</v>
      </c>
      <c r="B6" s="14" t="s">
        <v>71</v>
      </c>
      <c r="C6" s="197" t="s">
        <v>72</v>
      </c>
      <c r="D6" s="14">
        <v>451</v>
      </c>
      <c r="E6" s="14">
        <v>3851</v>
      </c>
      <c r="F6" s="14" t="s">
        <v>756</v>
      </c>
      <c r="G6" s="14" t="s">
        <v>302</v>
      </c>
      <c r="H6" s="14" t="s">
        <v>2061</v>
      </c>
      <c r="I6" s="14">
        <v>247</v>
      </c>
      <c r="J6" s="12" t="s">
        <v>2060</v>
      </c>
      <c r="K6" s="12" t="s">
        <v>64</v>
      </c>
      <c r="L6" s="12">
        <v>25</v>
      </c>
      <c r="O6" s="79">
        <v>2</v>
      </c>
      <c r="P6" s="14" t="s">
        <v>65</v>
      </c>
      <c r="Q6" s="126" t="s">
        <v>67</v>
      </c>
      <c r="R6" s="14">
        <v>458</v>
      </c>
      <c r="S6" s="14">
        <v>4237</v>
      </c>
      <c r="T6" s="14" t="s">
        <v>740</v>
      </c>
      <c r="U6" s="14" t="s">
        <v>1792</v>
      </c>
      <c r="V6" s="14" t="s">
        <v>2062</v>
      </c>
      <c r="W6" s="14">
        <v>59</v>
      </c>
      <c r="X6" s="220" t="s">
        <v>95</v>
      </c>
      <c r="Y6" s="220"/>
      <c r="Z6" s="220">
        <v>13</v>
      </c>
      <c r="AC6" s="79" t="s">
        <v>78</v>
      </c>
      <c r="AD6" s="12" t="s">
        <v>93</v>
      </c>
      <c r="AE6" s="12">
        <f>SUM(D16,R12)</f>
        <v>992</v>
      </c>
      <c r="AF6" s="12">
        <f>SUM(E16,S12)</f>
        <v>8175</v>
      </c>
      <c r="AG6" s="12"/>
      <c r="AH6" s="12"/>
      <c r="AI6" s="12"/>
      <c r="AJ6" s="12">
        <f>SUM(I16,W12)</f>
        <v>124</v>
      </c>
      <c r="AK6" s="382">
        <f>AJ6/AE6</f>
        <v>0.125</v>
      </c>
      <c r="AN6" s="114" t="s">
        <v>2065</v>
      </c>
      <c r="AO6" s="114" t="s">
        <v>530</v>
      </c>
      <c r="AP6" s="232" t="s">
        <v>1170</v>
      </c>
      <c r="AQ6" s="114" t="s">
        <v>66</v>
      </c>
      <c r="AR6" s="114" t="s">
        <v>2059</v>
      </c>
      <c r="AS6" s="380">
        <v>22</v>
      </c>
      <c r="AT6" s="731"/>
      <c r="AX6" s="12">
        <v>890000250</v>
      </c>
      <c r="AY6" s="12" t="s">
        <v>709</v>
      </c>
      <c r="AZ6" s="12" t="s">
        <v>200</v>
      </c>
      <c r="BA6" s="12">
        <v>94</v>
      </c>
      <c r="BC6" s="12">
        <v>890973258</v>
      </c>
      <c r="BD6" s="12" t="s">
        <v>2060</v>
      </c>
      <c r="BE6" s="12" t="s">
        <v>64</v>
      </c>
      <c r="BF6" s="12">
        <v>13</v>
      </c>
      <c r="BI6" s="220">
        <v>890975501</v>
      </c>
      <c r="BJ6" s="220" t="s">
        <v>2065</v>
      </c>
      <c r="BK6" s="220" t="s">
        <v>64</v>
      </c>
      <c r="BL6" s="12" t="s">
        <v>2059</v>
      </c>
      <c r="BM6" s="12">
        <v>172</v>
      </c>
    </row>
    <row r="7" spans="1:68" ht="136.05000000000001" customHeight="1" x14ac:dyDescent="0.3">
      <c r="A7" s="79">
        <v>17</v>
      </c>
      <c r="B7" s="14" t="s">
        <v>71</v>
      </c>
      <c r="C7" s="197" t="s">
        <v>72</v>
      </c>
      <c r="D7" s="14">
        <v>451</v>
      </c>
      <c r="E7" s="14">
        <v>3851</v>
      </c>
      <c r="F7" s="14" t="s">
        <v>756</v>
      </c>
      <c r="G7" s="14" t="s">
        <v>302</v>
      </c>
      <c r="H7" s="14" t="s">
        <v>2061</v>
      </c>
      <c r="I7" s="14">
        <v>247</v>
      </c>
      <c r="J7" s="12" t="s">
        <v>2066</v>
      </c>
      <c r="K7" s="12" t="s">
        <v>77</v>
      </c>
      <c r="L7" s="12">
        <v>22</v>
      </c>
      <c r="O7" s="269">
        <v>1</v>
      </c>
      <c r="P7" s="128" t="s">
        <v>101</v>
      </c>
      <c r="Q7" s="129" t="s">
        <v>127</v>
      </c>
      <c r="R7" s="128">
        <v>649</v>
      </c>
      <c r="S7" s="128">
        <v>3446</v>
      </c>
      <c r="T7" s="128" t="s">
        <v>1112</v>
      </c>
      <c r="U7" s="128" t="s">
        <v>1214</v>
      </c>
      <c r="V7" s="128" t="s">
        <v>2067</v>
      </c>
      <c r="W7" s="128">
        <v>54</v>
      </c>
      <c r="X7" s="203" t="s">
        <v>2049</v>
      </c>
      <c r="Y7" s="203" t="s">
        <v>64</v>
      </c>
      <c r="Z7" s="203">
        <v>31</v>
      </c>
      <c r="AC7" s="414" t="s">
        <v>101</v>
      </c>
      <c r="AD7" s="403" t="s">
        <v>102</v>
      </c>
      <c r="AE7" s="403">
        <f>SUM(D21,R7)</f>
        <v>2029</v>
      </c>
      <c r="AF7" s="403">
        <f>SUM(E21,S7)</f>
        <v>11519</v>
      </c>
      <c r="AG7" s="403"/>
      <c r="AH7" s="403"/>
      <c r="AI7" s="403"/>
      <c r="AJ7" s="403">
        <f>SUM(I21,W7)</f>
        <v>124</v>
      </c>
      <c r="AK7" s="416">
        <f t="shared" ref="AK7:AK8" si="0">AJ7/AE7</f>
        <v>6.1113849186791525E-2</v>
      </c>
      <c r="AN7" s="114" t="s">
        <v>2065</v>
      </c>
      <c r="AO7" s="114" t="s">
        <v>530</v>
      </c>
      <c r="AP7" s="232" t="s">
        <v>1208</v>
      </c>
      <c r="AQ7" s="114" t="s">
        <v>102</v>
      </c>
      <c r="AR7" s="114" t="s">
        <v>2059</v>
      </c>
      <c r="AS7" s="380">
        <v>16</v>
      </c>
      <c r="AT7" s="731"/>
      <c r="AX7" s="12">
        <v>890975543</v>
      </c>
      <c r="AY7" s="12" t="s">
        <v>2049</v>
      </c>
      <c r="AZ7" s="12" t="s">
        <v>64</v>
      </c>
      <c r="BA7" s="12">
        <v>48</v>
      </c>
      <c r="BC7" s="12"/>
      <c r="BD7" s="12" t="s">
        <v>95</v>
      </c>
      <c r="BE7" s="12"/>
      <c r="BF7" s="12">
        <v>28</v>
      </c>
      <c r="BI7" s="702">
        <v>890000250</v>
      </c>
      <c r="BJ7" s="702" t="s">
        <v>709</v>
      </c>
      <c r="BK7" s="702" t="s">
        <v>200</v>
      </c>
      <c r="BL7" s="63" t="s">
        <v>2059</v>
      </c>
      <c r="BM7" s="50">
        <v>94</v>
      </c>
      <c r="BN7" s="702">
        <f>SUM(BM7,BM8)</f>
        <v>126</v>
      </c>
    </row>
    <row r="8" spans="1:68" ht="136.05000000000001" customHeight="1" x14ac:dyDescent="0.3">
      <c r="A8" s="79">
        <v>17</v>
      </c>
      <c r="B8" s="14" t="s">
        <v>71</v>
      </c>
      <c r="C8" s="197" t="s">
        <v>72</v>
      </c>
      <c r="D8" s="14">
        <v>451</v>
      </c>
      <c r="E8" s="14">
        <v>3851</v>
      </c>
      <c r="F8" s="14" t="s">
        <v>756</v>
      </c>
      <c r="G8" s="14" t="s">
        <v>302</v>
      </c>
      <c r="H8" s="14" t="s">
        <v>2061</v>
      </c>
      <c r="I8" s="14">
        <v>247</v>
      </c>
      <c r="J8" s="12" t="s">
        <v>2049</v>
      </c>
      <c r="K8" s="12" t="s">
        <v>64</v>
      </c>
      <c r="L8" s="12">
        <v>21</v>
      </c>
      <c r="O8" s="269">
        <v>1</v>
      </c>
      <c r="P8" s="128" t="s">
        <v>101</v>
      </c>
      <c r="Q8" s="129" t="s">
        <v>127</v>
      </c>
      <c r="R8" s="128">
        <v>649</v>
      </c>
      <c r="S8" s="128">
        <v>3446</v>
      </c>
      <c r="T8" s="128" t="s">
        <v>1112</v>
      </c>
      <c r="U8" s="128" t="s">
        <v>1214</v>
      </c>
      <c r="V8" s="128" t="s">
        <v>2067</v>
      </c>
      <c r="W8" s="128">
        <v>54</v>
      </c>
      <c r="X8" s="261" t="s">
        <v>95</v>
      </c>
      <c r="Y8" s="261"/>
      <c r="Z8" s="261">
        <v>23</v>
      </c>
      <c r="AC8" s="79" t="s">
        <v>117</v>
      </c>
      <c r="AD8" s="12" t="s">
        <v>118</v>
      </c>
      <c r="AE8" s="12">
        <f>SUM(D25,R9)</f>
        <v>514</v>
      </c>
      <c r="AF8" s="12">
        <f>SUM(E25,S9)</f>
        <v>4627</v>
      </c>
      <c r="AG8" s="12"/>
      <c r="AH8" s="12"/>
      <c r="AI8" s="12"/>
      <c r="AJ8" s="12">
        <f>SUM(I25,W9)</f>
        <v>99</v>
      </c>
      <c r="AK8" s="382">
        <f t="shared" si="0"/>
        <v>0.19260700389105059</v>
      </c>
      <c r="AN8" s="114" t="s">
        <v>2065</v>
      </c>
      <c r="AO8" s="114" t="s">
        <v>530</v>
      </c>
      <c r="AP8" s="232" t="s">
        <v>117</v>
      </c>
      <c r="AQ8" s="114" t="s">
        <v>118</v>
      </c>
      <c r="AR8" s="114" t="s">
        <v>2059</v>
      </c>
      <c r="AS8" s="380">
        <v>13</v>
      </c>
      <c r="AT8" s="731"/>
      <c r="AX8" s="12">
        <v>890000318</v>
      </c>
      <c r="AY8" s="12" t="s">
        <v>694</v>
      </c>
      <c r="AZ8" s="12" t="s">
        <v>77</v>
      </c>
      <c r="BA8" s="12">
        <v>40</v>
      </c>
      <c r="BI8" s="705"/>
      <c r="BJ8" s="705"/>
      <c r="BK8" s="705"/>
      <c r="BL8" s="63" t="s">
        <v>2064</v>
      </c>
      <c r="BM8" s="50">
        <v>32</v>
      </c>
      <c r="BN8" s="705"/>
    </row>
    <row r="9" spans="1:68" ht="136.05000000000001" customHeight="1" x14ac:dyDescent="0.3">
      <c r="A9" s="79">
        <v>17</v>
      </c>
      <c r="B9" s="14" t="s">
        <v>71</v>
      </c>
      <c r="C9" s="197" t="s">
        <v>72</v>
      </c>
      <c r="D9" s="14">
        <v>451</v>
      </c>
      <c r="E9" s="14">
        <v>3851</v>
      </c>
      <c r="F9" s="14" t="s">
        <v>756</v>
      </c>
      <c r="G9" s="14" t="s">
        <v>302</v>
      </c>
      <c r="H9" s="14" t="s">
        <v>2061</v>
      </c>
      <c r="I9" s="14">
        <v>247</v>
      </c>
      <c r="J9" s="12" t="s">
        <v>2063</v>
      </c>
      <c r="K9" s="12" t="s">
        <v>77</v>
      </c>
      <c r="L9" s="12">
        <v>20</v>
      </c>
      <c r="O9" s="79">
        <v>7</v>
      </c>
      <c r="P9" s="14" t="s">
        <v>117</v>
      </c>
      <c r="Q9" s="126" t="s">
        <v>137</v>
      </c>
      <c r="R9" s="14">
        <v>144</v>
      </c>
      <c r="S9" s="14">
        <v>1573</v>
      </c>
      <c r="T9" s="14" t="s">
        <v>128</v>
      </c>
      <c r="U9" s="14" t="s">
        <v>1174</v>
      </c>
      <c r="V9" s="14" t="s">
        <v>2068</v>
      </c>
      <c r="W9" s="14">
        <v>37</v>
      </c>
      <c r="X9" s="12" t="s">
        <v>2049</v>
      </c>
      <c r="Y9" s="12" t="s">
        <v>64</v>
      </c>
      <c r="Z9" s="12">
        <v>21</v>
      </c>
      <c r="AC9" s="414" t="s">
        <v>174</v>
      </c>
      <c r="AD9" s="402" t="s">
        <v>175</v>
      </c>
      <c r="AE9" s="403">
        <f>SUM(D42,R14)</f>
        <v>703</v>
      </c>
      <c r="AF9" s="403">
        <f>SUM(E42,S14)</f>
        <v>4997</v>
      </c>
      <c r="AG9" s="403"/>
      <c r="AH9" s="403"/>
      <c r="AI9" s="403"/>
      <c r="AJ9" s="403">
        <f>SUM(I42,W14)</f>
        <v>58</v>
      </c>
      <c r="AK9" s="416">
        <f>AJ9/AE9</f>
        <v>8.2503556187766711E-2</v>
      </c>
      <c r="AN9" s="114" t="s">
        <v>2065</v>
      </c>
      <c r="AO9" s="114" t="s">
        <v>530</v>
      </c>
      <c r="AP9" s="232" t="s">
        <v>1078</v>
      </c>
      <c r="AQ9" s="114" t="s">
        <v>158</v>
      </c>
      <c r="AR9" s="114" t="s">
        <v>2059</v>
      </c>
      <c r="AS9" s="380">
        <v>11</v>
      </c>
      <c r="AT9" s="724"/>
      <c r="AX9" s="12">
        <v>100007285</v>
      </c>
      <c r="AY9" s="12" t="s">
        <v>2066</v>
      </c>
      <c r="AZ9" s="12" t="s">
        <v>77</v>
      </c>
      <c r="BA9" s="12">
        <v>37</v>
      </c>
      <c r="BI9" s="704">
        <v>890975543</v>
      </c>
      <c r="BJ9" s="704" t="s">
        <v>2049</v>
      </c>
      <c r="BK9" s="704" t="s">
        <v>64</v>
      </c>
      <c r="BL9" s="69" t="s">
        <v>2059</v>
      </c>
      <c r="BM9" s="80">
        <v>48</v>
      </c>
      <c r="BN9" s="704">
        <f>SUM(BM9,BM10)</f>
        <v>197</v>
      </c>
    </row>
    <row r="10" spans="1:68" ht="93.6" x14ac:dyDescent="0.3">
      <c r="A10" s="79">
        <v>17</v>
      </c>
      <c r="B10" s="14" t="s">
        <v>71</v>
      </c>
      <c r="C10" s="197" t="s">
        <v>72</v>
      </c>
      <c r="D10" s="14">
        <v>451</v>
      </c>
      <c r="E10" s="14">
        <v>3851</v>
      </c>
      <c r="F10" s="14" t="s">
        <v>756</v>
      </c>
      <c r="G10" s="14" t="s">
        <v>302</v>
      </c>
      <c r="H10" s="14" t="s">
        <v>2061</v>
      </c>
      <c r="I10" s="14">
        <v>247</v>
      </c>
      <c r="J10" s="12" t="s">
        <v>657</v>
      </c>
      <c r="K10" s="12" t="s">
        <v>64</v>
      </c>
      <c r="L10" s="12">
        <v>18</v>
      </c>
      <c r="O10" s="79">
        <v>7</v>
      </c>
      <c r="P10" s="14" t="s">
        <v>117</v>
      </c>
      <c r="Q10" s="126" t="s">
        <v>137</v>
      </c>
      <c r="R10" s="14">
        <v>144</v>
      </c>
      <c r="S10" s="14">
        <v>1573</v>
      </c>
      <c r="T10" s="14" t="s">
        <v>128</v>
      </c>
      <c r="U10" s="14" t="s">
        <v>1174</v>
      </c>
      <c r="V10" s="14" t="s">
        <v>2068</v>
      </c>
      <c r="W10" s="14">
        <v>37</v>
      </c>
      <c r="X10" s="12" t="s">
        <v>694</v>
      </c>
      <c r="Y10" s="12" t="s">
        <v>77</v>
      </c>
      <c r="Z10" s="12">
        <v>11</v>
      </c>
      <c r="AC10" s="79" t="s">
        <v>144</v>
      </c>
      <c r="AD10" s="334" t="s">
        <v>145</v>
      </c>
      <c r="AE10" s="12">
        <f>SUM(D39,R17)</f>
        <v>241</v>
      </c>
      <c r="AF10" s="12">
        <f>SUM(E39,S17)</f>
        <v>1198</v>
      </c>
      <c r="AG10" s="12"/>
      <c r="AH10" s="12"/>
      <c r="AI10" s="12"/>
      <c r="AJ10" s="12">
        <f>SUM(I39,W17)</f>
        <v>57</v>
      </c>
      <c r="AK10" s="382">
        <f>AJ10/AE10</f>
        <v>0.23651452282157676</v>
      </c>
      <c r="AN10" s="12" t="s">
        <v>2069</v>
      </c>
      <c r="AO10" s="12" t="s">
        <v>530</v>
      </c>
      <c r="AP10" s="69" t="s">
        <v>1155</v>
      </c>
      <c r="AQ10" s="334" t="s">
        <v>116</v>
      </c>
      <c r="AR10" s="12" t="s">
        <v>2059</v>
      </c>
      <c r="AS10" s="80">
        <v>25</v>
      </c>
      <c r="AT10" s="727">
        <f>SUM(AS10,AS11,AS12,AS13,AS14,AS15,AS16,AS17,AS18,AS19)</f>
        <v>247</v>
      </c>
      <c r="AX10" s="12">
        <v>100010362</v>
      </c>
      <c r="AY10" s="12" t="s">
        <v>2070</v>
      </c>
      <c r="AZ10" s="12" t="s">
        <v>77</v>
      </c>
      <c r="BA10" s="12">
        <v>19</v>
      </c>
      <c r="BI10" s="704"/>
      <c r="BJ10" s="704"/>
      <c r="BK10" s="704"/>
      <c r="BL10" s="69" t="s">
        <v>2064</v>
      </c>
      <c r="BM10" s="80">
        <v>149</v>
      </c>
      <c r="BN10" s="704"/>
    </row>
    <row r="11" spans="1:68" ht="136.05000000000001" customHeight="1" x14ac:dyDescent="0.3">
      <c r="A11" s="79">
        <v>17</v>
      </c>
      <c r="B11" s="14" t="s">
        <v>71</v>
      </c>
      <c r="C11" s="197" t="s">
        <v>72</v>
      </c>
      <c r="D11" s="14">
        <v>451</v>
      </c>
      <c r="E11" s="14">
        <v>3851</v>
      </c>
      <c r="F11" s="14" t="s">
        <v>756</v>
      </c>
      <c r="G11" s="14" t="s">
        <v>302</v>
      </c>
      <c r="H11" s="14" t="s">
        <v>2061</v>
      </c>
      <c r="I11" s="14">
        <v>247</v>
      </c>
      <c r="J11" s="220" t="s">
        <v>95</v>
      </c>
      <c r="K11" s="220"/>
      <c r="L11" s="220">
        <v>39</v>
      </c>
      <c r="O11" s="79">
        <v>7</v>
      </c>
      <c r="P11" s="14" t="s">
        <v>117</v>
      </c>
      <c r="Q11" s="126" t="s">
        <v>137</v>
      </c>
      <c r="R11" s="14">
        <v>144</v>
      </c>
      <c r="S11" s="14">
        <v>1573</v>
      </c>
      <c r="T11" s="14" t="s">
        <v>128</v>
      </c>
      <c r="U11" s="14" t="s">
        <v>1174</v>
      </c>
      <c r="V11" s="14" t="s">
        <v>2068</v>
      </c>
      <c r="W11" s="14">
        <v>37</v>
      </c>
      <c r="X11" s="220" t="s">
        <v>95</v>
      </c>
      <c r="Y11" s="220"/>
      <c r="Z11" s="220" t="s">
        <v>235</v>
      </c>
      <c r="AC11" s="414" t="s">
        <v>111</v>
      </c>
      <c r="AD11" s="403" t="s">
        <v>188</v>
      </c>
      <c r="AE11" s="403">
        <f>SUM(D29,R21)</f>
        <v>607</v>
      </c>
      <c r="AF11" s="403">
        <f>SUM(E29,S21)</f>
        <v>2683</v>
      </c>
      <c r="AG11" s="403"/>
      <c r="AH11" s="403"/>
      <c r="AI11" s="403"/>
      <c r="AJ11" s="403" t="s">
        <v>2071</v>
      </c>
      <c r="AK11" s="416" t="s">
        <v>1107</v>
      </c>
      <c r="AN11" s="12" t="s">
        <v>2069</v>
      </c>
      <c r="AO11" s="12" t="s">
        <v>530</v>
      </c>
      <c r="AP11" s="69" t="s">
        <v>1170</v>
      </c>
      <c r="AQ11" s="12" t="s">
        <v>66</v>
      </c>
      <c r="AR11" s="12" t="s">
        <v>2059</v>
      </c>
      <c r="AS11" s="80">
        <v>66</v>
      </c>
      <c r="AT11" s="727"/>
      <c r="AX11" s="12">
        <v>890975568</v>
      </c>
      <c r="AY11" s="12" t="s">
        <v>657</v>
      </c>
      <c r="AZ11" s="12" t="s">
        <v>64</v>
      </c>
      <c r="BA11" s="12">
        <v>18</v>
      </c>
      <c r="BI11" s="702">
        <v>890000318</v>
      </c>
      <c r="BJ11" s="702" t="s">
        <v>694</v>
      </c>
      <c r="BK11" s="702" t="s">
        <v>77</v>
      </c>
      <c r="BL11" s="63" t="s">
        <v>2059</v>
      </c>
      <c r="BM11" s="67">
        <v>40</v>
      </c>
      <c r="BN11" s="702">
        <f>SUM(BM11,BM12)</f>
        <v>136</v>
      </c>
    </row>
    <row r="12" spans="1:68" ht="31.95" customHeight="1" x14ac:dyDescent="0.3">
      <c r="A12" s="269">
        <v>4</v>
      </c>
      <c r="B12" s="128" t="s">
        <v>65</v>
      </c>
      <c r="C12" s="129" t="s">
        <v>67</v>
      </c>
      <c r="D12" s="128">
        <v>1469</v>
      </c>
      <c r="E12" s="128">
        <v>13069</v>
      </c>
      <c r="F12" s="128" t="s">
        <v>797</v>
      </c>
      <c r="G12" s="128" t="s">
        <v>1983</v>
      </c>
      <c r="H12" s="128" t="s">
        <v>2072</v>
      </c>
      <c r="I12" s="128">
        <v>125</v>
      </c>
      <c r="J12" s="203" t="s">
        <v>2060</v>
      </c>
      <c r="K12" s="203" t="s">
        <v>64</v>
      </c>
      <c r="L12" s="203">
        <v>66</v>
      </c>
      <c r="O12" s="269">
        <v>4</v>
      </c>
      <c r="P12" s="128" t="s">
        <v>78</v>
      </c>
      <c r="Q12" s="129" t="s">
        <v>79</v>
      </c>
      <c r="R12" s="128">
        <v>210</v>
      </c>
      <c r="S12" s="128">
        <v>1549</v>
      </c>
      <c r="T12" s="128" t="s">
        <v>159</v>
      </c>
      <c r="U12" s="128" t="s">
        <v>153</v>
      </c>
      <c r="V12" s="128" t="s">
        <v>2073</v>
      </c>
      <c r="W12" s="128">
        <v>34</v>
      </c>
      <c r="X12" s="203" t="s">
        <v>2049</v>
      </c>
      <c r="Y12" s="203" t="s">
        <v>64</v>
      </c>
      <c r="Z12" s="203">
        <v>16</v>
      </c>
      <c r="AC12" s="79" t="s">
        <v>157</v>
      </c>
      <c r="AD12" s="12" t="s">
        <v>158</v>
      </c>
      <c r="AE12" s="12">
        <f>SUM(D32,R18)</f>
        <v>1768</v>
      </c>
      <c r="AF12" s="12">
        <f>SUM(E32,S18)</f>
        <v>9800</v>
      </c>
      <c r="AG12" s="12"/>
      <c r="AH12" s="12"/>
      <c r="AI12" s="12"/>
      <c r="AJ12" s="12" t="s">
        <v>2074</v>
      </c>
      <c r="AK12" s="382">
        <f>60/AE12</f>
        <v>3.3936651583710405E-2</v>
      </c>
      <c r="AN12" s="12" t="s">
        <v>2069</v>
      </c>
      <c r="AO12" s="12" t="s">
        <v>530</v>
      </c>
      <c r="AP12" s="69" t="s">
        <v>78</v>
      </c>
      <c r="AQ12" s="12" t="s">
        <v>79</v>
      </c>
      <c r="AR12" s="12" t="s">
        <v>2059</v>
      </c>
      <c r="AS12" s="80">
        <v>24</v>
      </c>
      <c r="AT12" s="727"/>
      <c r="AX12" s="12">
        <v>450000526</v>
      </c>
      <c r="AY12" s="12" t="s">
        <v>2075</v>
      </c>
      <c r="AZ12" s="12" t="s">
        <v>200</v>
      </c>
      <c r="BA12" s="12">
        <v>14</v>
      </c>
      <c r="BI12" s="702"/>
      <c r="BJ12" s="702"/>
      <c r="BK12" s="702"/>
      <c r="BL12" s="63" t="s">
        <v>2064</v>
      </c>
      <c r="BM12" s="67">
        <v>96</v>
      </c>
      <c r="BN12" s="702"/>
    </row>
    <row r="13" spans="1:68" ht="16.05" customHeight="1" x14ac:dyDescent="0.3">
      <c r="A13" s="269">
        <v>4</v>
      </c>
      <c r="B13" s="128" t="s">
        <v>65</v>
      </c>
      <c r="C13" s="129" t="s">
        <v>67</v>
      </c>
      <c r="D13" s="128">
        <v>1469</v>
      </c>
      <c r="E13" s="128">
        <v>13069</v>
      </c>
      <c r="F13" s="128" t="s">
        <v>797</v>
      </c>
      <c r="G13" s="128" t="s">
        <v>1983</v>
      </c>
      <c r="H13" s="128" t="s">
        <v>2072</v>
      </c>
      <c r="I13" s="128">
        <v>125</v>
      </c>
      <c r="J13" s="203" t="s">
        <v>2063</v>
      </c>
      <c r="K13" s="203" t="s">
        <v>77</v>
      </c>
      <c r="L13" s="203">
        <v>23</v>
      </c>
      <c r="O13" s="269">
        <v>4</v>
      </c>
      <c r="P13" s="128" t="s">
        <v>78</v>
      </c>
      <c r="Q13" s="129" t="s">
        <v>79</v>
      </c>
      <c r="R13" s="128">
        <v>210</v>
      </c>
      <c r="S13" s="128">
        <v>1549</v>
      </c>
      <c r="T13" s="128" t="s">
        <v>159</v>
      </c>
      <c r="U13" s="128" t="s">
        <v>153</v>
      </c>
      <c r="V13" s="128" t="s">
        <v>2073</v>
      </c>
      <c r="W13" s="128">
        <v>34</v>
      </c>
      <c r="X13" s="203" t="s">
        <v>95</v>
      </c>
      <c r="Y13" s="203"/>
      <c r="Z13" s="203">
        <v>18</v>
      </c>
      <c r="AC13" s="414" t="s">
        <v>176</v>
      </c>
      <c r="AD13" s="402" t="s">
        <v>177</v>
      </c>
      <c r="AE13" s="403">
        <f>D36</f>
        <v>792</v>
      </c>
      <c r="AF13" s="403">
        <f>E36</f>
        <v>1963</v>
      </c>
      <c r="AG13" s="403"/>
      <c r="AH13" s="403"/>
      <c r="AI13" s="403"/>
      <c r="AJ13" s="403">
        <f>I36</f>
        <v>47</v>
      </c>
      <c r="AK13" s="416">
        <f>AJ13/AE13</f>
        <v>5.9343434343434344E-2</v>
      </c>
      <c r="AN13" s="12" t="s">
        <v>2069</v>
      </c>
      <c r="AO13" s="12" t="s">
        <v>530</v>
      </c>
      <c r="AP13" s="69" t="s">
        <v>1208</v>
      </c>
      <c r="AQ13" s="192" t="s">
        <v>102</v>
      </c>
      <c r="AR13" s="12" t="s">
        <v>2059</v>
      </c>
      <c r="AS13" s="80">
        <v>19</v>
      </c>
      <c r="AT13" s="727"/>
      <c r="AX13" s="12">
        <v>100010933</v>
      </c>
      <c r="AY13" s="12" t="s">
        <v>2076</v>
      </c>
      <c r="AZ13" s="12" t="s">
        <v>77</v>
      </c>
      <c r="BA13" s="12">
        <v>13</v>
      </c>
      <c r="BI13" s="12">
        <v>100007285</v>
      </c>
      <c r="BJ13" s="12" t="s">
        <v>2066</v>
      </c>
      <c r="BK13" s="12" t="s">
        <v>77</v>
      </c>
      <c r="BL13" s="69" t="s">
        <v>2059</v>
      </c>
      <c r="BM13" s="12">
        <v>37</v>
      </c>
    </row>
    <row r="14" spans="1:68" ht="118.95" customHeight="1" x14ac:dyDescent="0.3">
      <c r="A14" s="269">
        <v>4</v>
      </c>
      <c r="B14" s="128" t="s">
        <v>65</v>
      </c>
      <c r="C14" s="129" t="s">
        <v>67</v>
      </c>
      <c r="D14" s="128">
        <v>1469</v>
      </c>
      <c r="E14" s="128">
        <v>13069</v>
      </c>
      <c r="F14" s="128" t="s">
        <v>797</v>
      </c>
      <c r="G14" s="128" t="s">
        <v>1983</v>
      </c>
      <c r="H14" s="128" t="s">
        <v>2072</v>
      </c>
      <c r="I14" s="128">
        <v>125</v>
      </c>
      <c r="J14" s="203" t="s">
        <v>2065</v>
      </c>
      <c r="K14" s="203" t="s">
        <v>64</v>
      </c>
      <c r="L14" s="203">
        <v>22</v>
      </c>
      <c r="O14" s="79">
        <v>6</v>
      </c>
      <c r="P14" s="14" t="s">
        <v>174</v>
      </c>
      <c r="Q14" s="197" t="s">
        <v>175</v>
      </c>
      <c r="R14" s="14">
        <v>164</v>
      </c>
      <c r="S14" s="14">
        <v>1333</v>
      </c>
      <c r="T14" s="14" t="s">
        <v>602</v>
      </c>
      <c r="U14" s="14" t="s">
        <v>1403</v>
      </c>
      <c r="V14" s="14" t="s">
        <v>2077</v>
      </c>
      <c r="W14" s="14">
        <v>16</v>
      </c>
      <c r="X14" s="69" t="s">
        <v>95</v>
      </c>
      <c r="Y14" s="12"/>
      <c r="Z14" s="12">
        <v>16</v>
      </c>
      <c r="AC14" s="79" t="s">
        <v>165</v>
      </c>
      <c r="AD14" s="334" t="s">
        <v>306</v>
      </c>
      <c r="AE14" s="12">
        <f>SUM(D49,R15)</f>
        <v>418</v>
      </c>
      <c r="AF14" s="12">
        <f>SUM(E49,S15)</f>
        <v>1691</v>
      </c>
      <c r="AG14" s="12"/>
      <c r="AH14" s="12"/>
      <c r="AI14" s="12"/>
      <c r="AJ14" s="12">
        <f>SUM(I49,W15)</f>
        <v>39</v>
      </c>
      <c r="AK14" s="382">
        <f>AJ14/AE14</f>
        <v>9.3301435406698566E-2</v>
      </c>
      <c r="AN14" s="12" t="s">
        <v>2069</v>
      </c>
      <c r="AO14" s="12" t="s">
        <v>530</v>
      </c>
      <c r="AP14" s="69" t="s">
        <v>117</v>
      </c>
      <c r="AQ14" s="12" t="s">
        <v>118</v>
      </c>
      <c r="AR14" s="12" t="s">
        <v>2059</v>
      </c>
      <c r="AS14" s="80">
        <v>21</v>
      </c>
      <c r="AT14" s="727"/>
      <c r="AX14" s="12"/>
      <c r="AY14" s="12" t="s">
        <v>95</v>
      </c>
      <c r="AZ14" s="12"/>
      <c r="BA14" s="12">
        <v>39</v>
      </c>
      <c r="BI14" s="50">
        <v>100010362</v>
      </c>
      <c r="BJ14" s="50" t="s">
        <v>2070</v>
      </c>
      <c r="BK14" s="50" t="s">
        <v>77</v>
      </c>
      <c r="BL14" s="63" t="s">
        <v>2059</v>
      </c>
      <c r="BM14" s="50">
        <v>19</v>
      </c>
      <c r="BP14" t="s">
        <v>126</v>
      </c>
    </row>
    <row r="15" spans="1:68" ht="153" customHeight="1" x14ac:dyDescent="0.3">
      <c r="A15" s="269">
        <v>4</v>
      </c>
      <c r="B15" s="128" t="s">
        <v>65</v>
      </c>
      <c r="C15" s="129" t="s">
        <v>67</v>
      </c>
      <c r="D15" s="128">
        <v>1469</v>
      </c>
      <c r="E15" s="128">
        <v>13069</v>
      </c>
      <c r="F15" s="128" t="s">
        <v>797</v>
      </c>
      <c r="G15" s="128" t="s">
        <v>1983</v>
      </c>
      <c r="H15" s="128" t="s">
        <v>2072</v>
      </c>
      <c r="I15" s="128">
        <v>125</v>
      </c>
      <c r="J15" s="261" t="s">
        <v>95</v>
      </c>
      <c r="K15" s="261"/>
      <c r="L15" s="261">
        <v>14</v>
      </c>
      <c r="O15" s="269">
        <v>10</v>
      </c>
      <c r="P15" s="128" t="s">
        <v>165</v>
      </c>
      <c r="Q15" s="205" t="s">
        <v>166</v>
      </c>
      <c r="R15" s="128">
        <v>110</v>
      </c>
      <c r="S15" s="128">
        <v>645</v>
      </c>
      <c r="T15" s="128" t="s">
        <v>1267</v>
      </c>
      <c r="U15" s="128" t="s">
        <v>289</v>
      </c>
      <c r="V15" s="128" t="s">
        <v>2078</v>
      </c>
      <c r="W15" s="128">
        <v>16</v>
      </c>
      <c r="X15" s="204" t="s">
        <v>95</v>
      </c>
      <c r="Y15" s="203"/>
      <c r="Z15" s="203">
        <v>16</v>
      </c>
      <c r="AC15" s="414" t="s">
        <v>284</v>
      </c>
      <c r="AD15" s="402" t="s">
        <v>285</v>
      </c>
      <c r="AE15" s="403">
        <f>SUM(D47,R16)</f>
        <v>480</v>
      </c>
      <c r="AF15" s="403">
        <f>SUM(E47,S16)</f>
        <v>3707</v>
      </c>
      <c r="AG15" s="403"/>
      <c r="AH15" s="403"/>
      <c r="AI15" s="403"/>
      <c r="AJ15" s="403">
        <f>SUM(I47,W16)</f>
        <v>38</v>
      </c>
      <c r="AK15" s="416">
        <f>AJ15/AE15</f>
        <v>7.9166666666666663E-2</v>
      </c>
      <c r="AN15" s="12" t="s">
        <v>2069</v>
      </c>
      <c r="AO15" s="12" t="s">
        <v>530</v>
      </c>
      <c r="AP15" s="69" t="s">
        <v>297</v>
      </c>
      <c r="AQ15" s="12" t="s">
        <v>188</v>
      </c>
      <c r="AR15" s="12" t="s">
        <v>2059</v>
      </c>
      <c r="AS15" s="80">
        <v>35</v>
      </c>
      <c r="AT15" s="727"/>
      <c r="BI15" s="12">
        <v>890975568</v>
      </c>
      <c r="BJ15" s="12" t="s">
        <v>657</v>
      </c>
      <c r="BK15" s="12" t="s">
        <v>64</v>
      </c>
      <c r="BL15" s="69" t="s">
        <v>2059</v>
      </c>
      <c r="BM15" s="12">
        <v>18</v>
      </c>
    </row>
    <row r="16" spans="1:68" ht="93.6" x14ac:dyDescent="0.3">
      <c r="A16" s="79">
        <v>9</v>
      </c>
      <c r="B16" s="14" t="s">
        <v>78</v>
      </c>
      <c r="C16" s="126" t="s">
        <v>79</v>
      </c>
      <c r="D16" s="14">
        <v>782</v>
      </c>
      <c r="E16" s="14">
        <v>6626</v>
      </c>
      <c r="F16" s="14" t="s">
        <v>425</v>
      </c>
      <c r="G16" s="14" t="s">
        <v>2016</v>
      </c>
      <c r="H16" s="14" t="s">
        <v>2079</v>
      </c>
      <c r="I16" s="14">
        <v>90</v>
      </c>
      <c r="J16" s="12" t="s">
        <v>2060</v>
      </c>
      <c r="K16" s="12" t="s">
        <v>64</v>
      </c>
      <c r="L16" s="12">
        <v>24</v>
      </c>
      <c r="O16" s="79">
        <v>8</v>
      </c>
      <c r="P16" s="14" t="s">
        <v>284</v>
      </c>
      <c r="Q16" s="197" t="s">
        <v>288</v>
      </c>
      <c r="R16" s="14">
        <v>120</v>
      </c>
      <c r="S16" s="14">
        <v>983</v>
      </c>
      <c r="T16" s="14" t="s">
        <v>104</v>
      </c>
      <c r="U16" s="14" t="s">
        <v>1381</v>
      </c>
      <c r="V16" s="14" t="s">
        <v>181</v>
      </c>
      <c r="W16" s="14">
        <v>12</v>
      </c>
      <c r="X16" s="69" t="s">
        <v>95</v>
      </c>
      <c r="Y16" s="12"/>
      <c r="Z16" s="12">
        <v>12</v>
      </c>
      <c r="AC16" s="79" t="s">
        <v>183</v>
      </c>
      <c r="AD16" s="12" t="s">
        <v>184</v>
      </c>
      <c r="AE16" s="12">
        <f>SUM(D45,R20)</f>
        <v>367</v>
      </c>
      <c r="AF16" s="12">
        <f>SUM(E45,S20)</f>
        <v>2430</v>
      </c>
      <c r="AG16" s="12"/>
      <c r="AH16" s="12"/>
      <c r="AI16" s="12"/>
      <c r="AJ16" s="12" t="s">
        <v>2080</v>
      </c>
      <c r="AK16" s="382" t="s">
        <v>2081</v>
      </c>
      <c r="AN16" s="12" t="s">
        <v>2069</v>
      </c>
      <c r="AO16" s="12" t="s">
        <v>530</v>
      </c>
      <c r="AP16" s="69" t="s">
        <v>1078</v>
      </c>
      <c r="AQ16" s="12" t="s">
        <v>158</v>
      </c>
      <c r="AR16" s="12" t="s">
        <v>2059</v>
      </c>
      <c r="AS16" s="80">
        <v>12</v>
      </c>
      <c r="AT16" s="727"/>
      <c r="BI16" s="50">
        <v>450000526</v>
      </c>
      <c r="BJ16" s="50" t="s">
        <v>2075</v>
      </c>
      <c r="BK16" s="50" t="s">
        <v>200</v>
      </c>
      <c r="BL16" s="63" t="s">
        <v>2059</v>
      </c>
      <c r="BM16" s="50">
        <v>14</v>
      </c>
    </row>
    <row r="17" spans="1:65" ht="153" customHeight="1" x14ac:dyDescent="0.3">
      <c r="A17" s="79">
        <v>9</v>
      </c>
      <c r="B17" s="14" t="s">
        <v>78</v>
      </c>
      <c r="C17" s="126" t="s">
        <v>79</v>
      </c>
      <c r="D17" s="14">
        <v>782</v>
      </c>
      <c r="E17" s="14">
        <v>6626</v>
      </c>
      <c r="F17" s="14" t="s">
        <v>425</v>
      </c>
      <c r="G17" s="14" t="s">
        <v>2016</v>
      </c>
      <c r="H17" s="14" t="s">
        <v>2079</v>
      </c>
      <c r="I17" s="14">
        <v>90</v>
      </c>
      <c r="J17" s="12" t="s">
        <v>2063</v>
      </c>
      <c r="K17" s="12" t="s">
        <v>77</v>
      </c>
      <c r="L17" s="12">
        <v>19</v>
      </c>
      <c r="O17" s="269">
        <v>14</v>
      </c>
      <c r="P17" s="128" t="s">
        <v>144</v>
      </c>
      <c r="Q17" s="205" t="s">
        <v>146</v>
      </c>
      <c r="R17" s="128">
        <v>45</v>
      </c>
      <c r="S17" s="128">
        <v>310</v>
      </c>
      <c r="T17" s="128" t="s">
        <v>1030</v>
      </c>
      <c r="U17" s="128" t="s">
        <v>912</v>
      </c>
      <c r="V17" s="128" t="s">
        <v>2082</v>
      </c>
      <c r="W17" s="128">
        <v>11</v>
      </c>
      <c r="X17" s="204" t="s">
        <v>95</v>
      </c>
      <c r="Y17" s="203"/>
      <c r="Z17" s="203">
        <v>11</v>
      </c>
      <c r="AC17" s="414" t="s">
        <v>226</v>
      </c>
      <c r="AD17" s="402" t="s">
        <v>227</v>
      </c>
      <c r="AE17" s="403">
        <f>SUM(D48,R22)</f>
        <v>480</v>
      </c>
      <c r="AF17" s="403">
        <f>SUM(E48,S22)</f>
        <v>3386</v>
      </c>
      <c r="AG17" s="403"/>
      <c r="AH17" s="403"/>
      <c r="AI17" s="403"/>
      <c r="AJ17" s="403" t="s">
        <v>2083</v>
      </c>
      <c r="AK17" s="416" t="s">
        <v>822</v>
      </c>
      <c r="AN17" s="12" t="s">
        <v>2069</v>
      </c>
      <c r="AO17" s="12" t="s">
        <v>530</v>
      </c>
      <c r="AP17" s="69" t="s">
        <v>1372</v>
      </c>
      <c r="AQ17" s="334" t="s">
        <v>145</v>
      </c>
      <c r="AR17" s="12" t="s">
        <v>2059</v>
      </c>
      <c r="AS17" s="80">
        <v>13</v>
      </c>
      <c r="AT17" s="727"/>
      <c r="BI17" s="12">
        <v>100010933</v>
      </c>
      <c r="BJ17" s="12" t="s">
        <v>2076</v>
      </c>
      <c r="BK17" s="12" t="s">
        <v>77</v>
      </c>
      <c r="BL17" s="69" t="s">
        <v>2059</v>
      </c>
      <c r="BM17" s="12">
        <v>13</v>
      </c>
    </row>
    <row r="18" spans="1:65" ht="85.05" customHeight="1" x14ac:dyDescent="0.3">
      <c r="A18" s="79">
        <v>9</v>
      </c>
      <c r="B18" s="14" t="s">
        <v>78</v>
      </c>
      <c r="C18" s="126" t="s">
        <v>79</v>
      </c>
      <c r="D18" s="14">
        <v>782</v>
      </c>
      <c r="E18" s="14">
        <v>6626</v>
      </c>
      <c r="F18" s="14" t="s">
        <v>425</v>
      </c>
      <c r="G18" s="14" t="s">
        <v>2016</v>
      </c>
      <c r="H18" s="14" t="s">
        <v>2079</v>
      </c>
      <c r="I18" s="14">
        <v>90</v>
      </c>
      <c r="J18" s="12" t="s">
        <v>2066</v>
      </c>
      <c r="K18" s="12" t="s">
        <v>77</v>
      </c>
      <c r="L18" s="12">
        <v>12</v>
      </c>
      <c r="O18" s="79">
        <v>3</v>
      </c>
      <c r="P18" s="14" t="s">
        <v>157</v>
      </c>
      <c r="Q18" s="197" t="s">
        <v>170</v>
      </c>
      <c r="R18" s="14">
        <v>280</v>
      </c>
      <c r="S18" s="14">
        <v>1454</v>
      </c>
      <c r="T18" s="14" t="s">
        <v>444</v>
      </c>
      <c r="U18" s="14" t="s">
        <v>2084</v>
      </c>
      <c r="V18" s="14" t="s">
        <v>2085</v>
      </c>
      <c r="W18" s="14" t="s">
        <v>60</v>
      </c>
      <c r="AC18" s="79" t="s">
        <v>1127</v>
      </c>
      <c r="AD18" s="334" t="s">
        <v>2086</v>
      </c>
      <c r="AE18" s="12">
        <f>D50</f>
        <v>22</v>
      </c>
      <c r="AF18" s="12">
        <f>E50</f>
        <v>151</v>
      </c>
      <c r="AG18" s="12"/>
      <c r="AH18" s="12"/>
      <c r="AI18" s="12"/>
      <c r="AJ18" s="12">
        <f>I50</f>
        <v>17</v>
      </c>
      <c r="AK18" s="382">
        <f>AJ18/AE18</f>
        <v>0.77272727272727271</v>
      </c>
      <c r="AN18" s="12" t="s">
        <v>2069</v>
      </c>
      <c r="AO18" s="12" t="s">
        <v>530</v>
      </c>
      <c r="AP18" s="69" t="s">
        <v>174</v>
      </c>
      <c r="AQ18" s="210" t="s">
        <v>175</v>
      </c>
      <c r="AR18" s="12" t="s">
        <v>2059</v>
      </c>
      <c r="AS18" s="80">
        <v>18</v>
      </c>
      <c r="AT18" s="727"/>
    </row>
    <row r="19" spans="1:65" ht="136.05000000000001" customHeight="1" x14ac:dyDescent="0.3">
      <c r="A19" s="79">
        <v>9</v>
      </c>
      <c r="B19" s="14" t="s">
        <v>78</v>
      </c>
      <c r="C19" s="126" t="s">
        <v>79</v>
      </c>
      <c r="D19" s="14">
        <v>782</v>
      </c>
      <c r="E19" s="14">
        <v>6626</v>
      </c>
      <c r="F19" s="14" t="s">
        <v>425</v>
      </c>
      <c r="G19" s="14" t="s">
        <v>2016</v>
      </c>
      <c r="H19" s="14" t="s">
        <v>2079</v>
      </c>
      <c r="I19" s="14">
        <v>90</v>
      </c>
      <c r="J19" s="12" t="s">
        <v>694</v>
      </c>
      <c r="K19" s="12" t="s">
        <v>77</v>
      </c>
      <c r="L19" s="12">
        <v>11</v>
      </c>
      <c r="O19" s="269">
        <v>5</v>
      </c>
      <c r="P19" s="128" t="s">
        <v>91</v>
      </c>
      <c r="Q19" s="205" t="s">
        <v>92</v>
      </c>
      <c r="R19" s="128">
        <v>195</v>
      </c>
      <c r="S19" s="128">
        <v>469</v>
      </c>
      <c r="T19" s="128" t="s">
        <v>944</v>
      </c>
      <c r="U19" s="128" t="s">
        <v>1751</v>
      </c>
      <c r="V19" s="128" t="s">
        <v>1422</v>
      </c>
      <c r="W19" s="128" t="s">
        <v>60</v>
      </c>
      <c r="AC19" s="414" t="s">
        <v>252</v>
      </c>
      <c r="AD19" s="402" t="s">
        <v>253</v>
      </c>
      <c r="AE19" s="403">
        <f>D51</f>
        <v>90</v>
      </c>
      <c r="AF19" s="403">
        <f>E51</f>
        <v>1175</v>
      </c>
      <c r="AG19" s="403"/>
      <c r="AH19" s="403"/>
      <c r="AI19" s="403"/>
      <c r="AJ19" s="403">
        <f>I51</f>
        <v>15</v>
      </c>
      <c r="AK19" s="416">
        <f>AJ19/AE19</f>
        <v>0.16666666666666666</v>
      </c>
      <c r="AN19" s="12" t="s">
        <v>2069</v>
      </c>
      <c r="AO19" s="12" t="s">
        <v>530</v>
      </c>
      <c r="AP19" s="69" t="s">
        <v>183</v>
      </c>
      <c r="AQ19" s="12" t="s">
        <v>184</v>
      </c>
      <c r="AR19" s="12" t="s">
        <v>2059</v>
      </c>
      <c r="AS19" s="80">
        <v>14</v>
      </c>
      <c r="AT19" s="727"/>
    </row>
    <row r="20" spans="1:65" ht="46.8" x14ac:dyDescent="0.3">
      <c r="A20" s="79">
        <v>9</v>
      </c>
      <c r="B20" s="14" t="s">
        <v>78</v>
      </c>
      <c r="C20" s="126" t="s">
        <v>79</v>
      </c>
      <c r="D20" s="14">
        <v>782</v>
      </c>
      <c r="E20" s="14">
        <v>6626</v>
      </c>
      <c r="F20" s="14" t="s">
        <v>425</v>
      </c>
      <c r="G20" s="14" t="s">
        <v>2016</v>
      </c>
      <c r="H20" s="14" t="s">
        <v>2079</v>
      </c>
      <c r="I20" s="14">
        <v>90</v>
      </c>
      <c r="J20" s="220" t="s">
        <v>95</v>
      </c>
      <c r="K20" s="220"/>
      <c r="L20" s="220">
        <v>24</v>
      </c>
      <c r="O20" s="79">
        <v>9</v>
      </c>
      <c r="P20" s="14" t="s">
        <v>183</v>
      </c>
      <c r="Q20" s="197" t="s">
        <v>184</v>
      </c>
      <c r="R20" s="14">
        <v>111</v>
      </c>
      <c r="S20" s="14">
        <v>824</v>
      </c>
      <c r="T20" s="14" t="s">
        <v>687</v>
      </c>
      <c r="U20" s="14" t="s">
        <v>214</v>
      </c>
      <c r="V20" s="14" t="s">
        <v>2087</v>
      </c>
      <c r="W20" s="14" t="s">
        <v>60</v>
      </c>
      <c r="AC20" s="79" t="s">
        <v>260</v>
      </c>
      <c r="AD20" s="334" t="s">
        <v>261</v>
      </c>
      <c r="AE20" s="12">
        <f>SUM(D52,R26)</f>
        <v>200</v>
      </c>
      <c r="AF20" s="12">
        <f>SUM(E52,S26)</f>
        <v>1411</v>
      </c>
      <c r="AG20" s="12"/>
      <c r="AH20" s="12"/>
      <c r="AI20" s="12"/>
      <c r="AJ20" s="12" t="s">
        <v>1338</v>
      </c>
      <c r="AK20" s="382" t="s">
        <v>1946</v>
      </c>
      <c r="AN20" s="114" t="s">
        <v>2066</v>
      </c>
      <c r="AO20" s="114" t="s">
        <v>319</v>
      </c>
      <c r="AP20" s="232" t="s">
        <v>1155</v>
      </c>
      <c r="AQ20" s="216" t="s">
        <v>116</v>
      </c>
      <c r="AR20" s="114" t="s">
        <v>2059</v>
      </c>
      <c r="AS20" s="380">
        <v>22</v>
      </c>
      <c r="AT20" s="731">
        <f>SUM(AS20,AS21)</f>
        <v>34</v>
      </c>
    </row>
    <row r="21" spans="1:65" ht="28.8" x14ac:dyDescent="0.3">
      <c r="A21" s="269">
        <v>5</v>
      </c>
      <c r="B21" s="128" t="s">
        <v>101</v>
      </c>
      <c r="C21" s="129" t="s">
        <v>127</v>
      </c>
      <c r="D21" s="128">
        <v>1380</v>
      </c>
      <c r="E21" s="128">
        <v>8073</v>
      </c>
      <c r="F21" s="128" t="s">
        <v>703</v>
      </c>
      <c r="G21" s="128" t="s">
        <v>827</v>
      </c>
      <c r="H21" s="128" t="s">
        <v>2088</v>
      </c>
      <c r="I21" s="128">
        <v>70</v>
      </c>
      <c r="J21" s="203" t="s">
        <v>2063</v>
      </c>
      <c r="K21" s="203" t="s">
        <v>77</v>
      </c>
      <c r="L21" s="203">
        <v>25</v>
      </c>
      <c r="O21" s="269">
        <v>11</v>
      </c>
      <c r="P21" s="128" t="s">
        <v>111</v>
      </c>
      <c r="Q21" s="205" t="s">
        <v>112</v>
      </c>
      <c r="R21" s="128">
        <v>102</v>
      </c>
      <c r="S21" s="128">
        <v>726</v>
      </c>
      <c r="T21" s="128" t="s">
        <v>747</v>
      </c>
      <c r="U21" s="128" t="s">
        <v>267</v>
      </c>
      <c r="V21" s="128" t="s">
        <v>833</v>
      </c>
      <c r="W21" s="128" t="s">
        <v>60</v>
      </c>
      <c r="AC21" s="414" t="s">
        <v>413</v>
      </c>
      <c r="AD21" s="403" t="s">
        <v>414</v>
      </c>
      <c r="AE21" s="403">
        <f>SUM(D85,R31)</f>
        <v>45</v>
      </c>
      <c r="AF21" s="403">
        <f>SUM(E85,S31)</f>
        <v>299</v>
      </c>
      <c r="AG21" s="403"/>
      <c r="AH21" s="403"/>
      <c r="AI21" s="403"/>
      <c r="AJ21" s="403" t="s">
        <v>390</v>
      </c>
      <c r="AK21" s="416">
        <f>20/AE21</f>
        <v>0.44444444444444442</v>
      </c>
      <c r="AN21" s="114" t="s">
        <v>2066</v>
      </c>
      <c r="AO21" s="114" t="s">
        <v>319</v>
      </c>
      <c r="AP21" s="232" t="s">
        <v>78</v>
      </c>
      <c r="AQ21" s="114" t="s">
        <v>79</v>
      </c>
      <c r="AR21" s="114" t="s">
        <v>2059</v>
      </c>
      <c r="AS21" s="380">
        <v>12</v>
      </c>
      <c r="AT21" s="731"/>
    </row>
    <row r="22" spans="1:65" ht="93.6" x14ac:dyDescent="0.3">
      <c r="A22" s="269">
        <v>5</v>
      </c>
      <c r="B22" s="128" t="s">
        <v>101</v>
      </c>
      <c r="C22" s="129" t="s">
        <v>127</v>
      </c>
      <c r="D22" s="128">
        <v>1380</v>
      </c>
      <c r="E22" s="128">
        <v>8073</v>
      </c>
      <c r="F22" s="128" t="s">
        <v>703</v>
      </c>
      <c r="G22" s="128" t="s">
        <v>827</v>
      </c>
      <c r="H22" s="128" t="s">
        <v>2088</v>
      </c>
      <c r="I22" s="128">
        <v>70</v>
      </c>
      <c r="J22" s="203" t="s">
        <v>2060</v>
      </c>
      <c r="K22" s="203" t="s">
        <v>64</v>
      </c>
      <c r="L22" s="203">
        <v>19</v>
      </c>
      <c r="O22" s="79">
        <v>12</v>
      </c>
      <c r="P22" s="14" t="s">
        <v>226</v>
      </c>
      <c r="Q22" s="197" t="s">
        <v>272</v>
      </c>
      <c r="R22" s="14">
        <v>93</v>
      </c>
      <c r="S22" s="14">
        <v>781</v>
      </c>
      <c r="T22" s="14" t="s">
        <v>769</v>
      </c>
      <c r="U22" s="14" t="s">
        <v>2089</v>
      </c>
      <c r="V22" s="14" t="s">
        <v>2090</v>
      </c>
      <c r="W22" s="14" t="s">
        <v>60</v>
      </c>
      <c r="AC22" s="79" t="s">
        <v>323</v>
      </c>
      <c r="AD22" s="12" t="s">
        <v>324</v>
      </c>
      <c r="AE22" s="12">
        <f>SUM(D80,R29)</f>
        <v>104</v>
      </c>
      <c r="AF22" s="12">
        <f>SUM(E80,S29)</f>
        <v>714</v>
      </c>
      <c r="AG22" s="12"/>
      <c r="AH22" s="12"/>
      <c r="AI22" s="12"/>
      <c r="AJ22" s="12" t="s">
        <v>390</v>
      </c>
      <c r="AK22" s="382">
        <f>20/AE22</f>
        <v>0.19230769230769232</v>
      </c>
      <c r="AN22" s="12" t="s">
        <v>2063</v>
      </c>
      <c r="AO22" s="12" t="s">
        <v>319</v>
      </c>
      <c r="AP22" s="69" t="s">
        <v>1155</v>
      </c>
      <c r="AQ22" s="334" t="s">
        <v>116</v>
      </c>
      <c r="AR22" s="12" t="s">
        <v>2059</v>
      </c>
      <c r="AS22" s="80">
        <v>20</v>
      </c>
      <c r="AT22" s="727">
        <f>SUM(AS22,AS23,AS24,AS25,AS26,AS27,AS28,AS29,AS30,AS31)</f>
        <v>182</v>
      </c>
    </row>
    <row r="23" spans="1:65" ht="28.8" x14ac:dyDescent="0.3">
      <c r="A23" s="269">
        <v>5</v>
      </c>
      <c r="B23" s="128" t="s">
        <v>101</v>
      </c>
      <c r="C23" s="129" t="s">
        <v>127</v>
      </c>
      <c r="D23" s="128">
        <v>1380</v>
      </c>
      <c r="E23" s="128">
        <v>8073</v>
      </c>
      <c r="F23" s="128" t="s">
        <v>703</v>
      </c>
      <c r="G23" s="128" t="s">
        <v>827</v>
      </c>
      <c r="H23" s="128" t="s">
        <v>2088</v>
      </c>
      <c r="I23" s="128">
        <v>70</v>
      </c>
      <c r="J23" s="203" t="s">
        <v>2065</v>
      </c>
      <c r="K23" s="203" t="s">
        <v>64</v>
      </c>
      <c r="L23" s="203">
        <v>16</v>
      </c>
      <c r="O23" s="269">
        <v>13</v>
      </c>
      <c r="P23" s="128" t="s">
        <v>298</v>
      </c>
      <c r="Q23" s="205" t="s">
        <v>299</v>
      </c>
      <c r="R23" s="128">
        <v>68</v>
      </c>
      <c r="S23" s="128">
        <v>0</v>
      </c>
      <c r="T23" s="128" t="s">
        <v>221</v>
      </c>
      <c r="U23" s="128" t="s">
        <v>58</v>
      </c>
      <c r="V23" s="128" t="s">
        <v>152</v>
      </c>
      <c r="W23" s="128" t="s">
        <v>60</v>
      </c>
      <c r="AC23" s="414" t="s">
        <v>334</v>
      </c>
      <c r="AD23" s="403" t="s">
        <v>335</v>
      </c>
      <c r="AE23" s="403">
        <f>SUM(D78,R27)</f>
        <v>126</v>
      </c>
      <c r="AF23" s="403">
        <f>SUM(E78,S27)</f>
        <v>757</v>
      </c>
      <c r="AG23" s="403"/>
      <c r="AH23" s="403"/>
      <c r="AI23" s="403"/>
      <c r="AJ23" s="403" t="s">
        <v>390</v>
      </c>
      <c r="AK23" s="416">
        <f>20/AE23</f>
        <v>0.15873015873015872</v>
      </c>
      <c r="AN23" s="12" t="s">
        <v>2063</v>
      </c>
      <c r="AO23" s="12" t="s">
        <v>319</v>
      </c>
      <c r="AP23" s="69" t="s">
        <v>1170</v>
      </c>
      <c r="AQ23" s="12" t="s">
        <v>66</v>
      </c>
      <c r="AR23" s="12" t="s">
        <v>2059</v>
      </c>
      <c r="AS23" s="80">
        <v>23</v>
      </c>
      <c r="AT23" s="727"/>
    </row>
    <row r="24" spans="1:65" ht="48" customHeight="1" x14ac:dyDescent="0.3">
      <c r="A24" s="269">
        <v>5</v>
      </c>
      <c r="B24" s="128" t="s">
        <v>101</v>
      </c>
      <c r="C24" s="129" t="s">
        <v>127</v>
      </c>
      <c r="D24" s="128">
        <v>1380</v>
      </c>
      <c r="E24" s="128">
        <v>8073</v>
      </c>
      <c r="F24" s="128" t="s">
        <v>703</v>
      </c>
      <c r="G24" s="128" t="s">
        <v>827</v>
      </c>
      <c r="H24" s="128" t="s">
        <v>2088</v>
      </c>
      <c r="I24" s="128">
        <v>70</v>
      </c>
      <c r="J24" s="261" t="s">
        <v>95</v>
      </c>
      <c r="K24" s="261"/>
      <c r="L24" s="261" t="s">
        <v>140</v>
      </c>
      <c r="O24" s="79">
        <v>15</v>
      </c>
      <c r="P24" s="14" t="s">
        <v>230</v>
      </c>
      <c r="Q24" s="197" t="s">
        <v>231</v>
      </c>
      <c r="R24" s="14">
        <v>43</v>
      </c>
      <c r="S24" s="14">
        <v>0</v>
      </c>
      <c r="T24" s="14" t="s">
        <v>1839</v>
      </c>
      <c r="U24" s="14" t="s">
        <v>1941</v>
      </c>
      <c r="V24" s="14" t="s">
        <v>152</v>
      </c>
      <c r="W24" s="14" t="s">
        <v>234</v>
      </c>
      <c r="AC24" s="79" t="s">
        <v>244</v>
      </c>
      <c r="AD24" s="334" t="s">
        <v>245</v>
      </c>
      <c r="AE24" s="12">
        <f>SUM(D69,R30)</f>
        <v>199</v>
      </c>
      <c r="AF24" s="12">
        <f>SUM(E69,S30)</f>
        <v>610</v>
      </c>
      <c r="AG24" s="12"/>
      <c r="AH24" s="12"/>
      <c r="AI24" s="12"/>
      <c r="AJ24" s="12" t="s">
        <v>390</v>
      </c>
      <c r="AK24" s="382">
        <f t="shared" ref="AK24" si="1">20/AE24</f>
        <v>0.10050251256281408</v>
      </c>
      <c r="AN24" s="12" t="s">
        <v>2063</v>
      </c>
      <c r="AO24" s="12" t="s">
        <v>319</v>
      </c>
      <c r="AP24" s="69" t="s">
        <v>78</v>
      </c>
      <c r="AQ24" s="12" t="s">
        <v>79</v>
      </c>
      <c r="AR24" s="12" t="s">
        <v>2059</v>
      </c>
      <c r="AS24" s="80">
        <v>19</v>
      </c>
      <c r="AT24" s="727"/>
    </row>
    <row r="25" spans="1:65" x14ac:dyDescent="0.3">
      <c r="A25" s="79">
        <v>21</v>
      </c>
      <c r="B25" s="14" t="s">
        <v>117</v>
      </c>
      <c r="C25" s="126" t="s">
        <v>137</v>
      </c>
      <c r="D25" s="14">
        <v>370</v>
      </c>
      <c r="E25" s="14">
        <v>3054</v>
      </c>
      <c r="F25" s="14" t="s">
        <v>1781</v>
      </c>
      <c r="G25" s="14" t="s">
        <v>2091</v>
      </c>
      <c r="H25" s="14" t="s">
        <v>2092</v>
      </c>
      <c r="I25" s="14">
        <v>62</v>
      </c>
      <c r="J25" s="12" t="s">
        <v>2063</v>
      </c>
      <c r="K25" s="12" t="s">
        <v>77</v>
      </c>
      <c r="L25" s="12">
        <v>22</v>
      </c>
      <c r="O25" s="269">
        <v>16</v>
      </c>
      <c r="P25" s="128" t="s">
        <v>279</v>
      </c>
      <c r="Q25" s="205" t="s">
        <v>280</v>
      </c>
      <c r="R25" s="128">
        <v>41</v>
      </c>
      <c r="S25" s="128">
        <v>206</v>
      </c>
      <c r="T25" s="128" t="s">
        <v>544</v>
      </c>
      <c r="U25" s="128" t="s">
        <v>398</v>
      </c>
      <c r="V25" s="128" t="s">
        <v>2093</v>
      </c>
      <c r="W25" s="128" t="s">
        <v>60</v>
      </c>
      <c r="AC25" s="414" t="s">
        <v>279</v>
      </c>
      <c r="AD25" s="403" t="s">
        <v>280</v>
      </c>
      <c r="AE25" s="403">
        <f>SUM(D73,R25)</f>
        <v>194</v>
      </c>
      <c r="AF25" s="403">
        <f>SUM(E73,S25)</f>
        <v>650</v>
      </c>
      <c r="AG25" s="403"/>
      <c r="AH25" s="403"/>
      <c r="AI25" s="403"/>
      <c r="AJ25" s="403" t="s">
        <v>390</v>
      </c>
      <c r="AK25" s="416">
        <f>20/AE25</f>
        <v>0.10309278350515463</v>
      </c>
      <c r="AN25" s="12" t="s">
        <v>2063</v>
      </c>
      <c r="AO25" s="12" t="s">
        <v>319</v>
      </c>
      <c r="AP25" s="69" t="s">
        <v>1208</v>
      </c>
      <c r="AQ25" s="192" t="s">
        <v>102</v>
      </c>
      <c r="AR25" s="12" t="s">
        <v>2059</v>
      </c>
      <c r="AS25" s="80">
        <v>25</v>
      </c>
      <c r="AT25" s="727"/>
    </row>
    <row r="26" spans="1:65" ht="31.2" x14ac:dyDescent="0.3">
      <c r="A26" s="79">
        <v>21</v>
      </c>
      <c r="B26" s="14" t="s">
        <v>117</v>
      </c>
      <c r="C26" s="126" t="s">
        <v>137</v>
      </c>
      <c r="D26" s="14">
        <v>370</v>
      </c>
      <c r="E26" s="14">
        <v>3054</v>
      </c>
      <c r="F26" s="14" t="s">
        <v>1781</v>
      </c>
      <c r="G26" s="14" t="s">
        <v>2091</v>
      </c>
      <c r="H26" s="14" t="s">
        <v>2092</v>
      </c>
      <c r="I26" s="14">
        <v>62</v>
      </c>
      <c r="J26" s="12" t="s">
        <v>2060</v>
      </c>
      <c r="K26" s="12" t="s">
        <v>64</v>
      </c>
      <c r="L26" s="12">
        <v>21</v>
      </c>
      <c r="O26" s="79">
        <v>17</v>
      </c>
      <c r="P26" s="14" t="s">
        <v>260</v>
      </c>
      <c r="Q26" s="197" t="s">
        <v>261</v>
      </c>
      <c r="R26" s="14">
        <v>41</v>
      </c>
      <c r="S26" s="14">
        <v>398</v>
      </c>
      <c r="T26" s="14" t="s">
        <v>410</v>
      </c>
      <c r="U26" s="14" t="s">
        <v>947</v>
      </c>
      <c r="V26" s="14" t="s">
        <v>2094</v>
      </c>
      <c r="W26" s="14" t="s">
        <v>60</v>
      </c>
      <c r="AC26" s="79" t="s">
        <v>298</v>
      </c>
      <c r="AD26" s="334" t="s">
        <v>299</v>
      </c>
      <c r="AE26" s="12">
        <f>SUM(D74,R23)</f>
        <v>219</v>
      </c>
      <c r="AF26" s="12">
        <f>SUM(E74,S23)</f>
        <v>1</v>
      </c>
      <c r="AG26" s="12"/>
      <c r="AH26" s="12"/>
      <c r="AI26" s="12"/>
      <c r="AJ26" s="12" t="s">
        <v>390</v>
      </c>
      <c r="AK26" s="382">
        <f>20/AE26</f>
        <v>9.1324200913242004E-2</v>
      </c>
      <c r="AN26" s="12" t="s">
        <v>2063</v>
      </c>
      <c r="AO26" s="12" t="s">
        <v>319</v>
      </c>
      <c r="AP26" s="69" t="s">
        <v>117</v>
      </c>
      <c r="AQ26" s="12" t="s">
        <v>118</v>
      </c>
      <c r="AR26" s="12" t="s">
        <v>2059</v>
      </c>
      <c r="AS26" s="80">
        <v>22</v>
      </c>
      <c r="AT26" s="727"/>
    </row>
    <row r="27" spans="1:65" ht="31.2" x14ac:dyDescent="0.3">
      <c r="A27" s="79">
        <v>21</v>
      </c>
      <c r="B27" s="14" t="s">
        <v>117</v>
      </c>
      <c r="C27" s="126" t="s">
        <v>137</v>
      </c>
      <c r="D27" s="14">
        <v>370</v>
      </c>
      <c r="E27" s="14">
        <v>3054</v>
      </c>
      <c r="F27" s="14" t="s">
        <v>1781</v>
      </c>
      <c r="G27" s="14" t="s">
        <v>2091</v>
      </c>
      <c r="H27" s="14" t="s">
        <v>2092</v>
      </c>
      <c r="I27" s="14">
        <v>62</v>
      </c>
      <c r="J27" s="12" t="s">
        <v>2065</v>
      </c>
      <c r="K27" s="12" t="s">
        <v>64</v>
      </c>
      <c r="L27" s="12">
        <v>13</v>
      </c>
      <c r="O27" s="269">
        <v>18</v>
      </c>
      <c r="P27" s="128" t="s">
        <v>334</v>
      </c>
      <c r="Q27" s="205" t="s">
        <v>393</v>
      </c>
      <c r="R27" s="128">
        <v>36</v>
      </c>
      <c r="S27" s="128">
        <v>369</v>
      </c>
      <c r="T27" s="128" t="s">
        <v>1200</v>
      </c>
      <c r="U27" s="128" t="s">
        <v>617</v>
      </c>
      <c r="V27" s="128" t="s">
        <v>2095</v>
      </c>
      <c r="W27" s="128" t="s">
        <v>60</v>
      </c>
      <c r="AC27" s="414" t="s">
        <v>91</v>
      </c>
      <c r="AD27" s="403" t="s">
        <v>92</v>
      </c>
      <c r="AE27" s="403">
        <f>SUM(D62,R19)</f>
        <v>607</v>
      </c>
      <c r="AF27" s="403">
        <f>SUM(E62,S19)</f>
        <v>1626</v>
      </c>
      <c r="AG27" s="403"/>
      <c r="AH27" s="403"/>
      <c r="AI27" s="403"/>
      <c r="AJ27" s="403" t="s">
        <v>390</v>
      </c>
      <c r="AK27" s="416">
        <f>20/AE27</f>
        <v>3.2948929159802305E-2</v>
      </c>
      <c r="AN27" s="12" t="s">
        <v>2063</v>
      </c>
      <c r="AO27" s="12" t="s">
        <v>319</v>
      </c>
      <c r="AP27" s="69" t="s">
        <v>297</v>
      </c>
      <c r="AQ27" s="12" t="s">
        <v>188</v>
      </c>
      <c r="AR27" s="12" t="s">
        <v>2059</v>
      </c>
      <c r="AS27" s="80">
        <v>11</v>
      </c>
      <c r="AT27" s="727"/>
    </row>
    <row r="28" spans="1:65" ht="31.2" x14ac:dyDescent="0.3">
      <c r="A28" s="79">
        <v>21</v>
      </c>
      <c r="B28" s="14" t="s">
        <v>117</v>
      </c>
      <c r="C28" s="126" t="s">
        <v>137</v>
      </c>
      <c r="D28" s="14">
        <v>370</v>
      </c>
      <c r="E28" s="14">
        <v>3054</v>
      </c>
      <c r="F28" s="14" t="s">
        <v>1781</v>
      </c>
      <c r="G28" s="14" t="s">
        <v>2091</v>
      </c>
      <c r="H28" s="14" t="s">
        <v>2092</v>
      </c>
      <c r="I28" s="14">
        <v>62</v>
      </c>
      <c r="J28" s="220" t="s">
        <v>95</v>
      </c>
      <c r="K28" s="220"/>
      <c r="L28" s="220" t="s">
        <v>178</v>
      </c>
      <c r="O28" s="79">
        <v>19</v>
      </c>
      <c r="P28" s="14" t="s">
        <v>86</v>
      </c>
      <c r="Q28" s="197" t="s">
        <v>87</v>
      </c>
      <c r="R28" s="14">
        <v>33</v>
      </c>
      <c r="S28" s="14">
        <v>320</v>
      </c>
      <c r="T28" s="14" t="s">
        <v>331</v>
      </c>
      <c r="U28" s="14" t="s">
        <v>1844</v>
      </c>
      <c r="V28" s="14" t="s">
        <v>424</v>
      </c>
      <c r="W28" s="14" t="s">
        <v>60</v>
      </c>
      <c r="AC28" s="79" t="s">
        <v>86</v>
      </c>
      <c r="AD28" s="12" t="s">
        <v>315</v>
      </c>
      <c r="AE28" s="12">
        <f>SUM(D58,R28)</f>
        <v>578</v>
      </c>
      <c r="AF28" s="12">
        <f>SUM(E58,S28)</f>
        <v>3758</v>
      </c>
      <c r="AG28" s="12"/>
      <c r="AH28" s="12"/>
      <c r="AI28" s="12"/>
      <c r="AJ28" s="12" t="s">
        <v>390</v>
      </c>
      <c r="AK28" s="382">
        <f>20/AE28</f>
        <v>3.4602076124567477E-2</v>
      </c>
      <c r="AN28" s="12" t="s">
        <v>2063</v>
      </c>
      <c r="AO28" s="12" t="s">
        <v>319</v>
      </c>
      <c r="AP28" s="69" t="s">
        <v>1078</v>
      </c>
      <c r="AQ28" s="12" t="s">
        <v>158</v>
      </c>
      <c r="AR28" s="12" t="s">
        <v>2059</v>
      </c>
      <c r="AS28" s="80">
        <v>19</v>
      </c>
      <c r="AT28" s="727"/>
    </row>
    <row r="29" spans="1:65" ht="118.95" customHeight="1" x14ac:dyDescent="0.3">
      <c r="A29" s="269">
        <v>13</v>
      </c>
      <c r="B29" s="128" t="s">
        <v>111</v>
      </c>
      <c r="C29" s="129" t="s">
        <v>112</v>
      </c>
      <c r="D29" s="128">
        <v>505</v>
      </c>
      <c r="E29" s="128">
        <v>1957</v>
      </c>
      <c r="F29" s="128" t="s">
        <v>1387</v>
      </c>
      <c r="G29" s="128" t="s">
        <v>1270</v>
      </c>
      <c r="H29" s="128" t="s">
        <v>169</v>
      </c>
      <c r="I29" s="128">
        <v>51</v>
      </c>
      <c r="J29" s="203" t="s">
        <v>2060</v>
      </c>
      <c r="K29" s="203" t="s">
        <v>64</v>
      </c>
      <c r="L29" s="203">
        <v>35</v>
      </c>
      <c r="O29" s="269">
        <v>20</v>
      </c>
      <c r="P29" s="128" t="s">
        <v>323</v>
      </c>
      <c r="Q29" s="205" t="s">
        <v>324</v>
      </c>
      <c r="R29" s="128">
        <v>31</v>
      </c>
      <c r="S29" s="128">
        <v>251</v>
      </c>
      <c r="T29" s="128" t="s">
        <v>1064</v>
      </c>
      <c r="U29" s="128" t="s">
        <v>1369</v>
      </c>
      <c r="V29" s="128" t="s">
        <v>2096</v>
      </c>
      <c r="W29" s="128" t="s">
        <v>60</v>
      </c>
      <c r="AC29" s="414" t="s">
        <v>508</v>
      </c>
      <c r="AD29" s="403" t="s">
        <v>509</v>
      </c>
      <c r="AE29" s="403">
        <f>D90</f>
        <v>11</v>
      </c>
      <c r="AF29" s="403">
        <f>E90</f>
        <v>143</v>
      </c>
      <c r="AG29" s="403"/>
      <c r="AH29" s="403"/>
      <c r="AI29" s="403"/>
      <c r="AJ29" s="403" t="str">
        <f>I90</f>
        <v>0 à 10</v>
      </c>
      <c r="AK29" s="416">
        <f t="shared" ref="AK29:AK54" si="2">10/AE29</f>
        <v>0.90909090909090906</v>
      </c>
      <c r="AN29" s="12" t="s">
        <v>2063</v>
      </c>
      <c r="AO29" s="12" t="s">
        <v>319</v>
      </c>
      <c r="AP29" s="69" t="s">
        <v>176</v>
      </c>
      <c r="AQ29" s="210" t="s">
        <v>177</v>
      </c>
      <c r="AR29" s="12" t="s">
        <v>2059</v>
      </c>
      <c r="AS29" s="80">
        <v>12</v>
      </c>
      <c r="AT29" s="727"/>
    </row>
    <row r="30" spans="1:65" ht="136.05000000000001" customHeight="1" x14ac:dyDescent="0.3">
      <c r="A30" s="269">
        <v>13</v>
      </c>
      <c r="B30" s="128" t="s">
        <v>111</v>
      </c>
      <c r="C30" s="129" t="s">
        <v>112</v>
      </c>
      <c r="D30" s="128">
        <v>505</v>
      </c>
      <c r="E30" s="128">
        <v>1957</v>
      </c>
      <c r="F30" s="128" t="s">
        <v>1387</v>
      </c>
      <c r="G30" s="128" t="s">
        <v>1270</v>
      </c>
      <c r="H30" s="128" t="s">
        <v>169</v>
      </c>
      <c r="I30" s="128">
        <v>51</v>
      </c>
      <c r="J30" s="203" t="s">
        <v>2063</v>
      </c>
      <c r="K30" s="203" t="s">
        <v>77</v>
      </c>
      <c r="L30" s="203">
        <v>11</v>
      </c>
      <c r="O30" s="79">
        <v>21</v>
      </c>
      <c r="P30" s="14" t="s">
        <v>244</v>
      </c>
      <c r="Q30" s="197" t="s">
        <v>330</v>
      </c>
      <c r="R30" s="14">
        <v>22</v>
      </c>
      <c r="S30" s="14">
        <v>137</v>
      </c>
      <c r="T30" s="14" t="s">
        <v>104</v>
      </c>
      <c r="U30" s="14" t="s">
        <v>2016</v>
      </c>
      <c r="V30" s="14" t="s">
        <v>1639</v>
      </c>
      <c r="W30" s="14" t="s">
        <v>60</v>
      </c>
      <c r="AC30" s="79" t="s">
        <v>395</v>
      </c>
      <c r="AD30" s="334" t="s">
        <v>396</v>
      </c>
      <c r="AE30" s="12">
        <f>D89</f>
        <v>15</v>
      </c>
      <c r="AF30" s="12">
        <f>E89</f>
        <v>6</v>
      </c>
      <c r="AG30" s="12"/>
      <c r="AH30" s="12"/>
      <c r="AI30" s="12"/>
      <c r="AJ30" s="12" t="str">
        <f>I89</f>
        <v>0 à 10</v>
      </c>
      <c r="AK30" s="382">
        <f t="shared" si="2"/>
        <v>0.66666666666666663</v>
      </c>
      <c r="AN30" s="12" t="s">
        <v>2063</v>
      </c>
      <c r="AO30" s="12" t="s">
        <v>319</v>
      </c>
      <c r="AP30" s="69" t="s">
        <v>1372</v>
      </c>
      <c r="AQ30" s="334" t="s">
        <v>145</v>
      </c>
      <c r="AR30" s="12" t="s">
        <v>2059</v>
      </c>
      <c r="AS30" s="80">
        <v>16</v>
      </c>
      <c r="AT30" s="727"/>
    </row>
    <row r="31" spans="1:65" ht="85.05" customHeight="1" x14ac:dyDescent="0.3">
      <c r="A31" s="269">
        <v>13</v>
      </c>
      <c r="B31" s="128" t="s">
        <v>111</v>
      </c>
      <c r="C31" s="129" t="s">
        <v>112</v>
      </c>
      <c r="D31" s="128">
        <v>505</v>
      </c>
      <c r="E31" s="128">
        <v>1957</v>
      </c>
      <c r="F31" s="128" t="s">
        <v>1387</v>
      </c>
      <c r="G31" s="128" t="s">
        <v>1270</v>
      </c>
      <c r="H31" s="128" t="s">
        <v>169</v>
      </c>
      <c r="I31" s="128">
        <v>51</v>
      </c>
      <c r="J31" s="261" t="s">
        <v>95</v>
      </c>
      <c r="K31" s="261"/>
      <c r="L31" s="261" t="s">
        <v>235</v>
      </c>
      <c r="O31" s="269">
        <v>22</v>
      </c>
      <c r="P31" s="128" t="s">
        <v>470</v>
      </c>
      <c r="Q31" s="205" t="s">
        <v>471</v>
      </c>
      <c r="R31" s="128">
        <v>15</v>
      </c>
      <c r="S31" s="128">
        <v>160</v>
      </c>
      <c r="T31" s="128" t="s">
        <v>207</v>
      </c>
      <c r="U31" s="128" t="s">
        <v>444</v>
      </c>
      <c r="V31" s="128" t="s">
        <v>2097</v>
      </c>
      <c r="W31" s="128" t="s">
        <v>60</v>
      </c>
      <c r="AC31" s="414" t="s">
        <v>534</v>
      </c>
      <c r="AD31" s="403" t="s">
        <v>535</v>
      </c>
      <c r="AE31" s="403">
        <f>D88</f>
        <v>24</v>
      </c>
      <c r="AF31" s="403">
        <f>E88</f>
        <v>17</v>
      </c>
      <c r="AG31" s="403"/>
      <c r="AH31" s="403"/>
      <c r="AI31" s="403"/>
      <c r="AJ31" s="403" t="str">
        <f>I88</f>
        <v>0 à 10</v>
      </c>
      <c r="AK31" s="416">
        <f t="shared" si="2"/>
        <v>0.41666666666666669</v>
      </c>
      <c r="AN31" s="12" t="s">
        <v>2063</v>
      </c>
      <c r="AO31" s="12" t="s">
        <v>319</v>
      </c>
      <c r="AP31" s="69" t="s">
        <v>174</v>
      </c>
      <c r="AQ31" s="210" t="s">
        <v>175</v>
      </c>
      <c r="AR31" s="12" t="s">
        <v>2059</v>
      </c>
      <c r="AS31" s="80">
        <v>15</v>
      </c>
      <c r="AT31" s="727"/>
    </row>
    <row r="32" spans="1:65" ht="46.8" x14ac:dyDescent="0.3">
      <c r="A32" s="79">
        <v>3</v>
      </c>
      <c r="B32" s="14" t="s">
        <v>157</v>
      </c>
      <c r="C32" s="126" t="s">
        <v>170</v>
      </c>
      <c r="D32" s="14">
        <v>1488</v>
      </c>
      <c r="E32" s="14">
        <v>8346</v>
      </c>
      <c r="F32" s="14" t="s">
        <v>757</v>
      </c>
      <c r="G32" s="14" t="s">
        <v>1816</v>
      </c>
      <c r="H32" s="14" t="s">
        <v>2098</v>
      </c>
      <c r="I32" s="14">
        <v>50</v>
      </c>
      <c r="J32" s="12" t="s">
        <v>2063</v>
      </c>
      <c r="K32" s="12" t="s">
        <v>77</v>
      </c>
      <c r="L32" s="12">
        <v>19</v>
      </c>
      <c r="AC32" s="79" t="s">
        <v>497</v>
      </c>
      <c r="AD32" s="377" t="s">
        <v>498</v>
      </c>
      <c r="AE32" s="12">
        <f>D87</f>
        <v>25</v>
      </c>
      <c r="AF32" s="12">
        <f>E87</f>
        <v>10</v>
      </c>
      <c r="AG32" s="193"/>
      <c r="AH32" s="193"/>
      <c r="AI32" s="193"/>
      <c r="AJ32" s="12" t="str">
        <f>I87</f>
        <v>0 à 10</v>
      </c>
      <c r="AK32" s="382">
        <f t="shared" si="2"/>
        <v>0.4</v>
      </c>
      <c r="AN32" s="233" t="s">
        <v>2099</v>
      </c>
      <c r="AO32" s="233" t="s">
        <v>530</v>
      </c>
      <c r="AP32" s="233" t="s">
        <v>1155</v>
      </c>
      <c r="AQ32" s="296" t="s">
        <v>116</v>
      </c>
      <c r="AR32" s="233" t="s">
        <v>2059</v>
      </c>
      <c r="AS32" s="233">
        <v>18</v>
      </c>
      <c r="AT32" s="232">
        <v>18</v>
      </c>
    </row>
    <row r="33" spans="1:47" ht="169.95" customHeight="1" x14ac:dyDescent="0.3">
      <c r="A33" s="79">
        <v>3</v>
      </c>
      <c r="B33" s="14" t="s">
        <v>157</v>
      </c>
      <c r="C33" s="126" t="s">
        <v>170</v>
      </c>
      <c r="D33" s="14">
        <v>1488</v>
      </c>
      <c r="E33" s="14">
        <v>8346</v>
      </c>
      <c r="F33" s="14" t="s">
        <v>757</v>
      </c>
      <c r="G33" s="14" t="s">
        <v>1816</v>
      </c>
      <c r="H33" s="14" t="s">
        <v>2098</v>
      </c>
      <c r="I33" s="14">
        <v>50</v>
      </c>
      <c r="J33" s="12" t="s">
        <v>2060</v>
      </c>
      <c r="K33" s="12" t="s">
        <v>64</v>
      </c>
      <c r="L33" s="12">
        <v>12</v>
      </c>
      <c r="AC33" s="414" t="s">
        <v>474</v>
      </c>
      <c r="AD33" s="402" t="s">
        <v>2100</v>
      </c>
      <c r="AE33" s="403">
        <f>D86</f>
        <v>29</v>
      </c>
      <c r="AF33" s="403">
        <f>E86</f>
        <v>0</v>
      </c>
      <c r="AG33" s="403"/>
      <c r="AH33" s="403"/>
      <c r="AI33" s="403"/>
      <c r="AJ33" s="403" t="str">
        <f>I86</f>
        <v>0 à 10</v>
      </c>
      <c r="AK33" s="417">
        <f t="shared" si="2"/>
        <v>0.34482758620689657</v>
      </c>
      <c r="AN33" s="12" t="s">
        <v>2064</v>
      </c>
      <c r="AO33" s="12" t="s">
        <v>530</v>
      </c>
      <c r="AP33" s="69" t="s">
        <v>1155</v>
      </c>
      <c r="AQ33" s="334" t="s">
        <v>116</v>
      </c>
      <c r="AR33" s="12" t="s">
        <v>2059</v>
      </c>
      <c r="AS33" s="12">
        <v>21</v>
      </c>
      <c r="AT33" s="69">
        <v>21</v>
      </c>
      <c r="AU33" s="704">
        <f>SUM(AT33,AT34)</f>
        <v>108</v>
      </c>
    </row>
    <row r="34" spans="1:47" ht="28.8" x14ac:dyDescent="0.3">
      <c r="A34" s="79">
        <v>3</v>
      </c>
      <c r="B34" s="14" t="s">
        <v>157</v>
      </c>
      <c r="C34" s="126" t="s">
        <v>170</v>
      </c>
      <c r="D34" s="14">
        <v>1488</v>
      </c>
      <c r="E34" s="14">
        <v>8346</v>
      </c>
      <c r="F34" s="14" t="s">
        <v>757</v>
      </c>
      <c r="G34" s="14" t="s">
        <v>1816</v>
      </c>
      <c r="H34" s="14" t="s">
        <v>2098</v>
      </c>
      <c r="I34" s="14">
        <v>50</v>
      </c>
      <c r="J34" s="12" t="s">
        <v>2065</v>
      </c>
      <c r="K34" s="12" t="s">
        <v>64</v>
      </c>
      <c r="L34" s="12">
        <v>11</v>
      </c>
      <c r="AC34" s="79" t="s">
        <v>488</v>
      </c>
      <c r="AD34" s="12" t="s">
        <v>489</v>
      </c>
      <c r="AE34" s="12">
        <f>D84</f>
        <v>31</v>
      </c>
      <c r="AF34" s="12">
        <f>E84</f>
        <v>4</v>
      </c>
      <c r="AG34" s="12"/>
      <c r="AH34" s="12"/>
      <c r="AI34" s="12"/>
      <c r="AJ34" s="12" t="str">
        <f>I84</f>
        <v>0 à 10</v>
      </c>
      <c r="AK34" s="382">
        <f t="shared" si="2"/>
        <v>0.32258064516129031</v>
      </c>
      <c r="AN34" s="12" t="s">
        <v>2064</v>
      </c>
      <c r="AO34" s="12" t="s">
        <v>530</v>
      </c>
      <c r="AP34" s="69" t="s">
        <v>1170</v>
      </c>
      <c r="AQ34" s="12" t="s">
        <v>66</v>
      </c>
      <c r="AR34" s="12" t="s">
        <v>2064</v>
      </c>
      <c r="AS34" s="80">
        <v>19</v>
      </c>
      <c r="AT34" s="727">
        <f>SUM(AS34,AS35,AS36,AS37)</f>
        <v>87</v>
      </c>
      <c r="AU34" s="704"/>
    </row>
    <row r="35" spans="1:47" ht="169.95" customHeight="1" x14ac:dyDescent="0.3">
      <c r="A35" s="79">
        <v>3</v>
      </c>
      <c r="B35" s="14" t="s">
        <v>157</v>
      </c>
      <c r="C35" s="126" t="s">
        <v>170</v>
      </c>
      <c r="D35" s="14">
        <v>1488</v>
      </c>
      <c r="E35" s="14">
        <v>8346</v>
      </c>
      <c r="F35" s="14" t="s">
        <v>757</v>
      </c>
      <c r="G35" s="14" t="s">
        <v>1816</v>
      </c>
      <c r="H35" s="14" t="s">
        <v>2098</v>
      </c>
      <c r="I35" s="14">
        <v>50</v>
      </c>
      <c r="J35" s="220" t="s">
        <v>95</v>
      </c>
      <c r="K35" s="220"/>
      <c r="L35" s="220" t="s">
        <v>182</v>
      </c>
      <c r="AC35" s="414" t="s">
        <v>515</v>
      </c>
      <c r="AD35" s="402" t="s">
        <v>516</v>
      </c>
      <c r="AE35" s="403">
        <f>D83</f>
        <v>32</v>
      </c>
      <c r="AF35" s="403">
        <f>E83</f>
        <v>96</v>
      </c>
      <c r="AG35" s="403"/>
      <c r="AH35" s="403"/>
      <c r="AI35" s="403"/>
      <c r="AJ35" s="403" t="str">
        <f>I83</f>
        <v>0 à 10</v>
      </c>
      <c r="AK35" s="416">
        <f t="shared" si="2"/>
        <v>0.3125</v>
      </c>
      <c r="AN35" s="12" t="s">
        <v>2064</v>
      </c>
      <c r="AO35" s="12" t="s">
        <v>530</v>
      </c>
      <c r="AP35" s="69" t="s">
        <v>1208</v>
      </c>
      <c r="AQ35" s="192" t="s">
        <v>102</v>
      </c>
      <c r="AR35" s="12" t="s">
        <v>2064</v>
      </c>
      <c r="AS35" s="80">
        <v>31</v>
      </c>
      <c r="AT35" s="727"/>
      <c r="AU35" s="704"/>
    </row>
    <row r="36" spans="1:47" ht="153" customHeight="1" x14ac:dyDescent="0.3">
      <c r="A36" s="269">
        <v>8</v>
      </c>
      <c r="B36" s="128" t="s">
        <v>176</v>
      </c>
      <c r="C36" s="129" t="s">
        <v>301</v>
      </c>
      <c r="D36" s="128">
        <v>792</v>
      </c>
      <c r="E36" s="128">
        <v>1963</v>
      </c>
      <c r="F36" s="128" t="s">
        <v>69</v>
      </c>
      <c r="G36" s="128" t="s">
        <v>2101</v>
      </c>
      <c r="H36" s="128" t="s">
        <v>2102</v>
      </c>
      <c r="I36" s="128">
        <v>47</v>
      </c>
      <c r="J36" s="203" t="s">
        <v>2063</v>
      </c>
      <c r="K36" s="203" t="s">
        <v>77</v>
      </c>
      <c r="L36" s="203">
        <v>12</v>
      </c>
      <c r="AC36" s="79" t="s">
        <v>482</v>
      </c>
      <c r="AD36" s="334" t="s">
        <v>483</v>
      </c>
      <c r="AE36" s="12">
        <f>D82</f>
        <v>38</v>
      </c>
      <c r="AF36" s="12">
        <f>E82</f>
        <v>5</v>
      </c>
      <c r="AG36" s="12"/>
      <c r="AH36" s="12"/>
      <c r="AI36" s="12"/>
      <c r="AJ36" s="12" t="str">
        <f>I82</f>
        <v>0 à 10</v>
      </c>
      <c r="AK36" s="382">
        <f t="shared" si="2"/>
        <v>0.26315789473684209</v>
      </c>
      <c r="AN36" s="12" t="s">
        <v>2064</v>
      </c>
      <c r="AO36" s="12" t="s">
        <v>530</v>
      </c>
      <c r="AP36" s="69" t="s">
        <v>117</v>
      </c>
      <c r="AQ36" s="12" t="s">
        <v>118</v>
      </c>
      <c r="AR36" s="12" t="s">
        <v>2064</v>
      </c>
      <c r="AS36" s="80">
        <v>21</v>
      </c>
      <c r="AT36" s="727"/>
      <c r="AU36" s="704"/>
    </row>
    <row r="37" spans="1:47" ht="57.6" x14ac:dyDescent="0.3">
      <c r="A37" s="269">
        <v>8</v>
      </c>
      <c r="B37" s="128" t="s">
        <v>176</v>
      </c>
      <c r="C37" s="129" t="s">
        <v>301</v>
      </c>
      <c r="D37" s="128">
        <v>792</v>
      </c>
      <c r="E37" s="128">
        <v>1963</v>
      </c>
      <c r="F37" s="128" t="s">
        <v>69</v>
      </c>
      <c r="G37" s="128" t="s">
        <v>2101</v>
      </c>
      <c r="H37" s="128" t="s">
        <v>2102</v>
      </c>
      <c r="I37" s="128">
        <v>47</v>
      </c>
      <c r="J37" s="203" t="s">
        <v>709</v>
      </c>
      <c r="K37" s="203" t="s">
        <v>200</v>
      </c>
      <c r="L37" s="203">
        <v>11</v>
      </c>
      <c r="AC37" s="414" t="s">
        <v>270</v>
      </c>
      <c r="AD37" s="402" t="s">
        <v>271</v>
      </c>
      <c r="AE37" s="403">
        <f>D81</f>
        <v>62</v>
      </c>
      <c r="AF37" s="403">
        <f>E81</f>
        <v>351</v>
      </c>
      <c r="AG37" s="403"/>
      <c r="AH37" s="403"/>
      <c r="AI37" s="403"/>
      <c r="AJ37" s="403" t="str">
        <f>I81</f>
        <v>0 à 10</v>
      </c>
      <c r="AK37" s="416">
        <f t="shared" si="2"/>
        <v>0.16129032258064516</v>
      </c>
      <c r="AN37" s="12" t="s">
        <v>2064</v>
      </c>
      <c r="AO37" s="12" t="s">
        <v>530</v>
      </c>
      <c r="AP37" s="69" t="s">
        <v>78</v>
      </c>
      <c r="AQ37" s="12" t="s">
        <v>79</v>
      </c>
      <c r="AR37" s="12" t="s">
        <v>2064</v>
      </c>
      <c r="AS37" s="80">
        <v>16</v>
      </c>
      <c r="AT37" s="727"/>
      <c r="AU37" s="704"/>
    </row>
    <row r="38" spans="1:47" ht="57.6" x14ac:dyDescent="0.3">
      <c r="A38" s="269">
        <v>8</v>
      </c>
      <c r="B38" s="128" t="s">
        <v>176</v>
      </c>
      <c r="C38" s="129" t="s">
        <v>301</v>
      </c>
      <c r="D38" s="128">
        <v>792</v>
      </c>
      <c r="E38" s="128">
        <v>1963</v>
      </c>
      <c r="F38" s="128" t="s">
        <v>69</v>
      </c>
      <c r="G38" s="128" t="s">
        <v>2101</v>
      </c>
      <c r="H38" s="128" t="s">
        <v>2102</v>
      </c>
      <c r="I38" s="128">
        <v>47</v>
      </c>
      <c r="J38" s="261" t="s">
        <v>95</v>
      </c>
      <c r="K38" s="261"/>
      <c r="L38" s="261">
        <v>24</v>
      </c>
      <c r="AC38" s="79" t="s">
        <v>344</v>
      </c>
      <c r="AD38" s="12" t="s">
        <v>345</v>
      </c>
      <c r="AE38" s="12">
        <f>D79</f>
        <v>77</v>
      </c>
      <c r="AF38" s="12">
        <f>E79</f>
        <v>280</v>
      </c>
      <c r="AG38" s="12"/>
      <c r="AH38" s="12"/>
      <c r="AI38" s="12"/>
      <c r="AJ38" s="12" t="str">
        <f>I79</f>
        <v>0 à 10</v>
      </c>
      <c r="AK38" s="382">
        <f t="shared" si="2"/>
        <v>0.12987012987012986</v>
      </c>
      <c r="AN38" s="114" t="s">
        <v>694</v>
      </c>
      <c r="AO38" s="114" t="s">
        <v>319</v>
      </c>
      <c r="AP38" s="232" t="s">
        <v>78</v>
      </c>
      <c r="AQ38" s="114" t="s">
        <v>79</v>
      </c>
      <c r="AR38" s="114" t="s">
        <v>2059</v>
      </c>
      <c r="AS38" s="380">
        <v>11</v>
      </c>
      <c r="AT38" s="232">
        <v>11</v>
      </c>
      <c r="AU38" s="703">
        <f>SUM(AT38,AT39)</f>
        <v>49</v>
      </c>
    </row>
    <row r="39" spans="1:47" ht="72" x14ac:dyDescent="0.3">
      <c r="A39" s="79">
        <v>29</v>
      </c>
      <c r="B39" s="14" t="s">
        <v>144</v>
      </c>
      <c r="C39" s="126" t="s">
        <v>146</v>
      </c>
      <c r="D39" s="14">
        <v>196</v>
      </c>
      <c r="E39" s="14">
        <v>888</v>
      </c>
      <c r="F39" s="14" t="s">
        <v>1381</v>
      </c>
      <c r="G39" s="14" t="s">
        <v>2103</v>
      </c>
      <c r="H39" s="14" t="s">
        <v>2104</v>
      </c>
      <c r="I39" s="14">
        <v>46</v>
      </c>
      <c r="J39" s="12" t="s">
        <v>2063</v>
      </c>
      <c r="K39" s="12" t="s">
        <v>77</v>
      </c>
      <c r="L39" s="12">
        <v>16</v>
      </c>
      <c r="AC39" s="414" t="s">
        <v>295</v>
      </c>
      <c r="AD39" s="403" t="s">
        <v>296</v>
      </c>
      <c r="AE39" s="403">
        <f>D77</f>
        <v>99</v>
      </c>
      <c r="AF39" s="403">
        <f>E77</f>
        <v>464</v>
      </c>
      <c r="AG39" s="403"/>
      <c r="AH39" s="403"/>
      <c r="AI39" s="403"/>
      <c r="AJ39" s="403" t="str">
        <f>I77</f>
        <v>0 à 10</v>
      </c>
      <c r="AK39" s="416">
        <f t="shared" si="2"/>
        <v>0.10101010101010101</v>
      </c>
      <c r="AN39" s="114" t="s">
        <v>694</v>
      </c>
      <c r="AO39" s="114" t="s">
        <v>319</v>
      </c>
      <c r="AP39" s="232" t="s">
        <v>1170</v>
      </c>
      <c r="AQ39" s="114" t="s">
        <v>66</v>
      </c>
      <c r="AR39" s="114" t="s">
        <v>2064</v>
      </c>
      <c r="AS39" s="380">
        <v>27</v>
      </c>
      <c r="AT39" s="731">
        <f>SUM(AS39,AS40)</f>
        <v>38</v>
      </c>
      <c r="AU39" s="703"/>
    </row>
    <row r="40" spans="1:47" ht="16.05" customHeight="1" x14ac:dyDescent="0.3">
      <c r="A40" s="79">
        <v>29</v>
      </c>
      <c r="B40" s="14" t="s">
        <v>144</v>
      </c>
      <c r="C40" s="126" t="s">
        <v>146</v>
      </c>
      <c r="D40" s="14">
        <v>196</v>
      </c>
      <c r="E40" s="14">
        <v>888</v>
      </c>
      <c r="F40" s="14" t="s">
        <v>1381</v>
      </c>
      <c r="G40" s="14" t="s">
        <v>2103</v>
      </c>
      <c r="H40" s="14" t="s">
        <v>2104</v>
      </c>
      <c r="I40" s="14">
        <v>46</v>
      </c>
      <c r="J40" s="12" t="s">
        <v>2060</v>
      </c>
      <c r="K40" s="12" t="s">
        <v>64</v>
      </c>
      <c r="L40" s="12">
        <v>13</v>
      </c>
      <c r="AC40" s="79" t="s">
        <v>362</v>
      </c>
      <c r="AD40" s="334" t="s">
        <v>421</v>
      </c>
      <c r="AE40" s="12">
        <f>D75</f>
        <v>110</v>
      </c>
      <c r="AF40" s="12">
        <f>E75</f>
        <v>7</v>
      </c>
      <c r="AG40" s="12"/>
      <c r="AH40" s="12"/>
      <c r="AI40" s="12"/>
      <c r="AJ40" s="12" t="str">
        <f>I75</f>
        <v>0 à 10</v>
      </c>
      <c r="AK40" s="382">
        <f t="shared" si="2"/>
        <v>9.0909090909090912E-2</v>
      </c>
      <c r="AN40" s="233" t="s">
        <v>694</v>
      </c>
      <c r="AO40" s="233" t="s">
        <v>319</v>
      </c>
      <c r="AP40" s="295" t="s">
        <v>117</v>
      </c>
      <c r="AQ40" s="233" t="s">
        <v>118</v>
      </c>
      <c r="AR40" s="233" t="s">
        <v>2064</v>
      </c>
      <c r="AS40" s="423">
        <v>11</v>
      </c>
      <c r="AT40" s="731"/>
      <c r="AU40" s="703"/>
    </row>
    <row r="41" spans="1:47" ht="72" x14ac:dyDescent="0.3">
      <c r="A41" s="79">
        <v>29</v>
      </c>
      <c r="B41" s="14" t="s">
        <v>144</v>
      </c>
      <c r="C41" s="126" t="s">
        <v>146</v>
      </c>
      <c r="D41" s="14">
        <v>196</v>
      </c>
      <c r="E41" s="14">
        <v>888</v>
      </c>
      <c r="F41" s="14" t="s">
        <v>1381</v>
      </c>
      <c r="G41" s="14" t="s">
        <v>2103</v>
      </c>
      <c r="H41" s="14" t="s">
        <v>2104</v>
      </c>
      <c r="I41" s="14">
        <v>46</v>
      </c>
      <c r="J41" s="220" t="s">
        <v>95</v>
      </c>
      <c r="K41" s="220"/>
      <c r="L41" s="220">
        <v>17</v>
      </c>
      <c r="AC41" s="414" t="s">
        <v>405</v>
      </c>
      <c r="AD41" s="403" t="s">
        <v>406</v>
      </c>
      <c r="AE41" s="403">
        <f>D76</f>
        <v>107</v>
      </c>
      <c r="AF41" s="403">
        <f>E76</f>
        <v>2</v>
      </c>
      <c r="AG41" s="403"/>
      <c r="AH41" s="403"/>
      <c r="AI41" s="403"/>
      <c r="AJ41" s="403" t="str">
        <f>I76</f>
        <v>0 à 10</v>
      </c>
      <c r="AK41" s="416">
        <f t="shared" si="2"/>
        <v>9.3457943925233641E-2</v>
      </c>
    </row>
    <row r="42" spans="1:47" ht="43.2" x14ac:dyDescent="0.3">
      <c r="A42" s="269">
        <v>12</v>
      </c>
      <c r="B42" s="128" t="s">
        <v>174</v>
      </c>
      <c r="C42" s="129" t="s">
        <v>175</v>
      </c>
      <c r="D42" s="128">
        <v>539</v>
      </c>
      <c r="E42" s="128">
        <v>3664</v>
      </c>
      <c r="F42" s="128" t="s">
        <v>574</v>
      </c>
      <c r="G42" s="128" t="s">
        <v>57</v>
      </c>
      <c r="H42" s="128" t="s">
        <v>2105</v>
      </c>
      <c r="I42" s="128">
        <v>42</v>
      </c>
      <c r="J42" s="203" t="s">
        <v>2060</v>
      </c>
      <c r="K42" s="203" t="s">
        <v>64</v>
      </c>
      <c r="L42" s="203">
        <v>18</v>
      </c>
      <c r="AC42" s="79" t="s">
        <v>551</v>
      </c>
      <c r="AD42" s="12" t="s">
        <v>552</v>
      </c>
      <c r="AE42" s="12">
        <f t="shared" ref="AE42:AF44" si="3">D70</f>
        <v>176</v>
      </c>
      <c r="AF42" s="12">
        <f t="shared" si="3"/>
        <v>378</v>
      </c>
      <c r="AG42" s="12"/>
      <c r="AH42" s="12"/>
      <c r="AI42" s="12"/>
      <c r="AJ42" s="12" t="str">
        <f>I70</f>
        <v>0 à 10</v>
      </c>
      <c r="AK42" s="382">
        <f t="shared" si="2"/>
        <v>5.6818181818181816E-2</v>
      </c>
    </row>
    <row r="43" spans="1:47" ht="16.05" customHeight="1" x14ac:dyDescent="0.3">
      <c r="A43" s="269">
        <v>12</v>
      </c>
      <c r="B43" s="128" t="s">
        <v>174</v>
      </c>
      <c r="C43" s="129" t="s">
        <v>175</v>
      </c>
      <c r="D43" s="128">
        <v>539</v>
      </c>
      <c r="E43" s="128">
        <v>3664</v>
      </c>
      <c r="F43" s="128" t="s">
        <v>574</v>
      </c>
      <c r="G43" s="128" t="s">
        <v>57</v>
      </c>
      <c r="H43" s="128" t="s">
        <v>2105</v>
      </c>
      <c r="I43" s="128">
        <v>42</v>
      </c>
      <c r="J43" s="203" t="s">
        <v>2063</v>
      </c>
      <c r="K43" s="203" t="s">
        <v>77</v>
      </c>
      <c r="L43" s="203">
        <v>15</v>
      </c>
      <c r="AC43" s="414" t="s">
        <v>557</v>
      </c>
      <c r="AD43" s="402" t="s">
        <v>558</v>
      </c>
      <c r="AE43" s="403">
        <f t="shared" si="3"/>
        <v>171</v>
      </c>
      <c r="AF43" s="403">
        <f t="shared" si="3"/>
        <v>249</v>
      </c>
      <c r="AG43" s="403"/>
      <c r="AH43" s="403"/>
      <c r="AI43" s="403"/>
      <c r="AJ43" s="403" t="str">
        <f>I71</f>
        <v>0 à 10</v>
      </c>
      <c r="AK43" s="416">
        <f t="shared" si="2"/>
        <v>5.8479532163742687E-2</v>
      </c>
    </row>
    <row r="44" spans="1:47" ht="43.2" x14ac:dyDescent="0.3">
      <c r="A44" s="269">
        <v>12</v>
      </c>
      <c r="B44" s="128" t="s">
        <v>174</v>
      </c>
      <c r="C44" s="129" t="s">
        <v>175</v>
      </c>
      <c r="D44" s="128">
        <v>539</v>
      </c>
      <c r="E44" s="128">
        <v>3664</v>
      </c>
      <c r="F44" s="128" t="s">
        <v>574</v>
      </c>
      <c r="G44" s="128" t="s">
        <v>57</v>
      </c>
      <c r="H44" s="128" t="s">
        <v>2105</v>
      </c>
      <c r="I44" s="128">
        <v>42</v>
      </c>
      <c r="J44" s="261" t="s">
        <v>95</v>
      </c>
      <c r="K44" s="261"/>
      <c r="L44" s="261" t="s">
        <v>1742</v>
      </c>
      <c r="AC44" s="79" t="s">
        <v>526</v>
      </c>
      <c r="AD44" s="12" t="s">
        <v>527</v>
      </c>
      <c r="AE44" s="12">
        <f t="shared" si="3"/>
        <v>166</v>
      </c>
      <c r="AF44" s="12">
        <f t="shared" si="3"/>
        <v>107</v>
      </c>
      <c r="AG44" s="12"/>
      <c r="AH44" s="12"/>
      <c r="AI44" s="12"/>
      <c r="AJ44" s="12" t="str">
        <f>I72</f>
        <v>0 à 10</v>
      </c>
      <c r="AK44" s="382">
        <f t="shared" si="2"/>
        <v>6.0240963855421686E-2</v>
      </c>
    </row>
    <row r="45" spans="1:47" ht="43.2" x14ac:dyDescent="0.3">
      <c r="A45" s="79">
        <v>28</v>
      </c>
      <c r="B45" s="14" t="s">
        <v>183</v>
      </c>
      <c r="C45" s="126" t="s">
        <v>184</v>
      </c>
      <c r="D45" s="14">
        <v>256</v>
      </c>
      <c r="E45" s="14">
        <v>1606</v>
      </c>
      <c r="F45" s="14" t="s">
        <v>885</v>
      </c>
      <c r="G45" s="14" t="s">
        <v>892</v>
      </c>
      <c r="H45" s="14" t="s">
        <v>2106</v>
      </c>
      <c r="I45" s="14">
        <v>29</v>
      </c>
      <c r="J45" s="12" t="s">
        <v>2060</v>
      </c>
      <c r="K45" s="12" t="s">
        <v>64</v>
      </c>
      <c r="L45" s="12">
        <v>14</v>
      </c>
      <c r="AC45" s="414" t="s">
        <v>448</v>
      </c>
      <c r="AD45" s="402" t="s">
        <v>449</v>
      </c>
      <c r="AE45" s="403">
        <f>D68</f>
        <v>195</v>
      </c>
      <c r="AF45" s="403">
        <f>E68</f>
        <v>656</v>
      </c>
      <c r="AG45" s="412"/>
      <c r="AH45" s="412"/>
      <c r="AI45" s="412"/>
      <c r="AJ45" s="403" t="str">
        <f>I68</f>
        <v>0 à 10</v>
      </c>
      <c r="AK45" s="416">
        <f t="shared" si="2"/>
        <v>5.128205128205128E-2</v>
      </c>
    </row>
    <row r="46" spans="1:47" ht="51" customHeight="1" x14ac:dyDescent="0.3">
      <c r="A46" s="79">
        <v>28</v>
      </c>
      <c r="B46" s="14" t="s">
        <v>183</v>
      </c>
      <c r="C46" s="126" t="s">
        <v>184</v>
      </c>
      <c r="D46" s="14">
        <v>256</v>
      </c>
      <c r="E46" s="14">
        <v>1606</v>
      </c>
      <c r="F46" s="14" t="s">
        <v>885</v>
      </c>
      <c r="G46" s="14" t="s">
        <v>892</v>
      </c>
      <c r="H46" s="14" t="s">
        <v>2106</v>
      </c>
      <c r="I46" s="14">
        <v>29</v>
      </c>
      <c r="J46" s="12" t="s">
        <v>95</v>
      </c>
      <c r="K46" s="12"/>
      <c r="L46" s="12">
        <v>15</v>
      </c>
      <c r="AC46" s="79" t="s">
        <v>546</v>
      </c>
      <c r="AD46" s="334" t="s">
        <v>547</v>
      </c>
      <c r="AE46" s="12">
        <f>D66</f>
        <v>278</v>
      </c>
      <c r="AF46" s="12">
        <f>E66</f>
        <v>642</v>
      </c>
      <c r="AG46" s="12"/>
      <c r="AH46" s="12"/>
      <c r="AI46" s="12"/>
      <c r="AJ46" s="12" t="str">
        <f>I66</f>
        <v>0 à 10</v>
      </c>
      <c r="AK46" s="382">
        <f t="shared" si="2"/>
        <v>3.5971223021582732E-2</v>
      </c>
    </row>
    <row r="47" spans="1:47" ht="93.6" x14ac:dyDescent="0.3">
      <c r="A47" s="270">
        <v>22</v>
      </c>
      <c r="B47" s="211" t="s">
        <v>284</v>
      </c>
      <c r="C47" s="212" t="s">
        <v>288</v>
      </c>
      <c r="D47" s="211">
        <v>360</v>
      </c>
      <c r="E47" s="211">
        <v>2724</v>
      </c>
      <c r="F47" s="211" t="s">
        <v>1617</v>
      </c>
      <c r="G47" s="211" t="s">
        <v>2107</v>
      </c>
      <c r="H47" s="211" t="s">
        <v>2108</v>
      </c>
      <c r="I47" s="211">
        <v>26</v>
      </c>
      <c r="J47" s="204" t="s">
        <v>95</v>
      </c>
      <c r="K47" s="203"/>
      <c r="L47" s="203">
        <v>26</v>
      </c>
      <c r="AC47" s="414" t="s">
        <v>436</v>
      </c>
      <c r="AD47" s="402" t="s">
        <v>437</v>
      </c>
      <c r="AE47" s="403">
        <f>D67</f>
        <v>259</v>
      </c>
      <c r="AF47" s="403">
        <f>E67</f>
        <v>1525</v>
      </c>
      <c r="AG47" s="403"/>
      <c r="AH47" s="403"/>
      <c r="AI47" s="403"/>
      <c r="AJ47" s="403" t="str">
        <f>I67</f>
        <v>0 à 10</v>
      </c>
      <c r="AK47" s="416">
        <f t="shared" si="2"/>
        <v>3.8610038610038609E-2</v>
      </c>
    </row>
    <row r="48" spans="1:47" ht="93.6" x14ac:dyDescent="0.3">
      <c r="A48" s="271">
        <v>20</v>
      </c>
      <c r="B48" s="59" t="s">
        <v>226</v>
      </c>
      <c r="C48" s="214" t="s">
        <v>272</v>
      </c>
      <c r="D48" s="59">
        <v>387</v>
      </c>
      <c r="E48" s="59">
        <v>2605</v>
      </c>
      <c r="F48" s="59" t="s">
        <v>68</v>
      </c>
      <c r="G48" s="59" t="s">
        <v>1312</v>
      </c>
      <c r="H48" s="59" t="s">
        <v>2109</v>
      </c>
      <c r="I48" s="59">
        <v>23</v>
      </c>
      <c r="J48" s="69" t="s">
        <v>95</v>
      </c>
      <c r="K48" s="12"/>
      <c r="L48" s="12">
        <v>23</v>
      </c>
      <c r="AC48" s="79" t="s">
        <v>375</v>
      </c>
      <c r="AD48" s="334" t="s">
        <v>439</v>
      </c>
      <c r="AE48" s="12">
        <f>D64</f>
        <v>333</v>
      </c>
      <c r="AF48" s="12">
        <f>E64</f>
        <v>376</v>
      </c>
      <c r="AG48" s="12"/>
      <c r="AH48" s="12"/>
      <c r="AI48" s="12"/>
      <c r="AJ48" s="12" t="str">
        <f>I64</f>
        <v>0 à 10</v>
      </c>
      <c r="AK48" s="382">
        <f t="shared" si="2"/>
        <v>3.003003003003003E-2</v>
      </c>
    </row>
    <row r="49" spans="1:37" ht="78" x14ac:dyDescent="0.3">
      <c r="A49" s="270">
        <v>25</v>
      </c>
      <c r="B49" s="211" t="s">
        <v>165</v>
      </c>
      <c r="C49" s="212" t="s">
        <v>166</v>
      </c>
      <c r="D49" s="211">
        <v>308</v>
      </c>
      <c r="E49" s="211">
        <v>1046</v>
      </c>
      <c r="F49" s="211" t="s">
        <v>1385</v>
      </c>
      <c r="G49" s="211" t="s">
        <v>531</v>
      </c>
      <c r="H49" s="211" t="s">
        <v>2110</v>
      </c>
      <c r="I49" s="211">
        <v>23</v>
      </c>
      <c r="J49" s="204" t="s">
        <v>95</v>
      </c>
      <c r="K49" s="203"/>
      <c r="L49" s="203">
        <v>23</v>
      </c>
      <c r="AC49" s="414" t="s">
        <v>254</v>
      </c>
      <c r="AD49" s="402" t="s">
        <v>381</v>
      </c>
      <c r="AE49" s="403">
        <f>D65</f>
        <v>309</v>
      </c>
      <c r="AF49" s="403">
        <f>E65</f>
        <v>6</v>
      </c>
      <c r="AG49" s="403"/>
      <c r="AH49" s="403"/>
      <c r="AI49" s="403"/>
      <c r="AJ49" s="403" t="str">
        <f>I65</f>
        <v>0 à 10</v>
      </c>
      <c r="AK49" s="416">
        <f t="shared" si="2"/>
        <v>3.2362459546925564E-2</v>
      </c>
    </row>
    <row r="50" spans="1:37" ht="46.8" x14ac:dyDescent="0.3">
      <c r="A50" s="271">
        <v>53</v>
      </c>
      <c r="B50" s="59" t="s">
        <v>1127</v>
      </c>
      <c r="C50" s="214" t="s">
        <v>1128</v>
      </c>
      <c r="D50" s="59">
        <v>22</v>
      </c>
      <c r="E50" s="59">
        <v>151</v>
      </c>
      <c r="F50" s="59" t="s">
        <v>850</v>
      </c>
      <c r="G50" s="59" t="s">
        <v>496</v>
      </c>
      <c r="H50" s="59" t="s">
        <v>429</v>
      </c>
      <c r="I50" s="59">
        <v>17</v>
      </c>
      <c r="J50" s="69" t="s">
        <v>95</v>
      </c>
      <c r="K50" s="12"/>
      <c r="L50" s="12">
        <v>17</v>
      </c>
      <c r="AC50" s="79" t="s">
        <v>277</v>
      </c>
      <c r="AD50" s="334" t="s">
        <v>278</v>
      </c>
      <c r="AE50" s="12">
        <f t="shared" ref="AE50:AF52" si="4">D59</f>
        <v>488</v>
      </c>
      <c r="AF50" s="12">
        <f t="shared" si="4"/>
        <v>1706</v>
      </c>
      <c r="AG50" s="12"/>
      <c r="AH50" s="12"/>
      <c r="AI50" s="12"/>
      <c r="AJ50" s="12" t="str">
        <f>I59</f>
        <v>0 à 10</v>
      </c>
      <c r="AK50" s="382">
        <f t="shared" si="2"/>
        <v>2.0491803278688523E-2</v>
      </c>
    </row>
    <row r="51" spans="1:37" ht="78" x14ac:dyDescent="0.3">
      <c r="A51" s="269">
        <v>41</v>
      </c>
      <c r="B51" s="128" t="s">
        <v>252</v>
      </c>
      <c r="C51" s="205" t="s">
        <v>477</v>
      </c>
      <c r="D51" s="128">
        <v>90</v>
      </c>
      <c r="E51" s="128">
        <v>1175</v>
      </c>
      <c r="F51" s="128" t="s">
        <v>1771</v>
      </c>
      <c r="G51" s="128" t="s">
        <v>826</v>
      </c>
      <c r="H51" s="128" t="s">
        <v>2111</v>
      </c>
      <c r="I51" s="128">
        <v>15</v>
      </c>
      <c r="J51" s="204" t="s">
        <v>95</v>
      </c>
      <c r="K51" s="203"/>
      <c r="L51" s="203">
        <v>15</v>
      </c>
      <c r="AC51" s="414" t="s">
        <v>236</v>
      </c>
      <c r="AD51" s="402" t="s">
        <v>237</v>
      </c>
      <c r="AE51" s="403">
        <f t="shared" si="4"/>
        <v>468</v>
      </c>
      <c r="AF51" s="403">
        <f t="shared" si="4"/>
        <v>1632</v>
      </c>
      <c r="AG51" s="403"/>
      <c r="AH51" s="403"/>
      <c r="AI51" s="403"/>
      <c r="AJ51" s="403" t="str">
        <f>I60</f>
        <v>0 à 10</v>
      </c>
      <c r="AK51" s="416">
        <f t="shared" si="2"/>
        <v>2.1367521367521368E-2</v>
      </c>
    </row>
    <row r="52" spans="1:37" ht="31.2" x14ac:dyDescent="0.3">
      <c r="A52" s="79">
        <v>35</v>
      </c>
      <c r="B52" s="14" t="s">
        <v>260</v>
      </c>
      <c r="C52" s="197" t="s">
        <v>261</v>
      </c>
      <c r="D52" s="14">
        <v>159</v>
      </c>
      <c r="E52" s="14">
        <v>1013</v>
      </c>
      <c r="F52" s="14" t="s">
        <v>2112</v>
      </c>
      <c r="G52" s="14" t="s">
        <v>1114</v>
      </c>
      <c r="H52" s="14" t="s">
        <v>2113</v>
      </c>
      <c r="I52" s="14">
        <v>11</v>
      </c>
      <c r="J52" s="206" t="s">
        <v>95</v>
      </c>
      <c r="K52" s="220"/>
      <c r="L52" s="220">
        <v>11</v>
      </c>
      <c r="AC52" s="79" t="s">
        <v>320</v>
      </c>
      <c r="AD52" s="334" t="s">
        <v>446</v>
      </c>
      <c r="AE52" s="12">
        <f t="shared" si="4"/>
        <v>455</v>
      </c>
      <c r="AF52" s="12">
        <f t="shared" si="4"/>
        <v>838</v>
      </c>
      <c r="AG52" s="12"/>
      <c r="AH52" s="12"/>
      <c r="AI52" s="12"/>
      <c r="AJ52" s="12" t="str">
        <f>I61</f>
        <v>0 à 10</v>
      </c>
      <c r="AK52" s="382">
        <f t="shared" si="2"/>
        <v>2.197802197802198E-2</v>
      </c>
    </row>
    <row r="53" spans="1:37" ht="78" x14ac:dyDescent="0.3">
      <c r="A53" s="269">
        <v>1</v>
      </c>
      <c r="B53" s="128" t="s">
        <v>542</v>
      </c>
      <c r="C53" s="205" t="s">
        <v>543</v>
      </c>
      <c r="D53" s="128">
        <v>7278</v>
      </c>
      <c r="E53" s="128">
        <v>0</v>
      </c>
      <c r="F53" s="128" t="s">
        <v>1131</v>
      </c>
      <c r="G53" s="128" t="s">
        <v>1354</v>
      </c>
      <c r="H53" s="128" t="s">
        <v>152</v>
      </c>
      <c r="I53" s="259" t="s">
        <v>234</v>
      </c>
      <c r="J53" s="154"/>
      <c r="K53" s="154"/>
      <c r="L53" s="154"/>
      <c r="AC53" s="414" t="s">
        <v>211</v>
      </c>
      <c r="AD53" s="402" t="s">
        <v>459</v>
      </c>
      <c r="AE53" s="403">
        <f>D55</f>
        <v>1199</v>
      </c>
      <c r="AF53" s="403">
        <f>E55</f>
        <v>4859</v>
      </c>
      <c r="AG53" s="403"/>
      <c r="AH53" s="403"/>
      <c r="AI53" s="403"/>
      <c r="AJ53" s="403" t="str">
        <f>I55</f>
        <v>0 à 10</v>
      </c>
      <c r="AK53" s="416">
        <f t="shared" si="2"/>
        <v>8.3402835696413675E-3</v>
      </c>
    </row>
    <row r="54" spans="1:37" ht="31.2" x14ac:dyDescent="0.3">
      <c r="A54" s="79">
        <v>2</v>
      </c>
      <c r="B54" s="14" t="s">
        <v>369</v>
      </c>
      <c r="C54" s="197" t="s">
        <v>370</v>
      </c>
      <c r="D54" s="14">
        <v>3537</v>
      </c>
      <c r="E54" s="14">
        <v>0</v>
      </c>
      <c r="F54" s="14" t="s">
        <v>2114</v>
      </c>
      <c r="G54" s="14" t="s">
        <v>1596</v>
      </c>
      <c r="H54" s="14" t="s">
        <v>152</v>
      </c>
      <c r="I54" s="78" t="s">
        <v>234</v>
      </c>
      <c r="J54" s="154"/>
      <c r="K54" s="154"/>
      <c r="L54" s="154"/>
      <c r="AC54" s="79" t="s">
        <v>219</v>
      </c>
      <c r="AD54" s="12" t="s">
        <v>455</v>
      </c>
      <c r="AE54" s="12">
        <f>D56</f>
        <v>924</v>
      </c>
      <c r="AF54" s="12">
        <f>E56</f>
        <v>3574</v>
      </c>
      <c r="AG54" s="12"/>
      <c r="AH54" s="12"/>
      <c r="AI54" s="12"/>
      <c r="AJ54" s="12" t="str">
        <f>I56</f>
        <v>0 à 10</v>
      </c>
      <c r="AK54" s="382">
        <f t="shared" si="2"/>
        <v>1.0822510822510822E-2</v>
      </c>
    </row>
    <row r="55" spans="1:37" ht="78" x14ac:dyDescent="0.3">
      <c r="A55" s="269">
        <v>6</v>
      </c>
      <c r="B55" s="128" t="s">
        <v>211</v>
      </c>
      <c r="C55" s="205" t="s">
        <v>212</v>
      </c>
      <c r="D55" s="128">
        <v>1199</v>
      </c>
      <c r="E55" s="128">
        <v>4859</v>
      </c>
      <c r="F55" s="128" t="s">
        <v>58</v>
      </c>
      <c r="G55" s="128" t="s">
        <v>58</v>
      </c>
      <c r="H55" s="128" t="s">
        <v>1460</v>
      </c>
      <c r="I55" s="259" t="s">
        <v>60</v>
      </c>
      <c r="J55" s="154"/>
      <c r="K55" s="154"/>
      <c r="L55" s="154"/>
      <c r="AC55" s="414" t="s">
        <v>542</v>
      </c>
      <c r="AD55" s="402" t="s">
        <v>562</v>
      </c>
      <c r="AE55" s="403">
        <f>D53</f>
        <v>7278</v>
      </c>
      <c r="AF55" s="403">
        <f>E53</f>
        <v>0</v>
      </c>
      <c r="AG55" s="403"/>
      <c r="AH55" s="403"/>
      <c r="AI55" s="403"/>
      <c r="AJ55" s="403" t="str">
        <f>I53</f>
        <v>NA</v>
      </c>
      <c r="AK55" s="416" t="s">
        <v>26</v>
      </c>
    </row>
    <row r="56" spans="1:37" ht="31.2" x14ac:dyDescent="0.3">
      <c r="A56" s="79">
        <v>7</v>
      </c>
      <c r="B56" s="14" t="s">
        <v>219</v>
      </c>
      <c r="C56" s="197" t="s">
        <v>220</v>
      </c>
      <c r="D56" s="14">
        <v>924</v>
      </c>
      <c r="E56" s="14">
        <v>3574</v>
      </c>
      <c r="F56" s="14" t="s">
        <v>221</v>
      </c>
      <c r="G56" s="14" t="s">
        <v>58</v>
      </c>
      <c r="H56" s="14" t="s">
        <v>2115</v>
      </c>
      <c r="I56" s="78" t="s">
        <v>60</v>
      </c>
      <c r="J56" s="154"/>
      <c r="K56" s="154"/>
      <c r="L56" s="154"/>
      <c r="AC56" s="79" t="s">
        <v>369</v>
      </c>
      <c r="AD56" s="334" t="s">
        <v>565</v>
      </c>
      <c r="AE56" s="12">
        <f>D54</f>
        <v>3537</v>
      </c>
      <c r="AF56" s="12">
        <f>E54</f>
        <v>0</v>
      </c>
      <c r="AG56" s="12"/>
      <c r="AH56" s="12"/>
      <c r="AI56" s="12"/>
      <c r="AJ56" s="12" t="s">
        <v>234</v>
      </c>
      <c r="AK56" s="382" t="s">
        <v>26</v>
      </c>
    </row>
    <row r="57" spans="1:37" ht="46.8" x14ac:dyDescent="0.3">
      <c r="A57" s="269">
        <v>10</v>
      </c>
      <c r="B57" s="128" t="s">
        <v>309</v>
      </c>
      <c r="C57" s="205" t="s">
        <v>310</v>
      </c>
      <c r="D57" s="128">
        <v>658</v>
      </c>
      <c r="E57" s="128">
        <v>0</v>
      </c>
      <c r="F57" s="128" t="s">
        <v>1987</v>
      </c>
      <c r="G57" s="128" t="s">
        <v>1787</v>
      </c>
      <c r="H57" s="128" t="s">
        <v>152</v>
      </c>
      <c r="I57" s="259" t="s">
        <v>234</v>
      </c>
      <c r="J57" s="154"/>
      <c r="K57" s="154"/>
      <c r="L57" s="154"/>
      <c r="AC57" s="414" t="s">
        <v>309</v>
      </c>
      <c r="AD57" s="402" t="s">
        <v>310</v>
      </c>
      <c r="AE57" s="403">
        <f>D57</f>
        <v>658</v>
      </c>
      <c r="AF57" s="403">
        <f>E57</f>
        <v>0</v>
      </c>
      <c r="AG57" s="403"/>
      <c r="AH57" s="403"/>
      <c r="AI57" s="403"/>
      <c r="AJ57" s="403" t="str">
        <f>I54</f>
        <v>NA</v>
      </c>
      <c r="AK57" s="416" t="s">
        <v>26</v>
      </c>
    </row>
    <row r="58" spans="1:37" ht="31.2" x14ac:dyDescent="0.3">
      <c r="A58" s="79">
        <v>11</v>
      </c>
      <c r="B58" s="14" t="s">
        <v>86</v>
      </c>
      <c r="C58" s="197" t="s">
        <v>87</v>
      </c>
      <c r="D58" s="14">
        <v>545</v>
      </c>
      <c r="E58" s="14">
        <v>3438</v>
      </c>
      <c r="F58" s="14" t="s">
        <v>275</v>
      </c>
      <c r="G58" s="14" t="s">
        <v>1808</v>
      </c>
      <c r="H58" s="14" t="s">
        <v>1450</v>
      </c>
      <c r="I58" s="78" t="s">
        <v>60</v>
      </c>
      <c r="J58" s="154"/>
      <c r="K58" s="154"/>
      <c r="L58" s="154"/>
      <c r="AC58" s="271" t="s">
        <v>230</v>
      </c>
      <c r="AD58" s="220" t="s">
        <v>571</v>
      </c>
      <c r="AE58" s="220">
        <f>SUM(D63,R24)</f>
        <v>454</v>
      </c>
      <c r="AF58" s="220">
        <f>SUM(E63,S24)</f>
        <v>0</v>
      </c>
      <c r="AG58" s="220"/>
      <c r="AH58" s="220"/>
      <c r="AI58" s="220"/>
      <c r="AJ58" s="220" t="s">
        <v>234</v>
      </c>
      <c r="AK58" s="421" t="s">
        <v>26</v>
      </c>
    </row>
    <row r="59" spans="1:37" ht="31.2" x14ac:dyDescent="0.3">
      <c r="A59" s="269">
        <v>14</v>
      </c>
      <c r="B59" s="128" t="s">
        <v>277</v>
      </c>
      <c r="C59" s="205" t="s">
        <v>511</v>
      </c>
      <c r="D59" s="128">
        <v>488</v>
      </c>
      <c r="E59" s="128">
        <v>1706</v>
      </c>
      <c r="F59" s="128" t="s">
        <v>806</v>
      </c>
      <c r="G59" s="128" t="s">
        <v>2116</v>
      </c>
      <c r="H59" s="128" t="s">
        <v>2117</v>
      </c>
      <c r="I59" s="259" t="s">
        <v>60</v>
      </c>
      <c r="J59" s="154"/>
      <c r="K59" s="154"/>
      <c r="L59" s="154"/>
    </row>
    <row r="60" spans="1:37" ht="78" x14ac:dyDescent="0.3">
      <c r="A60" s="79">
        <v>15</v>
      </c>
      <c r="B60" s="14" t="s">
        <v>236</v>
      </c>
      <c r="C60" s="197" t="s">
        <v>440</v>
      </c>
      <c r="D60" s="14">
        <v>468</v>
      </c>
      <c r="E60" s="14">
        <v>1632</v>
      </c>
      <c r="F60" s="14" t="s">
        <v>441</v>
      </c>
      <c r="G60" s="14" t="s">
        <v>1427</v>
      </c>
      <c r="H60" s="14" t="s">
        <v>1165</v>
      </c>
      <c r="I60" s="78" t="s">
        <v>60</v>
      </c>
      <c r="J60" s="154"/>
      <c r="K60" s="154"/>
      <c r="L60" s="154"/>
    </row>
    <row r="61" spans="1:37" ht="31.2" x14ac:dyDescent="0.3">
      <c r="A61" s="269">
        <v>16</v>
      </c>
      <c r="B61" s="128" t="s">
        <v>320</v>
      </c>
      <c r="C61" s="205" t="s">
        <v>321</v>
      </c>
      <c r="D61" s="128">
        <v>455</v>
      </c>
      <c r="E61" s="128">
        <v>838</v>
      </c>
      <c r="F61" s="128" t="s">
        <v>1457</v>
      </c>
      <c r="G61" s="128" t="s">
        <v>58</v>
      </c>
      <c r="H61" s="128" t="s">
        <v>2118</v>
      </c>
      <c r="I61" s="259" t="s">
        <v>60</v>
      </c>
      <c r="J61" s="154"/>
      <c r="K61" s="154"/>
      <c r="L61" s="154"/>
    </row>
    <row r="62" spans="1:37" ht="62.4" x14ac:dyDescent="0.3">
      <c r="A62" s="79">
        <v>18</v>
      </c>
      <c r="B62" s="14" t="s">
        <v>91</v>
      </c>
      <c r="C62" s="197" t="s">
        <v>92</v>
      </c>
      <c r="D62" s="14">
        <v>412</v>
      </c>
      <c r="E62" s="14">
        <v>1157</v>
      </c>
      <c r="F62" s="14" t="s">
        <v>993</v>
      </c>
      <c r="G62" s="14" t="s">
        <v>1989</v>
      </c>
      <c r="H62" s="14" t="s">
        <v>2119</v>
      </c>
      <c r="I62" s="78" t="s">
        <v>60</v>
      </c>
      <c r="J62" s="154"/>
      <c r="K62" s="154"/>
      <c r="L62" s="154"/>
    </row>
    <row r="63" spans="1:37" x14ac:dyDescent="0.3">
      <c r="A63" s="269">
        <v>19</v>
      </c>
      <c r="B63" s="128" t="s">
        <v>230</v>
      </c>
      <c r="C63" s="205" t="s">
        <v>231</v>
      </c>
      <c r="D63" s="128">
        <v>411</v>
      </c>
      <c r="E63" s="128">
        <v>0</v>
      </c>
      <c r="F63" s="128" t="s">
        <v>942</v>
      </c>
      <c r="G63" s="128" t="s">
        <v>944</v>
      </c>
      <c r="H63" s="128" t="s">
        <v>152</v>
      </c>
      <c r="I63" s="259" t="s">
        <v>234</v>
      </c>
      <c r="J63" s="154"/>
      <c r="K63" s="154"/>
      <c r="L63" s="154"/>
    </row>
    <row r="64" spans="1:37" ht="31.2" x14ac:dyDescent="0.3">
      <c r="A64" s="79">
        <v>23</v>
      </c>
      <c r="B64" s="14" t="s">
        <v>375</v>
      </c>
      <c r="C64" s="197" t="s">
        <v>376</v>
      </c>
      <c r="D64" s="14">
        <v>333</v>
      </c>
      <c r="E64" s="14">
        <v>376</v>
      </c>
      <c r="F64" s="14" t="s">
        <v>827</v>
      </c>
      <c r="G64" s="14" t="s">
        <v>2120</v>
      </c>
      <c r="H64" s="14" t="s">
        <v>943</v>
      </c>
      <c r="I64" s="78" t="s">
        <v>60</v>
      </c>
      <c r="J64" s="154"/>
      <c r="K64" s="154"/>
      <c r="L64" s="154"/>
    </row>
    <row r="65" spans="1:12" ht="62.4" x14ac:dyDescent="0.3">
      <c r="A65" s="269">
        <v>24</v>
      </c>
      <c r="B65" s="128" t="s">
        <v>254</v>
      </c>
      <c r="C65" s="205" t="s">
        <v>255</v>
      </c>
      <c r="D65" s="128">
        <v>309</v>
      </c>
      <c r="E65" s="128">
        <v>6</v>
      </c>
      <c r="F65" s="128" t="s">
        <v>839</v>
      </c>
      <c r="G65" s="128" t="s">
        <v>920</v>
      </c>
      <c r="H65" s="128" t="s">
        <v>152</v>
      </c>
      <c r="I65" s="259" t="s">
        <v>60</v>
      </c>
      <c r="J65" s="154"/>
      <c r="K65" s="154"/>
      <c r="L65" s="154"/>
    </row>
    <row r="66" spans="1:12" ht="46.8" x14ac:dyDescent="0.3">
      <c r="A66" s="79">
        <v>26</v>
      </c>
      <c r="B66" s="14" t="s">
        <v>546</v>
      </c>
      <c r="C66" s="197" t="s">
        <v>592</v>
      </c>
      <c r="D66" s="14">
        <v>278</v>
      </c>
      <c r="E66" s="14">
        <v>642</v>
      </c>
      <c r="F66" s="14" t="s">
        <v>249</v>
      </c>
      <c r="G66" s="14" t="s">
        <v>1471</v>
      </c>
      <c r="H66" s="14" t="s">
        <v>2121</v>
      </c>
      <c r="I66" s="78" t="s">
        <v>60</v>
      </c>
      <c r="J66" s="154"/>
      <c r="K66" s="154"/>
      <c r="L66" s="154"/>
    </row>
    <row r="67" spans="1:12" x14ac:dyDescent="0.3">
      <c r="A67" s="269">
        <v>27</v>
      </c>
      <c r="B67" s="128" t="s">
        <v>347</v>
      </c>
      <c r="C67" s="205" t="s">
        <v>348</v>
      </c>
      <c r="D67" s="128">
        <v>259</v>
      </c>
      <c r="E67" s="128">
        <v>1525</v>
      </c>
      <c r="F67" s="128" t="s">
        <v>1218</v>
      </c>
      <c r="G67" s="128" t="s">
        <v>58</v>
      </c>
      <c r="H67" s="128" t="s">
        <v>2122</v>
      </c>
      <c r="I67" s="259" t="s">
        <v>60</v>
      </c>
      <c r="J67" s="154"/>
      <c r="K67" s="154"/>
      <c r="L67" s="154"/>
    </row>
    <row r="68" spans="1:12" ht="31.2" x14ac:dyDescent="0.3">
      <c r="A68" s="79">
        <v>30</v>
      </c>
      <c r="B68" s="14" t="s">
        <v>448</v>
      </c>
      <c r="C68" s="197" t="s">
        <v>494</v>
      </c>
      <c r="D68" s="14">
        <v>195</v>
      </c>
      <c r="E68" s="14">
        <v>656</v>
      </c>
      <c r="F68" s="14" t="s">
        <v>1905</v>
      </c>
      <c r="G68" s="14" t="s">
        <v>2123</v>
      </c>
      <c r="H68" s="14" t="s">
        <v>2124</v>
      </c>
      <c r="I68" s="78" t="s">
        <v>60</v>
      </c>
      <c r="J68" s="154"/>
      <c r="K68" s="154"/>
      <c r="L68" s="154"/>
    </row>
    <row r="69" spans="1:12" ht="93.6" x14ac:dyDescent="0.3">
      <c r="A69" s="269">
        <v>31</v>
      </c>
      <c r="B69" s="128" t="s">
        <v>244</v>
      </c>
      <c r="C69" s="205" t="s">
        <v>330</v>
      </c>
      <c r="D69" s="128">
        <v>177</v>
      </c>
      <c r="E69" s="128">
        <v>473</v>
      </c>
      <c r="F69" s="128" t="s">
        <v>906</v>
      </c>
      <c r="G69" s="128" t="s">
        <v>1730</v>
      </c>
      <c r="H69" s="128" t="s">
        <v>2125</v>
      </c>
      <c r="I69" s="259" t="s">
        <v>60</v>
      </c>
      <c r="J69" s="154"/>
      <c r="K69" s="154"/>
      <c r="L69" s="154"/>
    </row>
    <row r="70" spans="1:12" ht="46.8" x14ac:dyDescent="0.3">
      <c r="A70" s="79">
        <v>32</v>
      </c>
      <c r="B70" s="14" t="s">
        <v>551</v>
      </c>
      <c r="C70" s="197" t="s">
        <v>552</v>
      </c>
      <c r="D70" s="14">
        <v>176</v>
      </c>
      <c r="E70" s="14">
        <v>378</v>
      </c>
      <c r="F70" s="14" t="s">
        <v>1850</v>
      </c>
      <c r="G70" s="14" t="s">
        <v>1471</v>
      </c>
      <c r="H70" s="14" t="s">
        <v>2126</v>
      </c>
      <c r="I70" s="78" t="s">
        <v>60</v>
      </c>
      <c r="J70" s="154"/>
      <c r="K70" s="154"/>
      <c r="L70" s="154"/>
    </row>
    <row r="71" spans="1:12" ht="62.4" x14ac:dyDescent="0.3">
      <c r="A71" s="269">
        <v>33</v>
      </c>
      <c r="B71" s="128" t="s">
        <v>572</v>
      </c>
      <c r="C71" s="205" t="s">
        <v>573</v>
      </c>
      <c r="D71" s="128">
        <v>171</v>
      </c>
      <c r="E71" s="128">
        <v>249</v>
      </c>
      <c r="F71" s="128" t="s">
        <v>1197</v>
      </c>
      <c r="G71" s="128" t="s">
        <v>1985</v>
      </c>
      <c r="H71" s="128" t="s">
        <v>2127</v>
      </c>
      <c r="I71" s="259" t="s">
        <v>60</v>
      </c>
      <c r="J71" s="154"/>
      <c r="K71" s="154"/>
      <c r="L71" s="154"/>
    </row>
    <row r="72" spans="1:12" ht="46.8" x14ac:dyDescent="0.3">
      <c r="A72" s="79">
        <v>34</v>
      </c>
      <c r="B72" s="14" t="s">
        <v>624</v>
      </c>
      <c r="C72" s="197" t="s">
        <v>527</v>
      </c>
      <c r="D72" s="14">
        <v>166</v>
      </c>
      <c r="E72" s="14">
        <v>107</v>
      </c>
      <c r="F72" s="14" t="s">
        <v>517</v>
      </c>
      <c r="G72" s="14" t="s">
        <v>610</v>
      </c>
      <c r="H72" s="14" t="s">
        <v>2128</v>
      </c>
      <c r="I72" s="78" t="s">
        <v>60</v>
      </c>
      <c r="J72" s="154"/>
      <c r="K72" s="154"/>
      <c r="L72" s="154"/>
    </row>
    <row r="73" spans="1:12" x14ac:dyDescent="0.3">
      <c r="A73" s="269">
        <v>36</v>
      </c>
      <c r="B73" s="128" t="s">
        <v>279</v>
      </c>
      <c r="C73" s="205" t="s">
        <v>280</v>
      </c>
      <c r="D73" s="128">
        <v>153</v>
      </c>
      <c r="E73" s="128">
        <v>444</v>
      </c>
      <c r="F73" s="128" t="s">
        <v>52</v>
      </c>
      <c r="G73" s="128" t="s">
        <v>1284</v>
      </c>
      <c r="H73" s="128" t="s">
        <v>2129</v>
      </c>
      <c r="I73" s="259" t="s">
        <v>60</v>
      </c>
      <c r="J73" s="154"/>
      <c r="K73" s="154"/>
      <c r="L73" s="154"/>
    </row>
    <row r="74" spans="1:12" x14ac:dyDescent="0.3">
      <c r="A74" s="79">
        <v>37</v>
      </c>
      <c r="B74" s="14" t="s">
        <v>298</v>
      </c>
      <c r="C74" s="197" t="s">
        <v>299</v>
      </c>
      <c r="D74" s="14">
        <v>151</v>
      </c>
      <c r="E74" s="14">
        <v>1</v>
      </c>
      <c r="F74" s="14" t="s">
        <v>1816</v>
      </c>
      <c r="G74" s="14" t="s">
        <v>58</v>
      </c>
      <c r="H74" s="14" t="s">
        <v>152</v>
      </c>
      <c r="I74" s="78" t="s">
        <v>60</v>
      </c>
      <c r="J74" s="154"/>
      <c r="K74" s="154"/>
      <c r="L74" s="154"/>
    </row>
    <row r="75" spans="1:12" ht="78" x14ac:dyDescent="0.3">
      <c r="A75" s="269">
        <v>38</v>
      </c>
      <c r="B75" s="128" t="s">
        <v>362</v>
      </c>
      <c r="C75" s="205" t="s">
        <v>363</v>
      </c>
      <c r="D75" s="128">
        <v>110</v>
      </c>
      <c r="E75" s="128">
        <v>7</v>
      </c>
      <c r="F75" s="128" t="s">
        <v>2130</v>
      </c>
      <c r="G75" s="128" t="s">
        <v>960</v>
      </c>
      <c r="H75" s="128" t="s">
        <v>152</v>
      </c>
      <c r="I75" s="259" t="s">
        <v>60</v>
      </c>
      <c r="J75" s="154"/>
      <c r="K75" s="154"/>
      <c r="L75" s="154"/>
    </row>
    <row r="76" spans="1:12" ht="46.8" x14ac:dyDescent="0.3">
      <c r="A76" s="79">
        <v>39</v>
      </c>
      <c r="B76" s="14" t="s">
        <v>405</v>
      </c>
      <c r="C76" s="197" t="s">
        <v>485</v>
      </c>
      <c r="D76" s="14">
        <v>107</v>
      </c>
      <c r="E76" s="14">
        <v>2</v>
      </c>
      <c r="F76" s="14" t="s">
        <v>854</v>
      </c>
      <c r="G76" s="14" t="s">
        <v>2131</v>
      </c>
      <c r="H76" s="14" t="s">
        <v>152</v>
      </c>
      <c r="I76" s="78" t="s">
        <v>60</v>
      </c>
      <c r="J76" s="154"/>
      <c r="K76" s="154"/>
      <c r="L76" s="154"/>
    </row>
    <row r="77" spans="1:12" ht="31.2" x14ac:dyDescent="0.3">
      <c r="A77" s="269">
        <v>40</v>
      </c>
      <c r="B77" s="128" t="s">
        <v>295</v>
      </c>
      <c r="C77" s="205" t="s">
        <v>537</v>
      </c>
      <c r="D77" s="128">
        <v>99</v>
      </c>
      <c r="E77" s="128">
        <v>464</v>
      </c>
      <c r="F77" s="128" t="s">
        <v>1573</v>
      </c>
      <c r="G77" s="128" t="s">
        <v>1296</v>
      </c>
      <c r="H77" s="128" t="s">
        <v>2132</v>
      </c>
      <c r="I77" s="259" t="s">
        <v>60</v>
      </c>
      <c r="J77" s="154"/>
      <c r="K77" s="154"/>
      <c r="L77" s="154"/>
    </row>
    <row r="78" spans="1:12" ht="31.2" x14ac:dyDescent="0.3">
      <c r="A78" s="79">
        <v>42</v>
      </c>
      <c r="B78" s="14" t="s">
        <v>334</v>
      </c>
      <c r="C78" s="197" t="s">
        <v>393</v>
      </c>
      <c r="D78" s="14">
        <v>90</v>
      </c>
      <c r="E78" s="14">
        <v>388</v>
      </c>
      <c r="F78" s="14" t="s">
        <v>1134</v>
      </c>
      <c r="G78" s="14" t="s">
        <v>2103</v>
      </c>
      <c r="H78" s="14" t="s">
        <v>2133</v>
      </c>
      <c r="I78" s="78" t="s">
        <v>60</v>
      </c>
      <c r="J78" s="154"/>
      <c r="K78" s="154"/>
      <c r="L78" s="154"/>
    </row>
    <row r="79" spans="1:12" ht="46.8" x14ac:dyDescent="0.3">
      <c r="A79" s="269">
        <v>43</v>
      </c>
      <c r="B79" s="128" t="s">
        <v>344</v>
      </c>
      <c r="C79" s="205" t="s">
        <v>345</v>
      </c>
      <c r="D79" s="128">
        <v>77</v>
      </c>
      <c r="E79" s="128">
        <v>280</v>
      </c>
      <c r="F79" s="128" t="s">
        <v>673</v>
      </c>
      <c r="G79" s="128" t="s">
        <v>1160</v>
      </c>
      <c r="H79" s="128" t="s">
        <v>2134</v>
      </c>
      <c r="I79" s="259" t="s">
        <v>60</v>
      </c>
      <c r="J79" s="154"/>
      <c r="K79" s="154"/>
      <c r="L79" s="154"/>
    </row>
    <row r="80" spans="1:12" ht="62.4" x14ac:dyDescent="0.3">
      <c r="A80" s="79">
        <v>44</v>
      </c>
      <c r="B80" s="14" t="s">
        <v>323</v>
      </c>
      <c r="C80" s="197" t="s">
        <v>324</v>
      </c>
      <c r="D80" s="14">
        <v>73</v>
      </c>
      <c r="E80" s="14">
        <v>463</v>
      </c>
      <c r="F80" s="14" t="s">
        <v>384</v>
      </c>
      <c r="G80" s="14" t="s">
        <v>1435</v>
      </c>
      <c r="H80" s="14" t="s">
        <v>2135</v>
      </c>
      <c r="I80" s="78" t="s">
        <v>60</v>
      </c>
      <c r="J80" s="154"/>
      <c r="K80" s="154"/>
      <c r="L80" s="154"/>
    </row>
    <row r="81" spans="1:12" ht="31.2" x14ac:dyDescent="0.3">
      <c r="A81" s="269">
        <v>45</v>
      </c>
      <c r="B81" s="128" t="s">
        <v>270</v>
      </c>
      <c r="C81" s="205" t="s">
        <v>504</v>
      </c>
      <c r="D81" s="128">
        <v>62</v>
      </c>
      <c r="E81" s="128">
        <v>351</v>
      </c>
      <c r="F81" s="128" t="s">
        <v>566</v>
      </c>
      <c r="G81" s="128" t="s">
        <v>1306</v>
      </c>
      <c r="H81" s="128" t="s">
        <v>2136</v>
      </c>
      <c r="I81" s="259" t="s">
        <v>60</v>
      </c>
      <c r="J81" s="154"/>
      <c r="K81" s="154"/>
      <c r="L81" s="154"/>
    </row>
    <row r="82" spans="1:12" ht="78" x14ac:dyDescent="0.3">
      <c r="A82" s="79">
        <v>46</v>
      </c>
      <c r="B82" s="14" t="s">
        <v>482</v>
      </c>
      <c r="C82" s="197" t="s">
        <v>645</v>
      </c>
      <c r="D82" s="14">
        <v>38</v>
      </c>
      <c r="E82" s="14">
        <v>5</v>
      </c>
      <c r="F82" s="14" t="s">
        <v>2137</v>
      </c>
      <c r="G82" s="14" t="s">
        <v>1469</v>
      </c>
      <c r="H82" s="14" t="s">
        <v>152</v>
      </c>
      <c r="I82" s="78" t="s">
        <v>60</v>
      </c>
      <c r="J82" s="154"/>
      <c r="K82" s="154"/>
      <c r="L82" s="154"/>
    </row>
    <row r="83" spans="1:12" ht="93.6" x14ac:dyDescent="0.3">
      <c r="A83" s="269">
        <v>47</v>
      </c>
      <c r="B83" s="128" t="s">
        <v>515</v>
      </c>
      <c r="C83" s="205" t="s">
        <v>632</v>
      </c>
      <c r="D83" s="128">
        <v>32</v>
      </c>
      <c r="E83" s="128">
        <v>96</v>
      </c>
      <c r="F83" s="128" t="s">
        <v>877</v>
      </c>
      <c r="G83" s="128" t="s">
        <v>2138</v>
      </c>
      <c r="H83" s="128" t="s">
        <v>1820</v>
      </c>
      <c r="I83" s="259" t="s">
        <v>60</v>
      </c>
      <c r="J83" s="154"/>
      <c r="K83" s="154"/>
      <c r="L83" s="154"/>
    </row>
    <row r="84" spans="1:12" ht="62.4" x14ac:dyDescent="0.3">
      <c r="A84" s="79">
        <v>48</v>
      </c>
      <c r="B84" s="14" t="s">
        <v>488</v>
      </c>
      <c r="C84" s="197" t="s">
        <v>489</v>
      </c>
      <c r="D84" s="14">
        <v>31</v>
      </c>
      <c r="E84" s="14">
        <v>4</v>
      </c>
      <c r="F84" s="14" t="s">
        <v>784</v>
      </c>
      <c r="G84" s="14" t="s">
        <v>937</v>
      </c>
      <c r="H84" s="14" t="s">
        <v>152</v>
      </c>
      <c r="I84" s="78" t="s">
        <v>60</v>
      </c>
      <c r="J84" s="154"/>
      <c r="K84" s="154"/>
      <c r="L84" s="154"/>
    </row>
    <row r="85" spans="1:12" x14ac:dyDescent="0.3">
      <c r="A85" s="269">
        <v>49</v>
      </c>
      <c r="B85" s="128" t="s">
        <v>470</v>
      </c>
      <c r="C85" s="205" t="s">
        <v>471</v>
      </c>
      <c r="D85" s="128">
        <v>30</v>
      </c>
      <c r="E85" s="128">
        <v>139</v>
      </c>
      <c r="F85" s="128" t="s">
        <v>906</v>
      </c>
      <c r="G85" s="128" t="s">
        <v>826</v>
      </c>
      <c r="H85" s="128" t="s">
        <v>1399</v>
      </c>
      <c r="I85" s="259" t="s">
        <v>60</v>
      </c>
      <c r="J85" s="154"/>
      <c r="K85" s="154"/>
      <c r="L85" s="154"/>
    </row>
    <row r="86" spans="1:12" ht="93.6" x14ac:dyDescent="0.3">
      <c r="A86" s="79">
        <v>50</v>
      </c>
      <c r="B86" s="14" t="s">
        <v>474</v>
      </c>
      <c r="C86" s="197" t="s">
        <v>648</v>
      </c>
      <c r="D86" s="14">
        <v>29</v>
      </c>
      <c r="E86" s="14">
        <v>0</v>
      </c>
      <c r="F86" s="14" t="s">
        <v>2139</v>
      </c>
      <c r="G86" s="14" t="s">
        <v>1751</v>
      </c>
      <c r="H86" s="14" t="s">
        <v>152</v>
      </c>
      <c r="I86" s="78" t="s">
        <v>60</v>
      </c>
      <c r="J86" s="154"/>
      <c r="K86" s="154"/>
      <c r="L86" s="154"/>
    </row>
    <row r="87" spans="1:12" ht="62.4" x14ac:dyDescent="0.3">
      <c r="A87" s="269">
        <v>51</v>
      </c>
      <c r="B87" s="128" t="s">
        <v>497</v>
      </c>
      <c r="C87" s="205" t="s">
        <v>498</v>
      </c>
      <c r="D87" s="128">
        <v>25</v>
      </c>
      <c r="E87" s="128">
        <v>10</v>
      </c>
      <c r="F87" s="128" t="s">
        <v>58</v>
      </c>
      <c r="G87" s="128" t="s">
        <v>58</v>
      </c>
      <c r="H87" s="128" t="s">
        <v>152</v>
      </c>
      <c r="I87" s="259" t="s">
        <v>60</v>
      </c>
      <c r="J87" s="154"/>
      <c r="K87" s="154"/>
      <c r="L87" s="154"/>
    </row>
    <row r="88" spans="1:12" x14ac:dyDescent="0.3">
      <c r="A88" s="79">
        <v>52</v>
      </c>
      <c r="B88" s="14" t="s">
        <v>615</v>
      </c>
      <c r="C88" s="197" t="s">
        <v>616</v>
      </c>
      <c r="D88" s="14">
        <v>24</v>
      </c>
      <c r="E88" s="14">
        <v>17</v>
      </c>
      <c r="F88" s="14" t="s">
        <v>1461</v>
      </c>
      <c r="G88" s="14" t="s">
        <v>653</v>
      </c>
      <c r="H88" s="14" t="s">
        <v>152</v>
      </c>
      <c r="I88" s="78" t="s">
        <v>60</v>
      </c>
      <c r="J88" s="154"/>
      <c r="K88" s="154"/>
      <c r="L88" s="154"/>
    </row>
    <row r="89" spans="1:12" ht="78" x14ac:dyDescent="0.3">
      <c r="A89" s="269">
        <v>54</v>
      </c>
      <c r="B89" s="128" t="s">
        <v>395</v>
      </c>
      <c r="C89" s="205" t="s">
        <v>480</v>
      </c>
      <c r="D89" s="128">
        <v>15</v>
      </c>
      <c r="E89" s="128">
        <v>6</v>
      </c>
      <c r="F89" s="128" t="s">
        <v>1534</v>
      </c>
      <c r="G89" s="128" t="s">
        <v>1377</v>
      </c>
      <c r="H89" s="128" t="s">
        <v>152</v>
      </c>
      <c r="I89" s="259" t="s">
        <v>60</v>
      </c>
      <c r="J89" s="154"/>
      <c r="K89" s="154"/>
      <c r="L89" s="154"/>
    </row>
    <row r="90" spans="1:12" ht="31.2" x14ac:dyDescent="0.3">
      <c r="A90" s="79">
        <v>55</v>
      </c>
      <c r="B90" s="14" t="s">
        <v>508</v>
      </c>
      <c r="C90" s="197" t="s">
        <v>636</v>
      </c>
      <c r="D90" s="14">
        <v>11</v>
      </c>
      <c r="E90" s="14">
        <v>143</v>
      </c>
      <c r="F90" s="14" t="s">
        <v>882</v>
      </c>
      <c r="G90" s="14" t="s">
        <v>643</v>
      </c>
      <c r="H90" s="14" t="s">
        <v>845</v>
      </c>
      <c r="I90" s="78" t="s">
        <v>60</v>
      </c>
      <c r="J90" s="154"/>
      <c r="K90" s="154"/>
      <c r="L90" s="154"/>
    </row>
  </sheetData>
  <mergeCells count="31">
    <mergeCell ref="AU38:AU40"/>
    <mergeCell ref="AT39:AT40"/>
    <mergeCell ref="AU33:AU37"/>
    <mergeCell ref="AT34:AT37"/>
    <mergeCell ref="AT22:AT31"/>
    <mergeCell ref="AT20:AT21"/>
    <mergeCell ref="BI11:BI12"/>
    <mergeCell ref="BJ11:BJ12"/>
    <mergeCell ref="BK11:BK12"/>
    <mergeCell ref="BN11:BN12"/>
    <mergeCell ref="AT10:AT19"/>
    <mergeCell ref="BI9:BI10"/>
    <mergeCell ref="BJ9:BJ10"/>
    <mergeCell ref="BK9:BK10"/>
    <mergeCell ref="BN9:BN10"/>
    <mergeCell ref="BI7:BI8"/>
    <mergeCell ref="BJ7:BJ8"/>
    <mergeCell ref="BK7:BK8"/>
    <mergeCell ref="BN7:BN8"/>
    <mergeCell ref="AT5:AT9"/>
    <mergeCell ref="BN3:BN4"/>
    <mergeCell ref="AT3:AT4"/>
    <mergeCell ref="BI3:BI4"/>
    <mergeCell ref="BJ3:BJ4"/>
    <mergeCell ref="BK3:BK4"/>
    <mergeCell ref="BC1:BF1"/>
    <mergeCell ref="A1:L1"/>
    <mergeCell ref="O1:Z1"/>
    <mergeCell ref="AC1:AK1"/>
    <mergeCell ref="AN1:AU1"/>
    <mergeCell ref="AX1:BA1"/>
  </mergeCells>
  <hyperlinks>
    <hyperlink ref="C3" r:id="rId1" display="https://www.scansante.fr/applications/flux-entre-etablissements-orfee/submit?an=20&amp;gp=ALL&amp;choix1=choix1_etab&amp;finess=890975550&amp;choix2=descact&amp;typedesc=comp&amp;_program=orfee.orfee_trt.sas" xr:uid="{08B9688E-9625-8D42-AFF7-DFBEA64D6BD2}"/>
    <hyperlink ref="C4" r:id="rId2" display="https://www.scansante.fr/applications/flux-entre-etablissements-orfee/submit?an=20&amp;gp=C09&amp;choix1=choix1_etab&amp;finess=890975550&amp;choix2=descact&amp;typedesc=comp&amp;_program=orfee.orfee_trt.sas" xr:uid="{72D507D5-F19B-7040-B9F4-C18F8AA487D6}"/>
    <hyperlink ref="C12" r:id="rId3" display="https://www.scansante.fr/applications/flux-entre-etablissements-orfee/submit?an=20&amp;gp=X08&amp;choix1=choix1_etab&amp;finess=890975550&amp;choix2=descact&amp;typedesc=comp&amp;_program=orfee.orfee_trt.sas" xr:uid="{03889910-D08B-594A-8107-A940CB3BE9AC}"/>
    <hyperlink ref="C21" r:id="rId4" display="https://www.scansante.fr/applications/flux-entre-etablissements-orfee/submit?an=20&amp;gp=X07&amp;choix1=choix1_etab&amp;finess=890975550&amp;choix2=descact&amp;typedesc=comp&amp;_program=orfee.orfee_trt.sas" xr:uid="{F21F86C0-9BBD-BE46-AFAE-110567ECC53F}"/>
    <hyperlink ref="C25" r:id="rId5" display="https://www.scansante.fr/applications/flux-entre-etablissements-orfee/submit?an=20&amp;gp=X06&amp;choix1=choix1_etab&amp;finess=890975550&amp;choix2=descact&amp;typedesc=comp&amp;_program=orfee.orfee_trt.sas" xr:uid="{4A9CE419-DB1A-6549-A792-0596E3836894}"/>
    <hyperlink ref="C29" r:id="rId6" display="https://www.scansante.fr/applications/flux-entre-etablissements-orfee/submit?an=20&amp;gp=X20&amp;choix1=choix1_etab&amp;finess=890975550&amp;choix2=descact&amp;typedesc=comp&amp;_program=orfee.orfee_trt.sas" xr:uid="{B3119558-C2C2-8143-9934-A8A649EB487C}"/>
    <hyperlink ref="C32" r:id="rId7" display="https://www.scansante.fr/applications/flux-entre-etablissements-orfee/submit?an=20&amp;gp=X02&amp;choix1=choix1_etab&amp;finess=890975550&amp;choix2=descact&amp;typedesc=comp&amp;_program=orfee.orfee_trt.sas" xr:uid="{3A2DAA50-1155-B24C-897B-177325AE50F0}"/>
    <hyperlink ref="C36" r:id="rId8" display="https://www.scansante.fr/applications/flux-entre-etablissements-orfee/submit?an=20&amp;gp=C11&amp;choix1=choix1_etab&amp;finess=890975550&amp;choix2=descact&amp;typedesc=comp&amp;_program=orfee.orfee_trt.sas" xr:uid="{52BA6F0B-FF97-FA46-8A5F-6931D9F8F4BB}"/>
    <hyperlink ref="C39" r:id="rId9" display="https://www.scansante.fr/applications/flux-entre-etablissements-orfee/submit?an=20&amp;gp=X05&amp;choix1=choix1_etab&amp;finess=890975550&amp;choix2=descact&amp;typedesc=comp&amp;_program=orfee.orfee_trt.sas" xr:uid="{F7598F98-0DF8-5C4D-91D7-BD5704422B99}"/>
    <hyperlink ref="C42" r:id="rId10" display="https://www.scansante.fr/applications/flux-entre-etablissements-orfee/submit?an=20&amp;gp=X12&amp;choix1=choix1_etab&amp;finess=890975550&amp;choix2=descact&amp;typedesc=comp&amp;_program=orfee.orfee_trt.sas" xr:uid="{D23F5CA3-0542-0C43-8AB4-489493E5489B}"/>
    <hyperlink ref="C45" r:id="rId11" display="https://www.scansante.fr/applications/flux-entre-etablissements-orfee/submit?an=20&amp;gp=X16&amp;choix1=choix1_etab&amp;finess=890975550&amp;choix2=descact&amp;typedesc=comp&amp;_program=orfee.orfee_trt.sas" xr:uid="{F7BA8756-A040-8641-B68A-163BE1E5B3E2}"/>
    <hyperlink ref="C47" r:id="rId12" display="https://www.scansante.fr/applications/flux-entre-etablissements-orfee/submit?an=20&amp;gp=X15&amp;choix1=choix1_etab&amp;finess=890975550&amp;choix2=descact&amp;typedesc=comp&amp;_program=orfee.orfee_trt.sas" xr:uid="{A17A5D58-ED69-4D41-8A85-8FEC7025C543}"/>
    <hyperlink ref="C48" r:id="rId13" display="https://www.scansante.fr/applications/flux-entre-etablissements-orfee/submit?an=20&amp;gp=X14&amp;choix1=choix1_etab&amp;finess=890975550&amp;choix2=descact&amp;typedesc=comp&amp;_program=orfee.orfee_trt.sas" xr:uid="{1FEFDD19-F4BA-EE4F-BCD9-56610936A436}"/>
    <hyperlink ref="C49" r:id="rId14" display="https://www.scansante.fr/applications/flux-entre-etablissements-orfee/submit?an=20&amp;gp=X24&amp;choix1=choix1_etab&amp;finess=890975550&amp;choix2=descact&amp;typedesc=comp&amp;_program=orfee.orfee_trt.sas" xr:uid="{DA6DC90E-F7CF-0D4B-A254-3D907A542609}"/>
    <hyperlink ref="C50" r:id="rId15" display="https://www.scansante.fr/applications/flux-entre-etablissements-orfee/submit?an=20&amp;gp=C02&amp;choix1=choix1_etab&amp;finess=890975550&amp;choix2=descact&amp;typedesc=comp&amp;_program=orfee.orfee_trt.sas" xr:uid="{C8FA0E2F-C877-E342-BD8E-3B2AC0F05141}"/>
    <hyperlink ref="C51" r:id="rId16" display="https://www.scansante.fr/applications/flux-entre-etablissements-orfee/submit?an=20&amp;gp=C06&amp;choix1=choix1_etab&amp;finess=890975550&amp;choix2=descact&amp;typedesc=comp&amp;_program=orfee.orfee_trt.sas" xr:uid="{08D93BDB-D327-FA40-8AAB-5D1F2A42231F}"/>
    <hyperlink ref="C52" r:id="rId17" display="https://www.scansante.fr/applications/flux-entre-etablissements-orfee/submit?an=20&amp;gp=X19&amp;choix1=choix1_etab&amp;finess=890975550&amp;choix2=descact&amp;typedesc=comp&amp;_program=orfee.orfee_trt.sas" xr:uid="{EA4900F8-CED4-0647-83F5-CCA499CE82D5}"/>
    <hyperlink ref="C53" r:id="rId18" display="https://www.scansante.fr/applications/flux-entre-etablissements-orfee/submit?an=20&amp;gp=S01&amp;choix1=choix1_etab&amp;finess=890975550&amp;choix2=descact&amp;typedesc=comp&amp;_program=orfee.orfee_trt.sas" xr:uid="{9DCE6E5C-5FED-1942-BCD6-588F33DB5B97}"/>
    <hyperlink ref="C54" r:id="rId19" display="https://www.scansante.fr/applications/flux-entre-etablissements-orfee/submit?an=20&amp;gp=S02&amp;choix1=choix1_etab&amp;finess=890975550&amp;choix2=descact&amp;typedesc=comp&amp;_program=orfee.orfee_trt.sas" xr:uid="{01AE01C5-6D8B-B646-91CD-E5C31089A3EE}"/>
    <hyperlink ref="C55" r:id="rId20" display="https://www.scansante.fr/applications/flux-entre-etablissements-orfee/submit?an=20&amp;gp=N02&amp;choix1=choix1_etab&amp;finess=890975550&amp;choix2=descact&amp;typedesc=comp&amp;_program=orfee.orfee_trt.sas" xr:uid="{2B960EF2-89F6-F146-B039-C2EF0FFD1CE1}"/>
    <hyperlink ref="C56" r:id="rId21" display="https://www.scansante.fr/applications/flux-entre-etablissements-orfee/submit?an=20&amp;gp=O01&amp;choix1=choix1_etab&amp;finess=890975550&amp;choix2=descact&amp;typedesc=comp&amp;_program=orfee.orfee_trt.sas" xr:uid="{078EA941-F8E1-6240-BE81-855B6A0C8537}"/>
    <hyperlink ref="C57" r:id="rId22" display="https://www.scansante.fr/applications/flux-entre-etablissements-orfee/submit?an=20&amp;gp=S03&amp;choix1=choix1_etab&amp;finess=890975550&amp;choix2=descact&amp;typedesc=comp&amp;_program=orfee.orfee_trt.sas" xr:uid="{A59EE429-4CFF-7644-9BD3-4C5132F65F31}"/>
    <hyperlink ref="C58" r:id="rId23" display="https://www.scansante.fr/applications/flux-entre-etablissements-orfee/submit?an=20&amp;gp=X22&amp;choix1=choix1_etab&amp;finess=890975550&amp;choix2=descact&amp;typedesc=comp&amp;_program=orfee.orfee_trt.sas" xr:uid="{46BFBF06-9D28-6740-B83B-F83DAAE46B65}"/>
    <hyperlink ref="C59" r:id="rId24" display="https://www.scansante.fr/applications/flux-entre-etablissements-orfee/submit?an=20&amp;gp=C19&amp;choix1=choix1_etab&amp;finess=890975550&amp;choix2=descact&amp;typedesc=comp&amp;_program=orfee.orfee_trt.sas" xr:uid="{53A3C7B5-BE95-1D4E-AFC7-3BD7CE8BEB6E}"/>
    <hyperlink ref="C60" r:id="rId25" display="https://www.scansante.fr/applications/flux-entre-etablissements-orfee/submit?an=20&amp;gp=C07&amp;choix1=choix1_etab&amp;finess=890975550&amp;choix2=descact&amp;typedesc=comp&amp;_program=orfee.orfee_trt.sas" xr:uid="{17746158-684B-F449-B566-BD748ACB8865}"/>
    <hyperlink ref="C61" r:id="rId26" display="https://www.scansante.fr/applications/flux-entre-etablissements-orfee/submit?an=20&amp;gp=O04&amp;choix1=choix1_etab&amp;finess=890975550&amp;choix2=descact&amp;typedesc=comp&amp;_program=orfee.orfee_trt.sas" xr:uid="{2CAE4158-AF24-3642-941F-A2DE1F27DFCA}"/>
    <hyperlink ref="C62" r:id="rId27" display="https://www.scansante.fr/applications/flux-entre-etablissements-orfee/submit?an=20&amp;gp=X21&amp;choix1=choix1_etab&amp;finess=890975550&amp;choix2=descact&amp;typedesc=comp&amp;_program=orfee.orfee_trt.sas" xr:uid="{6D8CB494-E6D9-6147-B998-19EC3D0B566F}"/>
    <hyperlink ref="C63" r:id="rId28" display="https://www.scansante.fr/applications/flux-entre-etablissements-orfee/submit?an=20&amp;gp=S05&amp;choix1=choix1_etab&amp;finess=890975550&amp;choix2=descact&amp;typedesc=comp&amp;_program=orfee.orfee_trt.sas" xr:uid="{3C5BEE78-4058-EB4A-BADF-87F0A34BCCF5}"/>
    <hyperlink ref="C64" r:id="rId29" display="https://www.scansante.fr/applications/flux-entre-etablissements-orfee/submit?an=20&amp;gp=C17&amp;choix1=choix1_etab&amp;finess=890975550&amp;choix2=descact&amp;typedesc=comp&amp;_program=orfee.orfee_trt.sas" xr:uid="{995A8D4F-A2D2-BB40-93EB-ECC5EABAD197}"/>
    <hyperlink ref="C65" r:id="rId30" display="https://www.scansante.fr/applications/flux-entre-etablissements-orfee/submit?an=20&amp;gp=K02&amp;choix1=choix1_etab&amp;finess=890975550&amp;choix2=descact&amp;typedesc=comp&amp;_program=orfee.orfee_trt.sas" xr:uid="{B41220C0-35E4-C641-A3F2-05F0559346FB}"/>
    <hyperlink ref="C66" r:id="rId31" display="https://www.scansante.fr/applications/flux-entre-etablissements-orfee/submit?an=20&amp;gp=C20&amp;choix1=choix1_etab&amp;finess=890975550&amp;choix2=descact&amp;typedesc=comp&amp;_program=orfee.orfee_trt.sas" xr:uid="{FAD39B44-F36E-A646-A56F-F215B3454AFA}"/>
    <hyperlink ref="C67" r:id="rId32" display="https://www.scansante.fr/applications/flux-entre-etablissements-orfee/submit?an=20&amp;gp=O02&amp;choix1=choix1_etab&amp;finess=890975550&amp;choix2=descact&amp;typedesc=comp&amp;_program=orfee.orfee_trt.sas" xr:uid="{EE4F9B14-F167-3D45-B20C-C469B60DEA98}"/>
    <hyperlink ref="C68" r:id="rId33" display="https://www.scansante.fr/applications/flux-entre-etablissements-orfee/submit?an=20&amp;gp=X23&amp;choix1=choix1_etab&amp;finess=890975550&amp;choix2=descact&amp;typedesc=comp&amp;_program=orfee.orfee_trt.sas" xr:uid="{0FC0FA41-2F28-9344-8E5E-CF9A4B8D227F}"/>
    <hyperlink ref="C69" r:id="rId34" display="https://www.scansante.fr/applications/flux-entre-etablissements-orfee/submit?an=20&amp;gp=X18&amp;choix1=choix1_etab&amp;finess=890975550&amp;choix2=descact&amp;typedesc=comp&amp;_program=orfee.orfee_trt.sas" xr:uid="{F5F9FB71-A4C6-8444-B201-ADF8F10A8797}"/>
    <hyperlink ref="C70" r:id="rId35" display="https://www.scansante.fr/applications/flux-entre-etablissements-orfee/submit?an=20&amp;gp=C08&amp;choix1=choix1_etab&amp;finess=890975550&amp;choix2=descact&amp;typedesc=comp&amp;_program=orfee.orfee_trt.sas" xr:uid="{3DCF6D99-BEE9-F045-B566-C3C81704A724}"/>
    <hyperlink ref="C71" r:id="rId36" display="https://www.scansante.fr/applications/flux-entre-etablissements-orfee/submit?an=20&amp;gp=K05&amp;choix1=choix1_etab&amp;finess=890975550&amp;choix2=descact&amp;typedesc=comp&amp;_program=orfee.orfee_trt.sas" xr:uid="{92E8EE88-B699-2245-8E6A-3F675AD14114}"/>
    <hyperlink ref="C72" r:id="rId37" display="https://www.scansante.fr/applications/flux-entre-etablissements-orfee/submit?an=20&amp;gp=C10&amp;choix1=choix1_etab&amp;finess=890975550&amp;choix2=descact&amp;typedesc=comp&amp;_program=orfee.orfee_trt.sas" xr:uid="{13B9B14D-2077-254B-8691-05B6F43AED6B}"/>
    <hyperlink ref="C73" r:id="rId38" display="https://www.scansante.fr/applications/flux-entre-etablissements-orfee/submit?an=20&amp;gp=X09&amp;choix1=choix1_etab&amp;finess=890975550&amp;choix2=descact&amp;typedesc=comp&amp;_program=orfee.orfee_trt.sas" xr:uid="{E5C2CC93-72A6-3446-BD66-2BD7D54B131E}"/>
    <hyperlink ref="C74" r:id="rId39" display="https://www.scansante.fr/applications/flux-entre-etablissements-orfee/submit?an=20&amp;gp=O03&amp;choix1=choix1_etab&amp;finess=890975550&amp;choix2=descact&amp;typedesc=comp&amp;_program=orfee.orfee_trt.sas" xr:uid="{B21A66D9-E362-2943-BFE6-9C75D95FD171}"/>
    <hyperlink ref="C75" r:id="rId40" display="https://www.scansante.fr/applications/flux-entre-etablissements-orfee/submit?an=20&amp;gp=K10&amp;choix1=choix1_etab&amp;finess=890975550&amp;choix2=descact&amp;typedesc=comp&amp;_program=orfee.orfee_trt.sas" xr:uid="{5AA9E2FF-1F82-5945-AC0F-F587A99F1CA3}"/>
    <hyperlink ref="C76" r:id="rId41" display="https://www.scansante.fr/applications/flux-entre-etablissements-orfee/submit?an=20&amp;gp=K06&amp;choix1=choix1_etab&amp;finess=890975550&amp;choix2=descact&amp;typedesc=comp&amp;_program=orfee.orfee_trt.sas" xr:uid="{B7541D57-6578-C04E-8606-1F13DB4D8E96}"/>
    <hyperlink ref="C77" r:id="rId42" display="https://www.scansante.fr/applications/flux-entre-etablissements-orfee/submit?an=20&amp;gp=C25&amp;choix1=choix1_etab&amp;finess=890975550&amp;choix2=descact&amp;typedesc=comp&amp;_program=orfee.orfee_trt.sas" xr:uid="{1883A399-EE67-9346-97AE-59BDA10B3EE5}"/>
    <hyperlink ref="C78" r:id="rId43" display="https://www.scansante.fr/applications/flux-entre-etablissements-orfee/submit?an=20&amp;gp=X13&amp;choix1=choix1_etab&amp;finess=890975550&amp;choix2=descact&amp;typedesc=comp&amp;_program=orfee.orfee_trt.sas" xr:uid="{3518F4D2-C17B-E844-B75B-C1B3F7E97112}"/>
    <hyperlink ref="C79" r:id="rId44" display="https://www.scansante.fr/applications/flux-entre-etablissements-orfee/submit?an=20&amp;gp=X11&amp;choix1=choix1_etab&amp;finess=890975550&amp;choix2=descact&amp;typedesc=comp&amp;_program=orfee.orfee_trt.sas" xr:uid="{2844AEAE-57DA-614D-BD4B-610DFF16B7F4}"/>
    <hyperlink ref="C80" r:id="rId45" display="https://www.scansante.fr/applications/flux-entre-etablissements-orfee/submit?an=20&amp;gp=X04&amp;choix1=choix1_etab&amp;finess=890975550&amp;choix2=descact&amp;typedesc=comp&amp;_program=orfee.orfee_trt.sas" xr:uid="{8CED35E6-3823-244E-A29E-79C9FE41B15B}"/>
    <hyperlink ref="C81" r:id="rId46" display="https://www.scansante.fr/applications/flux-entre-etablissements-orfee/submit?an=20&amp;gp=C14&amp;choix1=choix1_etab&amp;finess=890975550&amp;choix2=descact&amp;typedesc=comp&amp;_program=orfee.orfee_trt.sas" xr:uid="{44D1AE25-8CCA-DF48-81D5-212CCEAC95DF}"/>
    <hyperlink ref="C82" r:id="rId47" display="https://www.scansante.fr/applications/flux-entre-etablissements-orfee/submit?an=20&amp;gp=K09&amp;choix1=choix1_etab&amp;finess=890975550&amp;choix2=descact&amp;typedesc=comp&amp;_program=orfee.orfee_trt.sas" xr:uid="{EB0FAFD8-02F1-0E4B-B1F6-A7DE6B73E3F5}"/>
    <hyperlink ref="C83" r:id="rId48" display="https://www.scansante.fr/applications/flux-entre-etablissements-orfee/submit?an=20&amp;gp=C22&amp;choix1=choix1_etab&amp;finess=890975550&amp;choix2=descact&amp;typedesc=comp&amp;_program=orfee.orfee_trt.sas" xr:uid="{2400DE0F-C4D2-894C-9501-E80CF4C69C23}"/>
    <hyperlink ref="C84" r:id="rId49" display="https://www.scansante.fr/applications/flux-entre-etablissements-orfee/submit?an=20&amp;gp=C23&amp;choix1=choix1_etab&amp;finess=890975550&amp;choix2=descact&amp;typedesc=comp&amp;_program=orfee.orfee_trt.sas" xr:uid="{9B6AADB9-386F-724F-97D8-E9C8C7E04432}"/>
    <hyperlink ref="C85" r:id="rId50" display="https://www.scansante.fr/applications/flux-entre-etablissements-orfee/submit?an=20&amp;gp=X10&amp;choix1=choix1_etab&amp;finess=890975550&amp;choix2=descact&amp;typedesc=comp&amp;_program=orfee.orfee_trt.sas" xr:uid="{B0A4D855-5F9E-8B4B-B9A4-73C35D7514A1}"/>
    <hyperlink ref="C86" r:id="rId51" display="https://www.scansante.fr/applications/flux-entre-etablissements-orfee/submit?an=20&amp;gp=K15&amp;choix1=choix1_etab&amp;finess=890975550&amp;choix2=descact&amp;typedesc=comp&amp;_program=orfee.orfee_trt.sas" xr:uid="{BA3C8271-8C08-6245-89CC-0A73B8255A53}"/>
    <hyperlink ref="C87" r:id="rId52" display="https://www.scansante.fr/applications/flux-entre-etablissements-orfee/submit?an=20&amp;gp=N03&amp;choix1=choix1_etab&amp;finess=890975550&amp;choix2=descact&amp;typedesc=comp&amp;_program=orfee.orfee_trt.sas" xr:uid="{4FEFF1F6-F66C-B742-A8D9-3AF72F4ABD02}"/>
    <hyperlink ref="C88" r:id="rId53" display="https://www.scansante.fr/applications/flux-entre-etablissements-orfee/submit?an=20&amp;gp=C18&amp;choix1=choix1_etab&amp;finess=890975550&amp;choix2=descact&amp;typedesc=comp&amp;_program=orfee.orfee_trt.sas" xr:uid="{1F81C78A-B69D-0D4F-8B44-7812DD23C4F1}"/>
    <hyperlink ref="C89" r:id="rId54" display="https://www.scansante.fr/applications/flux-entre-etablissements-orfee/submit?an=20&amp;gp=K08&amp;choix1=choix1_etab&amp;finess=890975550&amp;choix2=descact&amp;typedesc=comp&amp;_program=orfee.orfee_trt.sas" xr:uid="{E0C7E06D-0FD3-3B49-B074-6E99462EEA75}"/>
    <hyperlink ref="C90" r:id="rId55" display="https://www.scansante.fr/applications/flux-entre-etablissements-orfee/submit?an=20&amp;gp=K13&amp;choix1=choix1_etab&amp;finess=890975550&amp;choix2=descact&amp;typedesc=comp&amp;_program=orfee.orfee_trt.sas" xr:uid="{D2BC0712-76F6-C84D-82CF-A03279016F5E}"/>
    <hyperlink ref="Q3" r:id="rId56" display="https://www.scansante.fr/applications/flux-entre-etablissements-orfee/submit?an=20&amp;gp=ALL&amp;choix1=choix1_etab&amp;finess=890975543&amp;choix2=descact&amp;typedesc=comp&amp;_program=orfee.orfee_trt.sas" xr:uid="{5DF5E812-62A8-1241-9539-1DCC0A644FEF}"/>
    <hyperlink ref="Q4" r:id="rId57" display="https://www.scansante.fr/applications/flux-entre-etablissements-orfee/submit?an=20&amp;gp=X08&amp;choix1=choix1_etab&amp;finess=890975543&amp;choix2=descact&amp;typedesc=comp&amp;_program=orfee.orfee_trt.sas" xr:uid="{D2E2EADE-2B51-B843-8A8C-344925DD6D22}"/>
    <hyperlink ref="Q7" r:id="rId58" display="https://www.scansante.fr/applications/flux-entre-etablissements-orfee/submit?an=20&amp;gp=X07&amp;choix1=choix1_etab&amp;finess=890975543&amp;choix2=descact&amp;typedesc=comp&amp;_program=orfee.orfee_trt.sas" xr:uid="{6FA92A2C-BAF2-7D46-A930-233A59B65396}"/>
    <hyperlink ref="Q9" r:id="rId59" display="https://www.scansante.fr/applications/flux-entre-etablissements-orfee/submit?an=20&amp;gp=X06&amp;choix1=choix1_etab&amp;finess=890975543&amp;choix2=descact&amp;typedesc=comp&amp;_program=orfee.orfee_trt.sas" xr:uid="{235C94FB-8D64-6145-A9EA-D22A67791826}"/>
    <hyperlink ref="Q12" r:id="rId60" display="https://www.scansante.fr/applications/flux-entre-etablissements-orfee/submit?an=20&amp;gp=X03&amp;choix1=choix1_etab&amp;finess=890975543&amp;choix2=descact&amp;typedesc=comp&amp;_program=orfee.orfee_trt.sas" xr:uid="{30AF4C86-3BFE-3D48-B1B8-521CCC9357B1}"/>
    <hyperlink ref="Q14" r:id="rId61" display="https://www.scansante.fr/applications/flux-entre-etablissements-orfee/submit?an=20&amp;gp=X12&amp;choix1=choix1_etab&amp;finess=890975543&amp;choix2=descact&amp;typedesc=comp&amp;_program=orfee.orfee_trt.sas" xr:uid="{DE161803-191E-8C42-A900-67A87E766599}"/>
    <hyperlink ref="Q15" r:id="rId62" display="https://www.scansante.fr/applications/flux-entre-etablissements-orfee/submit?an=20&amp;gp=X24&amp;choix1=choix1_etab&amp;finess=890975543&amp;choix2=descact&amp;typedesc=comp&amp;_program=orfee.orfee_trt.sas" xr:uid="{68840C96-B8E7-3346-87B1-E2E3043015B1}"/>
    <hyperlink ref="Q16" r:id="rId63" display="https://www.scansante.fr/applications/flux-entre-etablissements-orfee/submit?an=20&amp;gp=X15&amp;choix1=choix1_etab&amp;finess=890975543&amp;choix2=descact&amp;typedesc=comp&amp;_program=orfee.orfee_trt.sas" xr:uid="{209DF600-9B41-0F49-B97A-23C8593E0D54}"/>
    <hyperlink ref="Q17" r:id="rId64" display="https://www.scansante.fr/applications/flux-entre-etablissements-orfee/submit?an=20&amp;gp=X05&amp;choix1=choix1_etab&amp;finess=890975543&amp;choix2=descact&amp;typedesc=comp&amp;_program=orfee.orfee_trt.sas" xr:uid="{7CFCC8BF-48DC-6543-8590-400DDD451399}"/>
    <hyperlink ref="Q18" r:id="rId65" display="https://www.scansante.fr/applications/flux-entre-etablissements-orfee/submit?an=20&amp;gp=X02&amp;choix1=choix1_etab&amp;finess=890975543&amp;choix2=descact&amp;typedesc=comp&amp;_program=orfee.orfee_trt.sas" xr:uid="{E0FF7710-18CC-6D40-8E72-6B3C1296F0D7}"/>
    <hyperlink ref="Q19" r:id="rId66" display="https://www.scansante.fr/applications/flux-entre-etablissements-orfee/submit?an=20&amp;gp=X21&amp;choix1=choix1_etab&amp;finess=890975543&amp;choix2=descact&amp;typedesc=comp&amp;_program=orfee.orfee_trt.sas" xr:uid="{FCBB76D8-E15D-6E48-B084-4217CD51BEF4}"/>
    <hyperlink ref="Q20" r:id="rId67" display="https://www.scansante.fr/applications/flux-entre-etablissements-orfee/submit?an=20&amp;gp=X16&amp;choix1=choix1_etab&amp;finess=890975543&amp;choix2=descact&amp;typedesc=comp&amp;_program=orfee.orfee_trt.sas" xr:uid="{FFC2CF38-AB6D-704B-B0E7-AD55EF8FFF43}"/>
    <hyperlink ref="Q21" r:id="rId68" display="https://www.scansante.fr/applications/flux-entre-etablissements-orfee/submit?an=20&amp;gp=X20&amp;choix1=choix1_etab&amp;finess=890975543&amp;choix2=descact&amp;typedesc=comp&amp;_program=orfee.orfee_trt.sas" xr:uid="{11F040E4-6828-5042-B236-70B560A003E4}"/>
    <hyperlink ref="Q22" r:id="rId69" display="https://www.scansante.fr/applications/flux-entre-etablissements-orfee/submit?an=20&amp;gp=X14&amp;choix1=choix1_etab&amp;finess=890975543&amp;choix2=descact&amp;typedesc=comp&amp;_program=orfee.orfee_trt.sas" xr:uid="{EF7508FD-34F2-F845-B5D0-FE1A75A894A7}"/>
    <hyperlink ref="Q23" r:id="rId70" display="https://www.scansante.fr/applications/flux-entre-etablissements-orfee/submit?an=20&amp;gp=O03&amp;choix1=choix1_etab&amp;finess=890975543&amp;choix2=descact&amp;typedesc=comp&amp;_program=orfee.orfee_trt.sas" xr:uid="{D01194C7-60B9-DD43-965B-C5E8271F1AB6}"/>
    <hyperlink ref="Q24" r:id="rId71" display="https://www.scansante.fr/applications/flux-entre-etablissements-orfee/submit?an=20&amp;gp=S05&amp;choix1=choix1_etab&amp;finess=890975543&amp;choix2=descact&amp;typedesc=comp&amp;_program=orfee.orfee_trt.sas" xr:uid="{5B72D6F0-7CAF-FB4A-AE32-ECAD364367EC}"/>
    <hyperlink ref="Q25" r:id="rId72" display="https://www.scansante.fr/applications/flux-entre-etablissements-orfee/submit?an=20&amp;gp=X09&amp;choix1=choix1_etab&amp;finess=890975543&amp;choix2=descact&amp;typedesc=comp&amp;_program=orfee.orfee_trt.sas" xr:uid="{AAB20BE8-9896-7047-A296-FF437F67FC02}"/>
    <hyperlink ref="Q26" r:id="rId73" display="https://www.scansante.fr/applications/flux-entre-etablissements-orfee/submit?an=20&amp;gp=X19&amp;choix1=choix1_etab&amp;finess=890975543&amp;choix2=descact&amp;typedesc=comp&amp;_program=orfee.orfee_trt.sas" xr:uid="{357E328E-3CA9-6A43-B633-396DDBF8602A}"/>
    <hyperlink ref="Q27" r:id="rId74" display="https://www.scansante.fr/applications/flux-entre-etablissements-orfee/submit?an=20&amp;gp=X13&amp;choix1=choix1_etab&amp;finess=890975543&amp;choix2=descact&amp;typedesc=comp&amp;_program=orfee.orfee_trt.sas" xr:uid="{13E3A12B-03BC-1741-81A6-CD336DD1084B}"/>
    <hyperlink ref="Q28" r:id="rId75" display="https://www.scansante.fr/applications/flux-entre-etablissements-orfee/submit?an=20&amp;gp=X22&amp;choix1=choix1_etab&amp;finess=890975543&amp;choix2=descact&amp;typedesc=comp&amp;_program=orfee.orfee_trt.sas" xr:uid="{3320B5C1-2850-0C41-A3A2-FAE6F7F3B56C}"/>
    <hyperlink ref="Q29" r:id="rId76" display="https://www.scansante.fr/applications/flux-entre-etablissements-orfee/submit?an=20&amp;gp=X04&amp;choix1=choix1_etab&amp;finess=890975543&amp;choix2=descact&amp;typedesc=comp&amp;_program=orfee.orfee_trt.sas" xr:uid="{309714F0-9BAD-A948-A084-85822B10483E}"/>
    <hyperlink ref="Q30" r:id="rId77" display="https://www.scansante.fr/applications/flux-entre-etablissements-orfee/submit?an=20&amp;gp=X18&amp;choix1=choix1_etab&amp;finess=890975543&amp;choix2=descact&amp;typedesc=comp&amp;_program=orfee.orfee_trt.sas" xr:uid="{B14B1FF6-3CCB-1040-BFFC-42F06E61E787}"/>
    <hyperlink ref="Q31" r:id="rId78" display="https://www.scansante.fr/applications/flux-entre-etablissements-orfee/submit?an=20&amp;gp=X10&amp;choix1=choix1_etab&amp;finess=890975543&amp;choix2=descact&amp;typedesc=comp&amp;_program=orfee.orfee_trt.sas" xr:uid="{EFE3F7BB-FA87-FD4C-AFC6-A808A4085D6A}"/>
    <hyperlink ref="C5" r:id="rId79" display="https://www.scansante.fr/applications/flux-entre-etablissements-orfee/submit?an=20&amp;gp=C09&amp;choix1=choix1_etab&amp;finess=890975550&amp;choix2=descact&amp;typedesc=comp&amp;_program=orfee.orfee_trt.sas" xr:uid="{E42164A7-3707-924F-B0A3-9669008A3C6A}"/>
    <hyperlink ref="C6" r:id="rId80" display="https://www.scansante.fr/applications/flux-entre-etablissements-orfee/submit?an=20&amp;gp=C09&amp;choix1=choix1_etab&amp;finess=890975550&amp;choix2=descact&amp;typedesc=comp&amp;_program=orfee.orfee_trt.sas" xr:uid="{AA6D6684-C4F0-8849-9E09-480655A1F7A7}"/>
    <hyperlink ref="C7" r:id="rId81" display="https://www.scansante.fr/applications/flux-entre-etablissements-orfee/submit?an=20&amp;gp=C09&amp;choix1=choix1_etab&amp;finess=890975550&amp;choix2=descact&amp;typedesc=comp&amp;_program=orfee.orfee_trt.sas" xr:uid="{4ACB5F9A-78E6-1844-BFB7-CAEC945A9289}"/>
    <hyperlink ref="C8" r:id="rId82" display="https://www.scansante.fr/applications/flux-entre-etablissements-orfee/submit?an=20&amp;gp=C09&amp;choix1=choix1_etab&amp;finess=890975550&amp;choix2=descact&amp;typedesc=comp&amp;_program=orfee.orfee_trt.sas" xr:uid="{2F04F007-B2CD-6346-81E3-4400EA7C274B}"/>
    <hyperlink ref="C9" r:id="rId83" display="https://www.scansante.fr/applications/flux-entre-etablissements-orfee/submit?an=20&amp;gp=C09&amp;choix1=choix1_etab&amp;finess=890975550&amp;choix2=descact&amp;typedesc=comp&amp;_program=orfee.orfee_trt.sas" xr:uid="{A5564947-F753-C243-BF26-009B6D7EF5D7}"/>
    <hyperlink ref="C10" r:id="rId84" display="https://www.scansante.fr/applications/flux-entre-etablissements-orfee/submit?an=20&amp;gp=C09&amp;choix1=choix1_etab&amp;finess=890975550&amp;choix2=descact&amp;typedesc=comp&amp;_program=orfee.orfee_trt.sas" xr:uid="{2D29C20B-2329-B04E-BF6D-27E80E685099}"/>
    <hyperlink ref="C11" r:id="rId85" display="https://www.scansante.fr/applications/flux-entre-etablissements-orfee/submit?an=20&amp;gp=C09&amp;choix1=choix1_etab&amp;finess=890975550&amp;choix2=descact&amp;typedesc=comp&amp;_program=orfee.orfee_trt.sas" xr:uid="{6EFD623C-F2AB-7A48-BD2C-ECD3F571FC43}"/>
    <hyperlink ref="C13" r:id="rId86" display="https://www.scansante.fr/applications/flux-entre-etablissements-orfee/submit?an=20&amp;gp=X08&amp;choix1=choix1_etab&amp;finess=890975550&amp;choix2=descact&amp;typedesc=comp&amp;_program=orfee.orfee_trt.sas" xr:uid="{900C0F2A-72E7-C343-BB8D-04FC9221B4D8}"/>
    <hyperlink ref="C14" r:id="rId87" display="https://www.scansante.fr/applications/flux-entre-etablissements-orfee/submit?an=20&amp;gp=X08&amp;choix1=choix1_etab&amp;finess=890975550&amp;choix2=descact&amp;typedesc=comp&amp;_program=orfee.orfee_trt.sas" xr:uid="{C5D81105-196C-8246-AED2-F0A623046DA2}"/>
    <hyperlink ref="C15" r:id="rId88" display="https://www.scansante.fr/applications/flux-entre-etablissements-orfee/submit?an=20&amp;gp=X08&amp;choix1=choix1_etab&amp;finess=890975550&amp;choix2=descact&amp;typedesc=comp&amp;_program=orfee.orfee_trt.sas" xr:uid="{CD9054ED-3AC5-E341-B211-47A6DC96EC25}"/>
    <hyperlink ref="C16" r:id="rId89" display="https://www.scansante.fr/applications/flux-entre-etablissements-orfee/submit?an=20&amp;gp=X03&amp;choix1=choix1_etab&amp;finess=890975550&amp;choix2=descact&amp;typedesc=comp&amp;_program=orfee.orfee_trt.sas" xr:uid="{666040FD-74E5-9D4C-9962-4F349ECE8E8B}"/>
    <hyperlink ref="C17" r:id="rId90" display="https://www.scansante.fr/applications/flux-entre-etablissements-orfee/submit?an=20&amp;gp=X03&amp;choix1=choix1_etab&amp;finess=890975550&amp;choix2=descact&amp;typedesc=comp&amp;_program=orfee.orfee_trt.sas" xr:uid="{A7C85477-668F-024D-B081-79574DD94A9A}"/>
    <hyperlink ref="C18" r:id="rId91" display="https://www.scansante.fr/applications/flux-entre-etablissements-orfee/submit?an=20&amp;gp=X03&amp;choix1=choix1_etab&amp;finess=890975550&amp;choix2=descact&amp;typedesc=comp&amp;_program=orfee.orfee_trt.sas" xr:uid="{EC273AAC-43A4-0941-B01C-F3D2104B7C6E}"/>
    <hyperlink ref="C19" r:id="rId92" display="https://www.scansante.fr/applications/flux-entre-etablissements-orfee/submit?an=20&amp;gp=X03&amp;choix1=choix1_etab&amp;finess=890975550&amp;choix2=descact&amp;typedesc=comp&amp;_program=orfee.orfee_trt.sas" xr:uid="{F44F0CB0-EC1F-4E44-8C8D-74CB57E9966F}"/>
    <hyperlink ref="C20" r:id="rId93" display="https://www.scansante.fr/applications/flux-entre-etablissements-orfee/submit?an=20&amp;gp=X03&amp;choix1=choix1_etab&amp;finess=890975550&amp;choix2=descact&amp;typedesc=comp&amp;_program=orfee.orfee_trt.sas" xr:uid="{46E686E8-C530-EF47-9AD6-F78CD1D68A7C}"/>
    <hyperlink ref="C22" r:id="rId94" display="https://www.scansante.fr/applications/flux-entre-etablissements-orfee/submit?an=20&amp;gp=X07&amp;choix1=choix1_etab&amp;finess=890975550&amp;choix2=descact&amp;typedesc=comp&amp;_program=orfee.orfee_trt.sas" xr:uid="{E3F639D6-F755-D048-8112-E346834E7D07}"/>
    <hyperlink ref="C23" r:id="rId95" display="https://www.scansante.fr/applications/flux-entre-etablissements-orfee/submit?an=20&amp;gp=X07&amp;choix1=choix1_etab&amp;finess=890975550&amp;choix2=descact&amp;typedesc=comp&amp;_program=orfee.orfee_trt.sas" xr:uid="{EF371E00-EAB1-9140-85DC-F840CEA6ABB5}"/>
    <hyperlink ref="C24" r:id="rId96" display="https://www.scansante.fr/applications/flux-entre-etablissements-orfee/submit?an=20&amp;gp=X07&amp;choix1=choix1_etab&amp;finess=890975550&amp;choix2=descact&amp;typedesc=comp&amp;_program=orfee.orfee_trt.sas" xr:uid="{C47179E7-514F-8048-8E62-76E94941E5D0}"/>
    <hyperlink ref="C26" r:id="rId97" display="https://www.scansante.fr/applications/flux-entre-etablissements-orfee/submit?an=20&amp;gp=X06&amp;choix1=choix1_etab&amp;finess=890975550&amp;choix2=descact&amp;typedesc=comp&amp;_program=orfee.orfee_trt.sas" xr:uid="{03DAFE84-5099-6749-96FE-5C9C5F31D3AA}"/>
    <hyperlink ref="C27" r:id="rId98" display="https://www.scansante.fr/applications/flux-entre-etablissements-orfee/submit?an=20&amp;gp=X06&amp;choix1=choix1_etab&amp;finess=890975550&amp;choix2=descact&amp;typedesc=comp&amp;_program=orfee.orfee_trt.sas" xr:uid="{00AAF6AB-7F41-3041-80C5-8346A6A7202A}"/>
    <hyperlink ref="C28" r:id="rId99" display="https://www.scansante.fr/applications/flux-entre-etablissements-orfee/submit?an=20&amp;gp=X06&amp;choix1=choix1_etab&amp;finess=890975550&amp;choix2=descact&amp;typedesc=comp&amp;_program=orfee.orfee_trt.sas" xr:uid="{DA168CDE-C28A-5B4A-AEDE-0A5AA36DCD9E}"/>
    <hyperlink ref="C30" r:id="rId100" display="https://www.scansante.fr/applications/flux-entre-etablissements-orfee/submit?an=20&amp;gp=X20&amp;choix1=choix1_etab&amp;finess=890975550&amp;choix2=descact&amp;typedesc=comp&amp;_program=orfee.orfee_trt.sas" xr:uid="{757ABADA-F265-4F4E-9295-38CAE60D0FD7}"/>
    <hyperlink ref="C31" r:id="rId101" display="https://www.scansante.fr/applications/flux-entre-etablissements-orfee/submit?an=20&amp;gp=X20&amp;choix1=choix1_etab&amp;finess=890975550&amp;choix2=descact&amp;typedesc=comp&amp;_program=orfee.orfee_trt.sas" xr:uid="{39AFFDFE-B667-5841-98A2-490E3438A5CE}"/>
    <hyperlink ref="C33" r:id="rId102" display="https://www.scansante.fr/applications/flux-entre-etablissements-orfee/submit?an=20&amp;gp=X02&amp;choix1=choix1_etab&amp;finess=890975550&amp;choix2=descact&amp;typedesc=comp&amp;_program=orfee.orfee_trt.sas" xr:uid="{9DFF826B-8FD2-9A4C-9D33-D00AEF1EA7C5}"/>
    <hyperlink ref="C34" r:id="rId103" display="https://www.scansante.fr/applications/flux-entre-etablissements-orfee/submit?an=20&amp;gp=X02&amp;choix1=choix1_etab&amp;finess=890975550&amp;choix2=descact&amp;typedesc=comp&amp;_program=orfee.orfee_trt.sas" xr:uid="{C74F175C-07ED-9F44-9C48-ED17A586593D}"/>
    <hyperlink ref="C35" r:id="rId104" display="https://www.scansante.fr/applications/flux-entre-etablissements-orfee/submit?an=20&amp;gp=X02&amp;choix1=choix1_etab&amp;finess=890975550&amp;choix2=descact&amp;typedesc=comp&amp;_program=orfee.orfee_trt.sas" xr:uid="{065D01D2-975F-914E-BB8B-2AAE3E7A72CB}"/>
    <hyperlink ref="C37" r:id="rId105" display="https://www.scansante.fr/applications/flux-entre-etablissements-orfee/submit?an=20&amp;gp=C11&amp;choix1=choix1_etab&amp;finess=890975550&amp;choix2=descact&amp;typedesc=comp&amp;_program=orfee.orfee_trt.sas" xr:uid="{0CE55162-F4DC-794F-A91E-51FC6698389B}"/>
    <hyperlink ref="C38" r:id="rId106" display="https://www.scansante.fr/applications/flux-entre-etablissements-orfee/submit?an=20&amp;gp=C11&amp;choix1=choix1_etab&amp;finess=890975550&amp;choix2=descact&amp;typedesc=comp&amp;_program=orfee.orfee_trt.sas" xr:uid="{3F4547AE-8A2E-264A-BEC4-E0CDF1EA53A0}"/>
    <hyperlink ref="C40" r:id="rId107" display="https://www.scansante.fr/applications/flux-entre-etablissements-orfee/submit?an=20&amp;gp=X05&amp;choix1=choix1_etab&amp;finess=890975550&amp;choix2=descact&amp;typedesc=comp&amp;_program=orfee.orfee_trt.sas" xr:uid="{D642FCA9-163E-594D-928E-779286D88C66}"/>
    <hyperlink ref="C41" r:id="rId108" display="https://www.scansante.fr/applications/flux-entre-etablissements-orfee/submit?an=20&amp;gp=X05&amp;choix1=choix1_etab&amp;finess=890975550&amp;choix2=descact&amp;typedesc=comp&amp;_program=orfee.orfee_trt.sas" xr:uid="{E36A2C8E-C0F9-F949-A42E-F4A5C7DF2E10}"/>
    <hyperlink ref="C43" r:id="rId109" display="https://www.scansante.fr/applications/flux-entre-etablissements-orfee/submit?an=20&amp;gp=X12&amp;choix1=choix1_etab&amp;finess=890975550&amp;choix2=descact&amp;typedesc=comp&amp;_program=orfee.orfee_trt.sas" xr:uid="{3CA0AEE3-10B5-4D48-B2B9-FC14A1420F14}"/>
    <hyperlink ref="C44" r:id="rId110" display="https://www.scansante.fr/applications/flux-entre-etablissements-orfee/submit?an=20&amp;gp=X12&amp;choix1=choix1_etab&amp;finess=890975550&amp;choix2=descact&amp;typedesc=comp&amp;_program=orfee.orfee_trt.sas" xr:uid="{FD379176-C4B6-9E4E-AD76-EE0CBC7584B5}"/>
    <hyperlink ref="C46" r:id="rId111" display="https://www.scansante.fr/applications/flux-entre-etablissements-orfee/submit?an=20&amp;gp=X16&amp;choix1=choix1_etab&amp;finess=890975550&amp;choix2=descact&amp;typedesc=comp&amp;_program=orfee.orfee_trt.sas" xr:uid="{3782CFFB-0488-B44F-9527-5EC4EC38521B}"/>
    <hyperlink ref="Q5" r:id="rId112" display="https://www.scansante.fr/applications/flux-entre-etablissements-orfee/submit?an=20&amp;gp=X08&amp;choix1=choix1_etab&amp;finess=890975543&amp;choix2=descact&amp;typedesc=comp&amp;_program=orfee.orfee_trt.sas" xr:uid="{4B838E57-3E51-C047-AA90-94C51F309154}"/>
    <hyperlink ref="Q6" r:id="rId113" display="https://www.scansante.fr/applications/flux-entre-etablissements-orfee/submit?an=20&amp;gp=X08&amp;choix1=choix1_etab&amp;finess=890975543&amp;choix2=descact&amp;typedesc=comp&amp;_program=orfee.orfee_trt.sas" xr:uid="{C0C75F81-D11C-AA4F-B504-7D75B0ADCB65}"/>
    <hyperlink ref="Q8" r:id="rId114" display="https://www.scansante.fr/applications/flux-entre-etablissements-orfee/submit?an=20&amp;gp=X07&amp;choix1=choix1_etab&amp;finess=890975543&amp;choix2=descact&amp;typedesc=comp&amp;_program=orfee.orfee_trt.sas" xr:uid="{7DD72F99-5FF3-9D47-99B6-7709B2549156}"/>
    <hyperlink ref="Q10" r:id="rId115" display="https://www.scansante.fr/applications/flux-entre-etablissements-orfee/submit?an=20&amp;gp=X06&amp;choix1=choix1_etab&amp;finess=890975543&amp;choix2=descact&amp;typedesc=comp&amp;_program=orfee.orfee_trt.sas" xr:uid="{F290FD55-4546-3B49-B73E-88AEF7665E37}"/>
    <hyperlink ref="Q11" r:id="rId116" display="https://www.scansante.fr/applications/flux-entre-etablissements-orfee/submit?an=20&amp;gp=X06&amp;choix1=choix1_etab&amp;finess=890975543&amp;choix2=descact&amp;typedesc=comp&amp;_program=orfee.orfee_trt.sas" xr:uid="{3DF018EB-0A30-4442-9BC5-A2A3E07952C5}"/>
    <hyperlink ref="Q13" r:id="rId117" display="https://www.scansante.fr/applications/flux-entre-etablissements-orfee/submit?an=20&amp;gp=X03&amp;choix1=choix1_etab&amp;finess=890975543&amp;choix2=descact&amp;typedesc=comp&amp;_program=orfee.orfee_trt.sas" xr:uid="{C310D125-BEC2-034C-8313-DC3FED87B6B5}"/>
    <hyperlink ref="BP2" r:id="rId118" xr:uid="{1DDACAD7-60F0-4814-9E5D-7B2B1D9EC9AC}"/>
  </hyperlinks>
  <pageMargins left="0.7" right="0.7" top="0.75" bottom="0.75" header="0.3" footer="0.3"/>
  <tableParts count="4">
    <tablePart r:id="rId119"/>
    <tablePart r:id="rId120"/>
    <tablePart r:id="rId121"/>
    <tablePart r:id="rId12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CDF4-4210-BB40-8923-FB1C881434FB}">
  <dimension ref="A1:IN71"/>
  <sheetViews>
    <sheetView topLeftCell="DW1" zoomScale="75" zoomScaleNormal="60" workbookViewId="0">
      <selection activeCell="DW18" sqref="DW18"/>
    </sheetView>
  </sheetViews>
  <sheetFormatPr defaultColWidth="11" defaultRowHeight="15.6" x14ac:dyDescent="0.3"/>
  <cols>
    <col min="3" max="3" width="68.69921875" customWidth="1"/>
    <col min="4" max="4" width="14.5" customWidth="1"/>
    <col min="9" max="9" width="55.19921875" customWidth="1"/>
    <col min="10" max="10" width="37.19921875" customWidth="1"/>
    <col min="11" max="11" width="12" customWidth="1"/>
    <col min="12" max="12" width="18.69921875" customWidth="1"/>
    <col min="17" max="17" width="57.796875" customWidth="1"/>
    <col min="18" max="18" width="14.5" customWidth="1"/>
    <col min="23" max="23" width="55.19921875" customWidth="1"/>
    <col min="24" max="24" width="33.19921875" customWidth="1"/>
    <col min="25" max="25" width="11" customWidth="1"/>
    <col min="26" max="26" width="15.296875" customWidth="1"/>
    <col min="31" max="31" width="69.296875" customWidth="1"/>
    <col min="32" max="32" width="14.5" customWidth="1"/>
    <col min="37" max="37" width="55.19921875" customWidth="1"/>
    <col min="38" max="38" width="21.69921875" customWidth="1"/>
    <col min="39" max="39" width="11" customWidth="1"/>
    <col min="40" max="40" width="15.296875" customWidth="1"/>
    <col min="45" max="45" width="65" customWidth="1"/>
    <col min="46" max="46" width="14.5" customWidth="1"/>
    <col min="51" max="51" width="55.19921875" customWidth="1"/>
    <col min="52" max="52" width="23.69921875" customWidth="1"/>
    <col min="53" max="53" width="11" customWidth="1"/>
    <col min="54" max="54" width="15.296875" customWidth="1"/>
    <col min="59" max="59" width="70.19921875" customWidth="1"/>
    <col min="60" max="60" width="14.5" customWidth="1"/>
    <col min="65" max="65" width="55.19921875" customWidth="1"/>
    <col min="66" max="66" width="20.69921875" customWidth="1"/>
    <col min="67" max="67" width="11" customWidth="1"/>
    <col min="68" max="68" width="22.69921875" customWidth="1"/>
    <col min="73" max="73" width="71.69921875" customWidth="1"/>
    <col min="74" max="74" width="14" customWidth="1"/>
    <col min="79" max="79" width="56.69921875" customWidth="1"/>
    <col min="80" max="80" width="18" customWidth="1"/>
    <col min="81" max="81" width="11.19921875" customWidth="1"/>
    <col min="82" max="82" width="15.296875" customWidth="1"/>
    <col min="87" max="87" width="68.296875" customWidth="1"/>
    <col min="88" max="88" width="15.296875" customWidth="1"/>
    <col min="93" max="93" width="54.19921875" customWidth="1"/>
    <col min="94" max="94" width="19.69921875" customWidth="1"/>
    <col min="96" max="96" width="14.796875" customWidth="1"/>
    <col min="101" max="101" width="15.19921875" customWidth="1"/>
    <col min="102" max="102" width="14.19921875" customWidth="1"/>
    <col min="107" max="107" width="58.296875" customWidth="1"/>
    <col min="108" max="108" width="21.19921875" customWidth="1"/>
    <col min="110" max="110" width="15" customWidth="1"/>
    <col min="115" max="115" width="16.69921875" customWidth="1"/>
    <col min="116" max="116" width="14.5" customWidth="1"/>
    <col min="121" max="121" width="58.796875" customWidth="1"/>
    <col min="122" max="122" width="23.796875" customWidth="1"/>
    <col min="124" max="124" width="15.296875" customWidth="1"/>
    <col min="129" max="129" width="42.296875" customWidth="1"/>
    <col min="130" max="130" width="14" customWidth="1"/>
    <col min="135" max="135" width="56.69921875" customWidth="1"/>
    <col min="136" max="136" width="27.19921875" customWidth="1"/>
    <col min="137" max="137" width="11.19921875" customWidth="1"/>
    <col min="138" max="138" width="15.296875" customWidth="1"/>
    <col min="143" max="143" width="14.796875" customWidth="1"/>
    <col min="144" max="144" width="14" customWidth="1"/>
    <col min="149" max="149" width="56.69921875" customWidth="1"/>
    <col min="150" max="150" width="22" customWidth="1"/>
    <col min="151" max="151" width="11.19921875" customWidth="1"/>
    <col min="152" max="152" width="15.296875" customWidth="1"/>
    <col min="157" max="157" width="14.796875" customWidth="1"/>
    <col min="158" max="158" width="14" customWidth="1"/>
    <col min="163" max="163" width="56.69921875" customWidth="1"/>
    <col min="164" max="164" width="24.5" customWidth="1"/>
    <col min="165" max="165" width="11.19921875" customWidth="1"/>
    <col min="166" max="166" width="15.296875" customWidth="1"/>
    <col min="169" max="169" width="36.19921875" customWidth="1"/>
    <col min="172" max="172" width="66" customWidth="1"/>
    <col min="173" max="173" width="41.296875" customWidth="1"/>
    <col min="174" max="174" width="11.296875" customWidth="1"/>
    <col min="175" max="175" width="35.69921875" customWidth="1"/>
    <col min="176" max="176" width="23.69921875" customWidth="1"/>
    <col min="180" max="180" width="33.296875" customWidth="1"/>
    <col min="185" max="185" width="52" customWidth="1"/>
    <col min="190" max="190" width="32" customWidth="1"/>
    <col min="195" max="195" width="32.5" customWidth="1"/>
    <col min="197" max="197" width="17.19921875" customWidth="1"/>
    <col min="200" max="200" width="29" customWidth="1"/>
    <col min="202" max="202" width="18.5" customWidth="1"/>
    <col min="205" max="205" width="25" customWidth="1"/>
    <col min="207" max="207" width="17.19921875" customWidth="1"/>
    <col min="210" max="210" width="28.296875" customWidth="1"/>
    <col min="215" max="215" width="34.19921875" customWidth="1"/>
    <col min="217" max="217" width="23.296875" customWidth="1"/>
    <col min="220" max="220" width="26.5" customWidth="1"/>
    <col min="225" max="225" width="26" customWidth="1"/>
    <col min="230" max="230" width="28.796875" customWidth="1"/>
    <col min="232" max="232" width="19.19921875" customWidth="1"/>
    <col min="235" max="235" width="21.5" customWidth="1"/>
    <col min="237" max="237" width="20.796875" customWidth="1"/>
    <col min="241" max="241" width="46" customWidth="1"/>
    <col min="243" max="243" width="37.19921875" customWidth="1"/>
  </cols>
  <sheetData>
    <row r="1" spans="1:245" x14ac:dyDescent="0.3">
      <c r="A1" s="758" t="s">
        <v>76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60"/>
      <c r="O1" s="740" t="s">
        <v>721</v>
      </c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C1" s="763" t="s">
        <v>2140</v>
      </c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Q1" s="763" t="s">
        <v>2141</v>
      </c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E1" s="763" t="s">
        <v>2142</v>
      </c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S1" s="762" t="s">
        <v>2143</v>
      </c>
      <c r="BT1" s="762"/>
      <c r="BU1" s="762"/>
      <c r="BV1" s="762"/>
      <c r="BW1" s="762"/>
      <c r="BX1" s="762"/>
      <c r="BY1" s="762"/>
      <c r="BZ1" s="762"/>
      <c r="CA1" s="762"/>
      <c r="CB1" s="762"/>
      <c r="CC1" s="762"/>
      <c r="CD1" s="762"/>
      <c r="CG1" s="762" t="s">
        <v>2144</v>
      </c>
      <c r="CH1" s="762"/>
      <c r="CI1" s="762"/>
      <c r="CJ1" s="762"/>
      <c r="CK1" s="762"/>
      <c r="CL1" s="762"/>
      <c r="CM1" s="762"/>
      <c r="CN1" s="762"/>
      <c r="CO1" s="762"/>
      <c r="CP1" s="762"/>
      <c r="CQ1" s="762"/>
      <c r="CR1" s="762"/>
      <c r="CU1" s="694" t="s">
        <v>2145</v>
      </c>
      <c r="CV1" s="694"/>
      <c r="CW1" s="694"/>
      <c r="CX1" s="694"/>
      <c r="CY1" s="694"/>
      <c r="CZ1" s="694"/>
      <c r="DA1" s="694"/>
      <c r="DB1" s="694"/>
      <c r="DC1" s="694"/>
      <c r="DD1" s="694"/>
      <c r="DE1" s="694"/>
      <c r="DF1" s="694"/>
      <c r="DI1" s="762" t="s">
        <v>2146</v>
      </c>
      <c r="DJ1" s="762"/>
      <c r="DK1" s="762"/>
      <c r="DL1" s="762"/>
      <c r="DM1" s="762"/>
      <c r="DN1" s="762"/>
      <c r="DO1" s="762"/>
      <c r="DP1" s="762"/>
      <c r="DQ1" s="762"/>
      <c r="DR1" s="762"/>
      <c r="DS1" s="762"/>
      <c r="DT1" s="762"/>
      <c r="DW1" s="762" t="s">
        <v>2147</v>
      </c>
      <c r="DX1" s="762"/>
      <c r="DY1" s="762"/>
      <c r="DZ1" s="762"/>
      <c r="EA1" s="762"/>
      <c r="EB1" s="762"/>
      <c r="EC1" s="762"/>
      <c r="ED1" s="762"/>
      <c r="EE1" s="762"/>
      <c r="EF1" s="762"/>
      <c r="EG1" s="762"/>
      <c r="EH1" s="762"/>
      <c r="EK1" s="762" t="s">
        <v>2148</v>
      </c>
      <c r="EL1" s="762"/>
      <c r="EM1" s="762"/>
      <c r="EN1" s="762"/>
      <c r="EO1" s="762"/>
      <c r="EP1" s="762"/>
      <c r="EQ1" s="762"/>
      <c r="ER1" s="762"/>
      <c r="ES1" s="762"/>
      <c r="ET1" s="762"/>
      <c r="EU1" s="762"/>
      <c r="EV1" s="762"/>
      <c r="EY1" s="764" t="s">
        <v>2149</v>
      </c>
      <c r="EZ1" s="764"/>
      <c r="FA1" s="764"/>
      <c r="FB1" s="764"/>
      <c r="FC1" s="764"/>
      <c r="FD1" s="764"/>
      <c r="FE1" s="764"/>
      <c r="FF1" s="764"/>
      <c r="FG1" s="764"/>
      <c r="FH1" s="764"/>
      <c r="FI1" s="764"/>
      <c r="FJ1" s="764"/>
      <c r="FM1" s="765" t="s">
        <v>659</v>
      </c>
      <c r="FN1" s="765"/>
      <c r="FO1" s="765"/>
      <c r="FP1" s="765"/>
      <c r="FQ1" s="765"/>
      <c r="FR1" s="765"/>
      <c r="FS1" s="766"/>
      <c r="FT1" s="766"/>
      <c r="FW1" s="698" t="s">
        <v>2150</v>
      </c>
      <c r="FX1" s="699"/>
      <c r="FY1" s="699"/>
      <c r="FZ1" s="700"/>
      <c r="GB1" s="698" t="s">
        <v>2151</v>
      </c>
      <c r="GC1" s="699"/>
      <c r="GD1" s="699"/>
      <c r="GE1" s="700"/>
      <c r="GG1" s="698" t="s">
        <v>2152</v>
      </c>
      <c r="GH1" s="699"/>
      <c r="GI1" s="699"/>
      <c r="GJ1" s="700"/>
      <c r="GL1" s="698" t="s">
        <v>2153</v>
      </c>
      <c r="GM1" s="699"/>
      <c r="GN1" s="699"/>
      <c r="GO1" s="700"/>
      <c r="GQ1" s="698" t="s">
        <v>2154</v>
      </c>
      <c r="GR1" s="699"/>
      <c r="GS1" s="699"/>
      <c r="GT1" s="700"/>
      <c r="GV1" s="698" t="s">
        <v>2155</v>
      </c>
      <c r="GW1" s="699"/>
      <c r="GX1" s="699"/>
      <c r="GY1" s="700"/>
      <c r="HA1" s="698" t="s">
        <v>2156</v>
      </c>
      <c r="HB1" s="699"/>
      <c r="HC1" s="699"/>
      <c r="HD1" s="700"/>
      <c r="HF1" s="698" t="s">
        <v>2157</v>
      </c>
      <c r="HG1" s="699"/>
      <c r="HH1" s="699"/>
      <c r="HI1" s="700"/>
      <c r="HK1" s="698" t="s">
        <v>2158</v>
      </c>
      <c r="HL1" s="699"/>
      <c r="HM1" s="699"/>
      <c r="HN1" s="700"/>
      <c r="HP1" s="698" t="s">
        <v>2159</v>
      </c>
      <c r="HQ1" s="699"/>
      <c r="HR1" s="699"/>
      <c r="HS1" s="700"/>
      <c r="HU1" s="698" t="s">
        <v>2160</v>
      </c>
      <c r="HV1" s="699"/>
      <c r="HW1" s="699"/>
      <c r="HX1" s="700"/>
      <c r="HZ1" s="698" t="s">
        <v>2161</v>
      </c>
      <c r="IA1" s="699"/>
      <c r="IB1" s="699"/>
      <c r="IC1" s="700"/>
    </row>
    <row r="2" spans="1:245" ht="84" customHeight="1" x14ac:dyDescent="0.3">
      <c r="A2" s="276" t="s">
        <v>12</v>
      </c>
      <c r="B2" s="265" t="s">
        <v>13</v>
      </c>
      <c r="C2" s="265" t="s">
        <v>14</v>
      </c>
      <c r="D2" s="265" t="s">
        <v>25</v>
      </c>
      <c r="E2" s="265" t="s">
        <v>16</v>
      </c>
      <c r="F2" s="265" t="s">
        <v>17</v>
      </c>
      <c r="G2" s="265" t="s">
        <v>18</v>
      </c>
      <c r="H2" s="265" t="s">
        <v>19</v>
      </c>
      <c r="I2" s="266" t="s">
        <v>20</v>
      </c>
      <c r="J2" s="275" t="s">
        <v>667</v>
      </c>
      <c r="K2" s="275" t="s">
        <v>22</v>
      </c>
      <c r="L2" s="275" t="s">
        <v>23</v>
      </c>
      <c r="M2" s="757"/>
      <c r="N2" s="761" t="s">
        <v>14</v>
      </c>
      <c r="O2" s="276" t="s">
        <v>12</v>
      </c>
      <c r="P2" s="265" t="s">
        <v>13</v>
      </c>
      <c r="Q2" s="265" t="s">
        <v>14</v>
      </c>
      <c r="R2" s="265" t="s">
        <v>25</v>
      </c>
      <c r="S2" s="265" t="s">
        <v>16</v>
      </c>
      <c r="T2" s="265" t="s">
        <v>17</v>
      </c>
      <c r="U2" s="265" t="s">
        <v>18</v>
      </c>
      <c r="V2" s="265" t="s">
        <v>19</v>
      </c>
      <c r="W2" s="266" t="s">
        <v>20</v>
      </c>
      <c r="X2" s="275" t="s">
        <v>667</v>
      </c>
      <c r="Y2" s="275" t="s">
        <v>22</v>
      </c>
      <c r="Z2" s="275" t="s">
        <v>23</v>
      </c>
      <c r="AC2" s="276" t="s">
        <v>12</v>
      </c>
      <c r="AD2" s="265" t="s">
        <v>13</v>
      </c>
      <c r="AE2" s="265" t="s">
        <v>14</v>
      </c>
      <c r="AF2" s="265" t="s">
        <v>25</v>
      </c>
      <c r="AG2" s="265" t="s">
        <v>16</v>
      </c>
      <c r="AH2" s="265" t="s">
        <v>17</v>
      </c>
      <c r="AI2" s="265" t="s">
        <v>18</v>
      </c>
      <c r="AJ2" s="265" t="s">
        <v>19</v>
      </c>
      <c r="AK2" s="266" t="s">
        <v>20</v>
      </c>
      <c r="AL2" s="275" t="s">
        <v>667</v>
      </c>
      <c r="AM2" s="275" t="s">
        <v>22</v>
      </c>
      <c r="AN2" s="275" t="s">
        <v>23</v>
      </c>
      <c r="AQ2" s="272" t="s">
        <v>12</v>
      </c>
      <c r="AR2" s="273" t="s">
        <v>13</v>
      </c>
      <c r="AS2" s="273" t="s">
        <v>14</v>
      </c>
      <c r="AT2" s="273" t="s">
        <v>25</v>
      </c>
      <c r="AU2" s="273" t="s">
        <v>16</v>
      </c>
      <c r="AV2" s="273" t="s">
        <v>17</v>
      </c>
      <c r="AW2" s="273" t="s">
        <v>18</v>
      </c>
      <c r="AX2" s="273" t="s">
        <v>19</v>
      </c>
      <c r="AY2" s="274" t="s">
        <v>20</v>
      </c>
      <c r="AZ2" s="275" t="s">
        <v>667</v>
      </c>
      <c r="BA2" s="275" t="s">
        <v>22</v>
      </c>
      <c r="BB2" s="275" t="s">
        <v>23</v>
      </c>
      <c r="BE2" s="272" t="s">
        <v>12</v>
      </c>
      <c r="BF2" s="273" t="s">
        <v>13</v>
      </c>
      <c r="BG2" s="273" t="s">
        <v>14</v>
      </c>
      <c r="BH2" s="273" t="s">
        <v>25</v>
      </c>
      <c r="BI2" s="273" t="s">
        <v>16</v>
      </c>
      <c r="BJ2" s="273" t="s">
        <v>17</v>
      </c>
      <c r="BK2" s="273" t="s">
        <v>18</v>
      </c>
      <c r="BL2" s="273" t="s">
        <v>19</v>
      </c>
      <c r="BM2" s="274" t="s">
        <v>20</v>
      </c>
      <c r="BN2" s="275" t="s">
        <v>667</v>
      </c>
      <c r="BO2" s="275" t="s">
        <v>22</v>
      </c>
      <c r="BP2" s="275" t="s">
        <v>23</v>
      </c>
      <c r="BS2" s="528" t="s">
        <v>12</v>
      </c>
      <c r="BT2" s="529" t="s">
        <v>13</v>
      </c>
      <c r="BU2" s="529" t="s">
        <v>14</v>
      </c>
      <c r="BV2" s="529" t="s">
        <v>25</v>
      </c>
      <c r="BW2" s="529" t="s">
        <v>16</v>
      </c>
      <c r="BX2" s="529" t="s">
        <v>17</v>
      </c>
      <c r="BY2" s="529" t="s">
        <v>18</v>
      </c>
      <c r="BZ2" s="529" t="s">
        <v>19</v>
      </c>
      <c r="CA2" s="530" t="s">
        <v>20</v>
      </c>
      <c r="CB2" s="284" t="s">
        <v>667</v>
      </c>
      <c r="CC2" s="284" t="s">
        <v>22</v>
      </c>
      <c r="CD2" s="284" t="s">
        <v>23</v>
      </c>
      <c r="CG2" s="528" t="s">
        <v>12</v>
      </c>
      <c r="CH2" s="529" t="s">
        <v>13</v>
      </c>
      <c r="CI2" s="529" t="s">
        <v>14</v>
      </c>
      <c r="CJ2" s="529" t="s">
        <v>25</v>
      </c>
      <c r="CK2" s="529" t="s">
        <v>16</v>
      </c>
      <c r="CL2" s="529" t="s">
        <v>17</v>
      </c>
      <c r="CM2" s="529" t="s">
        <v>18</v>
      </c>
      <c r="CN2" s="529" t="s">
        <v>19</v>
      </c>
      <c r="CO2" s="530" t="s">
        <v>20</v>
      </c>
      <c r="CP2" s="284" t="s">
        <v>667</v>
      </c>
      <c r="CQ2" s="284" t="s">
        <v>22</v>
      </c>
      <c r="CR2" s="284" t="s">
        <v>23</v>
      </c>
      <c r="CU2" s="528" t="s">
        <v>12</v>
      </c>
      <c r="CV2" s="529" t="s">
        <v>13</v>
      </c>
      <c r="CW2" s="529" t="s">
        <v>14</v>
      </c>
      <c r="CX2" s="529" t="s">
        <v>25</v>
      </c>
      <c r="CY2" s="529" t="s">
        <v>16</v>
      </c>
      <c r="CZ2" s="529" t="s">
        <v>17</v>
      </c>
      <c r="DA2" s="529" t="s">
        <v>18</v>
      </c>
      <c r="DB2" s="529" t="s">
        <v>19</v>
      </c>
      <c r="DC2" s="530" t="s">
        <v>20</v>
      </c>
      <c r="DD2" s="284" t="s">
        <v>667</v>
      </c>
      <c r="DE2" s="284" t="s">
        <v>22</v>
      </c>
      <c r="DF2" s="284" t="s">
        <v>23</v>
      </c>
      <c r="DI2" s="528" t="s">
        <v>12</v>
      </c>
      <c r="DJ2" s="529" t="s">
        <v>13</v>
      </c>
      <c r="DK2" s="529" t="s">
        <v>14</v>
      </c>
      <c r="DL2" s="529" t="s">
        <v>25</v>
      </c>
      <c r="DM2" s="529" t="s">
        <v>16</v>
      </c>
      <c r="DN2" s="529" t="s">
        <v>17</v>
      </c>
      <c r="DO2" s="529" t="s">
        <v>18</v>
      </c>
      <c r="DP2" s="529" t="s">
        <v>19</v>
      </c>
      <c r="DQ2" s="530" t="s">
        <v>20</v>
      </c>
      <c r="DR2" s="284" t="s">
        <v>667</v>
      </c>
      <c r="DS2" s="284" t="s">
        <v>22</v>
      </c>
      <c r="DT2" s="284" t="s">
        <v>23</v>
      </c>
      <c r="DW2" s="528" t="s">
        <v>12</v>
      </c>
      <c r="DX2" s="529" t="s">
        <v>13</v>
      </c>
      <c r="DY2" s="529" t="s">
        <v>14</v>
      </c>
      <c r="DZ2" s="529" t="s">
        <v>25</v>
      </c>
      <c r="EA2" s="529" t="s">
        <v>16</v>
      </c>
      <c r="EB2" s="529" t="s">
        <v>17</v>
      </c>
      <c r="EC2" s="529" t="s">
        <v>18</v>
      </c>
      <c r="ED2" s="529" t="s">
        <v>19</v>
      </c>
      <c r="EE2" s="530" t="s">
        <v>20</v>
      </c>
      <c r="EF2" s="284" t="s">
        <v>667</v>
      </c>
      <c r="EG2" s="284" t="s">
        <v>22</v>
      </c>
      <c r="EH2" s="284" t="s">
        <v>23</v>
      </c>
      <c r="EK2" s="528" t="s">
        <v>12</v>
      </c>
      <c r="EL2" s="529" t="s">
        <v>13</v>
      </c>
      <c r="EM2" s="529" t="s">
        <v>14</v>
      </c>
      <c r="EN2" s="529" t="s">
        <v>25</v>
      </c>
      <c r="EO2" s="529" t="s">
        <v>16</v>
      </c>
      <c r="EP2" s="529" t="s">
        <v>17</v>
      </c>
      <c r="EQ2" s="529" t="s">
        <v>18</v>
      </c>
      <c r="ER2" s="529" t="s">
        <v>19</v>
      </c>
      <c r="ES2" s="530" t="s">
        <v>20</v>
      </c>
      <c r="ET2" s="284" t="s">
        <v>667</v>
      </c>
      <c r="EU2" s="284" t="s">
        <v>22</v>
      </c>
      <c r="EV2" s="284" t="s">
        <v>23</v>
      </c>
      <c r="EY2" s="625" t="s">
        <v>12</v>
      </c>
      <c r="EZ2" s="626" t="s">
        <v>13</v>
      </c>
      <c r="FA2" s="626" t="s">
        <v>14</v>
      </c>
      <c r="FB2" s="626" t="s">
        <v>25</v>
      </c>
      <c r="FC2" s="626" t="s">
        <v>16</v>
      </c>
      <c r="FD2" s="626" t="s">
        <v>17</v>
      </c>
      <c r="FE2" s="626" t="s">
        <v>18</v>
      </c>
      <c r="FF2" s="626" t="s">
        <v>19</v>
      </c>
      <c r="FG2" s="627" t="s">
        <v>20</v>
      </c>
      <c r="FH2" s="275" t="s">
        <v>667</v>
      </c>
      <c r="FI2" s="275" t="s">
        <v>22</v>
      </c>
      <c r="FJ2" s="275" t="s">
        <v>23</v>
      </c>
      <c r="FM2" s="293" t="s">
        <v>30</v>
      </c>
      <c r="FN2" s="293" t="s">
        <v>22</v>
      </c>
      <c r="FO2" s="293" t="s">
        <v>31</v>
      </c>
      <c r="FP2" s="293" t="s">
        <v>32</v>
      </c>
      <c r="FQ2" s="293" t="s">
        <v>33</v>
      </c>
      <c r="FR2" s="555" t="s">
        <v>34</v>
      </c>
      <c r="FS2" s="553" t="s">
        <v>35</v>
      </c>
      <c r="FT2" s="554" t="s">
        <v>36</v>
      </c>
      <c r="FW2" s="599" t="s">
        <v>37</v>
      </c>
      <c r="FX2" s="599" t="s">
        <v>38</v>
      </c>
      <c r="FY2" s="599" t="s">
        <v>39</v>
      </c>
      <c r="FZ2" s="599" t="s">
        <v>23</v>
      </c>
      <c r="GB2" s="599" t="s">
        <v>37</v>
      </c>
      <c r="GC2" s="599" t="s">
        <v>38</v>
      </c>
      <c r="GD2" s="599" t="s">
        <v>39</v>
      </c>
      <c r="GE2" s="599" t="s">
        <v>23</v>
      </c>
      <c r="GG2" s="599" t="s">
        <v>37</v>
      </c>
      <c r="GH2" s="599" t="s">
        <v>38</v>
      </c>
      <c r="GI2" s="599" t="s">
        <v>39</v>
      </c>
      <c r="GJ2" s="599" t="s">
        <v>23</v>
      </c>
      <c r="GL2" s="599" t="s">
        <v>37</v>
      </c>
      <c r="GM2" s="599" t="s">
        <v>38</v>
      </c>
      <c r="GN2" s="599" t="s">
        <v>39</v>
      </c>
      <c r="GO2" s="599" t="s">
        <v>23</v>
      </c>
      <c r="GQ2" s="599" t="s">
        <v>37</v>
      </c>
      <c r="GR2" s="599" t="s">
        <v>38</v>
      </c>
      <c r="GS2" s="599" t="s">
        <v>39</v>
      </c>
      <c r="GT2" s="599" t="s">
        <v>23</v>
      </c>
      <c r="GV2" s="599" t="s">
        <v>37</v>
      </c>
      <c r="GW2" s="599" t="s">
        <v>38</v>
      </c>
      <c r="GX2" s="599" t="s">
        <v>39</v>
      </c>
      <c r="GY2" s="599" t="s">
        <v>23</v>
      </c>
      <c r="HA2" s="599" t="s">
        <v>37</v>
      </c>
      <c r="HB2" s="599" t="s">
        <v>38</v>
      </c>
      <c r="HC2" s="599" t="s">
        <v>39</v>
      </c>
      <c r="HD2" s="599" t="s">
        <v>23</v>
      </c>
      <c r="HF2" s="599" t="s">
        <v>37</v>
      </c>
      <c r="HG2" s="599" t="s">
        <v>38</v>
      </c>
      <c r="HH2" s="599" t="s">
        <v>39</v>
      </c>
      <c r="HI2" s="599" t="s">
        <v>23</v>
      </c>
      <c r="HK2" s="599" t="s">
        <v>37</v>
      </c>
      <c r="HL2" s="599" t="s">
        <v>38</v>
      </c>
      <c r="HM2" s="599" t="s">
        <v>39</v>
      </c>
      <c r="HN2" s="599" t="s">
        <v>23</v>
      </c>
      <c r="HP2" s="599" t="s">
        <v>37</v>
      </c>
      <c r="HQ2" s="599" t="s">
        <v>38</v>
      </c>
      <c r="HR2" s="599" t="s">
        <v>39</v>
      </c>
      <c r="HS2" s="599" t="s">
        <v>23</v>
      </c>
      <c r="HU2" s="599" t="s">
        <v>37</v>
      </c>
      <c r="HV2" s="599" t="s">
        <v>38</v>
      </c>
      <c r="HW2" s="599" t="s">
        <v>39</v>
      </c>
      <c r="HX2" s="599" t="s">
        <v>23</v>
      </c>
      <c r="HZ2" s="599" t="s">
        <v>37</v>
      </c>
      <c r="IA2" s="599" t="s">
        <v>38</v>
      </c>
      <c r="IB2" s="599" t="s">
        <v>39</v>
      </c>
      <c r="IC2" s="599" t="s">
        <v>23</v>
      </c>
      <c r="IF2" s="604" t="s">
        <v>37</v>
      </c>
      <c r="IG2" s="604" t="s">
        <v>38</v>
      </c>
      <c r="IH2" s="604" t="s">
        <v>39</v>
      </c>
      <c r="II2" s="604" t="s">
        <v>33</v>
      </c>
      <c r="IJ2" s="605" t="s">
        <v>23</v>
      </c>
    </row>
    <row r="3" spans="1:245" ht="33.450000000000003" customHeight="1" x14ac:dyDescent="0.3">
      <c r="A3" s="494">
        <v>0</v>
      </c>
      <c r="B3" s="494"/>
      <c r="C3" s="495" t="s">
        <v>41</v>
      </c>
      <c r="D3" s="494">
        <v>4283</v>
      </c>
      <c r="E3" s="494">
        <v>8735</v>
      </c>
      <c r="F3" s="494" t="s">
        <v>701</v>
      </c>
      <c r="G3" s="494" t="s">
        <v>1567</v>
      </c>
      <c r="H3" s="494" t="s">
        <v>2162</v>
      </c>
      <c r="I3" s="494">
        <v>604</v>
      </c>
      <c r="J3" s="496" t="s">
        <v>26</v>
      </c>
      <c r="K3" s="496" t="s">
        <v>26</v>
      </c>
      <c r="L3" s="497" t="s">
        <v>26</v>
      </c>
      <c r="M3" s="757"/>
      <c r="N3" s="761"/>
      <c r="O3" s="508">
        <v>0</v>
      </c>
      <c r="P3" s="499"/>
      <c r="Q3" s="500" t="s">
        <v>41</v>
      </c>
      <c r="R3" s="494">
        <v>11439</v>
      </c>
      <c r="S3" s="494">
        <v>12517</v>
      </c>
      <c r="T3" s="494" t="s">
        <v>197</v>
      </c>
      <c r="U3" s="494" t="s">
        <v>1845</v>
      </c>
      <c r="V3" s="494" t="s">
        <v>350</v>
      </c>
      <c r="W3" s="494">
        <v>255</v>
      </c>
      <c r="X3" s="496" t="s">
        <v>26</v>
      </c>
      <c r="Y3" s="496" t="s">
        <v>26</v>
      </c>
      <c r="Z3" s="497" t="s">
        <v>26</v>
      </c>
      <c r="AC3" s="513">
        <v>0</v>
      </c>
      <c r="AD3" s="514"/>
      <c r="AE3" s="500" t="s">
        <v>41</v>
      </c>
      <c r="AF3" s="513">
        <v>28939</v>
      </c>
      <c r="AG3" s="513">
        <v>25824</v>
      </c>
      <c r="AH3" s="513" t="s">
        <v>1524</v>
      </c>
      <c r="AI3" s="513" t="s">
        <v>1785</v>
      </c>
      <c r="AJ3" s="513" t="s">
        <v>2163</v>
      </c>
      <c r="AK3" s="513">
        <v>293</v>
      </c>
      <c r="AL3" s="515" t="s">
        <v>26</v>
      </c>
      <c r="AM3" s="515" t="s">
        <v>26</v>
      </c>
      <c r="AN3" s="515" t="s">
        <v>26</v>
      </c>
      <c r="AQ3" s="494">
        <v>0</v>
      </c>
      <c r="AR3" s="499"/>
      <c r="AS3" s="500" t="s">
        <v>41</v>
      </c>
      <c r="AT3" s="494">
        <v>15002</v>
      </c>
      <c r="AU3" s="494">
        <v>17593</v>
      </c>
      <c r="AV3" s="494" t="s">
        <v>383</v>
      </c>
      <c r="AW3" s="494" t="s">
        <v>855</v>
      </c>
      <c r="AX3" s="494" t="s">
        <v>2164</v>
      </c>
      <c r="AY3" s="494">
        <v>293</v>
      </c>
      <c r="AZ3" s="521" t="s">
        <v>26</v>
      </c>
      <c r="BA3" s="521" t="s">
        <v>26</v>
      </c>
      <c r="BB3" s="521" t="s">
        <v>26</v>
      </c>
      <c r="BE3" s="525">
        <v>0</v>
      </c>
      <c r="BF3" s="525"/>
      <c r="BG3" s="526" t="s">
        <v>41</v>
      </c>
      <c r="BH3" s="525">
        <v>18060</v>
      </c>
      <c r="BI3" s="525">
        <v>13552</v>
      </c>
      <c r="BJ3" s="525" t="s">
        <v>1333</v>
      </c>
      <c r="BK3" s="525" t="s">
        <v>487</v>
      </c>
      <c r="BL3" s="525" t="s">
        <v>2165</v>
      </c>
      <c r="BM3" s="525">
        <v>238</v>
      </c>
      <c r="BN3" s="524" t="s">
        <v>26</v>
      </c>
      <c r="BO3" s="521" t="s">
        <v>26</v>
      </c>
      <c r="BP3" s="521" t="s">
        <v>26</v>
      </c>
      <c r="BS3" s="628">
        <v>0</v>
      </c>
      <c r="BT3" s="628"/>
      <c r="BU3" s="536" t="s">
        <v>41</v>
      </c>
      <c r="BV3" s="628">
        <v>17427</v>
      </c>
      <c r="BW3" s="628">
        <v>13179</v>
      </c>
      <c r="BX3" s="628" t="s">
        <v>42</v>
      </c>
      <c r="BY3" s="628" t="s">
        <v>945</v>
      </c>
      <c r="BZ3" s="628" t="s">
        <v>2166</v>
      </c>
      <c r="CA3" s="628">
        <v>117</v>
      </c>
      <c r="CB3" s="533" t="s">
        <v>26</v>
      </c>
      <c r="CC3" s="534" t="s">
        <v>26</v>
      </c>
      <c r="CD3" s="534" t="s">
        <v>26</v>
      </c>
      <c r="CG3" s="531">
        <v>0</v>
      </c>
      <c r="CH3" s="531"/>
      <c r="CI3" s="532" t="s">
        <v>41</v>
      </c>
      <c r="CJ3" s="531">
        <v>30408</v>
      </c>
      <c r="CK3" s="531">
        <v>21855</v>
      </c>
      <c r="CL3" s="531" t="s">
        <v>947</v>
      </c>
      <c r="CM3" s="531" t="s">
        <v>1374</v>
      </c>
      <c r="CN3" s="531" t="s">
        <v>1981</v>
      </c>
      <c r="CO3" s="531">
        <v>244</v>
      </c>
      <c r="CP3" s="533" t="s">
        <v>26</v>
      </c>
      <c r="CQ3" s="534" t="s">
        <v>26</v>
      </c>
      <c r="CR3" s="534" t="s">
        <v>26</v>
      </c>
      <c r="CU3" s="628">
        <v>0</v>
      </c>
      <c r="CV3" s="628"/>
      <c r="CW3" s="536" t="s">
        <v>41</v>
      </c>
      <c r="CX3" s="628">
        <v>3272</v>
      </c>
      <c r="CY3" s="628">
        <v>4625</v>
      </c>
      <c r="CZ3" s="628" t="s">
        <v>1174</v>
      </c>
      <c r="DA3" s="628" t="s">
        <v>2167</v>
      </c>
      <c r="DB3" s="628" t="s">
        <v>2168</v>
      </c>
      <c r="DC3" s="628">
        <v>190</v>
      </c>
      <c r="DD3" s="533" t="s">
        <v>26</v>
      </c>
      <c r="DE3" s="534" t="s">
        <v>26</v>
      </c>
      <c r="DF3" s="534" t="s">
        <v>26</v>
      </c>
      <c r="DI3" s="628">
        <v>0</v>
      </c>
      <c r="DJ3" s="628"/>
      <c r="DK3" s="536" t="s">
        <v>41</v>
      </c>
      <c r="DL3" s="628">
        <v>13613</v>
      </c>
      <c r="DM3" s="628">
        <v>12732</v>
      </c>
      <c r="DN3" s="628" t="s">
        <v>685</v>
      </c>
      <c r="DO3" s="628" t="s">
        <v>1351</v>
      </c>
      <c r="DP3" s="628" t="s">
        <v>1990</v>
      </c>
      <c r="DQ3" s="628">
        <v>134</v>
      </c>
      <c r="DR3" s="533" t="s">
        <v>26</v>
      </c>
      <c r="DS3" s="534" t="s">
        <v>26</v>
      </c>
      <c r="DT3" s="534" t="s">
        <v>26</v>
      </c>
      <c r="DW3" s="531">
        <v>0</v>
      </c>
      <c r="DX3" s="531"/>
      <c r="DY3" s="532" t="s">
        <v>41</v>
      </c>
      <c r="DZ3" s="531">
        <v>36765</v>
      </c>
      <c r="EA3" s="531">
        <v>43277</v>
      </c>
      <c r="EB3" s="531" t="s">
        <v>1752</v>
      </c>
      <c r="EC3" s="531" t="s">
        <v>939</v>
      </c>
      <c r="ED3" s="531" t="s">
        <v>2169</v>
      </c>
      <c r="EE3" s="531">
        <v>983</v>
      </c>
      <c r="EF3" s="533" t="s">
        <v>26</v>
      </c>
      <c r="EG3" s="534" t="s">
        <v>26</v>
      </c>
      <c r="EH3" s="534" t="s">
        <v>26</v>
      </c>
      <c r="EK3" s="531">
        <v>0</v>
      </c>
      <c r="EL3" s="531"/>
      <c r="EM3" s="532" t="s">
        <v>41</v>
      </c>
      <c r="EN3" s="531">
        <v>61393</v>
      </c>
      <c r="EO3" s="531">
        <v>31776</v>
      </c>
      <c r="EP3" s="531" t="s">
        <v>238</v>
      </c>
      <c r="EQ3" s="531" t="s">
        <v>653</v>
      </c>
      <c r="ER3" s="531" t="s">
        <v>2170</v>
      </c>
      <c r="ES3" s="531">
        <v>227</v>
      </c>
      <c r="ET3" s="533" t="s">
        <v>26</v>
      </c>
      <c r="EU3" s="534" t="s">
        <v>26</v>
      </c>
      <c r="EV3" s="534" t="s">
        <v>26</v>
      </c>
      <c r="EY3" s="629">
        <v>0</v>
      </c>
      <c r="EZ3" s="629"/>
      <c r="FA3" s="541" t="s">
        <v>41</v>
      </c>
      <c r="FB3" s="629">
        <v>19306</v>
      </c>
      <c r="FC3" s="629">
        <v>36192</v>
      </c>
      <c r="FD3" s="629" t="s">
        <v>599</v>
      </c>
      <c r="FE3" s="629" t="s">
        <v>1778</v>
      </c>
      <c r="FF3" s="629" t="s">
        <v>1753</v>
      </c>
      <c r="FG3" s="629">
        <v>358</v>
      </c>
      <c r="FH3" s="524" t="s">
        <v>26</v>
      </c>
      <c r="FI3" s="521" t="s">
        <v>26</v>
      </c>
      <c r="FJ3" s="521" t="s">
        <v>26</v>
      </c>
      <c r="FM3" s="556" t="s">
        <v>76</v>
      </c>
      <c r="FN3" s="557" t="s">
        <v>77</v>
      </c>
      <c r="FO3" s="76" t="s">
        <v>1155</v>
      </c>
      <c r="FP3" s="559" t="s">
        <v>116</v>
      </c>
      <c r="FQ3" s="556" t="s">
        <v>76</v>
      </c>
      <c r="FR3" s="557">
        <v>376</v>
      </c>
      <c r="FS3" s="754">
        <f>SUM(FR3,FR4,FR5,FR6)</f>
        <v>489</v>
      </c>
      <c r="FW3" s="76">
        <v>710781824</v>
      </c>
      <c r="FX3" s="76" t="s">
        <v>76</v>
      </c>
      <c r="FY3" s="76" t="s">
        <v>77</v>
      </c>
      <c r="FZ3" s="76">
        <v>502</v>
      </c>
      <c r="GB3" s="76">
        <v>890002389</v>
      </c>
      <c r="GC3" s="76" t="s">
        <v>721</v>
      </c>
      <c r="GD3" s="76" t="s">
        <v>77</v>
      </c>
      <c r="GE3" s="76">
        <v>201</v>
      </c>
      <c r="GF3" s="199"/>
      <c r="GG3" s="76">
        <v>710780917</v>
      </c>
      <c r="GH3" s="76" t="s">
        <v>125</v>
      </c>
      <c r="GI3" s="76" t="s">
        <v>77</v>
      </c>
      <c r="GJ3" s="76">
        <v>134</v>
      </c>
      <c r="GK3" s="199"/>
      <c r="GL3" s="76">
        <v>710006859</v>
      </c>
      <c r="GM3" s="76" t="s">
        <v>1715</v>
      </c>
      <c r="GN3" s="76" t="s">
        <v>77</v>
      </c>
      <c r="GO3" s="76">
        <v>187</v>
      </c>
      <c r="GP3" s="199"/>
      <c r="GQ3" s="76">
        <v>580006286</v>
      </c>
      <c r="GR3" s="76" t="s">
        <v>1879</v>
      </c>
      <c r="GS3" s="76" t="s">
        <v>77</v>
      </c>
      <c r="GT3" s="76">
        <v>125</v>
      </c>
      <c r="GU3" s="199"/>
      <c r="GV3" s="76">
        <v>210987046</v>
      </c>
      <c r="GW3" s="76" t="s">
        <v>1037</v>
      </c>
      <c r="GX3" s="76" t="s">
        <v>77</v>
      </c>
      <c r="GY3" s="76">
        <v>23</v>
      </c>
      <c r="GZ3" s="199"/>
      <c r="HA3" s="76">
        <v>210780276</v>
      </c>
      <c r="HB3" s="76" t="s">
        <v>1036</v>
      </c>
      <c r="HC3" s="76" t="s">
        <v>77</v>
      </c>
      <c r="HD3" s="76">
        <v>154</v>
      </c>
      <c r="HE3" s="199"/>
      <c r="HF3" s="76">
        <v>580780187</v>
      </c>
      <c r="HG3" s="76" t="s">
        <v>94</v>
      </c>
      <c r="HH3" s="76" t="s">
        <v>77</v>
      </c>
      <c r="HI3" s="76">
        <v>80</v>
      </c>
      <c r="HJ3" s="199"/>
      <c r="HK3" s="76">
        <v>450000526</v>
      </c>
      <c r="HL3" s="76" t="s">
        <v>2075</v>
      </c>
      <c r="HM3" s="76" t="s">
        <v>200</v>
      </c>
      <c r="HN3" s="76">
        <v>40</v>
      </c>
      <c r="HO3" s="199"/>
      <c r="HP3" s="76">
        <v>210780292</v>
      </c>
      <c r="HQ3" s="76" t="s">
        <v>1079</v>
      </c>
      <c r="HR3" s="76" t="s">
        <v>77</v>
      </c>
      <c r="HS3" s="76">
        <v>364</v>
      </c>
      <c r="HU3" s="76">
        <v>210780276</v>
      </c>
      <c r="HV3" s="76" t="s">
        <v>1036</v>
      </c>
      <c r="HW3" s="76" t="s">
        <v>77</v>
      </c>
      <c r="HX3" s="76">
        <v>46</v>
      </c>
      <c r="HZ3" s="76">
        <v>710978347</v>
      </c>
      <c r="IA3" s="76" t="s">
        <v>2149</v>
      </c>
      <c r="IB3" s="76" t="s">
        <v>200</v>
      </c>
      <c r="IC3" s="76">
        <v>157</v>
      </c>
      <c r="IF3" s="754">
        <v>710781824</v>
      </c>
      <c r="IG3" s="754" t="s">
        <v>76</v>
      </c>
      <c r="IH3" s="754" t="s">
        <v>77</v>
      </c>
      <c r="II3" s="245" t="s">
        <v>76</v>
      </c>
      <c r="IJ3" s="76">
        <v>502</v>
      </c>
      <c r="IK3" s="754">
        <f>SUM(IJ3,IJ4,IJ5)</f>
        <v>553</v>
      </c>
    </row>
    <row r="4" spans="1:245" ht="31.05" customHeight="1" x14ac:dyDescent="0.3">
      <c r="A4" s="242">
        <v>2</v>
      </c>
      <c r="B4" s="242" t="s">
        <v>71</v>
      </c>
      <c r="C4" s="493" t="s">
        <v>72</v>
      </c>
      <c r="D4" s="242">
        <v>1039</v>
      </c>
      <c r="E4" s="242">
        <v>5579</v>
      </c>
      <c r="F4" s="242" t="s">
        <v>934</v>
      </c>
      <c r="G4" s="242" t="s">
        <v>1473</v>
      </c>
      <c r="H4" s="242" t="s">
        <v>2171</v>
      </c>
      <c r="I4" s="242">
        <v>459</v>
      </c>
      <c r="J4" s="556" t="s">
        <v>76</v>
      </c>
      <c r="K4" s="556" t="s">
        <v>77</v>
      </c>
      <c r="L4" s="556">
        <v>376</v>
      </c>
      <c r="O4" s="509">
        <v>7</v>
      </c>
      <c r="P4" s="505" t="s">
        <v>71</v>
      </c>
      <c r="Q4" s="501" t="s">
        <v>72</v>
      </c>
      <c r="R4" s="505">
        <v>415</v>
      </c>
      <c r="S4" s="505">
        <v>2098</v>
      </c>
      <c r="T4" s="505" t="s">
        <v>1027</v>
      </c>
      <c r="U4" s="505" t="s">
        <v>2172</v>
      </c>
      <c r="V4" s="505" t="s">
        <v>2173</v>
      </c>
      <c r="W4" s="506">
        <v>149</v>
      </c>
      <c r="X4" s="242" t="s">
        <v>721</v>
      </c>
      <c r="Y4" s="242" t="s">
        <v>77</v>
      </c>
      <c r="Z4" s="242">
        <v>106</v>
      </c>
      <c r="AC4" s="505">
        <v>25</v>
      </c>
      <c r="AD4" s="505" t="s">
        <v>71</v>
      </c>
      <c r="AE4" s="501" t="s">
        <v>72</v>
      </c>
      <c r="AF4" s="505">
        <v>159</v>
      </c>
      <c r="AG4" s="505">
        <v>367</v>
      </c>
      <c r="AH4" s="505" t="s">
        <v>1972</v>
      </c>
      <c r="AI4" s="505" t="s">
        <v>1227</v>
      </c>
      <c r="AJ4" s="505" t="s">
        <v>2174</v>
      </c>
      <c r="AK4" s="505">
        <v>48</v>
      </c>
      <c r="AL4" s="242" t="s">
        <v>1631</v>
      </c>
      <c r="AM4" s="242" t="s">
        <v>77</v>
      </c>
      <c r="AN4" s="242">
        <v>44</v>
      </c>
      <c r="AQ4" s="242">
        <v>12</v>
      </c>
      <c r="AR4" s="242" t="s">
        <v>71</v>
      </c>
      <c r="AS4" s="493" t="s">
        <v>72</v>
      </c>
      <c r="AT4" s="242">
        <v>398</v>
      </c>
      <c r="AU4" s="242">
        <v>1899</v>
      </c>
      <c r="AV4" s="242" t="s">
        <v>675</v>
      </c>
      <c r="AW4" s="242" t="s">
        <v>1257</v>
      </c>
      <c r="AX4" s="242" t="s">
        <v>2175</v>
      </c>
      <c r="AY4" s="498">
        <v>119</v>
      </c>
      <c r="AZ4" s="242" t="s">
        <v>1715</v>
      </c>
      <c r="BA4" s="242" t="s">
        <v>77</v>
      </c>
      <c r="BB4" s="242">
        <v>94</v>
      </c>
      <c r="BE4" s="242">
        <v>5</v>
      </c>
      <c r="BF4" s="242" t="s">
        <v>71</v>
      </c>
      <c r="BG4" s="493" t="s">
        <v>72</v>
      </c>
      <c r="BH4" s="242">
        <v>592</v>
      </c>
      <c r="BI4" s="242">
        <v>2922</v>
      </c>
      <c r="BJ4" s="242" t="s">
        <v>1052</v>
      </c>
      <c r="BK4" s="242" t="s">
        <v>372</v>
      </c>
      <c r="BL4" s="242" t="s">
        <v>2176</v>
      </c>
      <c r="BM4" s="498">
        <v>155</v>
      </c>
      <c r="BN4" s="242" t="s">
        <v>726</v>
      </c>
      <c r="BO4" s="242" t="s">
        <v>77</v>
      </c>
      <c r="BP4" s="242">
        <v>68</v>
      </c>
      <c r="BS4" s="22">
        <v>19</v>
      </c>
      <c r="BT4" s="22" t="s">
        <v>71</v>
      </c>
      <c r="BU4" s="22" t="s">
        <v>72</v>
      </c>
      <c r="BV4" s="22">
        <v>182</v>
      </c>
      <c r="BW4" s="22">
        <v>519</v>
      </c>
      <c r="BX4" s="22" t="s">
        <v>2177</v>
      </c>
      <c r="BY4" s="22" t="s">
        <v>1999</v>
      </c>
      <c r="BZ4" s="22" t="s">
        <v>2169</v>
      </c>
      <c r="CA4" s="22">
        <v>43</v>
      </c>
      <c r="CB4" s="22" t="s">
        <v>1069</v>
      </c>
      <c r="CC4" s="22" t="s">
        <v>77</v>
      </c>
      <c r="CD4" s="22">
        <v>12</v>
      </c>
      <c r="CG4" s="242">
        <v>9</v>
      </c>
      <c r="CH4" s="242" t="s">
        <v>65</v>
      </c>
      <c r="CI4" s="493" t="s">
        <v>67</v>
      </c>
      <c r="CJ4" s="242">
        <v>527</v>
      </c>
      <c r="CK4" s="242">
        <v>3463</v>
      </c>
      <c r="CL4" s="242" t="s">
        <v>147</v>
      </c>
      <c r="CM4" s="242" t="s">
        <v>1534</v>
      </c>
      <c r="CN4" s="242" t="s">
        <v>2178</v>
      </c>
      <c r="CO4" s="498">
        <v>42</v>
      </c>
      <c r="CP4" s="242" t="s">
        <v>1036</v>
      </c>
      <c r="CQ4" s="242" t="s">
        <v>77</v>
      </c>
      <c r="CR4" s="242">
        <v>20</v>
      </c>
      <c r="CU4" s="22">
        <v>3</v>
      </c>
      <c r="CV4" s="22" t="s">
        <v>71</v>
      </c>
      <c r="CW4" s="22" t="s">
        <v>72</v>
      </c>
      <c r="CX4" s="22">
        <v>612</v>
      </c>
      <c r="CY4" s="22">
        <v>3145</v>
      </c>
      <c r="CZ4" s="22" t="s">
        <v>1447</v>
      </c>
      <c r="DA4" s="22" t="s">
        <v>843</v>
      </c>
      <c r="DB4" s="22" t="s">
        <v>2179</v>
      </c>
      <c r="DC4" s="307">
        <v>148</v>
      </c>
      <c r="DD4" s="242" t="s">
        <v>94</v>
      </c>
      <c r="DE4" s="242" t="s">
        <v>77</v>
      </c>
      <c r="DF4" s="242">
        <v>55</v>
      </c>
      <c r="DI4" s="22">
        <v>12</v>
      </c>
      <c r="DJ4" s="22" t="s">
        <v>71</v>
      </c>
      <c r="DK4" s="22" t="s">
        <v>72</v>
      </c>
      <c r="DL4" s="22">
        <v>295</v>
      </c>
      <c r="DM4" s="22">
        <v>1944</v>
      </c>
      <c r="DN4" s="22" t="s">
        <v>747</v>
      </c>
      <c r="DO4" s="22" t="s">
        <v>1800</v>
      </c>
      <c r="DP4" s="22" t="s">
        <v>2015</v>
      </c>
      <c r="DQ4" s="22">
        <v>103</v>
      </c>
      <c r="DR4" s="22" t="s">
        <v>2075</v>
      </c>
      <c r="DS4" s="22" t="s">
        <v>200</v>
      </c>
      <c r="DT4" s="22">
        <v>36</v>
      </c>
      <c r="DW4" s="242">
        <v>8</v>
      </c>
      <c r="DX4" s="242" t="s">
        <v>71</v>
      </c>
      <c r="DY4" s="242" t="s">
        <v>72</v>
      </c>
      <c r="DZ4" s="242">
        <v>1236</v>
      </c>
      <c r="EA4" s="242">
        <v>5700</v>
      </c>
      <c r="EB4" s="242" t="s">
        <v>83</v>
      </c>
      <c r="EC4" s="242" t="s">
        <v>52</v>
      </c>
      <c r="ED4" s="242" t="s">
        <v>2180</v>
      </c>
      <c r="EE4" s="498">
        <v>577</v>
      </c>
      <c r="EF4" s="22" t="s">
        <v>1079</v>
      </c>
      <c r="EG4" s="22" t="s">
        <v>77</v>
      </c>
      <c r="EH4" s="22">
        <v>269</v>
      </c>
      <c r="EK4" s="242">
        <v>3</v>
      </c>
      <c r="EL4" s="242" t="s">
        <v>448</v>
      </c>
      <c r="EM4" s="242" t="s">
        <v>494</v>
      </c>
      <c r="EN4" s="242">
        <v>4476</v>
      </c>
      <c r="EO4" s="242">
        <v>6893</v>
      </c>
      <c r="EP4" s="242" t="s">
        <v>340</v>
      </c>
      <c r="EQ4" s="242" t="s">
        <v>945</v>
      </c>
      <c r="ER4" s="242" t="s">
        <v>2181</v>
      </c>
      <c r="ES4" s="498">
        <v>62</v>
      </c>
      <c r="ET4" s="22" t="s">
        <v>1061</v>
      </c>
      <c r="EU4" s="22" t="s">
        <v>77</v>
      </c>
      <c r="EV4" s="22">
        <v>21</v>
      </c>
      <c r="EY4" s="22">
        <v>27</v>
      </c>
      <c r="EZ4" s="22" t="s">
        <v>71</v>
      </c>
      <c r="FA4" s="22" t="s">
        <v>72</v>
      </c>
      <c r="FB4" s="22">
        <v>193</v>
      </c>
      <c r="FC4" s="22">
        <v>1433</v>
      </c>
      <c r="FD4" s="22" t="s">
        <v>777</v>
      </c>
      <c r="FE4" s="22" t="s">
        <v>467</v>
      </c>
      <c r="FF4" s="22" t="s">
        <v>2182</v>
      </c>
      <c r="FG4" s="22">
        <v>77</v>
      </c>
      <c r="FH4" s="22" t="s">
        <v>2149</v>
      </c>
      <c r="FI4" s="22" t="s">
        <v>200</v>
      </c>
      <c r="FJ4" s="22">
        <v>24</v>
      </c>
      <c r="FM4" s="556" t="s">
        <v>76</v>
      </c>
      <c r="FN4" s="557" t="s">
        <v>77</v>
      </c>
      <c r="FO4" s="76" t="s">
        <v>526</v>
      </c>
      <c r="FP4" s="76" t="s">
        <v>527</v>
      </c>
      <c r="FQ4" s="558" t="s">
        <v>76</v>
      </c>
      <c r="FR4" s="562">
        <v>69</v>
      </c>
      <c r="FS4" s="754"/>
      <c r="FW4" s="76"/>
      <c r="FX4" s="76" t="s">
        <v>95</v>
      </c>
      <c r="FY4" s="76"/>
      <c r="FZ4" s="76">
        <v>102</v>
      </c>
      <c r="GB4" s="76">
        <v>890000318</v>
      </c>
      <c r="GC4" s="76" t="s">
        <v>694</v>
      </c>
      <c r="GD4" s="76" t="s">
        <v>77</v>
      </c>
      <c r="GE4" s="76">
        <v>16</v>
      </c>
      <c r="GG4" s="76">
        <v>710780081</v>
      </c>
      <c r="GH4" s="76" t="s">
        <v>1631</v>
      </c>
      <c r="GI4" s="76" t="s">
        <v>77</v>
      </c>
      <c r="GJ4" s="76">
        <v>76</v>
      </c>
      <c r="GK4" s="199"/>
      <c r="GL4" s="76">
        <v>710780081</v>
      </c>
      <c r="GM4" s="76" t="s">
        <v>1631</v>
      </c>
      <c r="GN4" s="76" t="s">
        <v>77</v>
      </c>
      <c r="GO4" s="76">
        <v>28</v>
      </c>
      <c r="GP4" s="199"/>
      <c r="GQ4" s="76">
        <v>580972008</v>
      </c>
      <c r="GR4" s="76" t="s">
        <v>726</v>
      </c>
      <c r="GS4" s="76" t="s">
        <v>77</v>
      </c>
      <c r="GT4" s="76">
        <v>80</v>
      </c>
      <c r="GU4" s="199"/>
      <c r="GV4" s="76">
        <v>210780276</v>
      </c>
      <c r="GW4" s="76" t="s">
        <v>1036</v>
      </c>
      <c r="GX4" s="76" t="s">
        <v>77</v>
      </c>
      <c r="GY4" s="76">
        <v>18</v>
      </c>
      <c r="GZ4" s="199"/>
      <c r="HA4" s="76">
        <v>210987046</v>
      </c>
      <c r="HB4" s="76" t="s">
        <v>1037</v>
      </c>
      <c r="HC4" s="76" t="s">
        <v>77</v>
      </c>
      <c r="HD4" s="76">
        <v>26</v>
      </c>
      <c r="HF4" s="76">
        <v>710978214</v>
      </c>
      <c r="HG4" s="76" t="s">
        <v>119</v>
      </c>
      <c r="HH4" s="76" t="s">
        <v>64</v>
      </c>
      <c r="HI4" s="76">
        <v>35</v>
      </c>
      <c r="HJ4" s="199"/>
      <c r="HK4" s="76">
        <v>890000250</v>
      </c>
      <c r="HL4" s="76" t="s">
        <v>709</v>
      </c>
      <c r="HM4" s="76" t="s">
        <v>200</v>
      </c>
      <c r="HN4" s="76">
        <v>27</v>
      </c>
      <c r="HO4" s="199"/>
      <c r="HP4" s="76">
        <v>210780144</v>
      </c>
      <c r="HQ4" s="76" t="s">
        <v>1069</v>
      </c>
      <c r="HR4" s="76" t="s">
        <v>77</v>
      </c>
      <c r="HS4" s="76">
        <v>155</v>
      </c>
      <c r="HU4" s="76">
        <v>210986741</v>
      </c>
      <c r="HV4" s="76" t="s">
        <v>1061</v>
      </c>
      <c r="HW4" s="76" t="s">
        <v>77</v>
      </c>
      <c r="HX4" s="76">
        <v>44</v>
      </c>
      <c r="HZ4" s="76">
        <v>710978206</v>
      </c>
      <c r="IA4" s="76" t="s">
        <v>96</v>
      </c>
      <c r="IB4" s="76" t="s">
        <v>64</v>
      </c>
      <c r="IC4" s="76">
        <v>64</v>
      </c>
      <c r="IF4" s="754"/>
      <c r="IG4" s="754"/>
      <c r="IH4" s="767"/>
      <c r="II4" s="109" t="s">
        <v>125</v>
      </c>
      <c r="IJ4" s="181">
        <v>24</v>
      </c>
      <c r="IK4" s="754"/>
    </row>
    <row r="5" spans="1:245" ht="34.049999999999997" customHeight="1" x14ac:dyDescent="0.3">
      <c r="A5" s="242">
        <v>2</v>
      </c>
      <c r="B5" s="242" t="s">
        <v>71</v>
      </c>
      <c r="C5" s="493" t="s">
        <v>72</v>
      </c>
      <c r="D5" s="242">
        <v>1039</v>
      </c>
      <c r="E5" s="242">
        <v>5579</v>
      </c>
      <c r="F5" s="242" t="s">
        <v>934</v>
      </c>
      <c r="G5" s="242" t="s">
        <v>1473</v>
      </c>
      <c r="H5" s="242" t="s">
        <v>2171</v>
      </c>
      <c r="I5" s="242">
        <v>459</v>
      </c>
      <c r="J5" s="556" t="s">
        <v>95</v>
      </c>
      <c r="K5" s="556"/>
      <c r="L5" s="556">
        <v>83</v>
      </c>
      <c r="O5" s="509">
        <v>7</v>
      </c>
      <c r="P5" s="505" t="s">
        <v>71</v>
      </c>
      <c r="Q5" s="501" t="s">
        <v>72</v>
      </c>
      <c r="R5" s="505">
        <v>415</v>
      </c>
      <c r="S5" s="505">
        <v>2098</v>
      </c>
      <c r="T5" s="505" t="s">
        <v>1027</v>
      </c>
      <c r="U5" s="505" t="s">
        <v>2172</v>
      </c>
      <c r="V5" s="505" t="s">
        <v>2173</v>
      </c>
      <c r="W5" s="506">
        <v>149</v>
      </c>
      <c r="X5" s="242" t="s">
        <v>657</v>
      </c>
      <c r="Y5" s="242" t="s">
        <v>64</v>
      </c>
      <c r="Z5" s="242">
        <v>14</v>
      </c>
      <c r="AC5" s="505">
        <v>25</v>
      </c>
      <c r="AD5" s="505" t="s">
        <v>71</v>
      </c>
      <c r="AE5" s="501" t="s">
        <v>72</v>
      </c>
      <c r="AF5" s="505">
        <v>159</v>
      </c>
      <c r="AG5" s="505">
        <v>367</v>
      </c>
      <c r="AH5" s="505" t="s">
        <v>1972</v>
      </c>
      <c r="AI5" s="505" t="s">
        <v>1227</v>
      </c>
      <c r="AJ5" s="505" t="s">
        <v>2174</v>
      </c>
      <c r="AK5" s="505">
        <v>48</v>
      </c>
      <c r="AL5" s="242" t="s">
        <v>95</v>
      </c>
      <c r="AM5" s="242"/>
      <c r="AN5" s="242" t="s">
        <v>251</v>
      </c>
      <c r="AQ5" s="242">
        <v>12</v>
      </c>
      <c r="AR5" s="242" t="s">
        <v>71</v>
      </c>
      <c r="AS5" s="493" t="s">
        <v>72</v>
      </c>
      <c r="AT5" s="242">
        <v>398</v>
      </c>
      <c r="AU5" s="242">
        <v>1899</v>
      </c>
      <c r="AV5" s="242" t="s">
        <v>675</v>
      </c>
      <c r="AW5" s="242" t="s">
        <v>1257</v>
      </c>
      <c r="AX5" s="242" t="s">
        <v>2175</v>
      </c>
      <c r="AY5" s="498">
        <v>119</v>
      </c>
      <c r="AZ5" s="242" t="s">
        <v>1631</v>
      </c>
      <c r="BA5" s="242" t="s">
        <v>77</v>
      </c>
      <c r="BB5" s="242">
        <v>15</v>
      </c>
      <c r="BE5" s="242">
        <v>5</v>
      </c>
      <c r="BF5" s="242" t="s">
        <v>71</v>
      </c>
      <c r="BG5" s="493" t="s">
        <v>72</v>
      </c>
      <c r="BH5" s="242">
        <v>592</v>
      </c>
      <c r="BI5" s="242">
        <v>2922</v>
      </c>
      <c r="BJ5" s="242" t="s">
        <v>1052</v>
      </c>
      <c r="BK5" s="242" t="s">
        <v>372</v>
      </c>
      <c r="BL5" s="242" t="s">
        <v>2176</v>
      </c>
      <c r="BM5" s="498">
        <v>155</v>
      </c>
      <c r="BN5" s="242" t="s">
        <v>1879</v>
      </c>
      <c r="BO5" s="242" t="s">
        <v>77</v>
      </c>
      <c r="BP5" s="242">
        <v>63</v>
      </c>
      <c r="BS5" s="22">
        <v>19</v>
      </c>
      <c r="BT5" s="22" t="s">
        <v>71</v>
      </c>
      <c r="BU5" s="22" t="s">
        <v>72</v>
      </c>
      <c r="BV5" s="22">
        <v>182</v>
      </c>
      <c r="BW5" s="22">
        <v>519</v>
      </c>
      <c r="BX5" s="22" t="s">
        <v>2177</v>
      </c>
      <c r="BY5" s="22" t="s">
        <v>1999</v>
      </c>
      <c r="BZ5" s="22" t="s">
        <v>2169</v>
      </c>
      <c r="CA5" s="22">
        <v>43</v>
      </c>
      <c r="CB5" s="22" t="s">
        <v>1079</v>
      </c>
      <c r="CC5" s="22" t="s">
        <v>77</v>
      </c>
      <c r="CD5" s="22">
        <v>11</v>
      </c>
      <c r="CG5" s="242">
        <v>9</v>
      </c>
      <c r="CH5" s="242" t="s">
        <v>65</v>
      </c>
      <c r="CI5" s="493" t="s">
        <v>67</v>
      </c>
      <c r="CJ5" s="242">
        <v>527</v>
      </c>
      <c r="CK5" s="242">
        <v>3463</v>
      </c>
      <c r="CL5" s="242" t="s">
        <v>147</v>
      </c>
      <c r="CM5" s="242" t="s">
        <v>1534</v>
      </c>
      <c r="CN5" s="242" t="s">
        <v>2178</v>
      </c>
      <c r="CO5" s="498">
        <v>42</v>
      </c>
      <c r="CP5" s="242" t="s">
        <v>95</v>
      </c>
      <c r="CQ5" s="242"/>
      <c r="CR5" s="242">
        <v>22</v>
      </c>
      <c r="CU5" s="22">
        <v>3</v>
      </c>
      <c r="CV5" s="22" t="s">
        <v>71</v>
      </c>
      <c r="CW5" s="540" t="s">
        <v>72</v>
      </c>
      <c r="CX5" s="22">
        <v>612</v>
      </c>
      <c r="CY5" s="22">
        <v>3145</v>
      </c>
      <c r="CZ5" s="22" t="s">
        <v>1447</v>
      </c>
      <c r="DA5" s="22" t="s">
        <v>843</v>
      </c>
      <c r="DB5" s="22" t="s">
        <v>2179</v>
      </c>
      <c r="DC5" s="307">
        <v>148</v>
      </c>
      <c r="DD5" s="242" t="s">
        <v>119</v>
      </c>
      <c r="DE5" s="242" t="s">
        <v>64</v>
      </c>
      <c r="DF5" s="242">
        <v>32</v>
      </c>
      <c r="DI5" s="22">
        <v>12</v>
      </c>
      <c r="DJ5" s="22" t="s">
        <v>71</v>
      </c>
      <c r="DK5" s="22" t="s">
        <v>72</v>
      </c>
      <c r="DL5" s="22">
        <v>295</v>
      </c>
      <c r="DM5" s="22">
        <v>1944</v>
      </c>
      <c r="DN5" s="22" t="s">
        <v>747</v>
      </c>
      <c r="DO5" s="22" t="s">
        <v>1800</v>
      </c>
      <c r="DP5" s="22" t="s">
        <v>2015</v>
      </c>
      <c r="DQ5" s="22">
        <v>103</v>
      </c>
      <c r="DR5" s="22" t="s">
        <v>709</v>
      </c>
      <c r="DS5" s="22" t="s">
        <v>200</v>
      </c>
      <c r="DT5" s="22">
        <v>23</v>
      </c>
      <c r="DW5" s="242">
        <v>8</v>
      </c>
      <c r="DX5" s="242" t="s">
        <v>71</v>
      </c>
      <c r="DY5" s="242" t="s">
        <v>72</v>
      </c>
      <c r="DZ5" s="242">
        <v>1236</v>
      </c>
      <c r="EA5" s="242">
        <v>5700</v>
      </c>
      <c r="EB5" s="242" t="s">
        <v>83</v>
      </c>
      <c r="EC5" s="242" t="s">
        <v>52</v>
      </c>
      <c r="ED5" s="242" t="s">
        <v>2180</v>
      </c>
      <c r="EE5" s="498">
        <v>577</v>
      </c>
      <c r="EF5" s="22" t="s">
        <v>1069</v>
      </c>
      <c r="EG5" s="22" t="s">
        <v>77</v>
      </c>
      <c r="EH5" s="22">
        <v>141</v>
      </c>
      <c r="EK5" s="242">
        <v>3</v>
      </c>
      <c r="EL5" s="242" t="s">
        <v>448</v>
      </c>
      <c r="EM5" s="242" t="s">
        <v>494</v>
      </c>
      <c r="EN5" s="242">
        <v>4476</v>
      </c>
      <c r="EO5" s="242">
        <v>6893</v>
      </c>
      <c r="EP5" s="242" t="s">
        <v>340</v>
      </c>
      <c r="EQ5" s="242" t="s">
        <v>945</v>
      </c>
      <c r="ER5" s="242" t="s">
        <v>2181</v>
      </c>
      <c r="ES5" s="498">
        <v>62</v>
      </c>
      <c r="ET5" s="22" t="s">
        <v>95</v>
      </c>
      <c r="EU5" s="22"/>
      <c r="EV5" s="22">
        <v>41</v>
      </c>
      <c r="EY5" s="22">
        <v>27</v>
      </c>
      <c r="EZ5" s="22" t="s">
        <v>71</v>
      </c>
      <c r="FA5" s="22" t="s">
        <v>72</v>
      </c>
      <c r="FB5" s="22">
        <v>193</v>
      </c>
      <c r="FC5" s="22">
        <v>1433</v>
      </c>
      <c r="FD5" s="22" t="s">
        <v>777</v>
      </c>
      <c r="FE5" s="22" t="s">
        <v>467</v>
      </c>
      <c r="FF5" s="22" t="s">
        <v>2182</v>
      </c>
      <c r="FG5" s="22">
        <v>77</v>
      </c>
      <c r="FH5" s="22" t="s">
        <v>3</v>
      </c>
      <c r="FI5" s="22" t="s">
        <v>64</v>
      </c>
      <c r="FJ5" s="22">
        <v>21</v>
      </c>
      <c r="FM5" s="556" t="s">
        <v>76</v>
      </c>
      <c r="FN5" s="557" t="s">
        <v>77</v>
      </c>
      <c r="FO5" s="27" t="s">
        <v>176</v>
      </c>
      <c r="FP5" s="27" t="s">
        <v>301</v>
      </c>
      <c r="FQ5" s="560" t="s">
        <v>76</v>
      </c>
      <c r="FR5" s="28">
        <v>33</v>
      </c>
      <c r="FS5" s="754"/>
      <c r="FW5" s="13"/>
      <c r="FX5" s="13"/>
      <c r="FY5" s="13"/>
      <c r="FZ5" s="13"/>
      <c r="GB5" s="76">
        <v>890975568</v>
      </c>
      <c r="GC5" s="76" t="s">
        <v>657</v>
      </c>
      <c r="GD5" s="76" t="s">
        <v>64</v>
      </c>
      <c r="GE5" s="76">
        <v>15</v>
      </c>
      <c r="GG5" s="76">
        <v>710002288</v>
      </c>
      <c r="GH5" s="76" t="s">
        <v>103</v>
      </c>
      <c r="GI5" s="76" t="s">
        <v>77</v>
      </c>
      <c r="GJ5" s="76">
        <v>27</v>
      </c>
      <c r="GK5" s="199"/>
      <c r="GL5" s="76">
        <v>710002569</v>
      </c>
      <c r="GM5" s="76" t="s">
        <v>107</v>
      </c>
      <c r="GN5" s="76" t="s">
        <v>77</v>
      </c>
      <c r="GO5" s="76">
        <v>16</v>
      </c>
      <c r="GP5" s="199"/>
      <c r="GQ5" s="76">
        <v>580971349</v>
      </c>
      <c r="GR5" s="76" t="s">
        <v>681</v>
      </c>
      <c r="GS5" s="76" t="s">
        <v>77</v>
      </c>
      <c r="GT5" s="76">
        <v>16</v>
      </c>
      <c r="GV5" s="76">
        <v>210780292</v>
      </c>
      <c r="GW5" s="76" t="s">
        <v>1079</v>
      </c>
      <c r="GX5" s="76" t="s">
        <v>77</v>
      </c>
      <c r="GY5" s="76">
        <v>15</v>
      </c>
      <c r="GZ5" s="199"/>
      <c r="HA5" s="76">
        <v>210780292</v>
      </c>
      <c r="HB5" s="76" t="s">
        <v>1079</v>
      </c>
      <c r="HC5" s="76" t="s">
        <v>77</v>
      </c>
      <c r="HD5" s="76">
        <v>15</v>
      </c>
      <c r="HE5" s="199"/>
      <c r="HF5" s="76">
        <v>580972651</v>
      </c>
      <c r="HG5" s="76" t="s">
        <v>1859</v>
      </c>
      <c r="HH5" s="76" t="s">
        <v>64</v>
      </c>
      <c r="HI5" s="76">
        <v>14</v>
      </c>
      <c r="HJ5" s="199"/>
      <c r="HK5" s="76">
        <v>890000292</v>
      </c>
      <c r="HL5" s="76" t="s">
        <v>2063</v>
      </c>
      <c r="HM5" s="76" t="s">
        <v>77</v>
      </c>
      <c r="HN5" s="76">
        <v>19</v>
      </c>
      <c r="HO5" s="199"/>
      <c r="HP5" s="76">
        <v>210780276</v>
      </c>
      <c r="HQ5" s="76" t="s">
        <v>1036</v>
      </c>
      <c r="HR5" s="76" t="s">
        <v>77</v>
      </c>
      <c r="HS5" s="76">
        <v>95</v>
      </c>
      <c r="HU5" s="76">
        <v>210987046</v>
      </c>
      <c r="HV5" s="76" t="s">
        <v>1037</v>
      </c>
      <c r="HW5" s="76" t="s">
        <v>77</v>
      </c>
      <c r="HX5" s="76">
        <v>15</v>
      </c>
      <c r="HZ5" s="76">
        <v>710978313</v>
      </c>
      <c r="IA5" s="76" t="s">
        <v>3</v>
      </c>
      <c r="IB5" s="76" t="s">
        <v>64</v>
      </c>
      <c r="IC5" s="76">
        <v>32</v>
      </c>
      <c r="IF5" s="754"/>
      <c r="IG5" s="754"/>
      <c r="IH5" s="767"/>
      <c r="II5" s="109" t="s">
        <v>2183</v>
      </c>
      <c r="IJ5" s="181">
        <v>27</v>
      </c>
      <c r="IK5" s="754"/>
    </row>
    <row r="6" spans="1:245" ht="25.05" customHeight="1" x14ac:dyDescent="0.3">
      <c r="A6" s="337">
        <v>3</v>
      </c>
      <c r="B6" s="337" t="s">
        <v>624</v>
      </c>
      <c r="C6" s="502" t="s">
        <v>527</v>
      </c>
      <c r="D6" s="337">
        <v>1010</v>
      </c>
      <c r="E6" s="337">
        <v>503</v>
      </c>
      <c r="F6" s="337" t="s">
        <v>955</v>
      </c>
      <c r="G6" s="337" t="s">
        <v>1486</v>
      </c>
      <c r="H6" s="337" t="s">
        <v>152</v>
      </c>
      <c r="I6" s="337">
        <v>77</v>
      </c>
      <c r="J6" s="630" t="s">
        <v>76</v>
      </c>
      <c r="K6" s="630" t="s">
        <v>77</v>
      </c>
      <c r="L6" s="630">
        <v>69</v>
      </c>
      <c r="O6" s="509">
        <v>7</v>
      </c>
      <c r="P6" s="505" t="s">
        <v>71</v>
      </c>
      <c r="Q6" s="501" t="s">
        <v>72</v>
      </c>
      <c r="R6" s="505">
        <v>415</v>
      </c>
      <c r="S6" s="505">
        <v>2098</v>
      </c>
      <c r="T6" s="505" t="s">
        <v>1027</v>
      </c>
      <c r="U6" s="505" t="s">
        <v>2172</v>
      </c>
      <c r="V6" s="505" t="s">
        <v>2173</v>
      </c>
      <c r="W6" s="506">
        <v>149</v>
      </c>
      <c r="X6" s="242" t="s">
        <v>694</v>
      </c>
      <c r="Y6" s="242" t="s">
        <v>77</v>
      </c>
      <c r="Z6" s="242">
        <v>12</v>
      </c>
      <c r="AC6" s="516">
        <v>7</v>
      </c>
      <c r="AD6" s="516" t="s">
        <v>624</v>
      </c>
      <c r="AE6" s="517" t="s">
        <v>527</v>
      </c>
      <c r="AF6" s="516">
        <v>649</v>
      </c>
      <c r="AG6" s="516">
        <v>83</v>
      </c>
      <c r="AH6" s="516" t="s">
        <v>789</v>
      </c>
      <c r="AI6" s="516" t="s">
        <v>2184</v>
      </c>
      <c r="AJ6" s="516" t="s">
        <v>152</v>
      </c>
      <c r="AK6" s="516">
        <v>28</v>
      </c>
      <c r="AL6" s="518" t="s">
        <v>1631</v>
      </c>
      <c r="AM6" s="518" t="s">
        <v>77</v>
      </c>
      <c r="AN6" s="518">
        <v>28</v>
      </c>
      <c r="AQ6" s="242">
        <v>12</v>
      </c>
      <c r="AR6" s="242" t="s">
        <v>71</v>
      </c>
      <c r="AS6" s="493" t="s">
        <v>72</v>
      </c>
      <c r="AT6" s="242">
        <v>398</v>
      </c>
      <c r="AU6" s="242">
        <v>1899</v>
      </c>
      <c r="AV6" s="242" t="s">
        <v>675</v>
      </c>
      <c r="AW6" s="242" t="s">
        <v>1257</v>
      </c>
      <c r="AX6" s="242" t="s">
        <v>2175</v>
      </c>
      <c r="AY6" s="498">
        <v>119</v>
      </c>
      <c r="AZ6" s="242" t="s">
        <v>95</v>
      </c>
      <c r="BA6" s="242"/>
      <c r="BB6" s="242" t="s">
        <v>60</v>
      </c>
      <c r="BE6" s="242">
        <v>5</v>
      </c>
      <c r="BF6" s="242" t="s">
        <v>71</v>
      </c>
      <c r="BG6" s="493" t="s">
        <v>72</v>
      </c>
      <c r="BH6" s="242">
        <v>592</v>
      </c>
      <c r="BI6" s="242">
        <v>2922</v>
      </c>
      <c r="BJ6" s="242" t="s">
        <v>1052</v>
      </c>
      <c r="BK6" s="242" t="s">
        <v>372</v>
      </c>
      <c r="BL6" s="242" t="s">
        <v>2176</v>
      </c>
      <c r="BM6" s="498">
        <v>155</v>
      </c>
      <c r="BN6" s="242" t="s">
        <v>95</v>
      </c>
      <c r="BO6" s="242"/>
      <c r="BP6" s="242">
        <v>24</v>
      </c>
      <c r="BS6" s="22">
        <v>19</v>
      </c>
      <c r="BT6" s="22" t="s">
        <v>71</v>
      </c>
      <c r="BU6" s="22" t="s">
        <v>72</v>
      </c>
      <c r="BV6" s="22">
        <v>182</v>
      </c>
      <c r="BW6" s="22">
        <v>519</v>
      </c>
      <c r="BX6" s="22" t="s">
        <v>2177</v>
      </c>
      <c r="BY6" s="22" t="s">
        <v>1999</v>
      </c>
      <c r="BZ6" s="22" t="s">
        <v>2169</v>
      </c>
      <c r="CA6" s="22">
        <v>43</v>
      </c>
      <c r="CB6" s="22" t="s">
        <v>95</v>
      </c>
      <c r="CC6" s="22"/>
      <c r="CD6" s="22">
        <v>20</v>
      </c>
      <c r="CG6" s="537">
        <v>20</v>
      </c>
      <c r="CH6" s="537" t="s">
        <v>71</v>
      </c>
      <c r="CI6" s="538" t="s">
        <v>72</v>
      </c>
      <c r="CJ6" s="537">
        <v>159</v>
      </c>
      <c r="CK6" s="537">
        <v>1059</v>
      </c>
      <c r="CL6" s="537" t="s">
        <v>457</v>
      </c>
      <c r="CM6" s="537" t="s">
        <v>641</v>
      </c>
      <c r="CN6" s="537" t="s">
        <v>2185</v>
      </c>
      <c r="CO6" s="537">
        <v>32</v>
      </c>
      <c r="CP6" s="537" t="s">
        <v>1036</v>
      </c>
      <c r="CQ6" s="537" t="s">
        <v>77</v>
      </c>
      <c r="CR6" s="537">
        <v>13</v>
      </c>
      <c r="CU6" s="22">
        <v>3</v>
      </c>
      <c r="CV6" s="22" t="s">
        <v>71</v>
      </c>
      <c r="CW6" s="540" t="s">
        <v>72</v>
      </c>
      <c r="CX6" s="22">
        <v>612</v>
      </c>
      <c r="CY6" s="22">
        <v>3145</v>
      </c>
      <c r="CZ6" s="22" t="s">
        <v>1447</v>
      </c>
      <c r="DA6" s="22" t="s">
        <v>843</v>
      </c>
      <c r="DB6" s="22" t="s">
        <v>2179</v>
      </c>
      <c r="DC6" s="307">
        <v>148</v>
      </c>
      <c r="DD6" s="242" t="s">
        <v>199</v>
      </c>
      <c r="DE6" s="242" t="s">
        <v>200</v>
      </c>
      <c r="DF6" s="242">
        <v>12</v>
      </c>
      <c r="DI6" s="22">
        <v>12</v>
      </c>
      <c r="DJ6" s="22" t="s">
        <v>71</v>
      </c>
      <c r="DK6" s="22" t="s">
        <v>72</v>
      </c>
      <c r="DL6" s="22">
        <v>295</v>
      </c>
      <c r="DM6" s="22">
        <v>1944</v>
      </c>
      <c r="DN6" s="22" t="s">
        <v>747</v>
      </c>
      <c r="DO6" s="22" t="s">
        <v>1800</v>
      </c>
      <c r="DP6" s="22" t="s">
        <v>2015</v>
      </c>
      <c r="DQ6" s="22">
        <v>103</v>
      </c>
      <c r="DR6" s="22" t="s">
        <v>2066</v>
      </c>
      <c r="DS6" s="22" t="s">
        <v>77</v>
      </c>
      <c r="DT6" s="22">
        <v>12</v>
      </c>
      <c r="DW6" s="242">
        <v>8</v>
      </c>
      <c r="DX6" s="242" t="s">
        <v>71</v>
      </c>
      <c r="DY6" s="242" t="s">
        <v>72</v>
      </c>
      <c r="DZ6" s="242">
        <v>1236</v>
      </c>
      <c r="EA6" s="242">
        <v>5700</v>
      </c>
      <c r="EB6" s="242" t="s">
        <v>83</v>
      </c>
      <c r="EC6" s="242" t="s">
        <v>52</v>
      </c>
      <c r="ED6" s="242" t="s">
        <v>2180</v>
      </c>
      <c r="EE6" s="498">
        <v>577</v>
      </c>
      <c r="EF6" s="22" t="s">
        <v>1036</v>
      </c>
      <c r="EG6" s="22" t="s">
        <v>77</v>
      </c>
      <c r="EH6" s="22">
        <v>44</v>
      </c>
      <c r="EK6" s="537">
        <v>5</v>
      </c>
      <c r="EL6" s="537" t="s">
        <v>86</v>
      </c>
      <c r="EM6" s="537" t="s">
        <v>87</v>
      </c>
      <c r="EN6" s="537">
        <v>898</v>
      </c>
      <c r="EO6" s="537">
        <v>3861</v>
      </c>
      <c r="EP6" s="537" t="s">
        <v>42</v>
      </c>
      <c r="EQ6" s="537" t="s">
        <v>1812</v>
      </c>
      <c r="ER6" s="537" t="s">
        <v>2186</v>
      </c>
      <c r="ES6" s="537">
        <v>21</v>
      </c>
      <c r="ET6" s="314" t="s">
        <v>95</v>
      </c>
      <c r="EU6" s="314"/>
      <c r="EV6" s="314">
        <v>21</v>
      </c>
      <c r="EY6" s="22">
        <v>27</v>
      </c>
      <c r="EZ6" s="22" t="s">
        <v>71</v>
      </c>
      <c r="FA6" s="22" t="s">
        <v>72</v>
      </c>
      <c r="FB6" s="22">
        <v>193</v>
      </c>
      <c r="FC6" s="22">
        <v>1433</v>
      </c>
      <c r="FD6" s="22" t="s">
        <v>777</v>
      </c>
      <c r="FE6" s="22" t="s">
        <v>467</v>
      </c>
      <c r="FF6" s="22" t="s">
        <v>2182</v>
      </c>
      <c r="FG6" s="22">
        <v>77</v>
      </c>
      <c r="FH6" s="22" t="s">
        <v>95</v>
      </c>
      <c r="FI6" s="22"/>
      <c r="FJ6" s="22">
        <v>32</v>
      </c>
      <c r="FM6" s="556" t="s">
        <v>76</v>
      </c>
      <c r="FN6" s="557" t="s">
        <v>77</v>
      </c>
      <c r="FO6" s="76" t="s">
        <v>117</v>
      </c>
      <c r="FP6" s="76" t="s">
        <v>137</v>
      </c>
      <c r="FQ6" s="561" t="s">
        <v>76</v>
      </c>
      <c r="FR6" s="77">
        <v>11</v>
      </c>
      <c r="FS6" s="754"/>
      <c r="GB6" s="76">
        <v>580971349</v>
      </c>
      <c r="GC6" s="76" t="s">
        <v>681</v>
      </c>
      <c r="GD6" s="76" t="s">
        <v>77</v>
      </c>
      <c r="GE6" s="76">
        <v>11</v>
      </c>
      <c r="GG6" s="76">
        <v>710781824</v>
      </c>
      <c r="GH6" s="76" t="s">
        <v>76</v>
      </c>
      <c r="GI6" s="76" t="s">
        <v>77</v>
      </c>
      <c r="GJ6" s="76">
        <v>24</v>
      </c>
      <c r="GL6" s="76">
        <v>710978289</v>
      </c>
      <c r="GM6" s="76" t="s">
        <v>1602</v>
      </c>
      <c r="GN6" s="76" t="s">
        <v>64</v>
      </c>
      <c r="GO6" s="76">
        <v>15</v>
      </c>
      <c r="GP6" s="13"/>
      <c r="GQ6" s="76"/>
      <c r="GR6" s="76" t="s">
        <v>95</v>
      </c>
      <c r="GS6" s="76"/>
      <c r="GT6" s="76">
        <v>17</v>
      </c>
      <c r="GV6" s="76">
        <v>210780144</v>
      </c>
      <c r="GW6" s="76" t="s">
        <v>1069</v>
      </c>
      <c r="GX6" s="76" t="s">
        <v>77</v>
      </c>
      <c r="GY6" s="76">
        <v>14</v>
      </c>
      <c r="GZ6" s="13"/>
      <c r="HA6" s="76">
        <v>210986741</v>
      </c>
      <c r="HB6" s="76" t="s">
        <v>1061</v>
      </c>
      <c r="HC6" s="76" t="s">
        <v>77</v>
      </c>
      <c r="HD6" s="76">
        <v>13</v>
      </c>
      <c r="HE6" s="199"/>
      <c r="HF6" s="76">
        <v>710781535</v>
      </c>
      <c r="HG6" s="76" t="s">
        <v>199</v>
      </c>
      <c r="HH6" s="76" t="s">
        <v>200</v>
      </c>
      <c r="HI6" s="76">
        <v>12</v>
      </c>
      <c r="HJ6" s="13"/>
      <c r="HK6" s="76">
        <v>100007285</v>
      </c>
      <c r="HL6" s="76" t="s">
        <v>2066</v>
      </c>
      <c r="HM6" s="76" t="s">
        <v>77</v>
      </c>
      <c r="HN6" s="76">
        <v>13</v>
      </c>
      <c r="HO6" s="13"/>
      <c r="HP6" s="76">
        <v>210987046</v>
      </c>
      <c r="HQ6" s="76" t="s">
        <v>1037</v>
      </c>
      <c r="HR6" s="76" t="s">
        <v>77</v>
      </c>
      <c r="HS6" s="76">
        <v>86</v>
      </c>
      <c r="HU6" s="76">
        <v>710780917</v>
      </c>
      <c r="HV6" s="76" t="s">
        <v>125</v>
      </c>
      <c r="HW6" s="76" t="s">
        <v>77</v>
      </c>
      <c r="HX6" s="76">
        <v>14</v>
      </c>
      <c r="HZ6" s="76">
        <v>710781824</v>
      </c>
      <c r="IA6" s="76" t="s">
        <v>76</v>
      </c>
      <c r="IB6" s="76" t="s">
        <v>77</v>
      </c>
      <c r="IC6" s="76">
        <v>27</v>
      </c>
      <c r="IF6" s="76">
        <v>890002389</v>
      </c>
      <c r="IG6" s="76" t="s">
        <v>721</v>
      </c>
      <c r="IH6" s="76" t="s">
        <v>77</v>
      </c>
      <c r="II6" s="76" t="s">
        <v>721</v>
      </c>
      <c r="IJ6" s="76">
        <v>201</v>
      </c>
    </row>
    <row r="7" spans="1:245" ht="37.5" customHeight="1" x14ac:dyDescent="0.3">
      <c r="A7" s="337">
        <v>3</v>
      </c>
      <c r="B7" s="337" t="s">
        <v>624</v>
      </c>
      <c r="C7" s="502" t="s">
        <v>527</v>
      </c>
      <c r="D7" s="337">
        <v>1010</v>
      </c>
      <c r="E7" s="337">
        <v>503</v>
      </c>
      <c r="F7" s="337" t="s">
        <v>955</v>
      </c>
      <c r="G7" s="337" t="s">
        <v>1486</v>
      </c>
      <c r="H7" s="337" t="s">
        <v>152</v>
      </c>
      <c r="I7" s="337">
        <v>77</v>
      </c>
      <c r="J7" s="630" t="s">
        <v>95</v>
      </c>
      <c r="K7" s="630"/>
      <c r="L7" s="630" t="s">
        <v>182</v>
      </c>
      <c r="O7" s="509">
        <v>7</v>
      </c>
      <c r="P7" s="505" t="s">
        <v>71</v>
      </c>
      <c r="Q7" s="501" t="s">
        <v>72</v>
      </c>
      <c r="R7" s="505">
        <v>415</v>
      </c>
      <c r="S7" s="505">
        <v>2098</v>
      </c>
      <c r="T7" s="505" t="s">
        <v>1027</v>
      </c>
      <c r="U7" s="505" t="s">
        <v>2172</v>
      </c>
      <c r="V7" s="505" t="s">
        <v>2173</v>
      </c>
      <c r="W7" s="506">
        <v>149</v>
      </c>
      <c r="X7" s="242" t="s">
        <v>95</v>
      </c>
      <c r="Y7" s="242"/>
      <c r="Z7" s="242">
        <v>17</v>
      </c>
      <c r="AC7" s="505">
        <v>22</v>
      </c>
      <c r="AD7" s="505" t="s">
        <v>252</v>
      </c>
      <c r="AE7" s="501" t="s">
        <v>477</v>
      </c>
      <c r="AF7" s="505">
        <v>209</v>
      </c>
      <c r="AG7" s="505">
        <v>1915</v>
      </c>
      <c r="AH7" s="505" t="s">
        <v>197</v>
      </c>
      <c r="AI7" s="505" t="s">
        <v>2187</v>
      </c>
      <c r="AJ7" s="505" t="s">
        <v>2188</v>
      </c>
      <c r="AK7" s="505">
        <v>23</v>
      </c>
      <c r="AL7" s="242" t="s">
        <v>95</v>
      </c>
      <c r="AM7" s="242"/>
      <c r="AN7" s="242">
        <v>23</v>
      </c>
      <c r="AQ7" s="337">
        <v>27</v>
      </c>
      <c r="AR7" s="337" t="s">
        <v>1127</v>
      </c>
      <c r="AS7" s="502" t="s">
        <v>1128</v>
      </c>
      <c r="AT7" s="337">
        <v>96</v>
      </c>
      <c r="AU7" s="337">
        <v>615</v>
      </c>
      <c r="AV7" s="337" t="s">
        <v>223</v>
      </c>
      <c r="AW7" s="337" t="s">
        <v>2189</v>
      </c>
      <c r="AX7" s="337" t="s">
        <v>1393</v>
      </c>
      <c r="AY7" s="337">
        <v>39</v>
      </c>
      <c r="AZ7" s="337" t="s">
        <v>1715</v>
      </c>
      <c r="BA7" s="337" t="s">
        <v>77</v>
      </c>
      <c r="BB7" s="337">
        <v>32</v>
      </c>
      <c r="BE7" s="518">
        <v>10</v>
      </c>
      <c r="BF7" s="518" t="s">
        <v>86</v>
      </c>
      <c r="BG7" s="522" t="s">
        <v>87</v>
      </c>
      <c r="BH7" s="518">
        <v>323</v>
      </c>
      <c r="BI7" s="518">
        <v>4617</v>
      </c>
      <c r="BJ7" s="518" t="s">
        <v>193</v>
      </c>
      <c r="BK7" s="518" t="s">
        <v>1257</v>
      </c>
      <c r="BL7" s="518" t="s">
        <v>2190</v>
      </c>
      <c r="BM7" s="518">
        <v>30</v>
      </c>
      <c r="BN7" s="519" t="s">
        <v>1879</v>
      </c>
      <c r="BO7" s="519" t="s">
        <v>77</v>
      </c>
      <c r="BP7" s="519">
        <v>28</v>
      </c>
      <c r="BS7" s="314">
        <v>1</v>
      </c>
      <c r="BT7" s="314" t="s">
        <v>369</v>
      </c>
      <c r="BU7" s="314" t="s">
        <v>370</v>
      </c>
      <c r="BV7" s="314">
        <v>4465</v>
      </c>
      <c r="BW7" s="314">
        <v>0</v>
      </c>
      <c r="BX7" s="314" t="s">
        <v>778</v>
      </c>
      <c r="BY7" s="314" t="s">
        <v>506</v>
      </c>
      <c r="BZ7" s="314" t="s">
        <v>152</v>
      </c>
      <c r="CA7" s="314" t="s">
        <v>234</v>
      </c>
      <c r="CB7" s="153"/>
      <c r="CC7" s="238"/>
      <c r="CD7" s="238"/>
      <c r="CG7" s="537">
        <v>20</v>
      </c>
      <c r="CH7" s="537" t="s">
        <v>71</v>
      </c>
      <c r="CI7" s="538" t="s">
        <v>72</v>
      </c>
      <c r="CJ7" s="537">
        <v>159</v>
      </c>
      <c r="CK7" s="537">
        <v>1059</v>
      </c>
      <c r="CL7" s="537" t="s">
        <v>457</v>
      </c>
      <c r="CM7" s="537" t="s">
        <v>641</v>
      </c>
      <c r="CN7" s="537" t="s">
        <v>2185</v>
      </c>
      <c r="CO7" s="537">
        <v>32</v>
      </c>
      <c r="CP7" s="537" t="s">
        <v>95</v>
      </c>
      <c r="CQ7" s="537"/>
      <c r="CR7" s="537">
        <v>19</v>
      </c>
      <c r="CU7" s="22">
        <v>3</v>
      </c>
      <c r="CV7" s="22" t="s">
        <v>71</v>
      </c>
      <c r="CW7" s="540" t="s">
        <v>72</v>
      </c>
      <c r="CX7" s="22">
        <v>612</v>
      </c>
      <c r="CY7" s="22">
        <v>3145</v>
      </c>
      <c r="CZ7" s="22" t="s">
        <v>1447</v>
      </c>
      <c r="DA7" s="22" t="s">
        <v>843</v>
      </c>
      <c r="DB7" s="22" t="s">
        <v>2179</v>
      </c>
      <c r="DC7" s="307">
        <v>148</v>
      </c>
      <c r="DD7" s="527" t="s">
        <v>95</v>
      </c>
      <c r="DE7" s="527"/>
      <c r="DF7" s="527">
        <v>49</v>
      </c>
      <c r="DI7" s="22">
        <v>12</v>
      </c>
      <c r="DJ7" s="22" t="s">
        <v>71</v>
      </c>
      <c r="DK7" s="22" t="s">
        <v>72</v>
      </c>
      <c r="DL7" s="22">
        <v>295</v>
      </c>
      <c r="DM7" s="22">
        <v>1944</v>
      </c>
      <c r="DN7" s="22" t="s">
        <v>747</v>
      </c>
      <c r="DO7" s="22" t="s">
        <v>1800</v>
      </c>
      <c r="DP7" s="22" t="s">
        <v>2015</v>
      </c>
      <c r="DQ7" s="22">
        <v>103</v>
      </c>
      <c r="DR7" s="22" t="s">
        <v>95</v>
      </c>
      <c r="DS7" s="22"/>
      <c r="DT7" s="22">
        <v>32</v>
      </c>
      <c r="DW7" s="242">
        <v>8</v>
      </c>
      <c r="DX7" s="242" t="s">
        <v>71</v>
      </c>
      <c r="DY7" s="242" t="s">
        <v>72</v>
      </c>
      <c r="DZ7" s="242">
        <v>1236</v>
      </c>
      <c r="EA7" s="242">
        <v>5700</v>
      </c>
      <c r="EB7" s="242" t="s">
        <v>83</v>
      </c>
      <c r="EC7" s="242" t="s">
        <v>52</v>
      </c>
      <c r="ED7" s="242" t="s">
        <v>2180</v>
      </c>
      <c r="EE7" s="498">
        <v>577</v>
      </c>
      <c r="EF7" s="22" t="s">
        <v>1037</v>
      </c>
      <c r="EG7" s="22" t="s">
        <v>77</v>
      </c>
      <c r="EH7" s="22">
        <v>33</v>
      </c>
      <c r="EK7" s="242">
        <v>6</v>
      </c>
      <c r="EL7" s="242" t="s">
        <v>157</v>
      </c>
      <c r="EM7" s="242" t="s">
        <v>170</v>
      </c>
      <c r="EN7" s="242">
        <v>797</v>
      </c>
      <c r="EO7" s="242">
        <v>3107</v>
      </c>
      <c r="EP7" s="242" t="s">
        <v>854</v>
      </c>
      <c r="EQ7" s="242" t="s">
        <v>2191</v>
      </c>
      <c r="ER7" s="242" t="s">
        <v>2192</v>
      </c>
      <c r="ES7" s="242">
        <v>16</v>
      </c>
      <c r="ET7" s="22" t="s">
        <v>95</v>
      </c>
      <c r="EU7" s="22"/>
      <c r="EV7" s="22">
        <v>16</v>
      </c>
      <c r="EY7" s="547">
        <v>5</v>
      </c>
      <c r="EZ7" s="547" t="s">
        <v>65</v>
      </c>
      <c r="FA7" s="547" t="s">
        <v>67</v>
      </c>
      <c r="FB7" s="547">
        <v>1219</v>
      </c>
      <c r="FC7" s="547">
        <v>4911</v>
      </c>
      <c r="FD7" s="547" t="s">
        <v>292</v>
      </c>
      <c r="FE7" s="547" t="s">
        <v>1828</v>
      </c>
      <c r="FF7" s="547" t="s">
        <v>2193</v>
      </c>
      <c r="FG7" s="547">
        <v>67</v>
      </c>
      <c r="FH7" s="547" t="s">
        <v>2149</v>
      </c>
      <c r="FI7" s="547" t="s">
        <v>200</v>
      </c>
      <c r="FJ7" s="547">
        <v>22</v>
      </c>
      <c r="FM7" s="564" t="s">
        <v>721</v>
      </c>
      <c r="FN7" s="564" t="s">
        <v>77</v>
      </c>
      <c r="FO7" s="100" t="s">
        <v>1155</v>
      </c>
      <c r="FP7" s="41" t="s">
        <v>116</v>
      </c>
      <c r="FQ7" s="565" t="s">
        <v>721</v>
      </c>
      <c r="FR7" s="100">
        <v>106</v>
      </c>
      <c r="FS7" s="755">
        <f>SUM(FR7,FR8)</f>
        <v>125</v>
      </c>
      <c r="GB7" s="76"/>
      <c r="GC7" s="76" t="s">
        <v>95</v>
      </c>
      <c r="GD7" s="76"/>
      <c r="GE7" s="76">
        <v>12</v>
      </c>
      <c r="GG7" s="76">
        <v>710002569</v>
      </c>
      <c r="GH7" s="76" t="s">
        <v>107</v>
      </c>
      <c r="GI7" s="76" t="s">
        <v>77</v>
      </c>
      <c r="GJ7" s="76">
        <v>21</v>
      </c>
      <c r="GK7" s="13"/>
      <c r="GL7" s="76"/>
      <c r="GM7" s="76" t="s">
        <v>95</v>
      </c>
      <c r="GN7" s="76"/>
      <c r="GO7" s="76">
        <v>47</v>
      </c>
      <c r="GV7" s="76">
        <v>210986741</v>
      </c>
      <c r="GW7" s="76" t="s">
        <v>1061</v>
      </c>
      <c r="GX7" s="76" t="s">
        <v>77</v>
      </c>
      <c r="GY7" s="76">
        <v>12</v>
      </c>
      <c r="GZ7" s="13"/>
      <c r="HA7" s="76">
        <v>210780144</v>
      </c>
      <c r="HB7" s="76" t="s">
        <v>1069</v>
      </c>
      <c r="HC7" s="76" t="s">
        <v>77</v>
      </c>
      <c r="HD7" s="76">
        <v>11</v>
      </c>
      <c r="HE7" s="13"/>
      <c r="HF7" s="76">
        <v>710978248</v>
      </c>
      <c r="HG7" s="76" t="s">
        <v>63</v>
      </c>
      <c r="HH7" s="76" t="s">
        <v>64</v>
      </c>
      <c r="HI7" s="76">
        <v>11</v>
      </c>
      <c r="HJ7" s="13"/>
      <c r="HK7" s="76"/>
      <c r="HL7" s="76" t="s">
        <v>95</v>
      </c>
      <c r="HM7" s="76"/>
      <c r="HN7" s="76">
        <v>35</v>
      </c>
      <c r="HP7" s="76">
        <v>890975568</v>
      </c>
      <c r="HQ7" s="76" t="s">
        <v>657</v>
      </c>
      <c r="HR7" s="76" t="s">
        <v>64</v>
      </c>
      <c r="HS7" s="76">
        <v>56</v>
      </c>
      <c r="HU7" s="76">
        <v>210987640</v>
      </c>
      <c r="HV7" s="76" t="s">
        <v>1068</v>
      </c>
      <c r="HW7" s="76" t="s">
        <v>64</v>
      </c>
      <c r="HX7" s="76">
        <v>12</v>
      </c>
      <c r="HZ7" s="76">
        <v>580780187</v>
      </c>
      <c r="IA7" s="76" t="s">
        <v>94</v>
      </c>
      <c r="IB7" s="76" t="s">
        <v>77</v>
      </c>
      <c r="IC7" s="76">
        <v>18</v>
      </c>
      <c r="IF7" s="27">
        <v>890000318</v>
      </c>
      <c r="IG7" s="27" t="s">
        <v>694</v>
      </c>
      <c r="IH7" s="27" t="s">
        <v>77</v>
      </c>
      <c r="II7" s="76" t="s">
        <v>721</v>
      </c>
      <c r="IJ7" s="76">
        <v>16</v>
      </c>
    </row>
    <row r="8" spans="1:245" ht="28.05" customHeight="1" x14ac:dyDescent="0.3">
      <c r="A8" s="242">
        <v>1</v>
      </c>
      <c r="B8" s="242" t="s">
        <v>176</v>
      </c>
      <c r="C8" s="493" t="s">
        <v>301</v>
      </c>
      <c r="D8" s="242">
        <v>1508</v>
      </c>
      <c r="E8" s="242">
        <v>1410</v>
      </c>
      <c r="F8" s="242" t="s">
        <v>491</v>
      </c>
      <c r="G8" s="242" t="s">
        <v>2194</v>
      </c>
      <c r="H8" s="242" t="s">
        <v>619</v>
      </c>
      <c r="I8" s="242">
        <v>41</v>
      </c>
      <c r="J8" s="556" t="s">
        <v>76</v>
      </c>
      <c r="K8" s="556" t="s">
        <v>77</v>
      </c>
      <c r="L8" s="556">
        <v>33</v>
      </c>
      <c r="O8" s="510">
        <v>5</v>
      </c>
      <c r="P8" s="507" t="s">
        <v>176</v>
      </c>
      <c r="Q8" s="504" t="s">
        <v>301</v>
      </c>
      <c r="R8" s="507">
        <v>729</v>
      </c>
      <c r="S8" s="507">
        <v>435</v>
      </c>
      <c r="T8" s="507" t="s">
        <v>1844</v>
      </c>
      <c r="U8" s="507" t="s">
        <v>2195</v>
      </c>
      <c r="V8" s="507" t="s">
        <v>2196</v>
      </c>
      <c r="W8" s="507">
        <v>21</v>
      </c>
      <c r="X8" s="337" t="s">
        <v>721</v>
      </c>
      <c r="Y8" s="337" t="s">
        <v>77</v>
      </c>
      <c r="Z8" s="337">
        <v>19</v>
      </c>
      <c r="AC8" s="516">
        <v>30</v>
      </c>
      <c r="AD8" s="516" t="s">
        <v>86</v>
      </c>
      <c r="AE8" s="517" t="s">
        <v>87</v>
      </c>
      <c r="AF8" s="516">
        <v>116</v>
      </c>
      <c r="AG8" s="516">
        <v>2762</v>
      </c>
      <c r="AH8" s="516" t="s">
        <v>1050</v>
      </c>
      <c r="AI8" s="516" t="s">
        <v>676</v>
      </c>
      <c r="AJ8" s="516" t="s">
        <v>1527</v>
      </c>
      <c r="AK8" s="516">
        <v>22</v>
      </c>
      <c r="AL8" s="518" t="s">
        <v>125</v>
      </c>
      <c r="AM8" s="518" t="s">
        <v>77</v>
      </c>
      <c r="AN8" s="518">
        <v>21</v>
      </c>
      <c r="AQ8" s="337">
        <v>27</v>
      </c>
      <c r="AR8" s="337" t="s">
        <v>1127</v>
      </c>
      <c r="AS8" s="502" t="s">
        <v>1128</v>
      </c>
      <c r="AT8" s="337">
        <v>96</v>
      </c>
      <c r="AU8" s="337">
        <v>615</v>
      </c>
      <c r="AV8" s="337" t="s">
        <v>223</v>
      </c>
      <c r="AW8" s="337" t="s">
        <v>2189</v>
      </c>
      <c r="AX8" s="337" t="s">
        <v>1393</v>
      </c>
      <c r="AY8" s="337">
        <v>39</v>
      </c>
      <c r="AZ8" s="337" t="s">
        <v>95</v>
      </c>
      <c r="BA8" s="337"/>
      <c r="BB8" s="337" t="s">
        <v>269</v>
      </c>
      <c r="BE8" s="518">
        <v>10</v>
      </c>
      <c r="BF8" s="518" t="s">
        <v>86</v>
      </c>
      <c r="BG8" s="522" t="s">
        <v>87</v>
      </c>
      <c r="BH8" s="518">
        <v>323</v>
      </c>
      <c r="BI8" s="518">
        <v>4617</v>
      </c>
      <c r="BJ8" s="518" t="s">
        <v>193</v>
      </c>
      <c r="BK8" s="518" t="s">
        <v>1257</v>
      </c>
      <c r="BL8" s="518" t="s">
        <v>2190</v>
      </c>
      <c r="BM8" s="550">
        <v>30</v>
      </c>
      <c r="BN8" s="547" t="s">
        <v>95</v>
      </c>
      <c r="BO8" s="547"/>
      <c r="BP8" s="547" t="s">
        <v>343</v>
      </c>
      <c r="BS8" s="22">
        <v>2</v>
      </c>
      <c r="BT8" s="22" t="s">
        <v>554</v>
      </c>
      <c r="BU8" s="22" t="s">
        <v>555</v>
      </c>
      <c r="BV8" s="22">
        <v>2864</v>
      </c>
      <c r="BW8" s="22">
        <v>67</v>
      </c>
      <c r="BX8" s="22" t="s">
        <v>1112</v>
      </c>
      <c r="BY8" s="22" t="s">
        <v>168</v>
      </c>
      <c r="BZ8" s="22" t="s">
        <v>152</v>
      </c>
      <c r="CA8" s="22" t="s">
        <v>60</v>
      </c>
      <c r="CB8" s="240"/>
      <c r="CC8" s="154"/>
      <c r="CD8" s="154"/>
      <c r="CG8" s="242">
        <v>7</v>
      </c>
      <c r="CH8" s="242" t="s">
        <v>277</v>
      </c>
      <c r="CI8" s="493" t="s">
        <v>511</v>
      </c>
      <c r="CJ8" s="242">
        <v>779</v>
      </c>
      <c r="CK8" s="242">
        <v>2316</v>
      </c>
      <c r="CL8" s="242" t="s">
        <v>289</v>
      </c>
      <c r="CM8" s="242" t="s">
        <v>671</v>
      </c>
      <c r="CN8" s="242" t="s">
        <v>2197</v>
      </c>
      <c r="CO8" s="242">
        <v>20</v>
      </c>
      <c r="CP8" s="242" t="s">
        <v>1036</v>
      </c>
      <c r="CQ8" s="242" t="s">
        <v>77</v>
      </c>
      <c r="CR8" s="242">
        <v>11</v>
      </c>
      <c r="CU8" s="314">
        <v>1</v>
      </c>
      <c r="CV8" s="314" t="s">
        <v>176</v>
      </c>
      <c r="CW8" s="314" t="s">
        <v>301</v>
      </c>
      <c r="CX8" s="314">
        <v>746</v>
      </c>
      <c r="CY8" s="314">
        <v>484</v>
      </c>
      <c r="CZ8" s="314" t="s">
        <v>1174</v>
      </c>
      <c r="DA8" s="314" t="s">
        <v>899</v>
      </c>
      <c r="DB8" s="314" t="s">
        <v>2198</v>
      </c>
      <c r="DC8" s="314">
        <v>17</v>
      </c>
      <c r="DD8" s="314" t="s">
        <v>95</v>
      </c>
      <c r="DE8" s="314"/>
      <c r="DF8" s="314">
        <v>17</v>
      </c>
      <c r="DI8" s="314">
        <v>4</v>
      </c>
      <c r="DJ8" s="314" t="s">
        <v>176</v>
      </c>
      <c r="DK8" s="314" t="s">
        <v>301</v>
      </c>
      <c r="DL8" s="314">
        <v>1281</v>
      </c>
      <c r="DM8" s="314">
        <v>879</v>
      </c>
      <c r="DN8" s="314" t="s">
        <v>688</v>
      </c>
      <c r="DO8" s="314" t="s">
        <v>2199</v>
      </c>
      <c r="DP8" s="314" t="s">
        <v>2200</v>
      </c>
      <c r="DQ8" s="314">
        <v>13</v>
      </c>
      <c r="DR8" s="314" t="s">
        <v>95</v>
      </c>
      <c r="DS8" s="314"/>
      <c r="DT8" s="314">
        <v>13</v>
      </c>
      <c r="DW8" s="242">
        <v>8</v>
      </c>
      <c r="DX8" s="242" t="s">
        <v>71</v>
      </c>
      <c r="DY8" s="242" t="s">
        <v>72</v>
      </c>
      <c r="DZ8" s="242">
        <v>1236</v>
      </c>
      <c r="EA8" s="242">
        <v>5700</v>
      </c>
      <c r="EB8" s="242" t="s">
        <v>83</v>
      </c>
      <c r="EC8" s="242" t="s">
        <v>52</v>
      </c>
      <c r="ED8" s="242" t="s">
        <v>2180</v>
      </c>
      <c r="EE8" s="498">
        <v>577</v>
      </c>
      <c r="EF8" s="22" t="s">
        <v>657</v>
      </c>
      <c r="EG8" s="22" t="s">
        <v>64</v>
      </c>
      <c r="EH8" s="22">
        <v>23</v>
      </c>
      <c r="EK8" s="537">
        <v>8</v>
      </c>
      <c r="EL8" s="537" t="s">
        <v>65</v>
      </c>
      <c r="EM8" s="537" t="s">
        <v>67</v>
      </c>
      <c r="EN8" s="537">
        <v>443</v>
      </c>
      <c r="EO8" s="537">
        <v>2157</v>
      </c>
      <c r="EP8" s="537" t="s">
        <v>613</v>
      </c>
      <c r="EQ8" s="537" t="s">
        <v>1374</v>
      </c>
      <c r="ER8" s="537" t="s">
        <v>2201</v>
      </c>
      <c r="ES8" s="537">
        <v>15</v>
      </c>
      <c r="ET8" s="314" t="s">
        <v>95</v>
      </c>
      <c r="EU8" s="314"/>
      <c r="EV8" s="314">
        <v>15</v>
      </c>
      <c r="EY8" s="547">
        <v>5</v>
      </c>
      <c r="EZ8" s="547" t="s">
        <v>65</v>
      </c>
      <c r="FA8" s="547" t="s">
        <v>67</v>
      </c>
      <c r="FB8" s="547">
        <v>1219</v>
      </c>
      <c r="FC8" s="547">
        <v>4911</v>
      </c>
      <c r="FD8" s="547" t="s">
        <v>292</v>
      </c>
      <c r="FE8" s="547" t="s">
        <v>1828</v>
      </c>
      <c r="FF8" s="547" t="s">
        <v>2193</v>
      </c>
      <c r="FG8" s="547">
        <v>67</v>
      </c>
      <c r="FH8" s="547" t="s">
        <v>96</v>
      </c>
      <c r="FI8" s="547" t="s">
        <v>64</v>
      </c>
      <c r="FJ8" s="547">
        <v>20</v>
      </c>
      <c r="FM8" s="133" t="s">
        <v>721</v>
      </c>
      <c r="FN8" s="133" t="s">
        <v>77</v>
      </c>
      <c r="FO8" s="47" t="s">
        <v>176</v>
      </c>
      <c r="FP8" s="47" t="s">
        <v>301</v>
      </c>
      <c r="FQ8" s="133" t="s">
        <v>721</v>
      </c>
      <c r="FR8" s="47">
        <v>19</v>
      </c>
      <c r="FS8" s="756"/>
      <c r="GG8" s="76"/>
      <c r="GH8" s="76" t="s">
        <v>95</v>
      </c>
      <c r="GI8" s="76"/>
      <c r="GJ8" s="76">
        <v>11</v>
      </c>
      <c r="GV8" s="76"/>
      <c r="GW8" s="76" t="s">
        <v>95</v>
      </c>
      <c r="GX8" s="76"/>
      <c r="GY8" s="76">
        <v>35</v>
      </c>
      <c r="HA8" s="76"/>
      <c r="HB8" s="76" t="s">
        <v>95</v>
      </c>
      <c r="HC8" s="76"/>
      <c r="HD8" s="76">
        <v>25</v>
      </c>
      <c r="HF8" s="76"/>
      <c r="HG8" s="76" t="s">
        <v>95</v>
      </c>
      <c r="HH8" s="76"/>
      <c r="HI8" s="76">
        <v>38</v>
      </c>
      <c r="HP8" s="76">
        <v>210986741</v>
      </c>
      <c r="HQ8" s="76" t="s">
        <v>1061</v>
      </c>
      <c r="HR8" s="76" t="s">
        <v>77</v>
      </c>
      <c r="HS8" s="76">
        <v>47</v>
      </c>
      <c r="HU8" s="76"/>
      <c r="HV8" s="76" t="s">
        <v>95</v>
      </c>
      <c r="HW8" s="76"/>
      <c r="HX8" s="76">
        <v>96</v>
      </c>
      <c r="HZ8" s="76">
        <v>710978214</v>
      </c>
      <c r="IA8" s="76" t="s">
        <v>119</v>
      </c>
      <c r="IB8" s="76" t="s">
        <v>64</v>
      </c>
      <c r="IC8" s="76">
        <v>13</v>
      </c>
      <c r="IF8" s="754">
        <v>890975568</v>
      </c>
      <c r="IG8" s="754" t="s">
        <v>657</v>
      </c>
      <c r="IH8" s="754" t="s">
        <v>64</v>
      </c>
      <c r="II8" s="181" t="s">
        <v>721</v>
      </c>
      <c r="IJ8" s="76">
        <v>15</v>
      </c>
      <c r="IK8" s="754">
        <f>SUM(IJ8,IJ9)</f>
        <v>71</v>
      </c>
    </row>
    <row r="9" spans="1:245" ht="42" customHeight="1" x14ac:dyDescent="0.3">
      <c r="A9" s="242">
        <v>1</v>
      </c>
      <c r="B9" s="242" t="s">
        <v>176</v>
      </c>
      <c r="C9" s="493" t="s">
        <v>301</v>
      </c>
      <c r="D9" s="242">
        <v>1508</v>
      </c>
      <c r="E9" s="242">
        <v>1410</v>
      </c>
      <c r="F9" s="242" t="s">
        <v>491</v>
      </c>
      <c r="G9" s="242" t="s">
        <v>2194</v>
      </c>
      <c r="H9" s="242" t="s">
        <v>619</v>
      </c>
      <c r="I9" s="242">
        <v>41</v>
      </c>
      <c r="J9" s="631" t="s">
        <v>95</v>
      </c>
      <c r="K9" s="631"/>
      <c r="L9" s="631" t="s">
        <v>182</v>
      </c>
      <c r="O9" s="510">
        <v>5</v>
      </c>
      <c r="P9" s="507" t="s">
        <v>176</v>
      </c>
      <c r="Q9" s="504" t="s">
        <v>301</v>
      </c>
      <c r="R9" s="507">
        <v>729</v>
      </c>
      <c r="S9" s="507">
        <v>435</v>
      </c>
      <c r="T9" s="507" t="s">
        <v>1844</v>
      </c>
      <c r="U9" s="507" t="s">
        <v>2195</v>
      </c>
      <c r="V9" s="507" t="s">
        <v>2196</v>
      </c>
      <c r="W9" s="507">
        <v>21</v>
      </c>
      <c r="X9" s="543" t="s">
        <v>95</v>
      </c>
      <c r="Y9" s="543"/>
      <c r="Z9" s="543" t="s">
        <v>343</v>
      </c>
      <c r="AC9" s="516">
        <v>30</v>
      </c>
      <c r="AD9" s="516" t="s">
        <v>86</v>
      </c>
      <c r="AE9" s="517" t="s">
        <v>87</v>
      </c>
      <c r="AF9" s="516">
        <v>116</v>
      </c>
      <c r="AG9" s="516">
        <v>2762</v>
      </c>
      <c r="AH9" s="516" t="s">
        <v>1050</v>
      </c>
      <c r="AI9" s="516" t="s">
        <v>676</v>
      </c>
      <c r="AJ9" s="516" t="s">
        <v>1527</v>
      </c>
      <c r="AK9" s="516">
        <v>22</v>
      </c>
      <c r="AL9" s="518" t="s">
        <v>95</v>
      </c>
      <c r="AM9" s="518"/>
      <c r="AN9" s="518" t="s">
        <v>697</v>
      </c>
      <c r="AQ9" s="242">
        <v>18</v>
      </c>
      <c r="AR9" s="242" t="s">
        <v>252</v>
      </c>
      <c r="AS9" s="493" t="s">
        <v>477</v>
      </c>
      <c r="AT9" s="242">
        <v>174</v>
      </c>
      <c r="AU9" s="242">
        <v>1872</v>
      </c>
      <c r="AV9" s="242" t="s">
        <v>238</v>
      </c>
      <c r="AW9" s="242" t="s">
        <v>594</v>
      </c>
      <c r="AX9" s="242" t="s">
        <v>2202</v>
      </c>
      <c r="AY9" s="242">
        <v>19</v>
      </c>
      <c r="AZ9" s="239" t="s">
        <v>1715</v>
      </c>
      <c r="BA9" s="239" t="s">
        <v>77</v>
      </c>
      <c r="BB9" s="239">
        <v>15</v>
      </c>
      <c r="BE9" s="242">
        <v>1</v>
      </c>
      <c r="BF9" s="242" t="s">
        <v>369</v>
      </c>
      <c r="BG9" s="493" t="s">
        <v>370</v>
      </c>
      <c r="BH9" s="242">
        <v>6180</v>
      </c>
      <c r="BI9" s="242">
        <v>0</v>
      </c>
      <c r="BJ9" s="242" t="s">
        <v>371</v>
      </c>
      <c r="BK9" s="242" t="s">
        <v>1288</v>
      </c>
      <c r="BL9" s="498" t="s">
        <v>152</v>
      </c>
      <c r="BM9" s="22" t="s">
        <v>234</v>
      </c>
      <c r="BN9" s="153"/>
      <c r="BO9" s="238"/>
      <c r="BP9" s="238"/>
      <c r="BS9" s="314">
        <v>3</v>
      </c>
      <c r="BT9" s="314" t="s">
        <v>254</v>
      </c>
      <c r="BU9" s="314" t="s">
        <v>255</v>
      </c>
      <c r="BV9" s="314">
        <v>2499</v>
      </c>
      <c r="BW9" s="314">
        <v>81</v>
      </c>
      <c r="BX9" s="314" t="s">
        <v>770</v>
      </c>
      <c r="BY9" s="314" t="s">
        <v>1432</v>
      </c>
      <c r="BZ9" s="314" t="s">
        <v>152</v>
      </c>
      <c r="CA9" s="314" t="s">
        <v>60</v>
      </c>
      <c r="CB9" s="240"/>
      <c r="CC9" s="154"/>
      <c r="CD9" s="154"/>
      <c r="CG9" s="242">
        <v>7</v>
      </c>
      <c r="CH9" s="242" t="s">
        <v>277</v>
      </c>
      <c r="CI9" s="493" t="s">
        <v>511</v>
      </c>
      <c r="CJ9" s="242">
        <v>779</v>
      </c>
      <c r="CK9" s="242">
        <v>2316</v>
      </c>
      <c r="CL9" s="242" t="s">
        <v>289</v>
      </c>
      <c r="CM9" s="242" t="s">
        <v>671</v>
      </c>
      <c r="CN9" s="242" t="s">
        <v>2197</v>
      </c>
      <c r="CO9" s="242">
        <v>20</v>
      </c>
      <c r="CP9" s="242" t="s">
        <v>95</v>
      </c>
      <c r="CQ9" s="242"/>
      <c r="CR9" s="242" t="s">
        <v>1742</v>
      </c>
      <c r="CU9" s="22">
        <v>2</v>
      </c>
      <c r="CV9" s="22" t="s">
        <v>254</v>
      </c>
      <c r="CW9" s="22" t="s">
        <v>255</v>
      </c>
      <c r="CX9" s="22">
        <v>633</v>
      </c>
      <c r="CY9" s="22">
        <v>11</v>
      </c>
      <c r="CZ9" s="22" t="s">
        <v>1764</v>
      </c>
      <c r="DA9" s="22" t="s">
        <v>2203</v>
      </c>
      <c r="DB9" s="22" t="s">
        <v>152</v>
      </c>
      <c r="DC9" s="22" t="s">
        <v>60</v>
      </c>
      <c r="DD9" s="153"/>
      <c r="DE9" s="238"/>
      <c r="DF9" s="238"/>
      <c r="DH9" s="632" t="s">
        <v>2204</v>
      </c>
      <c r="DI9" s="22">
        <v>1</v>
      </c>
      <c r="DJ9" s="22" t="s">
        <v>254</v>
      </c>
      <c r="DK9" s="22" t="s">
        <v>255</v>
      </c>
      <c r="DL9" s="22">
        <v>2991</v>
      </c>
      <c r="DM9" s="22">
        <v>22</v>
      </c>
      <c r="DN9" s="22" t="s">
        <v>400</v>
      </c>
      <c r="DO9" s="22" t="s">
        <v>918</v>
      </c>
      <c r="DP9" s="22" t="s">
        <v>152</v>
      </c>
      <c r="DQ9" s="22" t="s">
        <v>60</v>
      </c>
      <c r="DR9" s="153"/>
      <c r="DS9" s="238"/>
      <c r="DT9" s="238"/>
      <c r="DW9" s="242">
        <v>8</v>
      </c>
      <c r="DX9" s="242" t="s">
        <v>71</v>
      </c>
      <c r="DY9" s="242" t="s">
        <v>72</v>
      </c>
      <c r="DZ9" s="242">
        <v>1236</v>
      </c>
      <c r="EA9" s="242">
        <v>5700</v>
      </c>
      <c r="EB9" s="242" t="s">
        <v>83</v>
      </c>
      <c r="EC9" s="242" t="s">
        <v>52</v>
      </c>
      <c r="ED9" s="242" t="s">
        <v>2180</v>
      </c>
      <c r="EE9" s="498">
        <v>577</v>
      </c>
      <c r="EF9" s="22" t="s">
        <v>968</v>
      </c>
      <c r="EG9" s="22" t="s">
        <v>64</v>
      </c>
      <c r="EH9" s="22">
        <v>16</v>
      </c>
      <c r="EK9" s="242">
        <v>9</v>
      </c>
      <c r="EL9" s="242" t="s">
        <v>226</v>
      </c>
      <c r="EM9" s="242" t="s">
        <v>272</v>
      </c>
      <c r="EN9" s="242">
        <v>392</v>
      </c>
      <c r="EO9" s="242">
        <v>1255</v>
      </c>
      <c r="EP9" s="242" t="s">
        <v>1524</v>
      </c>
      <c r="EQ9" s="242" t="s">
        <v>1198</v>
      </c>
      <c r="ER9" s="242" t="s">
        <v>2205</v>
      </c>
      <c r="ES9" s="242">
        <v>15</v>
      </c>
      <c r="ET9" s="22" t="s">
        <v>95</v>
      </c>
      <c r="EU9" s="22"/>
      <c r="EV9" s="22">
        <v>15</v>
      </c>
      <c r="EY9" s="547">
        <v>5</v>
      </c>
      <c r="EZ9" s="547" t="s">
        <v>65</v>
      </c>
      <c r="FA9" s="547" t="s">
        <v>67</v>
      </c>
      <c r="FB9" s="547">
        <v>1219</v>
      </c>
      <c r="FC9" s="547">
        <v>4911</v>
      </c>
      <c r="FD9" s="547" t="s">
        <v>292</v>
      </c>
      <c r="FE9" s="547" t="s">
        <v>1828</v>
      </c>
      <c r="FF9" s="547" t="s">
        <v>2193</v>
      </c>
      <c r="FG9" s="547">
        <v>67</v>
      </c>
      <c r="FH9" s="547" t="s">
        <v>95</v>
      </c>
      <c r="FI9" s="547"/>
      <c r="FJ9" s="547">
        <v>25</v>
      </c>
      <c r="FM9" s="242" t="s">
        <v>657</v>
      </c>
      <c r="FN9" s="242" t="s">
        <v>64</v>
      </c>
      <c r="FO9" s="76" t="s">
        <v>1155</v>
      </c>
      <c r="FP9" s="75" t="s">
        <v>116</v>
      </c>
      <c r="FQ9" s="60" t="s">
        <v>721</v>
      </c>
      <c r="FR9" s="118">
        <v>14</v>
      </c>
      <c r="FS9" s="76">
        <v>14</v>
      </c>
      <c r="FT9" s="754">
        <f>SUM(FS9,FS10)</f>
        <v>65</v>
      </c>
      <c r="GG9" s="13"/>
      <c r="GH9" s="13"/>
      <c r="GI9" s="13"/>
      <c r="GJ9" s="13"/>
      <c r="HP9" s="76">
        <v>710002569</v>
      </c>
      <c r="HQ9" s="76" t="s">
        <v>107</v>
      </c>
      <c r="HR9" s="76" t="s">
        <v>77</v>
      </c>
      <c r="HS9" s="76">
        <v>38</v>
      </c>
      <c r="HZ9" s="76">
        <v>710002288</v>
      </c>
      <c r="IA9" s="76" t="s">
        <v>103</v>
      </c>
      <c r="IB9" s="76" t="s">
        <v>77</v>
      </c>
      <c r="IC9" s="76">
        <v>13</v>
      </c>
      <c r="IF9" s="768"/>
      <c r="IG9" s="768"/>
      <c r="IH9" s="768"/>
      <c r="II9" s="76" t="s">
        <v>2206</v>
      </c>
      <c r="IJ9" s="76">
        <v>56</v>
      </c>
      <c r="IK9" s="754"/>
    </row>
    <row r="10" spans="1:245" ht="31.2" x14ac:dyDescent="0.3">
      <c r="A10" s="337">
        <v>9</v>
      </c>
      <c r="B10" s="337" t="s">
        <v>117</v>
      </c>
      <c r="C10" s="502" t="s">
        <v>137</v>
      </c>
      <c r="D10" s="337">
        <v>44</v>
      </c>
      <c r="E10" s="337">
        <v>90</v>
      </c>
      <c r="F10" s="337" t="s">
        <v>256</v>
      </c>
      <c r="G10" s="337" t="s">
        <v>1296</v>
      </c>
      <c r="H10" s="337" t="s">
        <v>152</v>
      </c>
      <c r="I10" s="542">
        <v>11</v>
      </c>
      <c r="J10" s="561" t="s">
        <v>76</v>
      </c>
      <c r="K10" s="561" t="s">
        <v>77</v>
      </c>
      <c r="L10" s="561">
        <v>11</v>
      </c>
      <c r="O10" s="509">
        <v>16</v>
      </c>
      <c r="P10" s="505" t="s">
        <v>252</v>
      </c>
      <c r="Q10" s="501" t="s">
        <v>477</v>
      </c>
      <c r="R10" s="505">
        <v>105</v>
      </c>
      <c r="S10" s="505">
        <v>808</v>
      </c>
      <c r="T10" s="505" t="s">
        <v>1905</v>
      </c>
      <c r="U10" s="505" t="s">
        <v>538</v>
      </c>
      <c r="V10" s="505" t="s">
        <v>2207</v>
      </c>
      <c r="W10" s="544">
        <v>11</v>
      </c>
      <c r="X10" s="60" t="s">
        <v>95</v>
      </c>
      <c r="Y10" s="60"/>
      <c r="Z10" s="60">
        <v>11</v>
      </c>
      <c r="AC10" s="505">
        <v>20</v>
      </c>
      <c r="AD10" s="505" t="s">
        <v>65</v>
      </c>
      <c r="AE10" s="501" t="s">
        <v>67</v>
      </c>
      <c r="AF10" s="505">
        <v>242</v>
      </c>
      <c r="AG10" s="505">
        <v>2313</v>
      </c>
      <c r="AH10" s="505" t="s">
        <v>408</v>
      </c>
      <c r="AI10" s="505" t="s">
        <v>2016</v>
      </c>
      <c r="AJ10" s="505" t="s">
        <v>2208</v>
      </c>
      <c r="AK10" s="505">
        <v>21</v>
      </c>
      <c r="AL10" s="239" t="s">
        <v>125</v>
      </c>
      <c r="AM10" s="239" t="s">
        <v>77</v>
      </c>
      <c r="AN10" s="239">
        <v>13</v>
      </c>
      <c r="AQ10" s="242">
        <v>18</v>
      </c>
      <c r="AR10" s="242" t="s">
        <v>252</v>
      </c>
      <c r="AS10" s="493" t="s">
        <v>477</v>
      </c>
      <c r="AT10" s="242">
        <v>174</v>
      </c>
      <c r="AU10" s="242">
        <v>1872</v>
      </c>
      <c r="AV10" s="242" t="s">
        <v>238</v>
      </c>
      <c r="AW10" s="242" t="s">
        <v>594</v>
      </c>
      <c r="AX10" s="242" t="s">
        <v>2202</v>
      </c>
      <c r="AY10" s="242">
        <v>19</v>
      </c>
      <c r="AZ10" s="239" t="s">
        <v>95</v>
      </c>
      <c r="BA10" s="239"/>
      <c r="BB10" s="239" t="s">
        <v>251</v>
      </c>
      <c r="BE10" s="518">
        <v>2</v>
      </c>
      <c r="BF10" s="518" t="s">
        <v>554</v>
      </c>
      <c r="BG10" s="522" t="s">
        <v>555</v>
      </c>
      <c r="BH10" s="518">
        <v>3053</v>
      </c>
      <c r="BI10" s="518">
        <v>2</v>
      </c>
      <c r="BJ10" s="518" t="s">
        <v>1027</v>
      </c>
      <c r="BK10" s="518" t="s">
        <v>239</v>
      </c>
      <c r="BL10" s="523" t="s">
        <v>152</v>
      </c>
      <c r="BM10" s="547" t="s">
        <v>60</v>
      </c>
      <c r="BN10" s="240"/>
      <c r="BO10" s="154"/>
      <c r="BP10" s="154"/>
      <c r="BS10" s="22">
        <v>4</v>
      </c>
      <c r="BT10" s="22" t="s">
        <v>482</v>
      </c>
      <c r="BU10" s="22" t="s">
        <v>645</v>
      </c>
      <c r="BV10" s="22">
        <v>1180</v>
      </c>
      <c r="BW10" s="22">
        <v>13</v>
      </c>
      <c r="BX10" s="22" t="s">
        <v>1166</v>
      </c>
      <c r="BY10" s="22" t="s">
        <v>1574</v>
      </c>
      <c r="BZ10" s="22" t="s">
        <v>152</v>
      </c>
      <c r="CA10" s="22" t="s">
        <v>60</v>
      </c>
      <c r="CB10" s="240"/>
      <c r="CC10" s="154"/>
      <c r="CD10" s="154"/>
      <c r="CG10" s="537">
        <v>6</v>
      </c>
      <c r="CH10" s="537" t="s">
        <v>236</v>
      </c>
      <c r="CI10" s="538" t="s">
        <v>440</v>
      </c>
      <c r="CJ10" s="537">
        <v>780</v>
      </c>
      <c r="CK10" s="537">
        <v>796</v>
      </c>
      <c r="CL10" s="537" t="s">
        <v>416</v>
      </c>
      <c r="CM10" s="537" t="s">
        <v>1427</v>
      </c>
      <c r="CN10" s="537" t="s">
        <v>1289</v>
      </c>
      <c r="CO10" s="537">
        <v>18</v>
      </c>
      <c r="CP10" s="537" t="s">
        <v>1036</v>
      </c>
      <c r="CQ10" s="537" t="s">
        <v>77</v>
      </c>
      <c r="CR10" s="537">
        <v>16</v>
      </c>
      <c r="CU10" s="314">
        <v>4</v>
      </c>
      <c r="CV10" s="314" t="s">
        <v>236</v>
      </c>
      <c r="CW10" s="314" t="s">
        <v>440</v>
      </c>
      <c r="CX10" s="314">
        <v>219</v>
      </c>
      <c r="CY10" s="314">
        <v>187</v>
      </c>
      <c r="CZ10" s="314" t="s">
        <v>877</v>
      </c>
      <c r="DA10" s="314" t="s">
        <v>2209</v>
      </c>
      <c r="DB10" s="314" t="s">
        <v>1233</v>
      </c>
      <c r="DC10" s="314" t="s">
        <v>60</v>
      </c>
      <c r="DD10" s="240"/>
      <c r="DE10" s="154"/>
      <c r="DF10" s="154"/>
      <c r="DH10" s="633"/>
      <c r="DI10" s="314">
        <v>2</v>
      </c>
      <c r="DJ10" s="314" t="s">
        <v>554</v>
      </c>
      <c r="DK10" s="314" t="s">
        <v>555</v>
      </c>
      <c r="DL10" s="314">
        <v>2087</v>
      </c>
      <c r="DM10" s="314">
        <v>28</v>
      </c>
      <c r="DN10" s="314" t="s">
        <v>800</v>
      </c>
      <c r="DO10" s="314" t="s">
        <v>1590</v>
      </c>
      <c r="DP10" s="314" t="s">
        <v>152</v>
      </c>
      <c r="DQ10" s="314" t="s">
        <v>60</v>
      </c>
      <c r="DR10" s="240"/>
      <c r="DS10" s="154"/>
      <c r="DT10" s="154"/>
      <c r="DW10" s="242">
        <v>8</v>
      </c>
      <c r="DX10" s="242" t="s">
        <v>71</v>
      </c>
      <c r="DY10" s="242" t="s">
        <v>72</v>
      </c>
      <c r="DZ10" s="242">
        <v>1236</v>
      </c>
      <c r="EA10" s="242">
        <v>5700</v>
      </c>
      <c r="EB10" s="242" t="s">
        <v>83</v>
      </c>
      <c r="EC10" s="242" t="s">
        <v>52</v>
      </c>
      <c r="ED10" s="242" t="s">
        <v>2180</v>
      </c>
      <c r="EE10" s="498">
        <v>577</v>
      </c>
      <c r="EF10" s="22" t="s">
        <v>95</v>
      </c>
      <c r="EG10" s="22"/>
      <c r="EH10" s="22">
        <v>51</v>
      </c>
      <c r="EK10" s="537">
        <v>10</v>
      </c>
      <c r="EL10" s="537" t="s">
        <v>1396</v>
      </c>
      <c r="EM10" s="537" t="s">
        <v>1505</v>
      </c>
      <c r="EN10" s="537">
        <v>379</v>
      </c>
      <c r="EO10" s="537">
        <v>1727</v>
      </c>
      <c r="EP10" s="537" t="s">
        <v>467</v>
      </c>
      <c r="EQ10" s="537" t="s">
        <v>2210</v>
      </c>
      <c r="ER10" s="537" t="s">
        <v>2211</v>
      </c>
      <c r="ES10" s="634">
        <v>11</v>
      </c>
      <c r="ET10" s="314" t="s">
        <v>95</v>
      </c>
      <c r="EU10" s="314"/>
      <c r="EV10" s="314">
        <v>11</v>
      </c>
      <c r="EY10" s="22">
        <v>23</v>
      </c>
      <c r="EZ10" s="22" t="s">
        <v>144</v>
      </c>
      <c r="FA10" s="22" t="s">
        <v>146</v>
      </c>
      <c r="FB10" s="22">
        <v>219</v>
      </c>
      <c r="FC10" s="22">
        <v>679</v>
      </c>
      <c r="FD10" s="22" t="s">
        <v>745</v>
      </c>
      <c r="FE10" s="22" t="s">
        <v>2172</v>
      </c>
      <c r="FF10" s="22" t="s">
        <v>2212</v>
      </c>
      <c r="FG10" s="22">
        <v>28</v>
      </c>
      <c r="FH10" s="22" t="s">
        <v>2149</v>
      </c>
      <c r="FI10" s="22" t="s">
        <v>200</v>
      </c>
      <c r="FJ10" s="22">
        <v>19</v>
      </c>
      <c r="FM10" s="242" t="s">
        <v>657</v>
      </c>
      <c r="FN10" s="242" t="s">
        <v>64</v>
      </c>
      <c r="FO10" s="76" t="s">
        <v>1155</v>
      </c>
      <c r="FP10" s="75" t="s">
        <v>116</v>
      </c>
      <c r="FQ10" s="76" t="s">
        <v>2147</v>
      </c>
      <c r="FR10" s="76">
        <v>23</v>
      </c>
      <c r="FS10" s="754">
        <f>SUM(FR10,FR11)</f>
        <v>51</v>
      </c>
      <c r="FT10" s="754"/>
      <c r="HP10" s="76">
        <v>210987673</v>
      </c>
      <c r="HQ10" s="76" t="s">
        <v>968</v>
      </c>
      <c r="HR10" s="76" t="s">
        <v>64</v>
      </c>
      <c r="HS10" s="76">
        <v>17</v>
      </c>
      <c r="HZ10" s="76">
        <v>710978263</v>
      </c>
      <c r="IA10" s="76" t="s">
        <v>1</v>
      </c>
      <c r="IB10" s="76" t="s">
        <v>64</v>
      </c>
      <c r="IC10" s="76">
        <v>12</v>
      </c>
      <c r="IF10" s="754">
        <v>580971349</v>
      </c>
      <c r="IG10" s="754" t="s">
        <v>681</v>
      </c>
      <c r="IH10" s="754" t="s">
        <v>77</v>
      </c>
      <c r="II10" s="181" t="s">
        <v>721</v>
      </c>
      <c r="IJ10" s="76">
        <v>11</v>
      </c>
      <c r="IK10" s="754">
        <f>SUM(IJ11,IJ10)</f>
        <v>27</v>
      </c>
    </row>
    <row r="11" spans="1:245" x14ac:dyDescent="0.3">
      <c r="A11" s="242">
        <v>4</v>
      </c>
      <c r="B11" s="242" t="s">
        <v>1127</v>
      </c>
      <c r="C11" s="493" t="s">
        <v>1128</v>
      </c>
      <c r="D11" s="242">
        <v>382</v>
      </c>
      <c r="E11" s="242">
        <v>1033</v>
      </c>
      <c r="F11" s="242" t="s">
        <v>633</v>
      </c>
      <c r="G11" s="242" t="s">
        <v>2213</v>
      </c>
      <c r="H11" s="498" t="s">
        <v>1233</v>
      </c>
      <c r="I11" s="22" t="s">
        <v>60</v>
      </c>
      <c r="J11" s="399"/>
      <c r="K11" s="398"/>
      <c r="L11" s="398"/>
      <c r="O11" s="509">
        <v>1</v>
      </c>
      <c r="P11" s="505" t="s">
        <v>254</v>
      </c>
      <c r="Q11" s="501" t="s">
        <v>255</v>
      </c>
      <c r="R11" s="505">
        <v>2228</v>
      </c>
      <c r="S11" s="505">
        <v>32</v>
      </c>
      <c r="T11" s="505" t="s">
        <v>589</v>
      </c>
      <c r="U11" s="505" t="s">
        <v>2194</v>
      </c>
      <c r="V11" s="506" t="s">
        <v>152</v>
      </c>
      <c r="W11" s="545" t="s">
        <v>60</v>
      </c>
      <c r="X11" s="153"/>
      <c r="Y11" s="238"/>
      <c r="Z11" s="238"/>
      <c r="AC11" s="505">
        <v>20</v>
      </c>
      <c r="AD11" s="505" t="s">
        <v>65</v>
      </c>
      <c r="AE11" s="501" t="s">
        <v>67</v>
      </c>
      <c r="AF11" s="505">
        <v>242</v>
      </c>
      <c r="AG11" s="505">
        <v>2313</v>
      </c>
      <c r="AH11" s="505" t="s">
        <v>408</v>
      </c>
      <c r="AI11" s="505" t="s">
        <v>2016</v>
      </c>
      <c r="AJ11" s="505" t="s">
        <v>2208</v>
      </c>
      <c r="AK11" s="505">
        <v>21</v>
      </c>
      <c r="AL11" s="239" t="s">
        <v>95</v>
      </c>
      <c r="AM11" s="239"/>
      <c r="AN11" s="239" t="s">
        <v>182</v>
      </c>
      <c r="AQ11" s="518">
        <v>4</v>
      </c>
      <c r="AR11" s="518" t="s">
        <v>236</v>
      </c>
      <c r="AS11" s="522" t="s">
        <v>440</v>
      </c>
      <c r="AT11" s="518">
        <v>810</v>
      </c>
      <c r="AU11" s="518">
        <v>1177</v>
      </c>
      <c r="AV11" s="518" t="s">
        <v>754</v>
      </c>
      <c r="AW11" s="518" t="s">
        <v>2214</v>
      </c>
      <c r="AX11" s="518" t="s">
        <v>2215</v>
      </c>
      <c r="AY11" s="518">
        <v>18</v>
      </c>
      <c r="AZ11" s="519" t="s">
        <v>1715</v>
      </c>
      <c r="BA11" s="519" t="s">
        <v>77</v>
      </c>
      <c r="BB11" s="519">
        <v>14</v>
      </c>
      <c r="BE11" s="242">
        <v>3</v>
      </c>
      <c r="BF11" s="242" t="s">
        <v>254</v>
      </c>
      <c r="BG11" s="493" t="s">
        <v>255</v>
      </c>
      <c r="BH11" s="242">
        <v>2608</v>
      </c>
      <c r="BI11" s="242">
        <v>19</v>
      </c>
      <c r="BJ11" s="242" t="s">
        <v>806</v>
      </c>
      <c r="BK11" s="242" t="s">
        <v>2199</v>
      </c>
      <c r="BL11" s="498" t="s">
        <v>152</v>
      </c>
      <c r="BM11" s="22" t="s">
        <v>60</v>
      </c>
      <c r="BN11" s="240"/>
      <c r="BO11" s="154"/>
      <c r="BP11" s="154"/>
      <c r="BS11" s="314">
        <v>5</v>
      </c>
      <c r="BT11" s="314" t="s">
        <v>488</v>
      </c>
      <c r="BU11" s="314" t="s">
        <v>489</v>
      </c>
      <c r="BV11" s="314">
        <v>711</v>
      </c>
      <c r="BW11" s="314">
        <v>3</v>
      </c>
      <c r="BX11" s="314" t="s">
        <v>1524</v>
      </c>
      <c r="BY11" s="314" t="s">
        <v>2216</v>
      </c>
      <c r="BZ11" s="314" t="s">
        <v>152</v>
      </c>
      <c r="CA11" s="314" t="s">
        <v>60</v>
      </c>
      <c r="CB11" s="240"/>
      <c r="CC11" s="154"/>
      <c r="CD11" s="154"/>
      <c r="CG11" s="537">
        <v>6</v>
      </c>
      <c r="CH11" s="537" t="s">
        <v>236</v>
      </c>
      <c r="CI11" s="538" t="s">
        <v>440</v>
      </c>
      <c r="CJ11" s="537">
        <v>780</v>
      </c>
      <c r="CK11" s="537">
        <v>796</v>
      </c>
      <c r="CL11" s="537" t="s">
        <v>416</v>
      </c>
      <c r="CM11" s="537" t="s">
        <v>1427</v>
      </c>
      <c r="CN11" s="537" t="s">
        <v>1289</v>
      </c>
      <c r="CO11" s="537">
        <v>18</v>
      </c>
      <c r="CP11" s="537" t="s">
        <v>95</v>
      </c>
      <c r="CQ11" s="537"/>
      <c r="CR11" s="537" t="s">
        <v>343</v>
      </c>
      <c r="CU11" s="22">
        <v>5</v>
      </c>
      <c r="CV11" s="22" t="s">
        <v>624</v>
      </c>
      <c r="CW11" s="22" t="s">
        <v>527</v>
      </c>
      <c r="CX11" s="22">
        <v>185</v>
      </c>
      <c r="CY11" s="22">
        <v>14</v>
      </c>
      <c r="CZ11" s="22" t="s">
        <v>1087</v>
      </c>
      <c r="DA11" s="22" t="s">
        <v>1491</v>
      </c>
      <c r="DB11" s="22" t="s">
        <v>152</v>
      </c>
      <c r="DC11" s="22" t="s">
        <v>60</v>
      </c>
      <c r="DD11" s="240"/>
      <c r="DE11" s="154"/>
      <c r="DF11" s="154"/>
      <c r="DH11" s="633"/>
      <c r="DI11" s="22">
        <v>3</v>
      </c>
      <c r="DJ11" s="22" t="s">
        <v>369</v>
      </c>
      <c r="DK11" s="22" t="s">
        <v>370</v>
      </c>
      <c r="DL11" s="22">
        <v>1334</v>
      </c>
      <c r="DM11" s="22">
        <v>0</v>
      </c>
      <c r="DN11" s="22" t="s">
        <v>386</v>
      </c>
      <c r="DO11" s="22" t="s">
        <v>1538</v>
      </c>
      <c r="DP11" s="22" t="s">
        <v>152</v>
      </c>
      <c r="DQ11" s="22" t="s">
        <v>234</v>
      </c>
      <c r="DR11" s="240"/>
      <c r="DS11" s="154"/>
      <c r="DT11" s="154"/>
      <c r="DW11" s="537">
        <v>10</v>
      </c>
      <c r="DX11" s="537" t="s">
        <v>1127</v>
      </c>
      <c r="DY11" s="537" t="s">
        <v>1128</v>
      </c>
      <c r="DZ11" s="537">
        <v>1115</v>
      </c>
      <c r="EA11" s="537">
        <v>2928</v>
      </c>
      <c r="EB11" s="537" t="s">
        <v>713</v>
      </c>
      <c r="EC11" s="537" t="s">
        <v>2217</v>
      </c>
      <c r="ED11" s="537" t="s">
        <v>1481</v>
      </c>
      <c r="EE11" s="539">
        <v>126</v>
      </c>
      <c r="EF11" s="314" t="s">
        <v>657</v>
      </c>
      <c r="EG11" s="314" t="s">
        <v>64</v>
      </c>
      <c r="EH11" s="314">
        <v>28</v>
      </c>
      <c r="EK11" s="242">
        <v>1</v>
      </c>
      <c r="EL11" s="242" t="s">
        <v>2218</v>
      </c>
      <c r="EM11" s="242" t="s">
        <v>2219</v>
      </c>
      <c r="EN11" s="242">
        <v>34034</v>
      </c>
      <c r="EO11" s="242">
        <v>0</v>
      </c>
      <c r="EP11" s="242" t="s">
        <v>238</v>
      </c>
      <c r="EQ11" s="242" t="s">
        <v>2220</v>
      </c>
      <c r="ER11" s="498" t="s">
        <v>152</v>
      </c>
      <c r="ES11" s="22" t="s">
        <v>234</v>
      </c>
      <c r="ET11" s="153"/>
      <c r="EU11" s="238"/>
      <c r="EV11" s="238"/>
      <c r="EY11" s="22">
        <v>23</v>
      </c>
      <c r="EZ11" s="22" t="s">
        <v>144</v>
      </c>
      <c r="FA11" s="22" t="s">
        <v>146</v>
      </c>
      <c r="FB11" s="22">
        <v>219</v>
      </c>
      <c r="FC11" s="22">
        <v>679</v>
      </c>
      <c r="FD11" s="22" t="s">
        <v>745</v>
      </c>
      <c r="FE11" s="22" t="s">
        <v>2172</v>
      </c>
      <c r="FF11" s="22" t="s">
        <v>2212</v>
      </c>
      <c r="FG11" s="22">
        <v>28</v>
      </c>
      <c r="FH11" s="22" t="s">
        <v>95</v>
      </c>
      <c r="FI11" s="22"/>
      <c r="FJ11" s="22" t="s">
        <v>1742</v>
      </c>
      <c r="FM11" s="242" t="s">
        <v>657</v>
      </c>
      <c r="FN11" s="498" t="s">
        <v>64</v>
      </c>
      <c r="FO11" s="76" t="s">
        <v>1127</v>
      </c>
      <c r="FP11" s="76" t="s">
        <v>1128</v>
      </c>
      <c r="FQ11" s="76" t="s">
        <v>2147</v>
      </c>
      <c r="FR11" s="76">
        <v>28</v>
      </c>
      <c r="FS11" s="754"/>
      <c r="FT11" s="754"/>
      <c r="HP11" s="76">
        <v>710781535</v>
      </c>
      <c r="HQ11" s="76" t="s">
        <v>199</v>
      </c>
      <c r="HR11" s="76" t="s">
        <v>200</v>
      </c>
      <c r="HS11" s="76">
        <v>14</v>
      </c>
      <c r="HZ11" s="76"/>
      <c r="IA11" s="76" t="s">
        <v>95</v>
      </c>
      <c r="IB11" s="76"/>
      <c r="IC11" s="76">
        <v>22</v>
      </c>
      <c r="IF11" s="768"/>
      <c r="IG11" s="768"/>
      <c r="IH11" s="768"/>
      <c r="II11" t="s">
        <v>2142</v>
      </c>
      <c r="IJ11" s="76">
        <v>16</v>
      </c>
      <c r="IK11" s="754"/>
    </row>
    <row r="12" spans="1:245" ht="31.2" x14ac:dyDescent="0.3">
      <c r="A12" s="337">
        <v>5</v>
      </c>
      <c r="B12" s="337" t="s">
        <v>488</v>
      </c>
      <c r="C12" s="502" t="s">
        <v>489</v>
      </c>
      <c r="D12" s="337">
        <v>78</v>
      </c>
      <c r="E12" s="337">
        <v>1</v>
      </c>
      <c r="F12" s="337" t="s">
        <v>408</v>
      </c>
      <c r="G12" s="337" t="s">
        <v>1503</v>
      </c>
      <c r="H12" s="503" t="s">
        <v>152</v>
      </c>
      <c r="I12" s="38" t="s">
        <v>60</v>
      </c>
      <c r="J12" s="240"/>
      <c r="K12" s="154"/>
      <c r="L12" s="154"/>
      <c r="O12" s="510">
        <v>2</v>
      </c>
      <c r="P12" s="507" t="s">
        <v>554</v>
      </c>
      <c r="Q12" s="504" t="s">
        <v>555</v>
      </c>
      <c r="R12" s="507">
        <v>1851</v>
      </c>
      <c r="S12" s="507">
        <v>71</v>
      </c>
      <c r="T12" s="507" t="s">
        <v>1305</v>
      </c>
      <c r="U12" s="507" t="s">
        <v>1223</v>
      </c>
      <c r="V12" s="511" t="s">
        <v>152</v>
      </c>
      <c r="W12" s="546" t="s">
        <v>60</v>
      </c>
      <c r="X12" s="240"/>
      <c r="Y12" s="154"/>
      <c r="Z12" s="154"/>
      <c r="AC12" s="516">
        <v>24</v>
      </c>
      <c r="AD12" s="516" t="s">
        <v>165</v>
      </c>
      <c r="AE12" s="517" t="s">
        <v>166</v>
      </c>
      <c r="AF12" s="516">
        <v>161</v>
      </c>
      <c r="AG12" s="516">
        <v>900</v>
      </c>
      <c r="AH12" s="516" t="s">
        <v>83</v>
      </c>
      <c r="AI12" s="516" t="s">
        <v>993</v>
      </c>
      <c r="AJ12" s="516" t="s">
        <v>2221</v>
      </c>
      <c r="AK12" s="516">
        <v>18</v>
      </c>
      <c r="AL12" s="518" t="s">
        <v>125</v>
      </c>
      <c r="AM12" s="518" t="s">
        <v>77</v>
      </c>
      <c r="AN12" s="518">
        <v>14</v>
      </c>
      <c r="AQ12" s="518">
        <v>4</v>
      </c>
      <c r="AR12" s="518" t="s">
        <v>236</v>
      </c>
      <c r="AS12" s="522" t="s">
        <v>440</v>
      </c>
      <c r="AT12" s="518">
        <v>810</v>
      </c>
      <c r="AU12" s="518">
        <v>1177</v>
      </c>
      <c r="AV12" s="518" t="s">
        <v>754</v>
      </c>
      <c r="AW12" s="518" t="s">
        <v>2214</v>
      </c>
      <c r="AX12" s="518" t="s">
        <v>2215</v>
      </c>
      <c r="AY12" s="550">
        <v>18</v>
      </c>
      <c r="AZ12" s="547" t="s">
        <v>95</v>
      </c>
      <c r="BA12" s="547"/>
      <c r="BB12" s="547" t="s">
        <v>251</v>
      </c>
      <c r="BE12" s="518">
        <v>4</v>
      </c>
      <c r="BF12" s="518" t="s">
        <v>176</v>
      </c>
      <c r="BG12" s="522" t="s">
        <v>301</v>
      </c>
      <c r="BH12" s="518">
        <v>972</v>
      </c>
      <c r="BI12" s="518">
        <v>520</v>
      </c>
      <c r="BJ12" s="518" t="s">
        <v>275</v>
      </c>
      <c r="BK12" s="518" t="s">
        <v>2222</v>
      </c>
      <c r="BL12" s="523" t="s">
        <v>2223</v>
      </c>
      <c r="BM12" s="547" t="s">
        <v>60</v>
      </c>
      <c r="BN12" s="240"/>
      <c r="BO12" s="154"/>
      <c r="BP12" s="154"/>
      <c r="BS12" s="22">
        <v>6</v>
      </c>
      <c r="BT12" s="22" t="s">
        <v>540</v>
      </c>
      <c r="BU12" s="22" t="s">
        <v>609</v>
      </c>
      <c r="BV12" s="22">
        <v>650</v>
      </c>
      <c r="BW12" s="22">
        <v>292</v>
      </c>
      <c r="BX12" s="22" t="s">
        <v>798</v>
      </c>
      <c r="BY12" s="22" t="s">
        <v>2224</v>
      </c>
      <c r="BZ12" s="22" t="s">
        <v>2225</v>
      </c>
      <c r="CA12" s="22" t="s">
        <v>60</v>
      </c>
      <c r="CB12" s="240"/>
      <c r="CC12" s="154"/>
      <c r="CD12" s="154"/>
      <c r="CG12" s="242">
        <v>13</v>
      </c>
      <c r="CH12" s="242" t="s">
        <v>157</v>
      </c>
      <c r="CI12" s="493" t="s">
        <v>170</v>
      </c>
      <c r="CJ12" s="242">
        <v>371</v>
      </c>
      <c r="CK12" s="242">
        <v>1600</v>
      </c>
      <c r="CL12" s="242" t="s">
        <v>68</v>
      </c>
      <c r="CM12" s="242" t="s">
        <v>2172</v>
      </c>
      <c r="CN12" s="242" t="s">
        <v>2226</v>
      </c>
      <c r="CO12" s="242">
        <v>18</v>
      </c>
      <c r="CP12" s="242" t="s">
        <v>1036</v>
      </c>
      <c r="CQ12" s="242" t="s">
        <v>77</v>
      </c>
      <c r="CR12" s="242">
        <v>13</v>
      </c>
      <c r="CU12" s="314">
        <v>6</v>
      </c>
      <c r="CV12" s="314" t="s">
        <v>482</v>
      </c>
      <c r="CW12" s="314" t="s">
        <v>645</v>
      </c>
      <c r="CX12" s="314">
        <v>123</v>
      </c>
      <c r="CY12" s="314">
        <v>2</v>
      </c>
      <c r="CZ12" s="314" t="s">
        <v>945</v>
      </c>
      <c r="DA12" s="314" t="s">
        <v>2227</v>
      </c>
      <c r="DB12" s="314" t="s">
        <v>152</v>
      </c>
      <c r="DC12" s="314" t="s">
        <v>60</v>
      </c>
      <c r="DD12" s="240"/>
      <c r="DE12" s="154"/>
      <c r="DF12" s="154"/>
      <c r="DH12" s="633"/>
      <c r="DI12" s="314">
        <v>5</v>
      </c>
      <c r="DJ12" s="314" t="s">
        <v>236</v>
      </c>
      <c r="DK12" s="314" t="s">
        <v>440</v>
      </c>
      <c r="DL12" s="314">
        <v>526</v>
      </c>
      <c r="DM12" s="314">
        <v>660</v>
      </c>
      <c r="DN12" s="314" t="s">
        <v>517</v>
      </c>
      <c r="DO12" s="314" t="s">
        <v>257</v>
      </c>
      <c r="DP12" s="314" t="s">
        <v>2228</v>
      </c>
      <c r="DQ12" s="314" t="s">
        <v>60</v>
      </c>
      <c r="DR12" s="240"/>
      <c r="DS12" s="154"/>
      <c r="DT12" s="154"/>
      <c r="DW12" s="537">
        <v>10</v>
      </c>
      <c r="DX12" s="537" t="s">
        <v>1127</v>
      </c>
      <c r="DY12" s="537" t="s">
        <v>1128</v>
      </c>
      <c r="DZ12" s="537">
        <v>1115</v>
      </c>
      <c r="EA12" s="537">
        <v>2928</v>
      </c>
      <c r="EB12" s="537" t="s">
        <v>713</v>
      </c>
      <c r="EC12" s="537" t="s">
        <v>2217</v>
      </c>
      <c r="ED12" s="537" t="s">
        <v>1481</v>
      </c>
      <c r="EE12" s="539">
        <v>126</v>
      </c>
      <c r="EF12" s="314" t="s">
        <v>1079</v>
      </c>
      <c r="EG12" s="314" t="s">
        <v>77</v>
      </c>
      <c r="EH12" s="314">
        <v>17</v>
      </c>
      <c r="EK12" s="537">
        <v>2</v>
      </c>
      <c r="EL12" s="537" t="s">
        <v>369</v>
      </c>
      <c r="EM12" s="537" t="s">
        <v>370</v>
      </c>
      <c r="EN12" s="537">
        <v>14952</v>
      </c>
      <c r="EO12" s="537">
        <v>0</v>
      </c>
      <c r="EP12" s="537" t="s">
        <v>806</v>
      </c>
      <c r="EQ12" s="537" t="s">
        <v>1835</v>
      </c>
      <c r="ER12" s="539" t="s">
        <v>152</v>
      </c>
      <c r="ES12" s="314" t="s">
        <v>234</v>
      </c>
      <c r="ET12" s="240"/>
      <c r="EU12" s="154"/>
      <c r="EV12" s="154"/>
      <c r="EY12" s="547">
        <v>18</v>
      </c>
      <c r="EZ12" s="547" t="s">
        <v>117</v>
      </c>
      <c r="FA12" s="547" t="s">
        <v>137</v>
      </c>
      <c r="FB12" s="547">
        <v>349</v>
      </c>
      <c r="FC12" s="547">
        <v>1373</v>
      </c>
      <c r="FD12" s="547" t="s">
        <v>895</v>
      </c>
      <c r="FE12" s="547" t="s">
        <v>2229</v>
      </c>
      <c r="FF12" s="547" t="s">
        <v>2230</v>
      </c>
      <c r="FG12" s="547">
        <v>26</v>
      </c>
      <c r="FH12" s="547" t="s">
        <v>2149</v>
      </c>
      <c r="FI12" s="547" t="s">
        <v>200</v>
      </c>
      <c r="FJ12" s="547">
        <v>19</v>
      </c>
      <c r="FM12" s="243" t="s">
        <v>694</v>
      </c>
      <c r="FN12" s="243" t="s">
        <v>77</v>
      </c>
      <c r="FO12" s="47" t="s">
        <v>1155</v>
      </c>
      <c r="FP12" s="58" t="s">
        <v>116</v>
      </c>
      <c r="FQ12" s="133" t="s">
        <v>721</v>
      </c>
      <c r="FR12" s="47">
        <v>12</v>
      </c>
      <c r="FS12" s="47">
        <v>12</v>
      </c>
      <c r="HP12" s="76"/>
      <c r="HQ12" s="76" t="s">
        <v>95</v>
      </c>
      <c r="HR12" s="76"/>
      <c r="HS12" s="76">
        <v>111</v>
      </c>
      <c r="IF12" s="754">
        <v>710780917</v>
      </c>
      <c r="IG12" s="754" t="s">
        <v>125</v>
      </c>
      <c r="IH12" s="754" t="s">
        <v>77</v>
      </c>
      <c r="II12" s="181" t="s">
        <v>125</v>
      </c>
      <c r="IJ12" s="76">
        <v>134</v>
      </c>
      <c r="IK12" s="754">
        <f>SUM(IJ12,IJ13)</f>
        <v>148</v>
      </c>
    </row>
    <row r="13" spans="1:245" ht="31.2" x14ac:dyDescent="0.3">
      <c r="A13" s="242">
        <v>6</v>
      </c>
      <c r="B13" s="242" t="s">
        <v>554</v>
      </c>
      <c r="C13" s="493" t="s">
        <v>555</v>
      </c>
      <c r="D13" s="242">
        <v>60</v>
      </c>
      <c r="E13" s="242">
        <v>2</v>
      </c>
      <c r="F13" s="242" t="s">
        <v>772</v>
      </c>
      <c r="G13" s="242" t="s">
        <v>404</v>
      </c>
      <c r="H13" s="498" t="s">
        <v>152</v>
      </c>
      <c r="I13" s="22" t="s">
        <v>60</v>
      </c>
      <c r="J13" s="240"/>
      <c r="K13" s="154"/>
      <c r="L13" s="154"/>
      <c r="O13" s="509">
        <v>3</v>
      </c>
      <c r="P13" s="505" t="s">
        <v>369</v>
      </c>
      <c r="Q13" s="501" t="s">
        <v>370</v>
      </c>
      <c r="R13" s="505">
        <v>1258</v>
      </c>
      <c r="S13" s="505">
        <v>0</v>
      </c>
      <c r="T13" s="505" t="s">
        <v>89</v>
      </c>
      <c r="U13" s="505" t="s">
        <v>538</v>
      </c>
      <c r="V13" s="506" t="s">
        <v>152</v>
      </c>
      <c r="W13" s="545" t="s">
        <v>234</v>
      </c>
      <c r="X13" s="240"/>
      <c r="Y13" s="154"/>
      <c r="Z13" s="154"/>
      <c r="AC13" s="516">
        <v>24</v>
      </c>
      <c r="AD13" s="516" t="s">
        <v>165</v>
      </c>
      <c r="AE13" s="517" t="s">
        <v>166</v>
      </c>
      <c r="AF13" s="516">
        <v>161</v>
      </c>
      <c r="AG13" s="516">
        <v>900</v>
      </c>
      <c r="AH13" s="516" t="s">
        <v>83</v>
      </c>
      <c r="AI13" s="516" t="s">
        <v>993</v>
      </c>
      <c r="AJ13" s="516" t="s">
        <v>2221</v>
      </c>
      <c r="AK13" s="516">
        <v>18</v>
      </c>
      <c r="AL13" s="518" t="s">
        <v>95</v>
      </c>
      <c r="AM13" s="518"/>
      <c r="AN13" s="518" t="s">
        <v>251</v>
      </c>
      <c r="AQ13" s="242">
        <v>1</v>
      </c>
      <c r="AR13" s="242" t="s">
        <v>369</v>
      </c>
      <c r="AS13" s="493" t="s">
        <v>370</v>
      </c>
      <c r="AT13" s="242">
        <v>2629</v>
      </c>
      <c r="AU13" s="242">
        <v>0</v>
      </c>
      <c r="AV13" s="242" t="s">
        <v>942</v>
      </c>
      <c r="AW13" s="242" t="s">
        <v>878</v>
      </c>
      <c r="AX13" s="498" t="s">
        <v>152</v>
      </c>
      <c r="AY13" s="22" t="s">
        <v>234</v>
      </c>
      <c r="AZ13" s="153"/>
      <c r="BA13" s="238"/>
      <c r="BB13" s="238"/>
      <c r="BE13" s="242">
        <v>6</v>
      </c>
      <c r="BF13" s="242" t="s">
        <v>482</v>
      </c>
      <c r="BG13" s="493" t="s">
        <v>645</v>
      </c>
      <c r="BH13" s="242">
        <v>496</v>
      </c>
      <c r="BI13" s="242">
        <v>1</v>
      </c>
      <c r="BJ13" s="242" t="s">
        <v>538</v>
      </c>
      <c r="BK13" s="242" t="s">
        <v>1574</v>
      </c>
      <c r="BL13" s="498" t="s">
        <v>152</v>
      </c>
      <c r="BM13" s="22" t="s">
        <v>60</v>
      </c>
      <c r="BN13" s="240"/>
      <c r="BO13" s="154"/>
      <c r="BP13" s="154"/>
      <c r="BS13" s="314">
        <v>7</v>
      </c>
      <c r="BT13" s="314" t="s">
        <v>857</v>
      </c>
      <c r="BU13" s="314" t="s">
        <v>959</v>
      </c>
      <c r="BV13" s="314">
        <v>507</v>
      </c>
      <c r="BW13" s="314">
        <v>249</v>
      </c>
      <c r="BX13" s="314" t="s">
        <v>2231</v>
      </c>
      <c r="BY13" s="314" t="s">
        <v>58</v>
      </c>
      <c r="BZ13" s="314" t="s">
        <v>152</v>
      </c>
      <c r="CA13" s="314" t="s">
        <v>60</v>
      </c>
      <c r="CB13" s="240"/>
      <c r="CC13" s="154"/>
      <c r="CD13" s="154"/>
      <c r="CG13" s="242">
        <v>13</v>
      </c>
      <c r="CH13" s="242" t="s">
        <v>157</v>
      </c>
      <c r="CI13" s="493" t="s">
        <v>170</v>
      </c>
      <c r="CJ13" s="242">
        <v>371</v>
      </c>
      <c r="CK13" s="242">
        <v>1600</v>
      </c>
      <c r="CL13" s="242" t="s">
        <v>68</v>
      </c>
      <c r="CM13" s="242" t="s">
        <v>2172</v>
      </c>
      <c r="CN13" s="242" t="s">
        <v>2226</v>
      </c>
      <c r="CO13" s="242">
        <v>18</v>
      </c>
      <c r="CP13" s="242" t="s">
        <v>95</v>
      </c>
      <c r="CQ13" s="242"/>
      <c r="CR13" s="242" t="s">
        <v>235</v>
      </c>
      <c r="CU13" s="22">
        <v>7</v>
      </c>
      <c r="CV13" s="22" t="s">
        <v>546</v>
      </c>
      <c r="CW13" s="22" t="s">
        <v>592</v>
      </c>
      <c r="CX13" s="22">
        <v>110</v>
      </c>
      <c r="CY13" s="22">
        <v>199</v>
      </c>
      <c r="CZ13" s="22" t="s">
        <v>673</v>
      </c>
      <c r="DA13" s="22" t="s">
        <v>577</v>
      </c>
      <c r="DB13" s="22" t="s">
        <v>2232</v>
      </c>
      <c r="DC13" s="22" t="s">
        <v>60</v>
      </c>
      <c r="DD13" s="240"/>
      <c r="DE13" s="154"/>
      <c r="DF13" s="154"/>
      <c r="DH13" s="633"/>
      <c r="DI13" s="22">
        <v>6</v>
      </c>
      <c r="DJ13" s="22" t="s">
        <v>540</v>
      </c>
      <c r="DK13" s="22" t="s">
        <v>609</v>
      </c>
      <c r="DL13" s="22">
        <v>431</v>
      </c>
      <c r="DM13" s="22">
        <v>387</v>
      </c>
      <c r="DN13" s="22" t="s">
        <v>1457</v>
      </c>
      <c r="DO13" s="22" t="s">
        <v>1818</v>
      </c>
      <c r="DP13" s="22" t="s">
        <v>152</v>
      </c>
      <c r="DQ13" s="22" t="s">
        <v>60</v>
      </c>
      <c r="DR13" s="240"/>
      <c r="DS13" s="154"/>
      <c r="DT13" s="154"/>
      <c r="DW13" s="537">
        <v>10</v>
      </c>
      <c r="DX13" s="537" t="s">
        <v>1127</v>
      </c>
      <c r="DY13" s="537" t="s">
        <v>1128</v>
      </c>
      <c r="DZ13" s="537">
        <v>1115</v>
      </c>
      <c r="EA13" s="537">
        <v>2928</v>
      </c>
      <c r="EB13" s="537" t="s">
        <v>713</v>
      </c>
      <c r="EC13" s="537" t="s">
        <v>2217</v>
      </c>
      <c r="ED13" s="537" t="s">
        <v>1481</v>
      </c>
      <c r="EE13" s="539">
        <v>126</v>
      </c>
      <c r="EF13" s="314" t="s">
        <v>1037</v>
      </c>
      <c r="EG13" s="314" t="s">
        <v>77</v>
      </c>
      <c r="EH13" s="314">
        <v>15</v>
      </c>
      <c r="EK13" s="242">
        <v>4</v>
      </c>
      <c r="EL13" s="242" t="s">
        <v>615</v>
      </c>
      <c r="EM13" s="242" t="s">
        <v>616</v>
      </c>
      <c r="EN13" s="242">
        <v>1204</v>
      </c>
      <c r="EO13" s="242">
        <v>1155</v>
      </c>
      <c r="EP13" s="242" t="s">
        <v>670</v>
      </c>
      <c r="EQ13" s="242" t="s">
        <v>1776</v>
      </c>
      <c r="ER13" s="498" t="s">
        <v>570</v>
      </c>
      <c r="ES13" s="22" t="s">
        <v>60</v>
      </c>
      <c r="ET13" s="240"/>
      <c r="EU13" s="154"/>
      <c r="EV13" s="154"/>
      <c r="EY13" s="547">
        <v>18</v>
      </c>
      <c r="EZ13" s="547" t="s">
        <v>117</v>
      </c>
      <c r="FA13" s="547" t="s">
        <v>137</v>
      </c>
      <c r="FB13" s="547">
        <v>349</v>
      </c>
      <c r="FC13" s="547">
        <v>1373</v>
      </c>
      <c r="FD13" s="547" t="s">
        <v>895</v>
      </c>
      <c r="FE13" s="547" t="s">
        <v>2229</v>
      </c>
      <c r="FF13" s="547" t="s">
        <v>2230</v>
      </c>
      <c r="FG13" s="547">
        <v>26</v>
      </c>
      <c r="FH13" s="547" t="s">
        <v>95</v>
      </c>
      <c r="FI13" s="547"/>
      <c r="FJ13" s="547" t="s">
        <v>269</v>
      </c>
      <c r="FM13" s="242" t="s">
        <v>1631</v>
      </c>
      <c r="FN13" s="242" t="s">
        <v>77</v>
      </c>
      <c r="FO13" s="76" t="s">
        <v>1155</v>
      </c>
      <c r="FP13" s="75" t="s">
        <v>116</v>
      </c>
      <c r="FQ13" s="76" t="s">
        <v>2233</v>
      </c>
      <c r="FR13" s="76">
        <v>44</v>
      </c>
      <c r="FS13" s="754">
        <f>SUM(FR13,FR14)</f>
        <v>72</v>
      </c>
      <c r="FT13" s="754">
        <f>SUM(FS13,FS15)</f>
        <v>87</v>
      </c>
      <c r="IF13" s="768"/>
      <c r="IG13" s="768"/>
      <c r="IH13" s="768"/>
      <c r="II13" s="181" t="s">
        <v>2148</v>
      </c>
      <c r="IJ13" s="76">
        <v>14</v>
      </c>
      <c r="IK13" s="768"/>
    </row>
    <row r="14" spans="1:245" x14ac:dyDescent="0.3">
      <c r="A14" s="337">
        <v>7</v>
      </c>
      <c r="B14" s="337" t="s">
        <v>295</v>
      </c>
      <c r="C14" s="502" t="s">
        <v>537</v>
      </c>
      <c r="D14" s="337">
        <v>53</v>
      </c>
      <c r="E14" s="337">
        <v>51</v>
      </c>
      <c r="F14" s="337" t="s">
        <v>428</v>
      </c>
      <c r="G14" s="337" t="s">
        <v>1438</v>
      </c>
      <c r="H14" s="503" t="s">
        <v>2234</v>
      </c>
      <c r="I14" s="38" t="s">
        <v>60</v>
      </c>
      <c r="J14" s="240"/>
      <c r="K14" s="154"/>
      <c r="L14" s="154"/>
      <c r="O14" s="510">
        <v>4</v>
      </c>
      <c r="P14" s="507" t="s">
        <v>482</v>
      </c>
      <c r="Q14" s="504" t="s">
        <v>645</v>
      </c>
      <c r="R14" s="507">
        <v>867</v>
      </c>
      <c r="S14" s="507">
        <v>42</v>
      </c>
      <c r="T14" s="507" t="s">
        <v>1218</v>
      </c>
      <c r="U14" s="507" t="s">
        <v>1342</v>
      </c>
      <c r="V14" s="511" t="s">
        <v>152</v>
      </c>
      <c r="W14" s="546" t="s">
        <v>60</v>
      </c>
      <c r="X14" s="240"/>
      <c r="Y14" s="154"/>
      <c r="Z14" s="154"/>
      <c r="AC14" s="505">
        <v>15</v>
      </c>
      <c r="AD14" s="505" t="s">
        <v>101</v>
      </c>
      <c r="AE14" s="501" t="s">
        <v>127</v>
      </c>
      <c r="AF14" s="505">
        <v>302</v>
      </c>
      <c r="AG14" s="505">
        <v>1628</v>
      </c>
      <c r="AH14" s="505" t="s">
        <v>840</v>
      </c>
      <c r="AI14" s="505" t="s">
        <v>1403</v>
      </c>
      <c r="AJ14" s="505" t="s">
        <v>2235</v>
      </c>
      <c r="AK14" s="505">
        <v>16</v>
      </c>
      <c r="AL14" s="239" t="s">
        <v>125</v>
      </c>
      <c r="AM14" s="239" t="s">
        <v>77</v>
      </c>
      <c r="AN14" s="239">
        <v>12</v>
      </c>
      <c r="AQ14" s="518">
        <v>2</v>
      </c>
      <c r="AR14" s="518" t="s">
        <v>554</v>
      </c>
      <c r="AS14" s="522" t="s">
        <v>555</v>
      </c>
      <c r="AT14" s="518">
        <v>2136</v>
      </c>
      <c r="AU14" s="518">
        <v>215</v>
      </c>
      <c r="AV14" s="518" t="s">
        <v>1972</v>
      </c>
      <c r="AW14" s="518" t="s">
        <v>404</v>
      </c>
      <c r="AX14" s="523" t="s">
        <v>152</v>
      </c>
      <c r="AY14" s="547" t="s">
        <v>60</v>
      </c>
      <c r="AZ14" s="240"/>
      <c r="BA14" s="154"/>
      <c r="BB14" s="154"/>
      <c r="BE14" s="518">
        <v>7</v>
      </c>
      <c r="BF14" s="518" t="s">
        <v>236</v>
      </c>
      <c r="BG14" s="522" t="s">
        <v>440</v>
      </c>
      <c r="BH14" s="518">
        <v>463</v>
      </c>
      <c r="BI14" s="518">
        <v>292</v>
      </c>
      <c r="BJ14" s="518" t="s">
        <v>160</v>
      </c>
      <c r="BK14" s="518" t="s">
        <v>2236</v>
      </c>
      <c r="BL14" s="523" t="s">
        <v>2237</v>
      </c>
      <c r="BM14" s="547" t="s">
        <v>60</v>
      </c>
      <c r="BN14" s="240"/>
      <c r="BO14" s="154"/>
      <c r="BP14" s="154"/>
      <c r="BS14" s="22">
        <v>8</v>
      </c>
      <c r="BT14" s="22" t="s">
        <v>624</v>
      </c>
      <c r="BU14" s="22" t="s">
        <v>527</v>
      </c>
      <c r="BV14" s="22">
        <v>496</v>
      </c>
      <c r="BW14" s="22">
        <v>57</v>
      </c>
      <c r="BX14" s="22" t="s">
        <v>1443</v>
      </c>
      <c r="BY14" s="22" t="s">
        <v>2224</v>
      </c>
      <c r="BZ14" s="22" t="s">
        <v>152</v>
      </c>
      <c r="CA14" s="22" t="s">
        <v>60</v>
      </c>
      <c r="CB14" s="240"/>
      <c r="CC14" s="154"/>
      <c r="CD14" s="154"/>
      <c r="CG14" s="537">
        <v>31</v>
      </c>
      <c r="CH14" s="537" t="s">
        <v>78</v>
      </c>
      <c r="CI14" s="538" t="s">
        <v>79</v>
      </c>
      <c r="CJ14" s="537">
        <v>81</v>
      </c>
      <c r="CK14" s="537">
        <v>730</v>
      </c>
      <c r="CL14" s="537" t="s">
        <v>104</v>
      </c>
      <c r="CM14" s="537" t="s">
        <v>752</v>
      </c>
      <c r="CN14" s="537" t="s">
        <v>2238</v>
      </c>
      <c r="CO14" s="537">
        <v>14</v>
      </c>
      <c r="CP14" s="537" t="s">
        <v>1036</v>
      </c>
      <c r="CQ14" s="537" t="s">
        <v>77</v>
      </c>
      <c r="CR14" s="537">
        <v>11</v>
      </c>
      <c r="CU14" s="314">
        <v>8</v>
      </c>
      <c r="CV14" s="314" t="s">
        <v>554</v>
      </c>
      <c r="CW14" s="314" t="s">
        <v>555</v>
      </c>
      <c r="CX14" s="314">
        <v>107</v>
      </c>
      <c r="CY14" s="314">
        <v>12</v>
      </c>
      <c r="CZ14" s="314" t="s">
        <v>205</v>
      </c>
      <c r="DA14" s="314" t="s">
        <v>416</v>
      </c>
      <c r="DB14" s="314" t="s">
        <v>152</v>
      </c>
      <c r="DC14" s="314" t="s">
        <v>60</v>
      </c>
      <c r="DD14" s="240"/>
      <c r="DE14" s="154"/>
      <c r="DF14" s="154"/>
      <c r="DH14" s="633"/>
      <c r="DI14" s="314">
        <v>7</v>
      </c>
      <c r="DJ14" s="314" t="s">
        <v>482</v>
      </c>
      <c r="DK14" s="314" t="s">
        <v>645</v>
      </c>
      <c r="DL14" s="314">
        <v>392</v>
      </c>
      <c r="DM14" s="314">
        <v>11</v>
      </c>
      <c r="DN14" s="314" t="s">
        <v>1002</v>
      </c>
      <c r="DO14" s="314" t="s">
        <v>2239</v>
      </c>
      <c r="DP14" s="314" t="s">
        <v>152</v>
      </c>
      <c r="DQ14" s="314" t="s">
        <v>60</v>
      </c>
      <c r="DR14" s="240"/>
      <c r="DS14" s="154"/>
      <c r="DT14" s="154"/>
      <c r="DW14" s="537">
        <v>10</v>
      </c>
      <c r="DX14" s="537" t="s">
        <v>1127</v>
      </c>
      <c r="DY14" s="537" t="s">
        <v>1128</v>
      </c>
      <c r="DZ14" s="537">
        <v>1115</v>
      </c>
      <c r="EA14" s="537">
        <v>2928</v>
      </c>
      <c r="EB14" s="537" t="s">
        <v>713</v>
      </c>
      <c r="EC14" s="537" t="s">
        <v>2217</v>
      </c>
      <c r="ED14" s="537" t="s">
        <v>1481</v>
      </c>
      <c r="EE14" s="539">
        <v>126</v>
      </c>
      <c r="EF14" s="314" t="s">
        <v>199</v>
      </c>
      <c r="EG14" s="314" t="s">
        <v>200</v>
      </c>
      <c r="EH14" s="314">
        <v>11</v>
      </c>
      <c r="EK14" s="537">
        <v>7</v>
      </c>
      <c r="EL14" s="537" t="s">
        <v>405</v>
      </c>
      <c r="EM14" s="537" t="s">
        <v>485</v>
      </c>
      <c r="EN14" s="537">
        <v>726</v>
      </c>
      <c r="EO14" s="537">
        <v>20</v>
      </c>
      <c r="EP14" s="537" t="s">
        <v>1385</v>
      </c>
      <c r="EQ14" s="537" t="s">
        <v>815</v>
      </c>
      <c r="ER14" s="539" t="s">
        <v>152</v>
      </c>
      <c r="ES14" s="314" t="s">
        <v>60</v>
      </c>
      <c r="ET14" s="240"/>
      <c r="EU14" s="154"/>
      <c r="EV14" s="154"/>
      <c r="EY14" s="22">
        <v>7</v>
      </c>
      <c r="EZ14" s="22" t="s">
        <v>101</v>
      </c>
      <c r="FA14" s="22" t="s">
        <v>127</v>
      </c>
      <c r="FB14" s="22">
        <v>1122</v>
      </c>
      <c r="FC14" s="22">
        <v>2336</v>
      </c>
      <c r="FD14" s="22" t="s">
        <v>1524</v>
      </c>
      <c r="FE14" s="22" t="s">
        <v>1100</v>
      </c>
      <c r="FF14" s="22" t="s">
        <v>2240</v>
      </c>
      <c r="FG14" s="22">
        <v>20</v>
      </c>
      <c r="FH14" s="22" t="s">
        <v>2149</v>
      </c>
      <c r="FI14" s="22" t="s">
        <v>200</v>
      </c>
      <c r="FJ14" s="22">
        <v>19</v>
      </c>
      <c r="FM14" s="242" t="s">
        <v>1631</v>
      </c>
      <c r="FN14" s="242" t="s">
        <v>77</v>
      </c>
      <c r="FO14" s="563" t="s">
        <v>526</v>
      </c>
      <c r="FP14" s="390" t="s">
        <v>527</v>
      </c>
      <c r="FQ14" s="76" t="s">
        <v>2233</v>
      </c>
      <c r="FR14" s="76">
        <v>28</v>
      </c>
      <c r="FS14" s="754"/>
      <c r="FT14" s="754"/>
      <c r="IF14" s="754">
        <v>710780081</v>
      </c>
      <c r="IG14" s="754" t="s">
        <v>1631</v>
      </c>
      <c r="IH14" s="754" t="s">
        <v>77</v>
      </c>
      <c r="II14" s="245" t="s">
        <v>125</v>
      </c>
      <c r="IJ14" s="77">
        <v>76</v>
      </c>
      <c r="IK14" s="754">
        <f>SUM(IJ14,IJ15)</f>
        <v>104</v>
      </c>
    </row>
    <row r="15" spans="1:245" ht="31.2" x14ac:dyDescent="0.3">
      <c r="A15" s="242">
        <v>8</v>
      </c>
      <c r="B15" s="242" t="s">
        <v>474</v>
      </c>
      <c r="C15" s="493" t="s">
        <v>648</v>
      </c>
      <c r="D15" s="242">
        <v>50</v>
      </c>
      <c r="E15" s="242">
        <v>0</v>
      </c>
      <c r="F15" s="242" t="s">
        <v>1828</v>
      </c>
      <c r="G15" s="242" t="s">
        <v>2239</v>
      </c>
      <c r="H15" s="498" t="s">
        <v>152</v>
      </c>
      <c r="I15" s="22" t="s">
        <v>60</v>
      </c>
      <c r="J15" s="240"/>
      <c r="K15" s="154"/>
      <c r="L15" s="154"/>
      <c r="O15" s="509">
        <v>6</v>
      </c>
      <c r="P15" s="505" t="s">
        <v>236</v>
      </c>
      <c r="Q15" s="501" t="s">
        <v>440</v>
      </c>
      <c r="R15" s="505">
        <v>439</v>
      </c>
      <c r="S15" s="505">
        <v>578</v>
      </c>
      <c r="T15" s="505" t="s">
        <v>1461</v>
      </c>
      <c r="U15" s="505" t="s">
        <v>1224</v>
      </c>
      <c r="V15" s="506" t="s">
        <v>2241</v>
      </c>
      <c r="W15" s="545" t="s">
        <v>60</v>
      </c>
      <c r="X15" s="240"/>
      <c r="Y15" s="154"/>
      <c r="Z15" s="154"/>
      <c r="AC15" s="505">
        <v>15</v>
      </c>
      <c r="AD15" s="505" t="s">
        <v>101</v>
      </c>
      <c r="AE15" s="501" t="s">
        <v>127</v>
      </c>
      <c r="AF15" s="505">
        <v>302</v>
      </c>
      <c r="AG15" s="505">
        <v>1628</v>
      </c>
      <c r="AH15" s="505" t="s">
        <v>840</v>
      </c>
      <c r="AI15" s="505" t="s">
        <v>1403</v>
      </c>
      <c r="AJ15" s="505" t="s">
        <v>2235</v>
      </c>
      <c r="AK15" s="505">
        <v>16</v>
      </c>
      <c r="AL15" s="239" t="s">
        <v>95</v>
      </c>
      <c r="AM15" s="239"/>
      <c r="AN15" s="239" t="s">
        <v>251</v>
      </c>
      <c r="AQ15" s="242">
        <v>3</v>
      </c>
      <c r="AR15" s="242" t="s">
        <v>254</v>
      </c>
      <c r="AS15" s="493" t="s">
        <v>255</v>
      </c>
      <c r="AT15" s="242">
        <v>1637</v>
      </c>
      <c r="AU15" s="242">
        <v>42</v>
      </c>
      <c r="AV15" s="242" t="s">
        <v>214</v>
      </c>
      <c r="AW15" s="242" t="s">
        <v>2242</v>
      </c>
      <c r="AX15" s="498" t="s">
        <v>152</v>
      </c>
      <c r="AY15" s="22" t="s">
        <v>60</v>
      </c>
      <c r="AZ15" s="240"/>
      <c r="BA15" s="154"/>
      <c r="BB15" s="154"/>
      <c r="BE15" s="242">
        <v>8</v>
      </c>
      <c r="BF15" s="242" t="s">
        <v>624</v>
      </c>
      <c r="BG15" s="493" t="s">
        <v>527</v>
      </c>
      <c r="BH15" s="242">
        <v>458</v>
      </c>
      <c r="BI15" s="242">
        <v>100</v>
      </c>
      <c r="BJ15" s="242" t="s">
        <v>1850</v>
      </c>
      <c r="BK15" s="242" t="s">
        <v>1493</v>
      </c>
      <c r="BL15" s="498" t="s">
        <v>152</v>
      </c>
      <c r="BM15" s="22" t="s">
        <v>60</v>
      </c>
      <c r="BN15" s="240"/>
      <c r="BO15" s="154"/>
      <c r="BP15" s="154"/>
      <c r="BS15" s="314">
        <v>9</v>
      </c>
      <c r="BT15" s="314" t="s">
        <v>277</v>
      </c>
      <c r="BU15" s="314" t="s">
        <v>511</v>
      </c>
      <c r="BV15" s="314">
        <v>287</v>
      </c>
      <c r="BW15" s="314">
        <v>574</v>
      </c>
      <c r="BX15" s="314" t="s">
        <v>289</v>
      </c>
      <c r="BY15" s="314" t="s">
        <v>399</v>
      </c>
      <c r="BZ15" s="314" t="s">
        <v>2243</v>
      </c>
      <c r="CA15" s="314" t="s">
        <v>60</v>
      </c>
      <c r="CB15" s="240"/>
      <c r="CC15" s="154"/>
      <c r="CD15" s="154"/>
      <c r="CG15" s="537">
        <v>31</v>
      </c>
      <c r="CH15" s="537" t="s">
        <v>78</v>
      </c>
      <c r="CI15" s="538" t="s">
        <v>79</v>
      </c>
      <c r="CJ15" s="537">
        <v>81</v>
      </c>
      <c r="CK15" s="537">
        <v>730</v>
      </c>
      <c r="CL15" s="537" t="s">
        <v>104</v>
      </c>
      <c r="CM15" s="537" t="s">
        <v>752</v>
      </c>
      <c r="CN15" s="537" t="s">
        <v>2238</v>
      </c>
      <c r="CO15" s="537">
        <v>14</v>
      </c>
      <c r="CP15" s="537" t="s">
        <v>95</v>
      </c>
      <c r="CQ15" s="537"/>
      <c r="CR15" s="537" t="s">
        <v>305</v>
      </c>
      <c r="CU15" s="22">
        <v>9</v>
      </c>
      <c r="CV15" s="22" t="s">
        <v>551</v>
      </c>
      <c r="CW15" s="22" t="s">
        <v>552</v>
      </c>
      <c r="CX15" s="22">
        <v>61</v>
      </c>
      <c r="CY15" s="22">
        <v>105</v>
      </c>
      <c r="CZ15" s="22" t="s">
        <v>713</v>
      </c>
      <c r="DA15" s="22" t="s">
        <v>1812</v>
      </c>
      <c r="DB15" s="22" t="s">
        <v>1167</v>
      </c>
      <c r="DC15" s="22" t="s">
        <v>60</v>
      </c>
      <c r="DD15" s="240"/>
      <c r="DE15" s="154"/>
      <c r="DF15" s="154"/>
      <c r="DH15" s="633"/>
      <c r="DI15" s="22">
        <v>8</v>
      </c>
      <c r="DJ15" s="22" t="s">
        <v>624</v>
      </c>
      <c r="DK15" s="22" t="s">
        <v>527</v>
      </c>
      <c r="DL15" s="22">
        <v>350</v>
      </c>
      <c r="DM15" s="22">
        <v>123</v>
      </c>
      <c r="DN15" s="22" t="s">
        <v>491</v>
      </c>
      <c r="DO15" s="22" t="s">
        <v>1997</v>
      </c>
      <c r="DP15" s="22" t="s">
        <v>152</v>
      </c>
      <c r="DQ15" s="22" t="s">
        <v>60</v>
      </c>
      <c r="DR15" s="240"/>
      <c r="DS15" s="154"/>
      <c r="DT15" s="154"/>
      <c r="DW15" s="537">
        <v>10</v>
      </c>
      <c r="DX15" s="537" t="s">
        <v>1127</v>
      </c>
      <c r="DY15" s="537" t="s">
        <v>1128</v>
      </c>
      <c r="DZ15" s="537">
        <v>1115</v>
      </c>
      <c r="EA15" s="537">
        <v>2928</v>
      </c>
      <c r="EB15" s="537" t="s">
        <v>713</v>
      </c>
      <c r="EC15" s="537" t="s">
        <v>2217</v>
      </c>
      <c r="ED15" s="537" t="s">
        <v>1481</v>
      </c>
      <c r="EE15" s="539">
        <v>126</v>
      </c>
      <c r="EF15" s="314" t="s">
        <v>95</v>
      </c>
      <c r="EG15" s="314"/>
      <c r="EH15" s="314">
        <v>55</v>
      </c>
      <c r="EK15" s="242">
        <v>11</v>
      </c>
      <c r="EL15" s="242" t="s">
        <v>284</v>
      </c>
      <c r="EM15" s="242" t="s">
        <v>288</v>
      </c>
      <c r="EN15" s="242">
        <v>241</v>
      </c>
      <c r="EO15" s="242">
        <v>920</v>
      </c>
      <c r="EP15" s="242" t="s">
        <v>162</v>
      </c>
      <c r="EQ15" s="242" t="s">
        <v>2244</v>
      </c>
      <c r="ER15" s="498" t="s">
        <v>2245</v>
      </c>
      <c r="ES15" s="22" t="s">
        <v>60</v>
      </c>
      <c r="ET15" s="240"/>
      <c r="EU15" s="154"/>
      <c r="EV15" s="154"/>
      <c r="EY15" s="22">
        <v>7</v>
      </c>
      <c r="EZ15" s="22" t="s">
        <v>101</v>
      </c>
      <c r="FA15" s="22" t="s">
        <v>127</v>
      </c>
      <c r="FB15" s="22">
        <v>1122</v>
      </c>
      <c r="FC15" s="22">
        <v>2336</v>
      </c>
      <c r="FD15" s="22" t="s">
        <v>1524</v>
      </c>
      <c r="FE15" s="22" t="s">
        <v>1100</v>
      </c>
      <c r="FF15" s="22" t="s">
        <v>2240</v>
      </c>
      <c r="FG15" s="22">
        <v>20</v>
      </c>
      <c r="FH15" s="22" t="s">
        <v>95</v>
      </c>
      <c r="FI15" s="22"/>
      <c r="FJ15" s="22" t="s">
        <v>697</v>
      </c>
      <c r="FM15" s="527" t="s">
        <v>1631</v>
      </c>
      <c r="FN15" s="527" t="s">
        <v>77</v>
      </c>
      <c r="FO15" s="27" t="s">
        <v>1155</v>
      </c>
      <c r="FP15" s="39" t="s">
        <v>116</v>
      </c>
      <c r="FQ15" s="13" t="s">
        <v>2141</v>
      </c>
      <c r="FR15" s="27">
        <v>15</v>
      </c>
      <c r="FS15" s="27">
        <v>15</v>
      </c>
      <c r="FT15" s="754"/>
      <c r="IF15" s="768"/>
      <c r="IG15" s="768"/>
      <c r="IH15" s="769"/>
      <c r="II15" s="76" t="s">
        <v>1715</v>
      </c>
      <c r="IJ15" s="606">
        <v>28</v>
      </c>
      <c r="IK15" s="754"/>
    </row>
    <row r="16" spans="1:245" x14ac:dyDescent="0.3">
      <c r="A16" s="337">
        <v>10</v>
      </c>
      <c r="B16" s="337" t="s">
        <v>395</v>
      </c>
      <c r="C16" s="502" t="s">
        <v>480</v>
      </c>
      <c r="D16" s="337">
        <v>27</v>
      </c>
      <c r="E16" s="337">
        <v>0</v>
      </c>
      <c r="F16" s="337" t="s">
        <v>2084</v>
      </c>
      <c r="G16" s="337" t="s">
        <v>920</v>
      </c>
      <c r="H16" s="503" t="s">
        <v>152</v>
      </c>
      <c r="I16" s="38" t="s">
        <v>60</v>
      </c>
      <c r="J16" s="240"/>
      <c r="K16" s="154"/>
      <c r="L16" s="154"/>
      <c r="O16" s="510">
        <v>8</v>
      </c>
      <c r="P16" s="507" t="s">
        <v>277</v>
      </c>
      <c r="Q16" s="504" t="s">
        <v>511</v>
      </c>
      <c r="R16" s="507">
        <v>404</v>
      </c>
      <c r="S16" s="507">
        <v>995</v>
      </c>
      <c r="T16" s="507" t="s">
        <v>1204</v>
      </c>
      <c r="U16" s="507" t="s">
        <v>907</v>
      </c>
      <c r="V16" s="511" t="s">
        <v>2246</v>
      </c>
      <c r="W16" s="546" t="s">
        <v>60</v>
      </c>
      <c r="X16" s="240"/>
      <c r="Y16" s="154"/>
      <c r="Z16" s="154"/>
      <c r="AC16" s="516">
        <v>6</v>
      </c>
      <c r="AD16" s="516" t="s">
        <v>236</v>
      </c>
      <c r="AE16" s="517" t="s">
        <v>440</v>
      </c>
      <c r="AF16" s="516">
        <v>731</v>
      </c>
      <c r="AG16" s="516">
        <v>1187</v>
      </c>
      <c r="AH16" s="516" t="s">
        <v>1157</v>
      </c>
      <c r="AI16" s="516" t="s">
        <v>1391</v>
      </c>
      <c r="AJ16" s="516" t="s">
        <v>2247</v>
      </c>
      <c r="AK16" s="516">
        <v>12</v>
      </c>
      <c r="AL16" s="518" t="s">
        <v>95</v>
      </c>
      <c r="AM16" s="518"/>
      <c r="AN16" s="518">
        <v>12</v>
      </c>
      <c r="AQ16" s="518">
        <v>5</v>
      </c>
      <c r="AR16" s="518" t="s">
        <v>176</v>
      </c>
      <c r="AS16" s="522" t="s">
        <v>301</v>
      </c>
      <c r="AT16" s="518">
        <v>696</v>
      </c>
      <c r="AU16" s="518">
        <v>387</v>
      </c>
      <c r="AV16" s="518" t="s">
        <v>2248</v>
      </c>
      <c r="AW16" s="518" t="s">
        <v>1297</v>
      </c>
      <c r="AX16" s="523" t="s">
        <v>2237</v>
      </c>
      <c r="AY16" s="547" t="s">
        <v>60</v>
      </c>
      <c r="AZ16" s="240"/>
      <c r="BA16" s="154"/>
      <c r="BB16" s="154"/>
      <c r="BE16" s="518">
        <v>9</v>
      </c>
      <c r="BF16" s="518" t="s">
        <v>165</v>
      </c>
      <c r="BG16" s="522" t="s">
        <v>166</v>
      </c>
      <c r="BH16" s="518">
        <v>439</v>
      </c>
      <c r="BI16" s="518">
        <v>115</v>
      </c>
      <c r="BJ16" s="518" t="s">
        <v>675</v>
      </c>
      <c r="BK16" s="518" t="s">
        <v>1100</v>
      </c>
      <c r="BL16" s="523" t="s">
        <v>1239</v>
      </c>
      <c r="BM16" s="547" t="s">
        <v>60</v>
      </c>
      <c r="BN16" s="240"/>
      <c r="BO16" s="154"/>
      <c r="BP16" s="154"/>
      <c r="BS16" s="22">
        <v>10</v>
      </c>
      <c r="BT16" s="22" t="s">
        <v>448</v>
      </c>
      <c r="BU16" s="22" t="s">
        <v>494</v>
      </c>
      <c r="BV16" s="22">
        <v>269</v>
      </c>
      <c r="BW16" s="22">
        <v>865</v>
      </c>
      <c r="BX16" s="22" t="s">
        <v>909</v>
      </c>
      <c r="BY16" s="22" t="s">
        <v>303</v>
      </c>
      <c r="BZ16" s="22" t="s">
        <v>2232</v>
      </c>
      <c r="CA16" s="22" t="s">
        <v>60</v>
      </c>
      <c r="CB16" s="240"/>
      <c r="CC16" s="154"/>
      <c r="CD16" s="154"/>
      <c r="CG16" s="242">
        <v>21</v>
      </c>
      <c r="CH16" s="242" t="s">
        <v>101</v>
      </c>
      <c r="CI16" s="493" t="s">
        <v>127</v>
      </c>
      <c r="CJ16" s="242">
        <v>131</v>
      </c>
      <c r="CK16" s="242">
        <v>864</v>
      </c>
      <c r="CL16" s="242" t="s">
        <v>2249</v>
      </c>
      <c r="CM16" s="242" t="s">
        <v>988</v>
      </c>
      <c r="CN16" s="242" t="s">
        <v>2250</v>
      </c>
      <c r="CO16" s="242">
        <v>12</v>
      </c>
      <c r="CP16" s="242" t="s">
        <v>95</v>
      </c>
      <c r="CQ16" s="242"/>
      <c r="CR16" s="242">
        <v>12</v>
      </c>
      <c r="CU16" s="314">
        <v>10</v>
      </c>
      <c r="CV16" s="314" t="s">
        <v>270</v>
      </c>
      <c r="CW16" s="314" t="s">
        <v>504</v>
      </c>
      <c r="CX16" s="314">
        <v>59</v>
      </c>
      <c r="CY16" s="314">
        <v>11</v>
      </c>
      <c r="CZ16" s="314" t="s">
        <v>622</v>
      </c>
      <c r="DA16" s="314" t="s">
        <v>2251</v>
      </c>
      <c r="DB16" s="314" t="s">
        <v>152</v>
      </c>
      <c r="DC16" s="314" t="s">
        <v>60</v>
      </c>
      <c r="DD16" s="240"/>
      <c r="DE16" s="154"/>
      <c r="DF16" s="154"/>
      <c r="DH16" s="633"/>
      <c r="DI16" s="314">
        <v>9</v>
      </c>
      <c r="DJ16" s="314" t="s">
        <v>546</v>
      </c>
      <c r="DK16" s="314" t="s">
        <v>592</v>
      </c>
      <c r="DL16" s="314">
        <v>327</v>
      </c>
      <c r="DM16" s="314">
        <v>345</v>
      </c>
      <c r="DN16" s="314" t="s">
        <v>2016</v>
      </c>
      <c r="DO16" s="314" t="s">
        <v>2217</v>
      </c>
      <c r="DP16" s="314" t="s">
        <v>2252</v>
      </c>
      <c r="DQ16" s="314" t="s">
        <v>60</v>
      </c>
      <c r="DR16" s="240"/>
      <c r="DS16" s="154"/>
      <c r="DT16" s="154"/>
      <c r="DW16" s="242">
        <v>1</v>
      </c>
      <c r="DX16" s="242" t="s">
        <v>176</v>
      </c>
      <c r="DY16" s="242" t="s">
        <v>301</v>
      </c>
      <c r="DZ16" s="242">
        <v>5800</v>
      </c>
      <c r="EA16" s="242">
        <v>1765</v>
      </c>
      <c r="EB16" s="242" t="s">
        <v>1312</v>
      </c>
      <c r="EC16" s="242" t="s">
        <v>2253</v>
      </c>
      <c r="ED16" s="242" t="s">
        <v>2254</v>
      </c>
      <c r="EE16" s="498">
        <v>53</v>
      </c>
      <c r="EF16" s="22" t="s">
        <v>1079</v>
      </c>
      <c r="EG16" s="22" t="s">
        <v>77</v>
      </c>
      <c r="EH16" s="22">
        <v>26</v>
      </c>
      <c r="EK16" s="537">
        <v>12</v>
      </c>
      <c r="EL16" s="537" t="s">
        <v>375</v>
      </c>
      <c r="EM16" s="537" t="s">
        <v>376</v>
      </c>
      <c r="EN16" s="537">
        <v>223</v>
      </c>
      <c r="EO16" s="537">
        <v>922</v>
      </c>
      <c r="EP16" s="537" t="s">
        <v>597</v>
      </c>
      <c r="EQ16" s="537" t="s">
        <v>954</v>
      </c>
      <c r="ER16" s="539" t="s">
        <v>2035</v>
      </c>
      <c r="ES16" s="314" t="s">
        <v>60</v>
      </c>
      <c r="ET16" s="240"/>
      <c r="EU16" s="154"/>
      <c r="EV16" s="154"/>
      <c r="EY16" s="547">
        <v>9</v>
      </c>
      <c r="EZ16" s="547" t="s">
        <v>78</v>
      </c>
      <c r="FA16" s="547" t="s">
        <v>79</v>
      </c>
      <c r="FB16" s="547">
        <v>703</v>
      </c>
      <c r="FC16" s="547">
        <v>1579</v>
      </c>
      <c r="FD16" s="547" t="s">
        <v>386</v>
      </c>
      <c r="FE16" s="547" t="s">
        <v>1596</v>
      </c>
      <c r="FF16" s="547" t="s">
        <v>2255</v>
      </c>
      <c r="FG16" s="547">
        <v>15</v>
      </c>
      <c r="FH16" s="547" t="s">
        <v>2149</v>
      </c>
      <c r="FI16" s="547" t="s">
        <v>200</v>
      </c>
      <c r="FJ16" s="547">
        <v>11</v>
      </c>
      <c r="FM16" s="133" t="s">
        <v>125</v>
      </c>
      <c r="FN16" s="133" t="s">
        <v>77</v>
      </c>
      <c r="FO16" s="47" t="s">
        <v>86</v>
      </c>
      <c r="FP16" s="47" t="s">
        <v>315</v>
      </c>
      <c r="FQ16" s="47" t="s">
        <v>2233</v>
      </c>
      <c r="FR16" s="47">
        <v>21</v>
      </c>
      <c r="FS16" s="755">
        <f>SUM(FR16,FR17,FR18,FR19)</f>
        <v>60</v>
      </c>
      <c r="IF16" s="754">
        <v>710002288</v>
      </c>
      <c r="IG16" s="754" t="s">
        <v>103</v>
      </c>
      <c r="IH16" s="754" t="s">
        <v>77</v>
      </c>
      <c r="II16" s="245" t="s">
        <v>125</v>
      </c>
      <c r="IJ16" s="76">
        <v>27</v>
      </c>
      <c r="IK16" s="754">
        <f>SUM(IJ16,IJ17)</f>
        <v>40</v>
      </c>
    </row>
    <row r="17" spans="15:248" x14ac:dyDescent="0.3">
      <c r="O17" s="509">
        <v>9</v>
      </c>
      <c r="P17" s="505" t="s">
        <v>488</v>
      </c>
      <c r="Q17" s="501" t="s">
        <v>489</v>
      </c>
      <c r="R17" s="505">
        <v>389</v>
      </c>
      <c r="S17" s="505">
        <v>212</v>
      </c>
      <c r="T17" s="505" t="s">
        <v>906</v>
      </c>
      <c r="U17" s="505" t="s">
        <v>1489</v>
      </c>
      <c r="V17" s="506" t="s">
        <v>2223</v>
      </c>
      <c r="W17" s="545" t="s">
        <v>60</v>
      </c>
      <c r="X17" s="240"/>
      <c r="Y17" s="154"/>
      <c r="Z17" s="154"/>
      <c r="AC17" s="505">
        <v>8</v>
      </c>
      <c r="AD17" s="505" t="s">
        <v>157</v>
      </c>
      <c r="AE17" s="501" t="s">
        <v>170</v>
      </c>
      <c r="AF17" s="505">
        <v>639</v>
      </c>
      <c r="AG17" s="505">
        <v>3412</v>
      </c>
      <c r="AH17" s="505" t="s">
        <v>478</v>
      </c>
      <c r="AI17" s="505" t="s">
        <v>1084</v>
      </c>
      <c r="AJ17" s="505" t="s">
        <v>2256</v>
      </c>
      <c r="AK17" s="505">
        <v>12</v>
      </c>
      <c r="AL17" s="512" t="s">
        <v>95</v>
      </c>
      <c r="AM17" s="512"/>
      <c r="AN17" s="512">
        <v>12</v>
      </c>
      <c r="AQ17" s="242">
        <v>6</v>
      </c>
      <c r="AR17" s="242" t="s">
        <v>277</v>
      </c>
      <c r="AS17" s="493" t="s">
        <v>511</v>
      </c>
      <c r="AT17" s="242">
        <v>627</v>
      </c>
      <c r="AU17" s="242">
        <v>1780</v>
      </c>
      <c r="AV17" s="242" t="s">
        <v>425</v>
      </c>
      <c r="AW17" s="242" t="s">
        <v>1848</v>
      </c>
      <c r="AX17" s="498" t="s">
        <v>2257</v>
      </c>
      <c r="AY17" s="22" t="s">
        <v>60</v>
      </c>
      <c r="AZ17" s="240"/>
      <c r="BA17" s="154"/>
      <c r="BB17" s="154"/>
      <c r="BE17" s="242">
        <v>11</v>
      </c>
      <c r="BF17" s="242" t="s">
        <v>309</v>
      </c>
      <c r="BG17" s="493" t="s">
        <v>310</v>
      </c>
      <c r="BH17" s="242">
        <v>259</v>
      </c>
      <c r="BI17" s="242">
        <v>0</v>
      </c>
      <c r="BJ17" s="242" t="s">
        <v>947</v>
      </c>
      <c r="BK17" s="242" t="s">
        <v>1935</v>
      </c>
      <c r="BL17" s="498" t="s">
        <v>152</v>
      </c>
      <c r="BM17" s="22" t="s">
        <v>234</v>
      </c>
      <c r="BN17" s="240"/>
      <c r="BO17" s="154"/>
      <c r="BP17" s="154"/>
      <c r="BS17" s="314">
        <v>11</v>
      </c>
      <c r="BT17" s="314" t="s">
        <v>157</v>
      </c>
      <c r="BU17" s="314" t="s">
        <v>170</v>
      </c>
      <c r="BV17" s="314">
        <v>241</v>
      </c>
      <c r="BW17" s="314">
        <v>1167</v>
      </c>
      <c r="BX17" s="314" t="s">
        <v>683</v>
      </c>
      <c r="BY17" s="314" t="s">
        <v>948</v>
      </c>
      <c r="BZ17" s="314" t="s">
        <v>2245</v>
      </c>
      <c r="CA17" s="314" t="s">
        <v>60</v>
      </c>
      <c r="CB17" s="240"/>
      <c r="CC17" s="154"/>
      <c r="CD17" s="154"/>
      <c r="CG17" s="537">
        <v>46</v>
      </c>
      <c r="CH17" s="537" t="s">
        <v>144</v>
      </c>
      <c r="CI17" s="538" t="s">
        <v>146</v>
      </c>
      <c r="CJ17" s="537">
        <v>21</v>
      </c>
      <c r="CK17" s="537">
        <v>178</v>
      </c>
      <c r="CL17" s="537" t="s">
        <v>1692</v>
      </c>
      <c r="CM17" s="537" t="s">
        <v>179</v>
      </c>
      <c r="CN17" s="537" t="s">
        <v>807</v>
      </c>
      <c r="CO17" s="537">
        <v>12</v>
      </c>
      <c r="CP17" s="551" t="s">
        <v>95</v>
      </c>
      <c r="CQ17" s="551"/>
      <c r="CR17" s="551">
        <v>12</v>
      </c>
      <c r="CU17" s="22">
        <v>11</v>
      </c>
      <c r="CV17" s="22" t="s">
        <v>540</v>
      </c>
      <c r="CW17" s="22" t="s">
        <v>609</v>
      </c>
      <c r="CX17" s="22">
        <v>50</v>
      </c>
      <c r="CY17" s="22">
        <v>19</v>
      </c>
      <c r="CZ17" s="22" t="s">
        <v>221</v>
      </c>
      <c r="DA17" s="22" t="s">
        <v>1248</v>
      </c>
      <c r="DB17" s="22" t="s">
        <v>152</v>
      </c>
      <c r="DC17" s="22" t="s">
        <v>60</v>
      </c>
      <c r="DD17" s="240"/>
      <c r="DE17" s="154"/>
      <c r="DF17" s="154"/>
      <c r="DH17" s="633"/>
      <c r="DI17" s="22">
        <v>10</v>
      </c>
      <c r="DJ17" s="22" t="s">
        <v>157</v>
      </c>
      <c r="DK17" s="22" t="s">
        <v>170</v>
      </c>
      <c r="DL17" s="22">
        <v>322</v>
      </c>
      <c r="DM17" s="22">
        <v>1245</v>
      </c>
      <c r="DN17" s="22" t="s">
        <v>909</v>
      </c>
      <c r="DO17" s="22" t="s">
        <v>163</v>
      </c>
      <c r="DP17" s="22" t="s">
        <v>1819</v>
      </c>
      <c r="DQ17" s="22" t="s">
        <v>60</v>
      </c>
      <c r="DR17" s="240"/>
      <c r="DS17" s="154"/>
      <c r="DT17" s="154"/>
      <c r="DW17" s="242">
        <v>1</v>
      </c>
      <c r="DX17" s="242" t="s">
        <v>176</v>
      </c>
      <c r="DY17" s="242" t="s">
        <v>301</v>
      </c>
      <c r="DZ17" s="242">
        <v>5800</v>
      </c>
      <c r="EA17" s="242">
        <v>1765</v>
      </c>
      <c r="EB17" s="242" t="s">
        <v>1312</v>
      </c>
      <c r="EC17" s="242" t="s">
        <v>2253</v>
      </c>
      <c r="ED17" s="242" t="s">
        <v>2254</v>
      </c>
      <c r="EE17" s="498">
        <v>53</v>
      </c>
      <c r="EF17" s="22" t="s">
        <v>95</v>
      </c>
      <c r="EG17" s="22"/>
      <c r="EH17" s="22">
        <v>27</v>
      </c>
      <c r="EK17" s="242">
        <v>13</v>
      </c>
      <c r="EL17" s="242" t="s">
        <v>174</v>
      </c>
      <c r="EM17" s="242" t="s">
        <v>175</v>
      </c>
      <c r="EN17" s="242">
        <v>213</v>
      </c>
      <c r="EO17" s="242">
        <v>941</v>
      </c>
      <c r="EP17" s="242" t="s">
        <v>820</v>
      </c>
      <c r="EQ17" s="242" t="s">
        <v>586</v>
      </c>
      <c r="ER17" s="498" t="s">
        <v>1739</v>
      </c>
      <c r="ES17" s="22" t="s">
        <v>60</v>
      </c>
      <c r="ET17" s="240"/>
      <c r="EU17" s="154"/>
      <c r="EV17" s="154"/>
      <c r="EY17" s="547">
        <v>9</v>
      </c>
      <c r="EZ17" s="547" t="s">
        <v>78</v>
      </c>
      <c r="FA17" s="547" t="s">
        <v>79</v>
      </c>
      <c r="FB17" s="547">
        <v>703</v>
      </c>
      <c r="FC17" s="547">
        <v>1579</v>
      </c>
      <c r="FD17" s="547" t="s">
        <v>386</v>
      </c>
      <c r="FE17" s="547" t="s">
        <v>1596</v>
      </c>
      <c r="FF17" s="547" t="s">
        <v>2255</v>
      </c>
      <c r="FG17" s="547">
        <v>15</v>
      </c>
      <c r="FH17" s="547" t="s">
        <v>95</v>
      </c>
      <c r="FI17" s="547"/>
      <c r="FJ17" s="547" t="s">
        <v>251</v>
      </c>
      <c r="FM17" s="133" t="s">
        <v>125</v>
      </c>
      <c r="FN17" s="133" t="s">
        <v>77</v>
      </c>
      <c r="FO17" s="47" t="s">
        <v>65</v>
      </c>
      <c r="FP17" s="47" t="s">
        <v>66</v>
      </c>
      <c r="FQ17" s="47" t="s">
        <v>2233</v>
      </c>
      <c r="FR17" s="47">
        <v>13</v>
      </c>
      <c r="FS17" s="755"/>
      <c r="IF17" s="768"/>
      <c r="IG17" s="768"/>
      <c r="IH17" s="769"/>
      <c r="II17" s="76" t="s">
        <v>2183</v>
      </c>
      <c r="IJ17" s="181">
        <v>13</v>
      </c>
      <c r="IK17" s="754"/>
    </row>
    <row r="18" spans="15:248" x14ac:dyDescent="0.3">
      <c r="O18" s="510">
        <v>10</v>
      </c>
      <c r="P18" s="507" t="s">
        <v>546</v>
      </c>
      <c r="Q18" s="504" t="s">
        <v>592</v>
      </c>
      <c r="R18" s="507">
        <v>316</v>
      </c>
      <c r="S18" s="507">
        <v>759</v>
      </c>
      <c r="T18" s="507" t="s">
        <v>400</v>
      </c>
      <c r="U18" s="507" t="s">
        <v>2222</v>
      </c>
      <c r="V18" s="511" t="s">
        <v>2258</v>
      </c>
      <c r="W18" s="546" t="s">
        <v>60</v>
      </c>
      <c r="X18" s="240"/>
      <c r="Y18" s="154"/>
      <c r="Z18" s="154"/>
      <c r="AC18" s="516">
        <v>28</v>
      </c>
      <c r="AD18" s="516" t="s">
        <v>1250</v>
      </c>
      <c r="AE18" s="517" t="s">
        <v>1423</v>
      </c>
      <c r="AF18" s="516">
        <v>117</v>
      </c>
      <c r="AG18" s="516">
        <v>1306</v>
      </c>
      <c r="AH18" s="516" t="s">
        <v>810</v>
      </c>
      <c r="AI18" s="516" t="s">
        <v>2123</v>
      </c>
      <c r="AJ18" s="516" t="s">
        <v>2259</v>
      </c>
      <c r="AK18" s="548">
        <v>12</v>
      </c>
      <c r="AL18" s="547" t="s">
        <v>95</v>
      </c>
      <c r="AM18" s="547"/>
      <c r="AN18" s="547">
        <v>12</v>
      </c>
      <c r="AQ18" s="518">
        <v>7</v>
      </c>
      <c r="AR18" s="518" t="s">
        <v>362</v>
      </c>
      <c r="AS18" s="522" t="s">
        <v>363</v>
      </c>
      <c r="AT18" s="518">
        <v>614</v>
      </c>
      <c r="AU18" s="518">
        <v>20</v>
      </c>
      <c r="AV18" s="518" t="s">
        <v>1571</v>
      </c>
      <c r="AW18" s="518" t="s">
        <v>1495</v>
      </c>
      <c r="AX18" s="523" t="s">
        <v>152</v>
      </c>
      <c r="AY18" s="547" t="s">
        <v>60</v>
      </c>
      <c r="AZ18" s="240"/>
      <c r="BA18" s="154"/>
      <c r="BB18" s="154"/>
      <c r="BE18" s="518">
        <v>12</v>
      </c>
      <c r="BF18" s="518" t="s">
        <v>540</v>
      </c>
      <c r="BG18" s="522" t="s">
        <v>609</v>
      </c>
      <c r="BH18" s="518">
        <v>254</v>
      </c>
      <c r="BI18" s="518">
        <v>240</v>
      </c>
      <c r="BJ18" s="518" t="s">
        <v>832</v>
      </c>
      <c r="BK18" s="518" t="s">
        <v>941</v>
      </c>
      <c r="BL18" s="523" t="s">
        <v>152</v>
      </c>
      <c r="BM18" s="547" t="s">
        <v>60</v>
      </c>
      <c r="BN18" s="240"/>
      <c r="BO18" s="154"/>
      <c r="BP18" s="154"/>
      <c r="BS18" s="22">
        <v>12</v>
      </c>
      <c r="BT18" s="22" t="s">
        <v>615</v>
      </c>
      <c r="BU18" s="22" t="s">
        <v>616</v>
      </c>
      <c r="BV18" s="22">
        <v>234</v>
      </c>
      <c r="BW18" s="22">
        <v>179</v>
      </c>
      <c r="BX18" s="22" t="s">
        <v>2260</v>
      </c>
      <c r="BY18" s="22" t="s">
        <v>1215</v>
      </c>
      <c r="BZ18" s="22" t="s">
        <v>152</v>
      </c>
      <c r="CA18" s="22" t="s">
        <v>60</v>
      </c>
      <c r="CB18" s="240"/>
      <c r="CC18" s="154"/>
      <c r="CD18" s="154"/>
      <c r="CG18" s="242">
        <v>23</v>
      </c>
      <c r="CH18" s="242" t="s">
        <v>252</v>
      </c>
      <c r="CI18" s="493" t="s">
        <v>477</v>
      </c>
      <c r="CJ18" s="242">
        <v>124</v>
      </c>
      <c r="CK18" s="242">
        <v>1117</v>
      </c>
      <c r="CL18" s="242" t="s">
        <v>683</v>
      </c>
      <c r="CM18" s="242" t="s">
        <v>578</v>
      </c>
      <c r="CN18" s="242" t="s">
        <v>2261</v>
      </c>
      <c r="CO18" s="552">
        <v>11</v>
      </c>
      <c r="CP18" s="22" t="s">
        <v>95</v>
      </c>
      <c r="CQ18" s="22"/>
      <c r="CR18" s="22">
        <v>12</v>
      </c>
      <c r="CU18" s="314">
        <v>12</v>
      </c>
      <c r="CV18" s="314" t="s">
        <v>157</v>
      </c>
      <c r="CW18" s="314" t="s">
        <v>170</v>
      </c>
      <c r="CX18" s="314">
        <v>36</v>
      </c>
      <c r="CY18" s="314">
        <v>74</v>
      </c>
      <c r="CZ18" s="314" t="s">
        <v>1501</v>
      </c>
      <c r="DA18" s="314" t="s">
        <v>372</v>
      </c>
      <c r="DB18" s="314" t="s">
        <v>1165</v>
      </c>
      <c r="DC18" s="314" t="s">
        <v>60</v>
      </c>
      <c r="DD18" s="240"/>
      <c r="DE18" s="154"/>
      <c r="DF18" s="154"/>
      <c r="DI18" s="314">
        <v>11</v>
      </c>
      <c r="DJ18" s="314" t="s">
        <v>165</v>
      </c>
      <c r="DK18" s="314" t="s">
        <v>166</v>
      </c>
      <c r="DL18" s="314">
        <v>301</v>
      </c>
      <c r="DM18" s="314">
        <v>641</v>
      </c>
      <c r="DN18" s="314" t="s">
        <v>678</v>
      </c>
      <c r="DO18" s="314" t="s">
        <v>1487</v>
      </c>
      <c r="DP18" s="314" t="s">
        <v>2118</v>
      </c>
      <c r="DQ18" s="314" t="s">
        <v>60</v>
      </c>
      <c r="DR18" s="240"/>
      <c r="DS18" s="154"/>
      <c r="DT18" s="154"/>
      <c r="DW18" s="537">
        <v>5</v>
      </c>
      <c r="DX18" s="537" t="s">
        <v>624</v>
      </c>
      <c r="DY18" s="537" t="s">
        <v>527</v>
      </c>
      <c r="DZ18" s="537">
        <v>1716</v>
      </c>
      <c r="EA18" s="537">
        <v>225</v>
      </c>
      <c r="EB18" s="537" t="s">
        <v>646</v>
      </c>
      <c r="EC18" s="537" t="s">
        <v>1486</v>
      </c>
      <c r="ED18" s="537" t="s">
        <v>2262</v>
      </c>
      <c r="EE18" s="537">
        <v>41</v>
      </c>
      <c r="EF18" s="314" t="s">
        <v>1079</v>
      </c>
      <c r="EG18" s="314" t="s">
        <v>77</v>
      </c>
      <c r="EH18" s="314">
        <v>30</v>
      </c>
      <c r="EK18" s="537">
        <v>14</v>
      </c>
      <c r="EL18" s="537" t="s">
        <v>344</v>
      </c>
      <c r="EM18" s="537" t="s">
        <v>345</v>
      </c>
      <c r="EN18" s="537">
        <v>194</v>
      </c>
      <c r="EO18" s="537">
        <v>554</v>
      </c>
      <c r="EP18" s="537" t="s">
        <v>193</v>
      </c>
      <c r="EQ18" s="537" t="s">
        <v>2263</v>
      </c>
      <c r="ER18" s="539" t="s">
        <v>2264</v>
      </c>
      <c r="ES18" s="314" t="s">
        <v>60</v>
      </c>
      <c r="ET18" s="240"/>
      <c r="EU18" s="154"/>
      <c r="EV18" s="154"/>
      <c r="EY18" s="22">
        <v>13</v>
      </c>
      <c r="EZ18" s="22" t="s">
        <v>176</v>
      </c>
      <c r="FA18" s="22" t="s">
        <v>301</v>
      </c>
      <c r="FB18" s="22">
        <v>484</v>
      </c>
      <c r="FC18" s="22">
        <v>673</v>
      </c>
      <c r="FD18" s="22" t="s">
        <v>1494</v>
      </c>
      <c r="FE18" s="22" t="s">
        <v>303</v>
      </c>
      <c r="FF18" s="22" t="s">
        <v>635</v>
      </c>
      <c r="FG18" s="22">
        <v>15</v>
      </c>
      <c r="FH18" s="22" t="s">
        <v>95</v>
      </c>
      <c r="FI18" s="22"/>
      <c r="FJ18" s="22">
        <v>15</v>
      </c>
      <c r="FM18" s="133" t="s">
        <v>125</v>
      </c>
      <c r="FN18" s="133" t="s">
        <v>77</v>
      </c>
      <c r="FO18" s="47" t="s">
        <v>165</v>
      </c>
      <c r="FP18" s="47" t="s">
        <v>166</v>
      </c>
      <c r="FQ18" s="47" t="s">
        <v>2233</v>
      </c>
      <c r="FR18" s="47">
        <v>14</v>
      </c>
      <c r="FS18" s="755"/>
      <c r="IF18" s="754">
        <v>710002569</v>
      </c>
      <c r="IG18" s="754" t="s">
        <v>107</v>
      </c>
      <c r="IH18" s="754" t="s">
        <v>77</v>
      </c>
      <c r="II18" s="181" t="s">
        <v>125</v>
      </c>
      <c r="IJ18" s="76">
        <v>21</v>
      </c>
      <c r="IK18" s="754">
        <f>SUM(IJ18,IJ19,IJ20)</f>
        <v>75</v>
      </c>
    </row>
    <row r="19" spans="15:248" x14ac:dyDescent="0.3">
      <c r="O19" s="509">
        <v>11</v>
      </c>
      <c r="P19" s="505" t="s">
        <v>624</v>
      </c>
      <c r="Q19" s="501" t="s">
        <v>527</v>
      </c>
      <c r="R19" s="505">
        <v>289</v>
      </c>
      <c r="S19" s="505">
        <v>104</v>
      </c>
      <c r="T19" s="505" t="s">
        <v>1089</v>
      </c>
      <c r="U19" s="505" t="s">
        <v>2265</v>
      </c>
      <c r="V19" s="506" t="s">
        <v>152</v>
      </c>
      <c r="W19" s="545" t="s">
        <v>60</v>
      </c>
      <c r="X19" s="240"/>
      <c r="Y19" s="154"/>
      <c r="Z19" s="154"/>
      <c r="AC19" s="505">
        <v>1</v>
      </c>
      <c r="AD19" s="505" t="s">
        <v>369</v>
      </c>
      <c r="AE19" s="501" t="s">
        <v>370</v>
      </c>
      <c r="AF19" s="505">
        <v>6709</v>
      </c>
      <c r="AG19" s="505">
        <v>0</v>
      </c>
      <c r="AH19" s="505" t="s">
        <v>408</v>
      </c>
      <c r="AI19" s="505" t="s">
        <v>2026</v>
      </c>
      <c r="AJ19" s="506" t="s">
        <v>152</v>
      </c>
      <c r="AK19" s="545" t="s">
        <v>234</v>
      </c>
      <c r="AL19" s="153"/>
      <c r="AM19" s="238"/>
      <c r="AN19" s="238"/>
      <c r="AQ19" s="242">
        <v>8</v>
      </c>
      <c r="AR19" s="242" t="s">
        <v>482</v>
      </c>
      <c r="AS19" s="493" t="s">
        <v>645</v>
      </c>
      <c r="AT19" s="242">
        <v>579</v>
      </c>
      <c r="AU19" s="242">
        <v>18</v>
      </c>
      <c r="AV19" s="242" t="s">
        <v>506</v>
      </c>
      <c r="AW19" s="242" t="s">
        <v>2266</v>
      </c>
      <c r="AX19" s="498" t="s">
        <v>152</v>
      </c>
      <c r="AY19" s="22" t="s">
        <v>60</v>
      </c>
      <c r="AZ19" s="240"/>
      <c r="BA19" s="154"/>
      <c r="BB19" s="154"/>
      <c r="BE19" s="242">
        <v>13</v>
      </c>
      <c r="BF19" s="242" t="s">
        <v>546</v>
      </c>
      <c r="BG19" s="493" t="s">
        <v>592</v>
      </c>
      <c r="BH19" s="242">
        <v>240</v>
      </c>
      <c r="BI19" s="242">
        <v>742</v>
      </c>
      <c r="BJ19" s="242" t="s">
        <v>364</v>
      </c>
      <c r="BK19" s="242" t="s">
        <v>2116</v>
      </c>
      <c r="BL19" s="498" t="s">
        <v>2267</v>
      </c>
      <c r="BM19" s="22" t="s">
        <v>60</v>
      </c>
      <c r="BN19" s="240"/>
      <c r="BO19" s="154"/>
      <c r="BP19" s="154"/>
      <c r="BS19" s="314">
        <v>13</v>
      </c>
      <c r="BT19" s="314" t="s">
        <v>176</v>
      </c>
      <c r="BU19" s="314" t="s">
        <v>301</v>
      </c>
      <c r="BV19" s="314">
        <v>232</v>
      </c>
      <c r="BW19" s="314">
        <v>40</v>
      </c>
      <c r="BX19" s="314" t="s">
        <v>741</v>
      </c>
      <c r="BY19" s="314" t="s">
        <v>2268</v>
      </c>
      <c r="BZ19" s="314" t="s">
        <v>152</v>
      </c>
      <c r="CA19" s="314" t="s">
        <v>60</v>
      </c>
      <c r="CB19" s="240"/>
      <c r="CC19" s="154"/>
      <c r="CD19" s="154"/>
      <c r="CG19" s="537">
        <v>1</v>
      </c>
      <c r="CH19" s="537" t="s">
        <v>542</v>
      </c>
      <c r="CI19" s="538" t="s">
        <v>543</v>
      </c>
      <c r="CJ19" s="537">
        <v>16886</v>
      </c>
      <c r="CK19" s="537">
        <v>0</v>
      </c>
      <c r="CL19" s="537" t="s">
        <v>613</v>
      </c>
      <c r="CM19" s="537" t="s">
        <v>1561</v>
      </c>
      <c r="CN19" s="539" t="s">
        <v>152</v>
      </c>
      <c r="CO19" s="314" t="s">
        <v>234</v>
      </c>
      <c r="CP19" s="153"/>
      <c r="CQ19" s="238"/>
      <c r="CR19" s="238"/>
      <c r="CU19" s="22">
        <v>13</v>
      </c>
      <c r="CV19" s="22" t="s">
        <v>572</v>
      </c>
      <c r="CW19" s="22" t="s">
        <v>573</v>
      </c>
      <c r="CX19" s="22">
        <v>35</v>
      </c>
      <c r="CY19" s="22">
        <v>6</v>
      </c>
      <c r="CZ19" s="22" t="s">
        <v>770</v>
      </c>
      <c r="DA19" s="22" t="s">
        <v>365</v>
      </c>
      <c r="DB19" s="22" t="s">
        <v>152</v>
      </c>
      <c r="DC19" s="22" t="s">
        <v>60</v>
      </c>
      <c r="DD19" s="240"/>
      <c r="DE19" s="154"/>
      <c r="DF19" s="154"/>
      <c r="DI19" s="22">
        <v>13</v>
      </c>
      <c r="DJ19" s="22" t="s">
        <v>277</v>
      </c>
      <c r="DK19" s="22" t="s">
        <v>511</v>
      </c>
      <c r="DL19" s="22">
        <v>252</v>
      </c>
      <c r="DM19" s="22">
        <v>406</v>
      </c>
      <c r="DN19" s="22" t="s">
        <v>42</v>
      </c>
      <c r="DO19" s="22" t="s">
        <v>1835</v>
      </c>
      <c r="DP19" s="22" t="s">
        <v>2269</v>
      </c>
      <c r="DQ19" s="22" t="s">
        <v>60</v>
      </c>
      <c r="DR19" s="240"/>
      <c r="DS19" s="154"/>
      <c r="DT19" s="154"/>
      <c r="DW19" s="537">
        <v>5</v>
      </c>
      <c r="DX19" s="537" t="s">
        <v>624</v>
      </c>
      <c r="DY19" s="537" t="s">
        <v>527</v>
      </c>
      <c r="DZ19" s="537">
        <v>1716</v>
      </c>
      <c r="EA19" s="537">
        <v>225</v>
      </c>
      <c r="EB19" s="537" t="s">
        <v>646</v>
      </c>
      <c r="EC19" s="537" t="s">
        <v>1486</v>
      </c>
      <c r="ED19" s="537" t="s">
        <v>2262</v>
      </c>
      <c r="EE19" s="537">
        <v>41</v>
      </c>
      <c r="EF19" s="314" t="s">
        <v>95</v>
      </c>
      <c r="EG19" s="314"/>
      <c r="EH19" s="314">
        <v>11</v>
      </c>
      <c r="EK19" s="242">
        <v>15</v>
      </c>
      <c r="EL19" s="242" t="s">
        <v>277</v>
      </c>
      <c r="EM19" s="242" t="s">
        <v>511</v>
      </c>
      <c r="EN19" s="242">
        <v>173</v>
      </c>
      <c r="EO19" s="242">
        <v>734</v>
      </c>
      <c r="EP19" s="242" t="s">
        <v>882</v>
      </c>
      <c r="EQ19" s="242" t="s">
        <v>1561</v>
      </c>
      <c r="ER19" s="498" t="s">
        <v>2129</v>
      </c>
      <c r="ES19" s="22" t="s">
        <v>60</v>
      </c>
      <c r="ET19" s="240"/>
      <c r="EU19" s="154"/>
      <c r="EV19" s="154"/>
      <c r="EY19" s="547">
        <v>1</v>
      </c>
      <c r="EZ19" s="547" t="s">
        <v>183</v>
      </c>
      <c r="FA19" s="547" t="s">
        <v>184</v>
      </c>
      <c r="FB19" s="547">
        <v>1627</v>
      </c>
      <c r="FC19" s="547">
        <v>1009</v>
      </c>
      <c r="FD19" s="547" t="s">
        <v>89</v>
      </c>
      <c r="FE19" s="547" t="s">
        <v>577</v>
      </c>
      <c r="FF19" s="547" t="s">
        <v>2270</v>
      </c>
      <c r="FG19" s="547">
        <v>14</v>
      </c>
      <c r="FH19" s="547" t="s">
        <v>95</v>
      </c>
      <c r="FI19" s="547"/>
      <c r="FJ19" s="547">
        <v>14</v>
      </c>
      <c r="FM19" s="133" t="s">
        <v>125</v>
      </c>
      <c r="FN19" s="133" t="s">
        <v>77</v>
      </c>
      <c r="FO19" s="47" t="s">
        <v>1208</v>
      </c>
      <c r="FP19" s="47" t="s">
        <v>2271</v>
      </c>
      <c r="FQ19" s="47" t="s">
        <v>2233</v>
      </c>
      <c r="FR19" s="47">
        <v>12</v>
      </c>
      <c r="FS19" s="755"/>
      <c r="IF19" s="754"/>
      <c r="IG19" s="754"/>
      <c r="IH19" s="754"/>
      <c r="II19" s="181" t="s">
        <v>1715</v>
      </c>
      <c r="IJ19" s="76">
        <v>16</v>
      </c>
      <c r="IK19" s="754"/>
      <c r="IN19" t="s">
        <v>126</v>
      </c>
    </row>
    <row r="20" spans="15:248" ht="31.2" x14ac:dyDescent="0.3">
      <c r="O20" s="510">
        <v>12</v>
      </c>
      <c r="P20" s="507" t="s">
        <v>309</v>
      </c>
      <c r="Q20" s="504" t="s">
        <v>310</v>
      </c>
      <c r="R20" s="507">
        <v>250</v>
      </c>
      <c r="S20" s="507">
        <v>0</v>
      </c>
      <c r="T20" s="507" t="s">
        <v>775</v>
      </c>
      <c r="U20" s="507" t="s">
        <v>1838</v>
      </c>
      <c r="V20" s="511" t="s">
        <v>152</v>
      </c>
      <c r="W20" s="546" t="s">
        <v>234</v>
      </c>
      <c r="X20" s="240"/>
      <c r="Y20" s="154"/>
      <c r="Z20" s="154"/>
      <c r="AC20" s="516">
        <v>2</v>
      </c>
      <c r="AD20" s="516" t="s">
        <v>542</v>
      </c>
      <c r="AE20" s="517" t="s">
        <v>543</v>
      </c>
      <c r="AF20" s="516">
        <v>6147</v>
      </c>
      <c r="AG20" s="516">
        <v>0</v>
      </c>
      <c r="AH20" s="516" t="s">
        <v>1841</v>
      </c>
      <c r="AI20" s="516" t="s">
        <v>1457</v>
      </c>
      <c r="AJ20" s="520" t="s">
        <v>152</v>
      </c>
      <c r="AK20" s="549" t="s">
        <v>234</v>
      </c>
      <c r="AL20" s="240"/>
      <c r="AM20" s="154"/>
      <c r="AN20" s="154"/>
      <c r="AQ20" s="518">
        <v>9</v>
      </c>
      <c r="AR20" s="518" t="s">
        <v>488</v>
      </c>
      <c r="AS20" s="522" t="s">
        <v>489</v>
      </c>
      <c r="AT20" s="518">
        <v>537</v>
      </c>
      <c r="AU20" s="518">
        <v>134</v>
      </c>
      <c r="AV20" s="518" t="s">
        <v>885</v>
      </c>
      <c r="AW20" s="518" t="s">
        <v>1800</v>
      </c>
      <c r="AX20" s="523" t="s">
        <v>152</v>
      </c>
      <c r="AY20" s="547" t="s">
        <v>60</v>
      </c>
      <c r="AZ20" s="240"/>
      <c r="BA20" s="154"/>
      <c r="BB20" s="154"/>
      <c r="BE20" s="518">
        <v>14</v>
      </c>
      <c r="BF20" s="518" t="s">
        <v>277</v>
      </c>
      <c r="BG20" s="522" t="s">
        <v>511</v>
      </c>
      <c r="BH20" s="518">
        <v>234</v>
      </c>
      <c r="BI20" s="518">
        <v>866</v>
      </c>
      <c r="BJ20" s="518" t="s">
        <v>2114</v>
      </c>
      <c r="BK20" s="518" t="s">
        <v>338</v>
      </c>
      <c r="BL20" s="523" t="s">
        <v>2272</v>
      </c>
      <c r="BM20" s="547" t="s">
        <v>60</v>
      </c>
      <c r="BN20" s="240"/>
      <c r="BO20" s="154"/>
      <c r="BP20" s="154"/>
      <c r="BS20" s="22">
        <v>14</v>
      </c>
      <c r="BT20" s="22" t="s">
        <v>375</v>
      </c>
      <c r="BU20" s="22" t="s">
        <v>376</v>
      </c>
      <c r="BV20" s="22">
        <v>232</v>
      </c>
      <c r="BW20" s="22">
        <v>172</v>
      </c>
      <c r="BX20" s="22" t="s">
        <v>491</v>
      </c>
      <c r="BY20" s="22" t="s">
        <v>365</v>
      </c>
      <c r="BZ20" s="22" t="s">
        <v>152</v>
      </c>
      <c r="CA20" s="22" t="s">
        <v>60</v>
      </c>
      <c r="CB20" s="240"/>
      <c r="CC20" s="154"/>
      <c r="CD20" s="154"/>
      <c r="CG20" s="242">
        <v>2</v>
      </c>
      <c r="CH20" s="242" t="s">
        <v>369</v>
      </c>
      <c r="CI20" s="493" t="s">
        <v>370</v>
      </c>
      <c r="CJ20" s="242">
        <v>1986</v>
      </c>
      <c r="CK20" s="242">
        <v>0</v>
      </c>
      <c r="CL20" s="242" t="s">
        <v>1689</v>
      </c>
      <c r="CM20" s="242" t="s">
        <v>1416</v>
      </c>
      <c r="CN20" s="498" t="s">
        <v>152</v>
      </c>
      <c r="CO20" s="22" t="s">
        <v>234</v>
      </c>
      <c r="CP20" s="240"/>
      <c r="CQ20" s="154"/>
      <c r="CR20" s="154"/>
      <c r="CU20" s="314">
        <v>14</v>
      </c>
      <c r="CV20" s="314" t="s">
        <v>295</v>
      </c>
      <c r="CW20" s="314" t="s">
        <v>537</v>
      </c>
      <c r="CX20" s="314">
        <v>32</v>
      </c>
      <c r="CY20" s="314">
        <v>49</v>
      </c>
      <c r="CZ20" s="314" t="s">
        <v>2273</v>
      </c>
      <c r="DA20" s="314" t="s">
        <v>487</v>
      </c>
      <c r="DB20" s="314" t="s">
        <v>2274</v>
      </c>
      <c r="DC20" s="314" t="s">
        <v>60</v>
      </c>
      <c r="DD20" s="240"/>
      <c r="DE20" s="154"/>
      <c r="DF20" s="154"/>
      <c r="DI20" s="314">
        <v>14</v>
      </c>
      <c r="DJ20" s="314" t="s">
        <v>488</v>
      </c>
      <c r="DK20" s="314" t="s">
        <v>489</v>
      </c>
      <c r="DL20" s="314">
        <v>251</v>
      </c>
      <c r="DM20" s="314">
        <v>30</v>
      </c>
      <c r="DN20" s="314" t="s">
        <v>1087</v>
      </c>
      <c r="DO20" s="314" t="s">
        <v>929</v>
      </c>
      <c r="DP20" s="314" t="s">
        <v>2275</v>
      </c>
      <c r="DQ20" s="314" t="s">
        <v>60</v>
      </c>
      <c r="DR20" s="240"/>
      <c r="DS20" s="154"/>
      <c r="DT20" s="154"/>
      <c r="DW20" s="242">
        <v>9</v>
      </c>
      <c r="DX20" s="242" t="s">
        <v>236</v>
      </c>
      <c r="DY20" s="242" t="s">
        <v>440</v>
      </c>
      <c r="DZ20" s="242">
        <v>1233</v>
      </c>
      <c r="EA20" s="242">
        <v>1460</v>
      </c>
      <c r="EB20" s="242" t="s">
        <v>775</v>
      </c>
      <c r="EC20" s="242" t="s">
        <v>2276</v>
      </c>
      <c r="ED20" s="242" t="s">
        <v>2277</v>
      </c>
      <c r="EE20" s="498">
        <v>28</v>
      </c>
      <c r="EF20" s="22" t="s">
        <v>107</v>
      </c>
      <c r="EG20" s="22" t="s">
        <v>77</v>
      </c>
      <c r="EH20" s="22">
        <v>25</v>
      </c>
      <c r="EK20" s="537">
        <v>16</v>
      </c>
      <c r="EL20" s="537" t="s">
        <v>254</v>
      </c>
      <c r="EM20" s="537" t="s">
        <v>255</v>
      </c>
      <c r="EN20" s="537">
        <v>169</v>
      </c>
      <c r="EO20" s="537">
        <v>6</v>
      </c>
      <c r="EP20" s="537" t="s">
        <v>356</v>
      </c>
      <c r="EQ20" s="537" t="s">
        <v>2278</v>
      </c>
      <c r="ER20" s="539" t="s">
        <v>152</v>
      </c>
      <c r="ES20" s="314" t="s">
        <v>60</v>
      </c>
      <c r="ET20" s="240"/>
      <c r="EU20" s="154"/>
      <c r="EV20" s="154"/>
      <c r="EY20" s="22">
        <v>11</v>
      </c>
      <c r="EZ20" s="22" t="s">
        <v>111</v>
      </c>
      <c r="FA20" s="22" t="s">
        <v>112</v>
      </c>
      <c r="FB20" s="22">
        <v>538</v>
      </c>
      <c r="FC20" s="22">
        <v>1016</v>
      </c>
      <c r="FD20" s="22" t="s">
        <v>767</v>
      </c>
      <c r="FE20" s="22" t="s">
        <v>332</v>
      </c>
      <c r="FF20" s="22" t="s">
        <v>2279</v>
      </c>
      <c r="FG20" s="22">
        <v>14</v>
      </c>
      <c r="FH20" s="22" t="s">
        <v>95</v>
      </c>
      <c r="FI20" s="22"/>
      <c r="FJ20" s="22">
        <v>14</v>
      </c>
      <c r="FM20" s="242" t="s">
        <v>1715</v>
      </c>
      <c r="FN20" s="242" t="s">
        <v>77</v>
      </c>
      <c r="FO20" s="27" t="s">
        <v>1155</v>
      </c>
      <c r="FP20" s="39" t="s">
        <v>116</v>
      </c>
      <c r="FQ20" s="13" t="s">
        <v>2141</v>
      </c>
      <c r="FR20" s="187">
        <v>94</v>
      </c>
      <c r="FS20" s="754">
        <f>SUM(FR20,FR21,FR22,FR23)</f>
        <v>155</v>
      </c>
      <c r="IF20" s="754"/>
      <c r="IG20" s="754"/>
      <c r="IH20" s="754"/>
      <c r="II20" s="181" t="s">
        <v>2206</v>
      </c>
      <c r="IJ20" s="76">
        <v>38</v>
      </c>
      <c r="IK20" s="754"/>
    </row>
    <row r="21" spans="15:248" x14ac:dyDescent="0.3">
      <c r="O21" s="509">
        <v>13</v>
      </c>
      <c r="P21" s="505" t="s">
        <v>157</v>
      </c>
      <c r="Q21" s="501" t="s">
        <v>170</v>
      </c>
      <c r="R21" s="505">
        <v>227</v>
      </c>
      <c r="S21" s="505">
        <v>1300</v>
      </c>
      <c r="T21" s="505" t="s">
        <v>751</v>
      </c>
      <c r="U21" s="505" t="s">
        <v>2172</v>
      </c>
      <c r="V21" s="506" t="s">
        <v>2280</v>
      </c>
      <c r="W21" s="545" t="s">
        <v>60</v>
      </c>
      <c r="X21" s="240"/>
      <c r="Y21" s="154"/>
      <c r="Z21" s="154"/>
      <c r="AC21" s="505">
        <v>3</v>
      </c>
      <c r="AD21" s="505" t="s">
        <v>554</v>
      </c>
      <c r="AE21" s="501" t="s">
        <v>555</v>
      </c>
      <c r="AF21" s="505">
        <v>4648</v>
      </c>
      <c r="AG21" s="505">
        <v>23</v>
      </c>
      <c r="AH21" s="505" t="s">
        <v>1173</v>
      </c>
      <c r="AI21" s="505" t="s">
        <v>1536</v>
      </c>
      <c r="AJ21" s="506" t="s">
        <v>152</v>
      </c>
      <c r="AK21" s="545" t="s">
        <v>60</v>
      </c>
      <c r="AL21" s="240"/>
      <c r="AM21" s="154"/>
      <c r="AN21" s="154"/>
      <c r="AQ21" s="242">
        <v>10</v>
      </c>
      <c r="AR21" s="242" t="s">
        <v>546</v>
      </c>
      <c r="AS21" s="493" t="s">
        <v>592</v>
      </c>
      <c r="AT21" s="242">
        <v>443</v>
      </c>
      <c r="AU21" s="242">
        <v>1151</v>
      </c>
      <c r="AV21" s="242" t="s">
        <v>795</v>
      </c>
      <c r="AW21" s="242" t="s">
        <v>1807</v>
      </c>
      <c r="AX21" s="498" t="s">
        <v>1842</v>
      </c>
      <c r="AY21" s="22" t="s">
        <v>60</v>
      </c>
      <c r="AZ21" s="240"/>
      <c r="BA21" s="154"/>
      <c r="BB21" s="154"/>
      <c r="BE21" s="242">
        <v>15</v>
      </c>
      <c r="BF21" s="242" t="s">
        <v>174</v>
      </c>
      <c r="BG21" s="493" t="s">
        <v>175</v>
      </c>
      <c r="BH21" s="242">
        <v>154</v>
      </c>
      <c r="BI21" s="242">
        <v>405</v>
      </c>
      <c r="BJ21" s="242" t="s">
        <v>737</v>
      </c>
      <c r="BK21" s="242" t="s">
        <v>2281</v>
      </c>
      <c r="BL21" s="498" t="s">
        <v>2282</v>
      </c>
      <c r="BM21" s="22" t="s">
        <v>60</v>
      </c>
      <c r="BN21" s="240"/>
      <c r="BO21" s="154"/>
      <c r="BP21" s="154"/>
      <c r="BS21" s="314">
        <v>15</v>
      </c>
      <c r="BT21" s="314" t="s">
        <v>515</v>
      </c>
      <c r="BU21" s="314" t="s">
        <v>632</v>
      </c>
      <c r="BV21" s="314">
        <v>223</v>
      </c>
      <c r="BW21" s="314">
        <v>289</v>
      </c>
      <c r="BX21" s="314" t="s">
        <v>1033</v>
      </c>
      <c r="BY21" s="314" t="s">
        <v>1829</v>
      </c>
      <c r="BZ21" s="314" t="s">
        <v>2283</v>
      </c>
      <c r="CA21" s="314" t="s">
        <v>60</v>
      </c>
      <c r="CB21" s="240"/>
      <c r="CC21" s="154"/>
      <c r="CD21" s="154"/>
      <c r="CG21" s="537">
        <v>3</v>
      </c>
      <c r="CH21" s="537" t="s">
        <v>254</v>
      </c>
      <c r="CI21" s="538" t="s">
        <v>255</v>
      </c>
      <c r="CJ21" s="537">
        <v>1626</v>
      </c>
      <c r="CK21" s="537">
        <v>72</v>
      </c>
      <c r="CL21" s="537" t="s">
        <v>523</v>
      </c>
      <c r="CM21" s="537" t="s">
        <v>2284</v>
      </c>
      <c r="CN21" s="539" t="s">
        <v>152</v>
      </c>
      <c r="CO21" s="314" t="s">
        <v>60</v>
      </c>
      <c r="CP21" s="240"/>
      <c r="CQ21" s="154"/>
      <c r="CR21" s="154"/>
      <c r="CU21" s="22">
        <v>15</v>
      </c>
      <c r="CV21" s="22" t="s">
        <v>488</v>
      </c>
      <c r="CW21" s="22" t="s">
        <v>489</v>
      </c>
      <c r="CX21" s="22">
        <v>31</v>
      </c>
      <c r="CY21" s="22">
        <v>17</v>
      </c>
      <c r="CZ21" s="22" t="s">
        <v>892</v>
      </c>
      <c r="DA21" s="22" t="s">
        <v>2285</v>
      </c>
      <c r="DB21" s="22" t="s">
        <v>152</v>
      </c>
      <c r="DC21" s="22" t="s">
        <v>60</v>
      </c>
      <c r="DD21" s="240"/>
      <c r="DE21" s="154"/>
      <c r="DF21" s="154"/>
      <c r="DI21" s="22">
        <v>15</v>
      </c>
      <c r="DJ21" s="22" t="s">
        <v>295</v>
      </c>
      <c r="DK21" s="22" t="s">
        <v>537</v>
      </c>
      <c r="DL21" s="22">
        <v>244</v>
      </c>
      <c r="DM21" s="22">
        <v>205</v>
      </c>
      <c r="DN21" s="22" t="s">
        <v>1211</v>
      </c>
      <c r="DO21" s="22" t="s">
        <v>2286</v>
      </c>
      <c r="DP21" s="22" t="s">
        <v>2287</v>
      </c>
      <c r="DQ21" s="22" t="s">
        <v>60</v>
      </c>
      <c r="DR21" s="240"/>
      <c r="DS21" s="154"/>
      <c r="DT21" s="154"/>
      <c r="DW21" s="242">
        <v>9</v>
      </c>
      <c r="DX21" s="242" t="s">
        <v>236</v>
      </c>
      <c r="DY21" s="242" t="s">
        <v>440</v>
      </c>
      <c r="DZ21" s="242">
        <v>1233</v>
      </c>
      <c r="EA21" s="242">
        <v>1460</v>
      </c>
      <c r="EB21" s="242" t="s">
        <v>775</v>
      </c>
      <c r="EC21" s="242" t="s">
        <v>2276</v>
      </c>
      <c r="ED21" s="242" t="s">
        <v>2277</v>
      </c>
      <c r="EE21" s="498">
        <v>28</v>
      </c>
      <c r="EF21" s="22" t="s">
        <v>95</v>
      </c>
      <c r="EG21" s="22"/>
      <c r="EH21" s="22" t="s">
        <v>305</v>
      </c>
      <c r="EK21" s="242">
        <v>17</v>
      </c>
      <c r="EL21" s="242" t="s">
        <v>230</v>
      </c>
      <c r="EM21" s="242" t="s">
        <v>231</v>
      </c>
      <c r="EN21" s="242">
        <v>147</v>
      </c>
      <c r="EO21" s="242">
        <v>0</v>
      </c>
      <c r="EP21" s="242" t="s">
        <v>129</v>
      </c>
      <c r="EQ21" s="242" t="s">
        <v>1297</v>
      </c>
      <c r="ER21" s="498" t="s">
        <v>152</v>
      </c>
      <c r="ES21" s="22" t="s">
        <v>234</v>
      </c>
      <c r="ET21" s="240"/>
      <c r="EU21" s="154"/>
      <c r="EV21" s="154"/>
      <c r="EY21" s="547">
        <v>2</v>
      </c>
      <c r="EZ21" s="547" t="s">
        <v>284</v>
      </c>
      <c r="FA21" s="547" t="s">
        <v>288</v>
      </c>
      <c r="FB21" s="547">
        <v>1581</v>
      </c>
      <c r="FC21" s="547">
        <v>1776</v>
      </c>
      <c r="FD21" s="547" t="s">
        <v>42</v>
      </c>
      <c r="FE21" s="547" t="s">
        <v>1462</v>
      </c>
      <c r="FF21" s="547" t="s">
        <v>2288</v>
      </c>
      <c r="FG21" s="547" t="s">
        <v>60</v>
      </c>
      <c r="FH21" s="153"/>
      <c r="FI21" s="238"/>
      <c r="FJ21" s="238"/>
      <c r="FM21" s="242" t="s">
        <v>1715</v>
      </c>
      <c r="FN21" s="498" t="s">
        <v>77</v>
      </c>
      <c r="FO21" s="120" t="s">
        <v>1127</v>
      </c>
      <c r="FP21" s="76" t="s">
        <v>1128</v>
      </c>
      <c r="FQ21" s="76" t="s">
        <v>2141</v>
      </c>
      <c r="FR21" s="118">
        <v>32</v>
      </c>
      <c r="FS21" s="754"/>
      <c r="IF21" s="76">
        <v>710006859</v>
      </c>
      <c r="IG21" s="76" t="s">
        <v>1715</v>
      </c>
      <c r="IH21" s="76" t="s">
        <v>77</v>
      </c>
      <c r="II21" s="76" t="s">
        <v>1715</v>
      </c>
      <c r="IJ21" s="76">
        <v>187</v>
      </c>
    </row>
    <row r="22" spans="15:248" x14ac:dyDescent="0.3">
      <c r="O22" s="510">
        <v>14</v>
      </c>
      <c r="P22" s="507" t="s">
        <v>295</v>
      </c>
      <c r="Q22" s="504" t="s">
        <v>537</v>
      </c>
      <c r="R22" s="507">
        <v>170</v>
      </c>
      <c r="S22" s="507">
        <v>163</v>
      </c>
      <c r="T22" s="507" t="s">
        <v>425</v>
      </c>
      <c r="U22" s="507" t="s">
        <v>372</v>
      </c>
      <c r="V22" s="511" t="s">
        <v>2289</v>
      </c>
      <c r="W22" s="546" t="s">
        <v>60</v>
      </c>
      <c r="X22" s="240"/>
      <c r="Y22" s="154"/>
      <c r="Z22" s="154"/>
      <c r="AC22" s="516">
        <v>4</v>
      </c>
      <c r="AD22" s="516" t="s">
        <v>254</v>
      </c>
      <c r="AE22" s="517" t="s">
        <v>255</v>
      </c>
      <c r="AF22" s="516">
        <v>1879</v>
      </c>
      <c r="AG22" s="516">
        <v>42</v>
      </c>
      <c r="AH22" s="516" t="s">
        <v>806</v>
      </c>
      <c r="AI22" s="516" t="s">
        <v>1499</v>
      </c>
      <c r="AJ22" s="520" t="s">
        <v>152</v>
      </c>
      <c r="AK22" s="549" t="s">
        <v>60</v>
      </c>
      <c r="AL22" s="240"/>
      <c r="AM22" s="154"/>
      <c r="AN22" s="154"/>
      <c r="AQ22" s="518">
        <v>11</v>
      </c>
      <c r="AR22" s="518" t="s">
        <v>375</v>
      </c>
      <c r="AS22" s="522" t="s">
        <v>376</v>
      </c>
      <c r="AT22" s="518">
        <v>439</v>
      </c>
      <c r="AU22" s="518">
        <v>651</v>
      </c>
      <c r="AV22" s="518" t="s">
        <v>377</v>
      </c>
      <c r="AW22" s="518" t="s">
        <v>532</v>
      </c>
      <c r="AX22" s="523" t="s">
        <v>2290</v>
      </c>
      <c r="AY22" s="547" t="s">
        <v>60</v>
      </c>
      <c r="AZ22" s="240"/>
      <c r="BA22" s="154"/>
      <c r="BB22" s="154"/>
      <c r="BE22" s="518">
        <v>16</v>
      </c>
      <c r="BF22" s="518" t="s">
        <v>405</v>
      </c>
      <c r="BG22" s="522" t="s">
        <v>485</v>
      </c>
      <c r="BH22" s="518">
        <v>152</v>
      </c>
      <c r="BI22" s="518">
        <v>1</v>
      </c>
      <c r="BJ22" s="518" t="s">
        <v>486</v>
      </c>
      <c r="BK22" s="518" t="s">
        <v>2167</v>
      </c>
      <c r="BL22" s="523" t="s">
        <v>152</v>
      </c>
      <c r="BM22" s="547" t="s">
        <v>60</v>
      </c>
      <c r="BN22" s="240"/>
      <c r="BO22" s="154"/>
      <c r="BP22" s="154"/>
      <c r="BS22" s="22">
        <v>16</v>
      </c>
      <c r="BT22" s="22" t="s">
        <v>1127</v>
      </c>
      <c r="BU22" s="22" t="s">
        <v>1128</v>
      </c>
      <c r="BV22" s="22">
        <v>217</v>
      </c>
      <c r="BW22" s="22">
        <v>546</v>
      </c>
      <c r="BX22" s="22" t="s">
        <v>74</v>
      </c>
      <c r="BY22" s="22" t="s">
        <v>1459</v>
      </c>
      <c r="BZ22" s="22" t="s">
        <v>2291</v>
      </c>
      <c r="CA22" s="22" t="s">
        <v>60</v>
      </c>
      <c r="CB22" s="240"/>
      <c r="CC22" s="154"/>
      <c r="CD22" s="154"/>
      <c r="CG22" s="242">
        <v>4</v>
      </c>
      <c r="CH22" s="242" t="s">
        <v>309</v>
      </c>
      <c r="CI22" s="493" t="s">
        <v>310</v>
      </c>
      <c r="CJ22" s="242">
        <v>965</v>
      </c>
      <c r="CK22" s="242">
        <v>0</v>
      </c>
      <c r="CL22" s="242" t="s">
        <v>1238</v>
      </c>
      <c r="CM22" s="242" t="s">
        <v>1848</v>
      </c>
      <c r="CN22" s="498" t="s">
        <v>152</v>
      </c>
      <c r="CO22" s="22" t="s">
        <v>234</v>
      </c>
      <c r="CP22" s="240"/>
      <c r="CQ22" s="154"/>
      <c r="CR22" s="154"/>
      <c r="CU22" s="314">
        <v>16</v>
      </c>
      <c r="CV22" s="314" t="s">
        <v>395</v>
      </c>
      <c r="CW22" s="314" t="s">
        <v>480</v>
      </c>
      <c r="CX22" s="314">
        <v>29</v>
      </c>
      <c r="CY22" s="314">
        <v>0</v>
      </c>
      <c r="CZ22" s="314" t="s">
        <v>795</v>
      </c>
      <c r="DA22" s="314" t="s">
        <v>1848</v>
      </c>
      <c r="DB22" s="314" t="s">
        <v>152</v>
      </c>
      <c r="DC22" s="314" t="s">
        <v>60</v>
      </c>
      <c r="DD22" s="240"/>
      <c r="DE22" s="154"/>
      <c r="DF22" s="154"/>
      <c r="DI22" s="314">
        <v>16</v>
      </c>
      <c r="DJ22" s="314" t="s">
        <v>474</v>
      </c>
      <c r="DK22" s="314" t="s">
        <v>648</v>
      </c>
      <c r="DL22" s="314">
        <v>243</v>
      </c>
      <c r="DM22" s="314">
        <v>0</v>
      </c>
      <c r="DN22" s="314" t="s">
        <v>2056</v>
      </c>
      <c r="DO22" s="314" t="s">
        <v>2292</v>
      </c>
      <c r="DP22" s="314" t="s">
        <v>152</v>
      </c>
      <c r="DQ22" s="314" t="s">
        <v>60</v>
      </c>
      <c r="DR22" s="240"/>
      <c r="DS22" s="154"/>
      <c r="DT22" s="154"/>
      <c r="DW22" s="537">
        <v>36</v>
      </c>
      <c r="DX22" s="537" t="s">
        <v>144</v>
      </c>
      <c r="DY22" s="537" t="s">
        <v>146</v>
      </c>
      <c r="DZ22" s="537">
        <v>192</v>
      </c>
      <c r="EA22" s="537">
        <v>290</v>
      </c>
      <c r="EB22" s="537" t="s">
        <v>784</v>
      </c>
      <c r="EC22" s="537" t="s">
        <v>472</v>
      </c>
      <c r="ED22" s="537" t="s">
        <v>2293</v>
      </c>
      <c r="EE22" s="537">
        <v>24</v>
      </c>
      <c r="EF22" s="314" t="s">
        <v>95</v>
      </c>
      <c r="EG22" s="314"/>
      <c r="EH22" s="314">
        <v>24</v>
      </c>
      <c r="EK22" s="537">
        <v>18</v>
      </c>
      <c r="EL22" s="537" t="s">
        <v>78</v>
      </c>
      <c r="EM22" s="537" t="s">
        <v>79</v>
      </c>
      <c r="EN22" s="537">
        <v>139</v>
      </c>
      <c r="EO22" s="537">
        <v>1018</v>
      </c>
      <c r="EP22" s="537" t="s">
        <v>1174</v>
      </c>
      <c r="EQ22" s="537" t="s">
        <v>2194</v>
      </c>
      <c r="ER22" s="539" t="s">
        <v>2294</v>
      </c>
      <c r="ES22" s="314" t="s">
        <v>60</v>
      </c>
      <c r="ET22" s="240"/>
      <c r="EU22" s="154"/>
      <c r="EV22" s="154"/>
      <c r="EY22" s="22">
        <v>3</v>
      </c>
      <c r="EZ22" s="22" t="s">
        <v>369</v>
      </c>
      <c r="FA22" s="22" t="s">
        <v>370</v>
      </c>
      <c r="FB22" s="22">
        <v>1337</v>
      </c>
      <c r="FC22" s="22">
        <v>0</v>
      </c>
      <c r="FD22" s="22" t="s">
        <v>2177</v>
      </c>
      <c r="FE22" s="22" t="s">
        <v>1548</v>
      </c>
      <c r="FF22" s="22" t="s">
        <v>152</v>
      </c>
      <c r="FG22" s="22" t="s">
        <v>234</v>
      </c>
      <c r="FH22" s="240"/>
      <c r="FI22" s="154"/>
      <c r="FJ22" s="154"/>
      <c r="FM22" s="242" t="s">
        <v>1715</v>
      </c>
      <c r="FN22" s="498" t="s">
        <v>77</v>
      </c>
      <c r="FO22" s="120" t="s">
        <v>252</v>
      </c>
      <c r="FP22" s="120" t="s">
        <v>477</v>
      </c>
      <c r="FQ22" s="76" t="s">
        <v>2141</v>
      </c>
      <c r="FR22" s="118">
        <v>15</v>
      </c>
      <c r="FS22" s="754"/>
      <c r="IF22" s="76">
        <v>710978289</v>
      </c>
      <c r="IG22" s="76" t="s">
        <v>1602</v>
      </c>
      <c r="IH22" s="76" t="s">
        <v>64</v>
      </c>
      <c r="II22" s="76" t="s">
        <v>1715</v>
      </c>
      <c r="IJ22" s="76">
        <v>15</v>
      </c>
    </row>
    <row r="23" spans="15:248" x14ac:dyDescent="0.3">
      <c r="O23" s="509">
        <v>15</v>
      </c>
      <c r="P23" s="505" t="s">
        <v>334</v>
      </c>
      <c r="Q23" s="501" t="s">
        <v>393</v>
      </c>
      <c r="R23" s="505">
        <v>147</v>
      </c>
      <c r="S23" s="505">
        <v>71</v>
      </c>
      <c r="T23" s="505" t="s">
        <v>1064</v>
      </c>
      <c r="U23" s="505" t="s">
        <v>899</v>
      </c>
      <c r="V23" s="506" t="s">
        <v>2032</v>
      </c>
      <c r="W23" s="545" t="s">
        <v>60</v>
      </c>
      <c r="X23" s="240"/>
      <c r="Y23" s="154"/>
      <c r="Z23" s="154"/>
      <c r="AC23" s="505">
        <v>5</v>
      </c>
      <c r="AD23" s="505" t="s">
        <v>277</v>
      </c>
      <c r="AE23" s="501" t="s">
        <v>511</v>
      </c>
      <c r="AF23" s="505">
        <v>806</v>
      </c>
      <c r="AG23" s="505">
        <v>2275</v>
      </c>
      <c r="AH23" s="505" t="s">
        <v>1385</v>
      </c>
      <c r="AI23" s="505" t="s">
        <v>1558</v>
      </c>
      <c r="AJ23" s="506" t="s">
        <v>2295</v>
      </c>
      <c r="AK23" s="545" t="s">
        <v>60</v>
      </c>
      <c r="AL23" s="240"/>
      <c r="AM23" s="154"/>
      <c r="AN23" s="154"/>
      <c r="AQ23" s="242">
        <v>13</v>
      </c>
      <c r="AR23" s="242" t="s">
        <v>174</v>
      </c>
      <c r="AS23" s="493" t="s">
        <v>175</v>
      </c>
      <c r="AT23" s="242">
        <v>314</v>
      </c>
      <c r="AU23" s="242">
        <v>800</v>
      </c>
      <c r="AV23" s="242" t="s">
        <v>233</v>
      </c>
      <c r="AW23" s="242" t="s">
        <v>728</v>
      </c>
      <c r="AX23" s="498" t="s">
        <v>2296</v>
      </c>
      <c r="AY23" s="22" t="s">
        <v>60</v>
      </c>
      <c r="AZ23" s="240"/>
      <c r="BA23" s="154"/>
      <c r="BB23" s="154"/>
      <c r="BE23" s="242">
        <v>17</v>
      </c>
      <c r="BF23" s="242" t="s">
        <v>551</v>
      </c>
      <c r="BG23" s="493" t="s">
        <v>552</v>
      </c>
      <c r="BH23" s="242">
        <v>141</v>
      </c>
      <c r="BI23" s="242">
        <v>147</v>
      </c>
      <c r="BJ23" s="242" t="s">
        <v>400</v>
      </c>
      <c r="BK23" s="242" t="s">
        <v>1805</v>
      </c>
      <c r="BL23" s="498" t="s">
        <v>152</v>
      </c>
      <c r="BM23" s="22" t="s">
        <v>60</v>
      </c>
      <c r="BN23" s="240"/>
      <c r="BO23" s="154"/>
      <c r="BP23" s="154"/>
      <c r="BS23" s="314">
        <v>17</v>
      </c>
      <c r="BT23" s="314" t="s">
        <v>546</v>
      </c>
      <c r="BU23" s="314" t="s">
        <v>592</v>
      </c>
      <c r="BV23" s="314">
        <v>213</v>
      </c>
      <c r="BW23" s="314">
        <v>615</v>
      </c>
      <c r="BX23" s="314" t="s">
        <v>1784</v>
      </c>
      <c r="BY23" s="314" t="s">
        <v>1567</v>
      </c>
      <c r="BZ23" s="314" t="s">
        <v>2297</v>
      </c>
      <c r="CA23" s="314" t="s">
        <v>60</v>
      </c>
      <c r="CB23" s="240"/>
      <c r="CC23" s="154"/>
      <c r="CD23" s="154"/>
      <c r="CG23" s="537">
        <v>5</v>
      </c>
      <c r="CH23" s="537" t="s">
        <v>540</v>
      </c>
      <c r="CI23" s="538" t="s">
        <v>609</v>
      </c>
      <c r="CJ23" s="537">
        <v>942</v>
      </c>
      <c r="CK23" s="537">
        <v>594</v>
      </c>
      <c r="CL23" s="537" t="s">
        <v>928</v>
      </c>
      <c r="CM23" s="537" t="s">
        <v>1438</v>
      </c>
      <c r="CN23" s="539" t="s">
        <v>2298</v>
      </c>
      <c r="CO23" s="314" t="s">
        <v>60</v>
      </c>
      <c r="CP23" s="240"/>
      <c r="CQ23" s="154"/>
      <c r="CR23" s="154"/>
      <c r="CU23" s="22">
        <v>17</v>
      </c>
      <c r="CV23" s="22" t="s">
        <v>362</v>
      </c>
      <c r="CW23" s="22" t="s">
        <v>363</v>
      </c>
      <c r="CX23" s="22">
        <v>26</v>
      </c>
      <c r="CY23" s="22">
        <v>1</v>
      </c>
      <c r="CZ23" s="22" t="s">
        <v>1554</v>
      </c>
      <c r="DA23" s="22" t="s">
        <v>506</v>
      </c>
      <c r="DB23" s="22" t="s">
        <v>152</v>
      </c>
      <c r="DC23" s="22" t="s">
        <v>60</v>
      </c>
      <c r="DD23" s="240"/>
      <c r="DE23" s="154"/>
      <c r="DF23" s="154"/>
      <c r="DI23" s="22">
        <v>17</v>
      </c>
      <c r="DJ23" s="22" t="s">
        <v>309</v>
      </c>
      <c r="DK23" s="22" t="s">
        <v>310</v>
      </c>
      <c r="DL23" s="22">
        <v>239</v>
      </c>
      <c r="DM23" s="22">
        <v>0</v>
      </c>
      <c r="DN23" s="22" t="s">
        <v>57</v>
      </c>
      <c r="DO23" s="22" t="s">
        <v>1543</v>
      </c>
      <c r="DP23" s="22" t="s">
        <v>152</v>
      </c>
      <c r="DQ23" s="22" t="s">
        <v>234</v>
      </c>
      <c r="DR23" s="240"/>
      <c r="DS23" s="154"/>
      <c r="DT23" s="154"/>
      <c r="DW23" s="242">
        <v>4</v>
      </c>
      <c r="DX23" s="242" t="s">
        <v>572</v>
      </c>
      <c r="DY23" s="242" t="s">
        <v>573</v>
      </c>
      <c r="DZ23" s="242">
        <v>2792</v>
      </c>
      <c r="EA23" s="242">
        <v>5342</v>
      </c>
      <c r="EB23" s="242" t="s">
        <v>2177</v>
      </c>
      <c r="EC23" s="242" t="s">
        <v>372</v>
      </c>
      <c r="ED23" s="242" t="s">
        <v>2299</v>
      </c>
      <c r="EE23" s="242">
        <v>23</v>
      </c>
      <c r="EF23" s="60" t="s">
        <v>95</v>
      </c>
      <c r="EG23" s="60"/>
      <c r="EH23" s="60">
        <v>23</v>
      </c>
      <c r="EK23" s="242">
        <v>19</v>
      </c>
      <c r="EL23" s="242" t="s">
        <v>165</v>
      </c>
      <c r="EM23" s="242" t="s">
        <v>166</v>
      </c>
      <c r="EN23" s="242">
        <v>139</v>
      </c>
      <c r="EO23" s="242">
        <v>260</v>
      </c>
      <c r="EP23" s="242" t="s">
        <v>909</v>
      </c>
      <c r="EQ23" s="242" t="s">
        <v>1817</v>
      </c>
      <c r="ER23" s="498" t="s">
        <v>2300</v>
      </c>
      <c r="ES23" s="22" t="s">
        <v>60</v>
      </c>
      <c r="ET23" s="240"/>
      <c r="EU23" s="154"/>
      <c r="EV23" s="154"/>
      <c r="EY23" s="547">
        <v>4</v>
      </c>
      <c r="EZ23" s="547" t="s">
        <v>165</v>
      </c>
      <c r="FA23" s="547" t="s">
        <v>166</v>
      </c>
      <c r="FB23" s="547">
        <v>1337</v>
      </c>
      <c r="FC23" s="547">
        <v>999</v>
      </c>
      <c r="FD23" s="547" t="s">
        <v>425</v>
      </c>
      <c r="FE23" s="547" t="s">
        <v>630</v>
      </c>
      <c r="FF23" s="547" t="s">
        <v>2301</v>
      </c>
      <c r="FG23" s="547" t="s">
        <v>60</v>
      </c>
      <c r="FH23" s="240"/>
      <c r="FI23" s="154"/>
      <c r="FJ23" s="154"/>
      <c r="FM23" s="242" t="s">
        <v>1715</v>
      </c>
      <c r="FN23" s="498" t="s">
        <v>77</v>
      </c>
      <c r="FO23" s="120" t="s">
        <v>236</v>
      </c>
      <c r="FP23" s="120" t="s">
        <v>440</v>
      </c>
      <c r="FQ23" s="76" t="s">
        <v>2141</v>
      </c>
      <c r="FR23" s="118">
        <v>14</v>
      </c>
      <c r="FS23" s="754"/>
      <c r="IF23" s="76">
        <v>580006286</v>
      </c>
      <c r="IG23" s="76" t="s">
        <v>1879</v>
      </c>
      <c r="IH23" s="76" t="s">
        <v>77</v>
      </c>
      <c r="II23" s="390" t="s">
        <v>2142</v>
      </c>
      <c r="IJ23" s="76">
        <v>125</v>
      </c>
    </row>
    <row r="24" spans="15:248" ht="31.2" x14ac:dyDescent="0.3">
      <c r="O24" s="510">
        <v>17</v>
      </c>
      <c r="P24" s="507" t="s">
        <v>551</v>
      </c>
      <c r="Q24" s="504" t="s">
        <v>552</v>
      </c>
      <c r="R24" s="507">
        <v>104</v>
      </c>
      <c r="S24" s="507">
        <v>103</v>
      </c>
      <c r="T24" s="507" t="s">
        <v>1381</v>
      </c>
      <c r="U24" s="507" t="s">
        <v>387</v>
      </c>
      <c r="V24" s="511" t="s">
        <v>2171</v>
      </c>
      <c r="W24" s="546" t="s">
        <v>60</v>
      </c>
      <c r="X24" s="240"/>
      <c r="Y24" s="154"/>
      <c r="Z24" s="154"/>
      <c r="AC24" s="516">
        <v>9</v>
      </c>
      <c r="AD24" s="516" t="s">
        <v>488</v>
      </c>
      <c r="AE24" s="517" t="s">
        <v>489</v>
      </c>
      <c r="AF24" s="516">
        <v>531</v>
      </c>
      <c r="AG24" s="516">
        <v>13</v>
      </c>
      <c r="AH24" s="516" t="s">
        <v>189</v>
      </c>
      <c r="AI24" s="516" t="s">
        <v>1084</v>
      </c>
      <c r="AJ24" s="520" t="s">
        <v>152</v>
      </c>
      <c r="AK24" s="549" t="s">
        <v>60</v>
      </c>
      <c r="AL24" s="240"/>
      <c r="AM24" s="154"/>
      <c r="AN24" s="154"/>
      <c r="AQ24" s="518">
        <v>14</v>
      </c>
      <c r="AR24" s="518" t="s">
        <v>615</v>
      </c>
      <c r="AS24" s="522" t="s">
        <v>616</v>
      </c>
      <c r="AT24" s="518">
        <v>294</v>
      </c>
      <c r="AU24" s="518">
        <v>472</v>
      </c>
      <c r="AV24" s="518" t="s">
        <v>741</v>
      </c>
      <c r="AW24" s="518" t="s">
        <v>1537</v>
      </c>
      <c r="AX24" s="523" t="s">
        <v>2302</v>
      </c>
      <c r="AY24" s="547" t="s">
        <v>60</v>
      </c>
      <c r="AZ24" s="240"/>
      <c r="BA24" s="154"/>
      <c r="BB24" s="154"/>
      <c r="BE24" s="518">
        <v>18</v>
      </c>
      <c r="BF24" s="518" t="s">
        <v>157</v>
      </c>
      <c r="BG24" s="522" t="s">
        <v>170</v>
      </c>
      <c r="BH24" s="518">
        <v>139</v>
      </c>
      <c r="BI24" s="518">
        <v>586</v>
      </c>
      <c r="BJ24" s="518" t="s">
        <v>549</v>
      </c>
      <c r="BK24" s="518" t="s">
        <v>575</v>
      </c>
      <c r="BL24" s="523" t="s">
        <v>2303</v>
      </c>
      <c r="BM24" s="547" t="s">
        <v>60</v>
      </c>
      <c r="BN24" s="240"/>
      <c r="BO24" s="154"/>
      <c r="BP24" s="154"/>
      <c r="BS24" s="22">
        <v>18</v>
      </c>
      <c r="BT24" s="22" t="s">
        <v>309</v>
      </c>
      <c r="BU24" s="22" t="s">
        <v>310</v>
      </c>
      <c r="BV24" s="22">
        <v>184</v>
      </c>
      <c r="BW24" s="22">
        <v>0</v>
      </c>
      <c r="BX24" s="22" t="s">
        <v>1312</v>
      </c>
      <c r="BY24" s="22" t="s">
        <v>2304</v>
      </c>
      <c r="BZ24" s="22" t="s">
        <v>152</v>
      </c>
      <c r="CA24" s="22" t="s">
        <v>234</v>
      </c>
      <c r="CB24" s="240"/>
      <c r="CC24" s="154"/>
      <c r="CD24" s="154"/>
      <c r="CG24" s="242">
        <v>8</v>
      </c>
      <c r="CH24" s="242" t="s">
        <v>546</v>
      </c>
      <c r="CI24" s="493" t="s">
        <v>592</v>
      </c>
      <c r="CJ24" s="242">
        <v>684</v>
      </c>
      <c r="CK24" s="242">
        <v>1413</v>
      </c>
      <c r="CL24" s="242" t="s">
        <v>1087</v>
      </c>
      <c r="CM24" s="242" t="s">
        <v>1351</v>
      </c>
      <c r="CN24" s="498" t="s">
        <v>2305</v>
      </c>
      <c r="CO24" s="22" t="s">
        <v>60</v>
      </c>
      <c r="CP24" s="240"/>
      <c r="CQ24" s="154"/>
      <c r="CR24" s="154"/>
      <c r="CU24" s="314">
        <v>18</v>
      </c>
      <c r="CV24" s="314" t="s">
        <v>277</v>
      </c>
      <c r="CW24" s="314" t="s">
        <v>511</v>
      </c>
      <c r="CX24" s="314">
        <v>22</v>
      </c>
      <c r="CY24" s="314">
        <v>34</v>
      </c>
      <c r="CZ24" s="314" t="s">
        <v>478</v>
      </c>
      <c r="DA24" s="314" t="s">
        <v>2306</v>
      </c>
      <c r="DB24" s="314" t="s">
        <v>152</v>
      </c>
      <c r="DC24" s="314" t="s">
        <v>60</v>
      </c>
      <c r="DD24" s="240"/>
      <c r="DE24" s="154"/>
      <c r="DF24" s="154"/>
      <c r="DI24" s="314">
        <v>18</v>
      </c>
      <c r="DJ24" s="314" t="s">
        <v>362</v>
      </c>
      <c r="DK24" s="314" t="s">
        <v>363</v>
      </c>
      <c r="DL24" s="314">
        <v>237</v>
      </c>
      <c r="DM24" s="314">
        <v>2</v>
      </c>
      <c r="DN24" s="314" t="s">
        <v>1494</v>
      </c>
      <c r="DO24" s="314" t="s">
        <v>1537</v>
      </c>
      <c r="DP24" s="314" t="s">
        <v>152</v>
      </c>
      <c r="DQ24" s="314" t="s">
        <v>60</v>
      </c>
      <c r="DR24" s="240"/>
      <c r="DS24" s="154"/>
      <c r="DT24" s="154"/>
      <c r="DW24" s="537">
        <v>31</v>
      </c>
      <c r="DX24" s="537" t="s">
        <v>252</v>
      </c>
      <c r="DY24" s="537" t="s">
        <v>477</v>
      </c>
      <c r="DZ24" s="537">
        <v>239</v>
      </c>
      <c r="EA24" s="537">
        <v>1570</v>
      </c>
      <c r="EB24" s="537" t="s">
        <v>495</v>
      </c>
      <c r="EC24" s="537" t="s">
        <v>736</v>
      </c>
      <c r="ED24" s="537" t="s">
        <v>2307</v>
      </c>
      <c r="EE24" s="634">
        <v>19</v>
      </c>
      <c r="EF24" s="314" t="s">
        <v>95</v>
      </c>
      <c r="EG24" s="314"/>
      <c r="EH24" s="314">
        <v>19</v>
      </c>
      <c r="EK24" s="537">
        <v>20</v>
      </c>
      <c r="EL24" s="537" t="s">
        <v>101</v>
      </c>
      <c r="EM24" s="537" t="s">
        <v>127</v>
      </c>
      <c r="EN24" s="537">
        <v>128</v>
      </c>
      <c r="EO24" s="537">
        <v>385</v>
      </c>
      <c r="EP24" s="537" t="s">
        <v>810</v>
      </c>
      <c r="EQ24" s="537" t="s">
        <v>1812</v>
      </c>
      <c r="ER24" s="539" t="s">
        <v>2308</v>
      </c>
      <c r="ES24" s="314" t="s">
        <v>60</v>
      </c>
      <c r="ET24" s="240"/>
      <c r="EU24" s="154"/>
      <c r="EV24" s="154"/>
      <c r="EY24" s="22">
        <v>6</v>
      </c>
      <c r="EZ24" s="22" t="s">
        <v>254</v>
      </c>
      <c r="FA24" s="22" t="s">
        <v>255</v>
      </c>
      <c r="FB24" s="22">
        <v>1216</v>
      </c>
      <c r="FC24" s="22">
        <v>22</v>
      </c>
      <c r="FD24" s="22" t="s">
        <v>824</v>
      </c>
      <c r="FE24" s="22" t="s">
        <v>556</v>
      </c>
      <c r="FF24" s="22" t="s">
        <v>152</v>
      </c>
      <c r="FG24" s="22" t="s">
        <v>60</v>
      </c>
      <c r="FH24" s="240"/>
      <c r="FI24" s="154"/>
      <c r="FJ24" s="154"/>
      <c r="FM24" s="243" t="s">
        <v>726</v>
      </c>
      <c r="FN24" s="567" t="s">
        <v>77</v>
      </c>
      <c r="FO24" s="47" t="s">
        <v>1155</v>
      </c>
      <c r="FP24" s="58" t="s">
        <v>116</v>
      </c>
      <c r="FQ24" s="47" t="s">
        <v>2142</v>
      </c>
      <c r="FR24" s="47">
        <v>68</v>
      </c>
      <c r="FS24" s="47">
        <v>68</v>
      </c>
      <c r="IF24" s="27">
        <v>580972008</v>
      </c>
      <c r="IG24" s="27" t="s">
        <v>726</v>
      </c>
      <c r="IH24" s="27" t="s">
        <v>77</v>
      </c>
      <c r="II24" s="27" t="s">
        <v>2142</v>
      </c>
      <c r="IJ24" s="76">
        <v>80</v>
      </c>
    </row>
    <row r="25" spans="15:248" ht="31.2" x14ac:dyDescent="0.3">
      <c r="O25" s="509">
        <v>18</v>
      </c>
      <c r="P25" s="505" t="s">
        <v>270</v>
      </c>
      <c r="Q25" s="501" t="s">
        <v>504</v>
      </c>
      <c r="R25" s="505">
        <v>94</v>
      </c>
      <c r="S25" s="505">
        <v>274</v>
      </c>
      <c r="T25" s="505" t="s">
        <v>1540</v>
      </c>
      <c r="U25" s="505" t="s">
        <v>2309</v>
      </c>
      <c r="V25" s="506" t="s">
        <v>1932</v>
      </c>
      <c r="W25" s="545" t="s">
        <v>60</v>
      </c>
      <c r="X25" s="240"/>
      <c r="Y25" s="154"/>
      <c r="Z25" s="154"/>
      <c r="AC25" s="505">
        <v>10</v>
      </c>
      <c r="AD25" s="505" t="s">
        <v>482</v>
      </c>
      <c r="AE25" s="501" t="s">
        <v>645</v>
      </c>
      <c r="AF25" s="505">
        <v>518</v>
      </c>
      <c r="AG25" s="505">
        <v>26</v>
      </c>
      <c r="AH25" s="505" t="s">
        <v>567</v>
      </c>
      <c r="AI25" s="505" t="s">
        <v>2292</v>
      </c>
      <c r="AJ25" s="506" t="s">
        <v>152</v>
      </c>
      <c r="AK25" s="545" t="s">
        <v>60</v>
      </c>
      <c r="AL25" s="240"/>
      <c r="AM25" s="154"/>
      <c r="AN25" s="154"/>
      <c r="AQ25" s="242">
        <v>15</v>
      </c>
      <c r="AR25" s="242" t="s">
        <v>540</v>
      </c>
      <c r="AS25" s="493" t="s">
        <v>609</v>
      </c>
      <c r="AT25" s="242">
        <v>290</v>
      </c>
      <c r="AU25" s="242">
        <v>215</v>
      </c>
      <c r="AV25" s="242" t="s">
        <v>1218</v>
      </c>
      <c r="AW25" s="242" t="s">
        <v>2310</v>
      </c>
      <c r="AX25" s="498" t="s">
        <v>2311</v>
      </c>
      <c r="AY25" s="22" t="s">
        <v>60</v>
      </c>
      <c r="AZ25" s="240"/>
      <c r="BA25" s="154"/>
      <c r="BB25" s="154"/>
      <c r="BE25" s="242">
        <v>19</v>
      </c>
      <c r="BF25" s="242" t="s">
        <v>230</v>
      </c>
      <c r="BG25" s="493" t="s">
        <v>231</v>
      </c>
      <c r="BH25" s="242">
        <v>119</v>
      </c>
      <c r="BI25" s="242">
        <v>0</v>
      </c>
      <c r="BJ25" s="242" t="s">
        <v>1124</v>
      </c>
      <c r="BK25" s="242" t="s">
        <v>1177</v>
      </c>
      <c r="BL25" s="498" t="s">
        <v>152</v>
      </c>
      <c r="BM25" s="22" t="s">
        <v>234</v>
      </c>
      <c r="BN25" s="240"/>
      <c r="BO25" s="154"/>
      <c r="BP25" s="154"/>
      <c r="BS25" s="314">
        <v>20</v>
      </c>
      <c r="BT25" s="314" t="s">
        <v>86</v>
      </c>
      <c r="BU25" s="314" t="s">
        <v>87</v>
      </c>
      <c r="BV25" s="314">
        <v>148</v>
      </c>
      <c r="BW25" s="314">
        <v>2195</v>
      </c>
      <c r="BX25" s="314" t="s">
        <v>81</v>
      </c>
      <c r="BY25" s="314" t="s">
        <v>1024</v>
      </c>
      <c r="BZ25" s="314" t="s">
        <v>2312</v>
      </c>
      <c r="CA25" s="314" t="s">
        <v>60</v>
      </c>
      <c r="CB25" s="240"/>
      <c r="CC25" s="154"/>
      <c r="CD25" s="154"/>
      <c r="CG25" s="537">
        <v>10</v>
      </c>
      <c r="CH25" s="537" t="s">
        <v>353</v>
      </c>
      <c r="CI25" s="538" t="s">
        <v>354</v>
      </c>
      <c r="CJ25" s="537">
        <v>452</v>
      </c>
      <c r="CK25" s="537">
        <v>452</v>
      </c>
      <c r="CL25" s="537" t="s">
        <v>328</v>
      </c>
      <c r="CM25" s="537" t="s">
        <v>2244</v>
      </c>
      <c r="CN25" s="539" t="s">
        <v>152</v>
      </c>
      <c r="CO25" s="314" t="s">
        <v>60</v>
      </c>
      <c r="CP25" s="240"/>
      <c r="CQ25" s="154"/>
      <c r="CR25" s="154"/>
      <c r="CU25" s="22">
        <v>19</v>
      </c>
      <c r="CV25" s="22" t="s">
        <v>873</v>
      </c>
      <c r="CW25" s="22" t="s">
        <v>950</v>
      </c>
      <c r="CX25" s="22">
        <v>19</v>
      </c>
      <c r="CY25" s="22">
        <v>0</v>
      </c>
      <c r="CZ25" s="22" t="s">
        <v>1616</v>
      </c>
      <c r="DA25" s="22" t="s">
        <v>84</v>
      </c>
      <c r="DB25" s="22" t="s">
        <v>152</v>
      </c>
      <c r="DC25" s="22" t="s">
        <v>60</v>
      </c>
      <c r="DD25" s="240"/>
      <c r="DE25" s="154"/>
      <c r="DF25" s="154"/>
      <c r="DI25" s="22">
        <v>19</v>
      </c>
      <c r="DJ25" s="22" t="s">
        <v>270</v>
      </c>
      <c r="DK25" s="22" t="s">
        <v>504</v>
      </c>
      <c r="DL25" s="22">
        <v>189</v>
      </c>
      <c r="DM25" s="22">
        <v>41</v>
      </c>
      <c r="DN25" s="22" t="s">
        <v>400</v>
      </c>
      <c r="DO25" s="22" t="s">
        <v>1362</v>
      </c>
      <c r="DP25" s="22" t="s">
        <v>152</v>
      </c>
      <c r="DQ25" s="22" t="s">
        <v>60</v>
      </c>
      <c r="DR25" s="240"/>
      <c r="DS25" s="154"/>
      <c r="DT25" s="154"/>
      <c r="DW25" s="242">
        <v>2</v>
      </c>
      <c r="DX25" s="242" t="s">
        <v>254</v>
      </c>
      <c r="DY25" s="242" t="s">
        <v>255</v>
      </c>
      <c r="DZ25" s="242">
        <v>4889</v>
      </c>
      <c r="EA25" s="242">
        <v>137</v>
      </c>
      <c r="EB25" s="242" t="s">
        <v>633</v>
      </c>
      <c r="EC25" s="242" t="s">
        <v>920</v>
      </c>
      <c r="ED25" s="498" t="s">
        <v>152</v>
      </c>
      <c r="EE25" s="22" t="s">
        <v>60</v>
      </c>
      <c r="EF25" s="153"/>
      <c r="EG25" s="238"/>
      <c r="EH25" s="238"/>
      <c r="EK25" s="242">
        <v>21</v>
      </c>
      <c r="EL25" s="242" t="s">
        <v>252</v>
      </c>
      <c r="EM25" s="242" t="s">
        <v>477</v>
      </c>
      <c r="EN25" s="242">
        <v>109</v>
      </c>
      <c r="EO25" s="242">
        <v>1173</v>
      </c>
      <c r="EP25" s="242" t="s">
        <v>1781</v>
      </c>
      <c r="EQ25" s="242" t="s">
        <v>550</v>
      </c>
      <c r="ER25" s="498" t="s">
        <v>2313</v>
      </c>
      <c r="ES25" s="22" t="s">
        <v>60</v>
      </c>
      <c r="ET25" s="240"/>
      <c r="EU25" s="154"/>
      <c r="EV25" s="154"/>
      <c r="EY25" s="547">
        <v>8</v>
      </c>
      <c r="EZ25" s="547" t="s">
        <v>157</v>
      </c>
      <c r="FA25" s="547" t="s">
        <v>170</v>
      </c>
      <c r="FB25" s="547">
        <v>977</v>
      </c>
      <c r="FC25" s="547">
        <v>2969</v>
      </c>
      <c r="FD25" s="547" t="s">
        <v>770</v>
      </c>
      <c r="FE25" s="547" t="s">
        <v>1837</v>
      </c>
      <c r="FF25" s="547" t="s">
        <v>2314</v>
      </c>
      <c r="FG25" s="547" t="s">
        <v>60</v>
      </c>
      <c r="FH25" s="240"/>
      <c r="FI25" s="154"/>
      <c r="FJ25" s="154"/>
      <c r="FM25" s="242" t="s">
        <v>1879</v>
      </c>
      <c r="FN25" s="242" t="s">
        <v>77</v>
      </c>
      <c r="FO25" s="118" t="s">
        <v>1155</v>
      </c>
      <c r="FP25" s="82" t="s">
        <v>116</v>
      </c>
      <c r="FQ25" s="118" t="s">
        <v>2142</v>
      </c>
      <c r="FR25" s="118">
        <v>63</v>
      </c>
      <c r="FS25" s="754">
        <f>SUM(FR25,FR26)</f>
        <v>91</v>
      </c>
      <c r="IF25" s="754">
        <v>210987046</v>
      </c>
      <c r="IG25" s="754" t="s">
        <v>1037</v>
      </c>
      <c r="IH25" s="767" t="s">
        <v>77</v>
      </c>
      <c r="II25" s="76" t="s">
        <v>2143</v>
      </c>
      <c r="IJ25" s="181">
        <v>23</v>
      </c>
      <c r="IK25" s="754">
        <f>SUM(IJ25,IJ26,IJ27,IJ28)</f>
        <v>150</v>
      </c>
    </row>
    <row r="26" spans="15:248" x14ac:dyDescent="0.3">
      <c r="O26" s="510">
        <v>19</v>
      </c>
      <c r="P26" s="507" t="s">
        <v>430</v>
      </c>
      <c r="Q26" s="504" t="s">
        <v>431</v>
      </c>
      <c r="R26" s="507">
        <v>90</v>
      </c>
      <c r="S26" s="507">
        <v>43</v>
      </c>
      <c r="T26" s="507" t="s">
        <v>80</v>
      </c>
      <c r="U26" s="507" t="s">
        <v>620</v>
      </c>
      <c r="V26" s="511" t="s">
        <v>152</v>
      </c>
      <c r="W26" s="546" t="s">
        <v>60</v>
      </c>
      <c r="X26" s="240"/>
      <c r="Y26" s="154"/>
      <c r="Z26" s="154"/>
      <c r="AC26" s="516">
        <v>11</v>
      </c>
      <c r="AD26" s="516" t="s">
        <v>176</v>
      </c>
      <c r="AE26" s="517" t="s">
        <v>301</v>
      </c>
      <c r="AF26" s="516">
        <v>450</v>
      </c>
      <c r="AG26" s="516">
        <v>256</v>
      </c>
      <c r="AH26" s="516" t="s">
        <v>564</v>
      </c>
      <c r="AI26" s="516" t="s">
        <v>2315</v>
      </c>
      <c r="AJ26" s="520" t="s">
        <v>2316</v>
      </c>
      <c r="AK26" s="549" t="s">
        <v>60</v>
      </c>
      <c r="AL26" s="240"/>
      <c r="AM26" s="154"/>
      <c r="AN26" s="154"/>
      <c r="AQ26" s="518">
        <v>16</v>
      </c>
      <c r="AR26" s="518" t="s">
        <v>157</v>
      </c>
      <c r="AS26" s="522" t="s">
        <v>170</v>
      </c>
      <c r="AT26" s="518">
        <v>273</v>
      </c>
      <c r="AU26" s="518">
        <v>830</v>
      </c>
      <c r="AV26" s="518" t="s">
        <v>617</v>
      </c>
      <c r="AW26" s="518" t="s">
        <v>2317</v>
      </c>
      <c r="AX26" s="523" t="s">
        <v>2318</v>
      </c>
      <c r="AY26" s="547" t="s">
        <v>60</v>
      </c>
      <c r="AZ26" s="240"/>
      <c r="BA26" s="154"/>
      <c r="BB26" s="154"/>
      <c r="BE26" s="518">
        <v>20</v>
      </c>
      <c r="BF26" s="518" t="s">
        <v>488</v>
      </c>
      <c r="BG26" s="522" t="s">
        <v>489</v>
      </c>
      <c r="BH26" s="518">
        <v>93</v>
      </c>
      <c r="BI26" s="518">
        <v>38</v>
      </c>
      <c r="BJ26" s="518" t="s">
        <v>68</v>
      </c>
      <c r="BK26" s="518" t="s">
        <v>730</v>
      </c>
      <c r="BL26" s="523" t="s">
        <v>2319</v>
      </c>
      <c r="BM26" s="547" t="s">
        <v>60</v>
      </c>
      <c r="BN26" s="240"/>
      <c r="BO26" s="154"/>
      <c r="BP26" s="154"/>
      <c r="BS26" s="22">
        <v>21</v>
      </c>
      <c r="BT26" s="22" t="s">
        <v>174</v>
      </c>
      <c r="BU26" s="22" t="s">
        <v>175</v>
      </c>
      <c r="BV26" s="22">
        <v>125</v>
      </c>
      <c r="BW26" s="22">
        <v>606</v>
      </c>
      <c r="BX26" s="22" t="s">
        <v>358</v>
      </c>
      <c r="BY26" s="22" t="s">
        <v>673</v>
      </c>
      <c r="BZ26" s="22" t="s">
        <v>1071</v>
      </c>
      <c r="CA26" s="22" t="s">
        <v>60</v>
      </c>
      <c r="CB26" s="240"/>
      <c r="CC26" s="154"/>
      <c r="CD26" s="154"/>
      <c r="CG26" s="242">
        <v>11</v>
      </c>
      <c r="CH26" s="242" t="s">
        <v>176</v>
      </c>
      <c r="CI26" s="493" t="s">
        <v>301</v>
      </c>
      <c r="CJ26" s="242">
        <v>434</v>
      </c>
      <c r="CK26" s="242">
        <v>541</v>
      </c>
      <c r="CL26" s="242" t="s">
        <v>1617</v>
      </c>
      <c r="CM26" s="242" t="s">
        <v>1979</v>
      </c>
      <c r="CN26" s="498" t="s">
        <v>2320</v>
      </c>
      <c r="CO26" s="22" t="s">
        <v>60</v>
      </c>
      <c r="CP26" s="240"/>
      <c r="CQ26" s="154"/>
      <c r="CR26" s="154"/>
      <c r="CU26" s="314">
        <v>20</v>
      </c>
      <c r="CV26" s="314" t="s">
        <v>474</v>
      </c>
      <c r="CW26" s="314" t="s">
        <v>648</v>
      </c>
      <c r="CX26" s="314">
        <v>18</v>
      </c>
      <c r="CY26" s="314">
        <v>0</v>
      </c>
      <c r="CZ26" s="314" t="s">
        <v>910</v>
      </c>
      <c r="DA26" s="314" t="s">
        <v>518</v>
      </c>
      <c r="DB26" s="314" t="s">
        <v>152</v>
      </c>
      <c r="DC26" s="314" t="s">
        <v>60</v>
      </c>
      <c r="DD26" s="240"/>
      <c r="DE26" s="154"/>
      <c r="DF26" s="154"/>
      <c r="DI26" s="314">
        <v>20</v>
      </c>
      <c r="DJ26" s="314" t="s">
        <v>1127</v>
      </c>
      <c r="DK26" s="314" t="s">
        <v>1128</v>
      </c>
      <c r="DL26" s="314">
        <v>158</v>
      </c>
      <c r="DM26" s="314">
        <v>809</v>
      </c>
      <c r="DN26" s="314" t="s">
        <v>416</v>
      </c>
      <c r="DO26" s="314" t="s">
        <v>2224</v>
      </c>
      <c r="DP26" s="314" t="s">
        <v>2321</v>
      </c>
      <c r="DQ26" s="314" t="s">
        <v>60</v>
      </c>
      <c r="DR26" s="240"/>
      <c r="DS26" s="154"/>
      <c r="DT26" s="154"/>
      <c r="DW26" s="537">
        <v>3</v>
      </c>
      <c r="DX26" s="537" t="s">
        <v>554</v>
      </c>
      <c r="DY26" s="537" t="s">
        <v>555</v>
      </c>
      <c r="DZ26" s="537">
        <v>2835</v>
      </c>
      <c r="EA26" s="537">
        <v>31</v>
      </c>
      <c r="EB26" s="537" t="s">
        <v>1173</v>
      </c>
      <c r="EC26" s="537" t="s">
        <v>826</v>
      </c>
      <c r="ED26" s="539" t="s">
        <v>152</v>
      </c>
      <c r="EE26" s="314" t="s">
        <v>60</v>
      </c>
      <c r="EF26" s="240"/>
      <c r="EG26" s="154"/>
      <c r="EH26" s="154"/>
      <c r="EK26" s="537">
        <v>22</v>
      </c>
      <c r="EL26" s="537" t="s">
        <v>236</v>
      </c>
      <c r="EM26" s="537" t="s">
        <v>440</v>
      </c>
      <c r="EN26" s="537">
        <v>105</v>
      </c>
      <c r="EO26" s="537">
        <v>530</v>
      </c>
      <c r="EP26" s="537" t="s">
        <v>574</v>
      </c>
      <c r="EQ26" s="537" t="s">
        <v>1537</v>
      </c>
      <c r="ER26" s="539" t="s">
        <v>2322</v>
      </c>
      <c r="ES26" s="314" t="s">
        <v>60</v>
      </c>
      <c r="ET26" s="240"/>
      <c r="EU26" s="154"/>
      <c r="EV26" s="154"/>
      <c r="EY26" s="22">
        <v>10</v>
      </c>
      <c r="EZ26" s="22" t="s">
        <v>174</v>
      </c>
      <c r="FA26" s="22" t="s">
        <v>175</v>
      </c>
      <c r="FB26" s="22">
        <v>569</v>
      </c>
      <c r="FC26" s="22">
        <v>1405</v>
      </c>
      <c r="FD26" s="22" t="s">
        <v>831</v>
      </c>
      <c r="FE26" s="22" t="s">
        <v>2323</v>
      </c>
      <c r="FF26" s="22" t="s">
        <v>2324</v>
      </c>
      <c r="FG26" s="22" t="s">
        <v>60</v>
      </c>
      <c r="FH26" s="240"/>
      <c r="FI26" s="154"/>
      <c r="FJ26" s="154"/>
      <c r="FM26" s="242" t="s">
        <v>1879</v>
      </c>
      <c r="FN26" s="242" t="s">
        <v>77</v>
      </c>
      <c r="FO26" s="118" t="s">
        <v>86</v>
      </c>
      <c r="FP26" s="118" t="s">
        <v>315</v>
      </c>
      <c r="FQ26" s="118" t="s">
        <v>2142</v>
      </c>
      <c r="FR26" s="118">
        <v>28</v>
      </c>
      <c r="FS26" s="754"/>
      <c r="IF26" s="754"/>
      <c r="IG26" s="754"/>
      <c r="IH26" s="767"/>
      <c r="II26" s="76" t="s">
        <v>2325</v>
      </c>
      <c r="IJ26" s="181">
        <v>26</v>
      </c>
      <c r="IK26" s="754"/>
    </row>
    <row r="27" spans="15:248" ht="31.2" x14ac:dyDescent="0.3">
      <c r="O27" s="509">
        <v>20</v>
      </c>
      <c r="P27" s="505" t="s">
        <v>474</v>
      </c>
      <c r="Q27" s="501" t="s">
        <v>648</v>
      </c>
      <c r="R27" s="505">
        <v>84</v>
      </c>
      <c r="S27" s="505">
        <v>0</v>
      </c>
      <c r="T27" s="505" t="s">
        <v>1274</v>
      </c>
      <c r="U27" s="505" t="s">
        <v>1805</v>
      </c>
      <c r="V27" s="506" t="s">
        <v>152</v>
      </c>
      <c r="W27" s="545" t="s">
        <v>60</v>
      </c>
      <c r="X27" s="240"/>
      <c r="Y27" s="154"/>
      <c r="Z27" s="154"/>
      <c r="AC27" s="505">
        <v>12</v>
      </c>
      <c r="AD27" s="505" t="s">
        <v>546</v>
      </c>
      <c r="AE27" s="501" t="s">
        <v>592</v>
      </c>
      <c r="AF27" s="505">
        <v>446</v>
      </c>
      <c r="AG27" s="505">
        <v>862</v>
      </c>
      <c r="AH27" s="505" t="s">
        <v>785</v>
      </c>
      <c r="AI27" s="505" t="s">
        <v>1594</v>
      </c>
      <c r="AJ27" s="506" t="s">
        <v>2326</v>
      </c>
      <c r="AK27" s="545" t="s">
        <v>60</v>
      </c>
      <c r="AL27" s="240"/>
      <c r="AM27" s="154"/>
      <c r="AN27" s="154"/>
      <c r="AQ27" s="242">
        <v>17</v>
      </c>
      <c r="AR27" s="242" t="s">
        <v>624</v>
      </c>
      <c r="AS27" s="493" t="s">
        <v>527</v>
      </c>
      <c r="AT27" s="242">
        <v>258</v>
      </c>
      <c r="AU27" s="242">
        <v>145</v>
      </c>
      <c r="AV27" s="242" t="s">
        <v>795</v>
      </c>
      <c r="AW27" s="242" t="s">
        <v>2138</v>
      </c>
      <c r="AX27" s="498" t="s">
        <v>152</v>
      </c>
      <c r="AY27" s="22" t="s">
        <v>60</v>
      </c>
      <c r="AZ27" s="240"/>
      <c r="BA27" s="154"/>
      <c r="BB27" s="154"/>
      <c r="BE27" s="242">
        <v>21</v>
      </c>
      <c r="BF27" s="242" t="s">
        <v>362</v>
      </c>
      <c r="BG27" s="493" t="s">
        <v>363</v>
      </c>
      <c r="BH27" s="242">
        <v>74</v>
      </c>
      <c r="BI27" s="242">
        <v>4</v>
      </c>
      <c r="BJ27" s="242" t="s">
        <v>629</v>
      </c>
      <c r="BK27" s="242" t="s">
        <v>2244</v>
      </c>
      <c r="BL27" s="498" t="s">
        <v>152</v>
      </c>
      <c r="BM27" s="22" t="s">
        <v>60</v>
      </c>
      <c r="BN27" s="240"/>
      <c r="BO27" s="154"/>
      <c r="BP27" s="154"/>
      <c r="BS27" s="314">
        <v>22</v>
      </c>
      <c r="BT27" s="314" t="s">
        <v>362</v>
      </c>
      <c r="BU27" s="314" t="s">
        <v>363</v>
      </c>
      <c r="BV27" s="314">
        <v>110</v>
      </c>
      <c r="BW27" s="314">
        <v>7</v>
      </c>
      <c r="BX27" s="314" t="s">
        <v>411</v>
      </c>
      <c r="BY27" s="314" t="s">
        <v>1432</v>
      </c>
      <c r="BZ27" s="314" t="s">
        <v>152</v>
      </c>
      <c r="CA27" s="314" t="s">
        <v>60</v>
      </c>
      <c r="CB27" s="240"/>
      <c r="CC27" s="154"/>
      <c r="CD27" s="154"/>
      <c r="CG27" s="537">
        <v>12</v>
      </c>
      <c r="CH27" s="537" t="s">
        <v>174</v>
      </c>
      <c r="CI27" s="538" t="s">
        <v>175</v>
      </c>
      <c r="CJ27" s="537">
        <v>413</v>
      </c>
      <c r="CK27" s="537">
        <v>679</v>
      </c>
      <c r="CL27" s="537" t="s">
        <v>549</v>
      </c>
      <c r="CM27" s="537" t="s">
        <v>1561</v>
      </c>
      <c r="CN27" s="539" t="s">
        <v>2176</v>
      </c>
      <c r="CO27" s="314" t="s">
        <v>60</v>
      </c>
      <c r="CP27" s="240"/>
      <c r="CQ27" s="154"/>
      <c r="CR27" s="154"/>
      <c r="CU27" s="22">
        <v>21</v>
      </c>
      <c r="CV27" s="22" t="s">
        <v>430</v>
      </c>
      <c r="CW27" s="22" t="s">
        <v>431</v>
      </c>
      <c r="CX27" s="22">
        <v>17</v>
      </c>
      <c r="CY27" s="22">
        <v>1</v>
      </c>
      <c r="CZ27" s="22" t="s">
        <v>213</v>
      </c>
      <c r="DA27" s="22" t="s">
        <v>1672</v>
      </c>
      <c r="DB27" s="22" t="s">
        <v>152</v>
      </c>
      <c r="DC27" s="22" t="s">
        <v>60</v>
      </c>
      <c r="DD27" s="240"/>
      <c r="DE27" s="154"/>
      <c r="DF27" s="154"/>
      <c r="DI27" s="22">
        <v>21</v>
      </c>
      <c r="DJ27" s="22" t="s">
        <v>551</v>
      </c>
      <c r="DK27" s="22" t="s">
        <v>552</v>
      </c>
      <c r="DL27" s="22">
        <v>136</v>
      </c>
      <c r="DM27" s="22">
        <v>132</v>
      </c>
      <c r="DN27" s="22" t="s">
        <v>1381</v>
      </c>
      <c r="DO27" s="22" t="s">
        <v>2214</v>
      </c>
      <c r="DP27" s="22" t="s">
        <v>2115</v>
      </c>
      <c r="DQ27" s="22" t="s">
        <v>60</v>
      </c>
      <c r="DR27" s="240"/>
      <c r="DS27" s="154"/>
      <c r="DT27" s="154"/>
      <c r="DW27" s="242">
        <v>6</v>
      </c>
      <c r="DX27" s="242" t="s">
        <v>157</v>
      </c>
      <c r="DY27" s="242" t="s">
        <v>170</v>
      </c>
      <c r="DZ27" s="242">
        <v>1432</v>
      </c>
      <c r="EA27" s="242">
        <v>2463</v>
      </c>
      <c r="EB27" s="242" t="s">
        <v>1033</v>
      </c>
      <c r="EC27" s="242" t="s">
        <v>1787</v>
      </c>
      <c r="ED27" s="498" t="s">
        <v>2327</v>
      </c>
      <c r="EE27" s="22" t="s">
        <v>60</v>
      </c>
      <c r="EF27" s="240"/>
      <c r="EG27" s="154"/>
      <c r="EH27" s="154"/>
      <c r="EK27" s="242">
        <v>23</v>
      </c>
      <c r="EL27" s="242" t="s">
        <v>91</v>
      </c>
      <c r="EM27" s="242" t="s">
        <v>92</v>
      </c>
      <c r="EN27" s="242">
        <v>98</v>
      </c>
      <c r="EO27" s="242">
        <v>509</v>
      </c>
      <c r="EP27" s="242" t="s">
        <v>942</v>
      </c>
      <c r="EQ27" s="242" t="s">
        <v>1506</v>
      </c>
      <c r="ER27" s="498" t="s">
        <v>2328</v>
      </c>
      <c r="ES27" s="22" t="s">
        <v>60</v>
      </c>
      <c r="ET27" s="240"/>
      <c r="EU27" s="154"/>
      <c r="EV27" s="154"/>
      <c r="EY27" s="547">
        <v>12</v>
      </c>
      <c r="EZ27" s="547" t="s">
        <v>211</v>
      </c>
      <c r="FA27" s="547" t="s">
        <v>212</v>
      </c>
      <c r="FB27" s="547">
        <v>529</v>
      </c>
      <c r="FC27" s="547">
        <v>1696</v>
      </c>
      <c r="FD27" s="547" t="s">
        <v>58</v>
      </c>
      <c r="FE27" s="547" t="s">
        <v>58</v>
      </c>
      <c r="FF27" s="547" t="s">
        <v>561</v>
      </c>
      <c r="FG27" s="547" t="s">
        <v>60</v>
      </c>
      <c r="FH27" s="240"/>
      <c r="FI27" s="154"/>
      <c r="FJ27" s="154"/>
      <c r="FM27" s="133" t="s">
        <v>1069</v>
      </c>
      <c r="FN27" s="133" t="s">
        <v>77</v>
      </c>
      <c r="FO27" s="47" t="s">
        <v>1155</v>
      </c>
      <c r="FP27" s="58" t="s">
        <v>116</v>
      </c>
      <c r="FQ27" s="47" t="s">
        <v>2143</v>
      </c>
      <c r="FR27" s="47">
        <v>12</v>
      </c>
      <c r="FS27" s="47">
        <v>12</v>
      </c>
      <c r="FT27" s="755">
        <f>SUM(FS27,FS28)</f>
        <v>153</v>
      </c>
      <c r="IF27" s="754"/>
      <c r="IG27" s="754"/>
      <c r="IH27" s="767"/>
      <c r="II27" s="76" t="s">
        <v>2206</v>
      </c>
      <c r="IJ27" s="181">
        <v>86</v>
      </c>
      <c r="IK27" s="754"/>
    </row>
    <row r="28" spans="15:248" ht="31.2" x14ac:dyDescent="0.3">
      <c r="O28" s="510">
        <v>21</v>
      </c>
      <c r="P28" s="507" t="s">
        <v>540</v>
      </c>
      <c r="Q28" s="504" t="s">
        <v>609</v>
      </c>
      <c r="R28" s="507">
        <v>76</v>
      </c>
      <c r="S28" s="507">
        <v>123</v>
      </c>
      <c r="T28" s="507" t="s">
        <v>866</v>
      </c>
      <c r="U28" s="507" t="s">
        <v>1391</v>
      </c>
      <c r="V28" s="511" t="s">
        <v>152</v>
      </c>
      <c r="W28" s="546" t="s">
        <v>60</v>
      </c>
      <c r="X28" s="240"/>
      <c r="Y28" s="154"/>
      <c r="Z28" s="154"/>
      <c r="AC28" s="516">
        <v>13</v>
      </c>
      <c r="AD28" s="516" t="s">
        <v>174</v>
      </c>
      <c r="AE28" s="517" t="s">
        <v>175</v>
      </c>
      <c r="AF28" s="516">
        <v>394</v>
      </c>
      <c r="AG28" s="516">
        <v>1287</v>
      </c>
      <c r="AH28" s="516" t="s">
        <v>951</v>
      </c>
      <c r="AI28" s="516" t="s">
        <v>910</v>
      </c>
      <c r="AJ28" s="520" t="s">
        <v>2329</v>
      </c>
      <c r="AK28" s="549" t="s">
        <v>60</v>
      </c>
      <c r="AL28" s="240"/>
      <c r="AM28" s="154"/>
      <c r="AN28" s="154"/>
      <c r="AQ28" s="518">
        <v>19</v>
      </c>
      <c r="AR28" s="518" t="s">
        <v>448</v>
      </c>
      <c r="AS28" s="522" t="s">
        <v>494</v>
      </c>
      <c r="AT28" s="518">
        <v>158</v>
      </c>
      <c r="AU28" s="518">
        <v>379</v>
      </c>
      <c r="AV28" s="518" t="s">
        <v>495</v>
      </c>
      <c r="AW28" s="518" t="s">
        <v>1342</v>
      </c>
      <c r="AX28" s="523" t="s">
        <v>2330</v>
      </c>
      <c r="AY28" s="547" t="s">
        <v>60</v>
      </c>
      <c r="AZ28" s="240"/>
      <c r="BA28" s="154"/>
      <c r="BB28" s="154"/>
      <c r="BE28" s="518">
        <v>22</v>
      </c>
      <c r="BF28" s="518" t="s">
        <v>615</v>
      </c>
      <c r="BG28" s="522" t="s">
        <v>616</v>
      </c>
      <c r="BH28" s="518">
        <v>72</v>
      </c>
      <c r="BI28" s="518">
        <v>182</v>
      </c>
      <c r="BJ28" s="518" t="s">
        <v>223</v>
      </c>
      <c r="BK28" s="518" t="s">
        <v>2331</v>
      </c>
      <c r="BL28" s="523" t="s">
        <v>152</v>
      </c>
      <c r="BM28" s="547" t="s">
        <v>60</v>
      </c>
      <c r="BN28" s="240"/>
      <c r="BO28" s="154"/>
      <c r="BP28" s="154"/>
      <c r="BS28" s="22">
        <v>23</v>
      </c>
      <c r="BT28" s="22" t="s">
        <v>230</v>
      </c>
      <c r="BU28" s="22" t="s">
        <v>231</v>
      </c>
      <c r="BV28" s="22">
        <v>110</v>
      </c>
      <c r="BW28" s="22">
        <v>0</v>
      </c>
      <c r="BX28" s="22" t="s">
        <v>408</v>
      </c>
      <c r="BY28" s="22" t="s">
        <v>2306</v>
      </c>
      <c r="BZ28" s="22" t="s">
        <v>152</v>
      </c>
      <c r="CA28" s="22" t="s">
        <v>234</v>
      </c>
      <c r="CB28" s="240"/>
      <c r="CC28" s="154"/>
      <c r="CD28" s="154"/>
      <c r="CG28" s="242">
        <v>14</v>
      </c>
      <c r="CH28" s="242" t="s">
        <v>482</v>
      </c>
      <c r="CI28" s="493" t="s">
        <v>645</v>
      </c>
      <c r="CJ28" s="242">
        <v>318</v>
      </c>
      <c r="CK28" s="242">
        <v>7</v>
      </c>
      <c r="CL28" s="242" t="s">
        <v>892</v>
      </c>
      <c r="CM28" s="242" t="s">
        <v>1818</v>
      </c>
      <c r="CN28" s="498" t="s">
        <v>152</v>
      </c>
      <c r="CO28" s="22" t="s">
        <v>60</v>
      </c>
      <c r="CP28" s="240"/>
      <c r="CQ28" s="154"/>
      <c r="CR28" s="154"/>
      <c r="CU28" s="314">
        <v>22</v>
      </c>
      <c r="CV28" s="314" t="s">
        <v>117</v>
      </c>
      <c r="CW28" s="314" t="s">
        <v>137</v>
      </c>
      <c r="CX28" s="314">
        <v>17</v>
      </c>
      <c r="CY28" s="314">
        <v>31</v>
      </c>
      <c r="CZ28" s="314" t="s">
        <v>1885</v>
      </c>
      <c r="DA28" s="314" t="s">
        <v>803</v>
      </c>
      <c r="DB28" s="314" t="s">
        <v>152</v>
      </c>
      <c r="DC28" s="314" t="s">
        <v>60</v>
      </c>
      <c r="DD28" s="240"/>
      <c r="DE28" s="154"/>
      <c r="DF28" s="154"/>
      <c r="DI28" s="314">
        <v>22</v>
      </c>
      <c r="DJ28" s="314" t="s">
        <v>375</v>
      </c>
      <c r="DK28" s="314" t="s">
        <v>376</v>
      </c>
      <c r="DL28" s="314">
        <v>131</v>
      </c>
      <c r="DM28" s="314">
        <v>278</v>
      </c>
      <c r="DN28" s="314" t="s">
        <v>2130</v>
      </c>
      <c r="DO28" s="314" t="s">
        <v>1773</v>
      </c>
      <c r="DP28" s="314" t="s">
        <v>2254</v>
      </c>
      <c r="DQ28" s="314" t="s">
        <v>60</v>
      </c>
      <c r="DR28" s="240"/>
      <c r="DS28" s="154"/>
      <c r="DT28" s="154"/>
      <c r="DW28" s="537">
        <v>7</v>
      </c>
      <c r="DX28" s="537" t="s">
        <v>211</v>
      </c>
      <c r="DY28" s="537" t="s">
        <v>212</v>
      </c>
      <c r="DZ28" s="537">
        <v>1418</v>
      </c>
      <c r="EA28" s="537">
        <v>5586</v>
      </c>
      <c r="EB28" s="537" t="s">
        <v>58</v>
      </c>
      <c r="EC28" s="537" t="s">
        <v>58</v>
      </c>
      <c r="ED28" s="539" t="s">
        <v>2332</v>
      </c>
      <c r="EE28" s="314" t="s">
        <v>60</v>
      </c>
      <c r="EF28" s="240"/>
      <c r="EG28" s="154"/>
      <c r="EH28" s="154"/>
      <c r="EK28" s="537">
        <v>24</v>
      </c>
      <c r="EL28" s="537" t="s">
        <v>117</v>
      </c>
      <c r="EM28" s="537" t="s">
        <v>137</v>
      </c>
      <c r="EN28" s="537">
        <v>89</v>
      </c>
      <c r="EO28" s="537">
        <v>520</v>
      </c>
      <c r="EP28" s="537" t="s">
        <v>774</v>
      </c>
      <c r="EQ28" s="537" t="s">
        <v>2333</v>
      </c>
      <c r="ER28" s="539" t="s">
        <v>2334</v>
      </c>
      <c r="ES28" s="314" t="s">
        <v>60</v>
      </c>
      <c r="ET28" s="240"/>
      <c r="EU28" s="154"/>
      <c r="EV28" s="154"/>
      <c r="EY28" s="22">
        <v>14</v>
      </c>
      <c r="EZ28" s="22" t="s">
        <v>309</v>
      </c>
      <c r="FA28" s="22" t="s">
        <v>310</v>
      </c>
      <c r="FB28" s="22">
        <v>472</v>
      </c>
      <c r="FC28" s="22">
        <v>0</v>
      </c>
      <c r="FD28" s="22" t="s">
        <v>676</v>
      </c>
      <c r="FE28" s="22" t="s">
        <v>1242</v>
      </c>
      <c r="FF28" s="22" t="s">
        <v>152</v>
      </c>
      <c r="FG28" s="22" t="s">
        <v>234</v>
      </c>
      <c r="FH28" s="240"/>
      <c r="FI28" s="154"/>
      <c r="FJ28" s="154"/>
      <c r="FM28" s="133" t="s">
        <v>1069</v>
      </c>
      <c r="FN28" s="133" t="s">
        <v>77</v>
      </c>
      <c r="FO28" s="47" t="s">
        <v>1155</v>
      </c>
      <c r="FP28" s="58" t="s">
        <v>116</v>
      </c>
      <c r="FQ28" s="47" t="s">
        <v>2147</v>
      </c>
      <c r="FR28" s="47">
        <v>141</v>
      </c>
      <c r="FS28" s="47">
        <v>141</v>
      </c>
      <c r="FT28" s="755"/>
      <c r="IF28" s="768"/>
      <c r="IG28" s="768"/>
      <c r="IH28" s="769"/>
      <c r="II28" s="76" t="s">
        <v>2148</v>
      </c>
      <c r="IJ28" s="181">
        <v>15</v>
      </c>
      <c r="IK28" s="768"/>
    </row>
    <row r="29" spans="15:248" ht="31.2" x14ac:dyDescent="0.3">
      <c r="O29" s="509">
        <v>22</v>
      </c>
      <c r="P29" s="505" t="s">
        <v>226</v>
      </c>
      <c r="Q29" s="501" t="s">
        <v>272</v>
      </c>
      <c r="R29" s="505">
        <v>74</v>
      </c>
      <c r="S29" s="505">
        <v>504</v>
      </c>
      <c r="T29" s="505" t="s">
        <v>549</v>
      </c>
      <c r="U29" s="505" t="s">
        <v>1833</v>
      </c>
      <c r="V29" s="506" t="s">
        <v>2335</v>
      </c>
      <c r="W29" s="545" t="s">
        <v>60</v>
      </c>
      <c r="X29" s="240"/>
      <c r="Y29" s="154"/>
      <c r="Z29" s="154"/>
      <c r="AC29" s="505">
        <v>14</v>
      </c>
      <c r="AD29" s="505" t="s">
        <v>309</v>
      </c>
      <c r="AE29" s="501" t="s">
        <v>310</v>
      </c>
      <c r="AF29" s="505">
        <v>328</v>
      </c>
      <c r="AG29" s="505">
        <v>0</v>
      </c>
      <c r="AH29" s="505" t="s">
        <v>1033</v>
      </c>
      <c r="AI29" s="505" t="s">
        <v>2315</v>
      </c>
      <c r="AJ29" s="506" t="s">
        <v>152</v>
      </c>
      <c r="AK29" s="545" t="s">
        <v>234</v>
      </c>
      <c r="AL29" s="240"/>
      <c r="AM29" s="154"/>
      <c r="AN29" s="154"/>
      <c r="AQ29" s="242">
        <v>20</v>
      </c>
      <c r="AR29" s="242" t="s">
        <v>551</v>
      </c>
      <c r="AS29" s="493" t="s">
        <v>552</v>
      </c>
      <c r="AT29" s="242">
        <v>149</v>
      </c>
      <c r="AU29" s="242">
        <v>377</v>
      </c>
      <c r="AV29" s="242" t="s">
        <v>148</v>
      </c>
      <c r="AW29" s="242" t="s">
        <v>2336</v>
      </c>
      <c r="AX29" s="498" t="s">
        <v>2337</v>
      </c>
      <c r="AY29" s="22" t="s">
        <v>60</v>
      </c>
      <c r="AZ29" s="240"/>
      <c r="BA29" s="154"/>
      <c r="BB29" s="154"/>
      <c r="BE29" s="242">
        <v>23</v>
      </c>
      <c r="BF29" s="242" t="s">
        <v>295</v>
      </c>
      <c r="BG29" s="493" t="s">
        <v>537</v>
      </c>
      <c r="BH29" s="242">
        <v>68</v>
      </c>
      <c r="BI29" s="242">
        <v>53</v>
      </c>
      <c r="BJ29" s="242" t="s">
        <v>332</v>
      </c>
      <c r="BK29" s="242" t="s">
        <v>1391</v>
      </c>
      <c r="BL29" s="498" t="s">
        <v>2338</v>
      </c>
      <c r="BM29" s="22" t="s">
        <v>60</v>
      </c>
      <c r="BN29" s="240"/>
      <c r="BO29" s="154"/>
      <c r="BP29" s="154"/>
      <c r="BS29" s="314">
        <v>24</v>
      </c>
      <c r="BT29" s="314" t="s">
        <v>295</v>
      </c>
      <c r="BU29" s="314" t="s">
        <v>537</v>
      </c>
      <c r="BV29" s="314">
        <v>96</v>
      </c>
      <c r="BW29" s="314">
        <v>84</v>
      </c>
      <c r="BX29" s="314" t="s">
        <v>2339</v>
      </c>
      <c r="BY29" s="314" t="s">
        <v>1499</v>
      </c>
      <c r="BZ29" s="314" t="s">
        <v>2293</v>
      </c>
      <c r="CA29" s="314" t="s">
        <v>60</v>
      </c>
      <c r="CB29" s="240"/>
      <c r="CC29" s="154"/>
      <c r="CD29" s="154"/>
      <c r="CG29" s="537">
        <v>15</v>
      </c>
      <c r="CH29" s="537" t="s">
        <v>488</v>
      </c>
      <c r="CI29" s="538" t="s">
        <v>489</v>
      </c>
      <c r="CJ29" s="537">
        <v>244</v>
      </c>
      <c r="CK29" s="537">
        <v>31</v>
      </c>
      <c r="CL29" s="537" t="s">
        <v>865</v>
      </c>
      <c r="CM29" s="537" t="s">
        <v>652</v>
      </c>
      <c r="CN29" s="539" t="s">
        <v>152</v>
      </c>
      <c r="CO29" s="314" t="s">
        <v>60</v>
      </c>
      <c r="CP29" s="240"/>
      <c r="CQ29" s="154"/>
      <c r="CR29" s="154"/>
      <c r="CU29" s="22">
        <v>23</v>
      </c>
      <c r="CV29" s="22" t="s">
        <v>252</v>
      </c>
      <c r="CW29" s="22" t="s">
        <v>477</v>
      </c>
      <c r="CX29" s="22">
        <v>16</v>
      </c>
      <c r="CY29" s="22">
        <v>105</v>
      </c>
      <c r="CZ29" s="22" t="s">
        <v>1755</v>
      </c>
      <c r="DA29" s="22" t="s">
        <v>129</v>
      </c>
      <c r="DB29" s="22" t="s">
        <v>2340</v>
      </c>
      <c r="DC29" s="22" t="s">
        <v>60</v>
      </c>
      <c r="DD29" s="240"/>
      <c r="DE29" s="154"/>
      <c r="DF29" s="154"/>
      <c r="DI29" s="22">
        <v>23</v>
      </c>
      <c r="DJ29" s="22" t="s">
        <v>252</v>
      </c>
      <c r="DK29" s="22" t="s">
        <v>477</v>
      </c>
      <c r="DL29" s="22">
        <v>80</v>
      </c>
      <c r="DM29" s="22">
        <v>646</v>
      </c>
      <c r="DN29" s="22" t="s">
        <v>129</v>
      </c>
      <c r="DO29" s="22" t="s">
        <v>936</v>
      </c>
      <c r="DP29" s="22" t="s">
        <v>1581</v>
      </c>
      <c r="DQ29" s="22" t="s">
        <v>60</v>
      </c>
      <c r="DR29" s="240"/>
      <c r="DS29" s="154"/>
      <c r="DT29" s="154"/>
      <c r="DW29" s="242">
        <v>11</v>
      </c>
      <c r="DX29" s="242" t="s">
        <v>219</v>
      </c>
      <c r="DY29" s="242" t="s">
        <v>220</v>
      </c>
      <c r="DZ29" s="242">
        <v>1107</v>
      </c>
      <c r="EA29" s="242">
        <v>3843</v>
      </c>
      <c r="EB29" s="242" t="s">
        <v>834</v>
      </c>
      <c r="EC29" s="242" t="s">
        <v>58</v>
      </c>
      <c r="ED29" s="498" t="s">
        <v>1480</v>
      </c>
      <c r="EE29" s="22" t="s">
        <v>60</v>
      </c>
      <c r="EF29" s="240"/>
      <c r="EG29" s="154"/>
      <c r="EH29" s="154"/>
      <c r="EK29" s="242">
        <v>25</v>
      </c>
      <c r="EL29" s="242" t="s">
        <v>279</v>
      </c>
      <c r="EM29" s="242" t="s">
        <v>280</v>
      </c>
      <c r="EN29" s="242">
        <v>84</v>
      </c>
      <c r="EO29" s="242">
        <v>394</v>
      </c>
      <c r="EP29" s="242" t="s">
        <v>1204</v>
      </c>
      <c r="EQ29" s="242" t="s">
        <v>594</v>
      </c>
      <c r="ER29" s="498" t="s">
        <v>742</v>
      </c>
      <c r="ES29" s="22" t="s">
        <v>60</v>
      </c>
      <c r="ET29" s="240"/>
      <c r="EU29" s="154"/>
      <c r="EV29" s="154"/>
      <c r="EY29" s="547">
        <v>15</v>
      </c>
      <c r="EZ29" s="547" t="s">
        <v>219</v>
      </c>
      <c r="FA29" s="547" t="s">
        <v>220</v>
      </c>
      <c r="FB29" s="547">
        <v>434</v>
      </c>
      <c r="FC29" s="547">
        <v>1427</v>
      </c>
      <c r="FD29" s="547" t="s">
        <v>221</v>
      </c>
      <c r="FE29" s="547" t="s">
        <v>58</v>
      </c>
      <c r="FF29" s="547" t="s">
        <v>2341</v>
      </c>
      <c r="FG29" s="547" t="s">
        <v>60</v>
      </c>
      <c r="FH29" s="240"/>
      <c r="FI29" s="154"/>
      <c r="FJ29" s="154"/>
      <c r="FM29" s="22" t="s">
        <v>1079</v>
      </c>
      <c r="FN29" s="22" t="s">
        <v>77</v>
      </c>
      <c r="FO29" s="118" t="s">
        <v>1155</v>
      </c>
      <c r="FP29" s="82" t="s">
        <v>116</v>
      </c>
      <c r="FQ29" s="118" t="s">
        <v>2143</v>
      </c>
      <c r="FR29" s="118">
        <v>11</v>
      </c>
      <c r="FS29" s="568">
        <v>11</v>
      </c>
      <c r="IF29" s="754">
        <v>210780276</v>
      </c>
      <c r="IG29" s="754" t="s">
        <v>1036</v>
      </c>
      <c r="IH29" s="754" t="s">
        <v>77</v>
      </c>
      <c r="II29" s="181" t="s">
        <v>2143</v>
      </c>
      <c r="IJ29" s="77">
        <v>18</v>
      </c>
      <c r="IK29" s="754">
        <f>SUM(IJ29,IJ30,IJ31,IJ32)</f>
        <v>313</v>
      </c>
    </row>
    <row r="30" spans="15:248" ht="31.2" x14ac:dyDescent="0.3">
      <c r="O30" s="510">
        <v>23</v>
      </c>
      <c r="P30" s="507" t="s">
        <v>873</v>
      </c>
      <c r="Q30" s="504" t="s">
        <v>950</v>
      </c>
      <c r="R30" s="507">
        <v>70</v>
      </c>
      <c r="S30" s="507">
        <v>0</v>
      </c>
      <c r="T30" s="507" t="s">
        <v>467</v>
      </c>
      <c r="U30" s="507" t="s">
        <v>1224</v>
      </c>
      <c r="V30" s="511" t="s">
        <v>152</v>
      </c>
      <c r="W30" s="546" t="s">
        <v>60</v>
      </c>
      <c r="X30" s="240"/>
      <c r="Y30" s="154"/>
      <c r="Z30" s="154"/>
      <c r="AC30" s="516">
        <v>16</v>
      </c>
      <c r="AD30" s="516" t="s">
        <v>615</v>
      </c>
      <c r="AE30" s="517" t="s">
        <v>616</v>
      </c>
      <c r="AF30" s="516">
        <v>300</v>
      </c>
      <c r="AG30" s="516">
        <v>281</v>
      </c>
      <c r="AH30" s="516" t="s">
        <v>1482</v>
      </c>
      <c r="AI30" s="516" t="s">
        <v>2213</v>
      </c>
      <c r="AJ30" s="520" t="s">
        <v>2342</v>
      </c>
      <c r="AK30" s="549" t="s">
        <v>60</v>
      </c>
      <c r="AL30" s="240"/>
      <c r="AM30" s="154"/>
      <c r="AN30" s="154"/>
      <c r="AQ30" s="518">
        <v>21</v>
      </c>
      <c r="AR30" s="518" t="s">
        <v>405</v>
      </c>
      <c r="AS30" s="522" t="s">
        <v>485</v>
      </c>
      <c r="AT30" s="518">
        <v>137</v>
      </c>
      <c r="AU30" s="518">
        <v>7</v>
      </c>
      <c r="AV30" s="518" t="s">
        <v>512</v>
      </c>
      <c r="AW30" s="518" t="s">
        <v>989</v>
      </c>
      <c r="AX30" s="523" t="s">
        <v>152</v>
      </c>
      <c r="AY30" s="547" t="s">
        <v>60</v>
      </c>
      <c r="AZ30" s="240"/>
      <c r="BA30" s="154"/>
      <c r="BB30" s="154"/>
      <c r="BE30" s="518">
        <v>24</v>
      </c>
      <c r="BF30" s="518" t="s">
        <v>448</v>
      </c>
      <c r="BG30" s="522" t="s">
        <v>494</v>
      </c>
      <c r="BH30" s="518">
        <v>59</v>
      </c>
      <c r="BI30" s="518">
        <v>208</v>
      </c>
      <c r="BJ30" s="518" t="s">
        <v>849</v>
      </c>
      <c r="BK30" s="518" t="s">
        <v>2343</v>
      </c>
      <c r="BL30" s="523" t="s">
        <v>152</v>
      </c>
      <c r="BM30" s="547" t="s">
        <v>60</v>
      </c>
      <c r="BN30" s="240"/>
      <c r="BO30" s="154"/>
      <c r="BP30" s="154"/>
      <c r="BS30" s="22">
        <v>25</v>
      </c>
      <c r="BT30" s="22" t="s">
        <v>65</v>
      </c>
      <c r="BU30" s="22" t="s">
        <v>67</v>
      </c>
      <c r="BV30" s="22">
        <v>89</v>
      </c>
      <c r="BW30" s="22">
        <v>853</v>
      </c>
      <c r="BX30" s="22" t="s">
        <v>602</v>
      </c>
      <c r="BY30" s="22" t="s">
        <v>267</v>
      </c>
      <c r="BZ30" s="22" t="s">
        <v>2344</v>
      </c>
      <c r="CA30" s="22" t="s">
        <v>60</v>
      </c>
      <c r="CB30" s="240"/>
      <c r="CC30" s="154"/>
      <c r="CD30" s="154"/>
      <c r="CG30" s="242">
        <v>16</v>
      </c>
      <c r="CH30" s="242" t="s">
        <v>165</v>
      </c>
      <c r="CI30" s="493" t="s">
        <v>166</v>
      </c>
      <c r="CJ30" s="242">
        <v>240</v>
      </c>
      <c r="CK30" s="242">
        <v>994</v>
      </c>
      <c r="CL30" s="242" t="s">
        <v>148</v>
      </c>
      <c r="CM30" s="242" t="s">
        <v>896</v>
      </c>
      <c r="CN30" s="498" t="s">
        <v>2345</v>
      </c>
      <c r="CO30" s="22" t="s">
        <v>60</v>
      </c>
      <c r="CP30" s="240"/>
      <c r="CQ30" s="154"/>
      <c r="CR30" s="154"/>
      <c r="CU30" s="314">
        <v>24</v>
      </c>
      <c r="CV30" s="314" t="s">
        <v>144</v>
      </c>
      <c r="CW30" s="314" t="s">
        <v>146</v>
      </c>
      <c r="CX30" s="314">
        <v>16</v>
      </c>
      <c r="CY30" s="314">
        <v>46</v>
      </c>
      <c r="CZ30" s="314" t="s">
        <v>549</v>
      </c>
      <c r="DA30" s="314" t="s">
        <v>400</v>
      </c>
      <c r="DB30" s="314" t="s">
        <v>152</v>
      </c>
      <c r="DC30" s="314" t="s">
        <v>60</v>
      </c>
      <c r="DD30" s="240"/>
      <c r="DE30" s="154"/>
      <c r="DF30" s="154"/>
      <c r="DI30" s="314">
        <v>24</v>
      </c>
      <c r="DJ30" s="314" t="s">
        <v>405</v>
      </c>
      <c r="DK30" s="314" t="s">
        <v>485</v>
      </c>
      <c r="DL30" s="314">
        <v>72</v>
      </c>
      <c r="DM30" s="314">
        <v>3</v>
      </c>
      <c r="DN30" s="314" t="s">
        <v>831</v>
      </c>
      <c r="DO30" s="314" t="s">
        <v>954</v>
      </c>
      <c r="DP30" s="314" t="s">
        <v>152</v>
      </c>
      <c r="DQ30" s="314" t="s">
        <v>60</v>
      </c>
      <c r="DR30" s="240"/>
      <c r="DS30" s="154"/>
      <c r="DT30" s="154"/>
      <c r="DW30" s="537">
        <v>12</v>
      </c>
      <c r="DX30" s="537" t="s">
        <v>101</v>
      </c>
      <c r="DY30" s="537" t="s">
        <v>127</v>
      </c>
      <c r="DZ30" s="537">
        <v>1072</v>
      </c>
      <c r="EA30" s="537">
        <v>1177</v>
      </c>
      <c r="EB30" s="537" t="s">
        <v>129</v>
      </c>
      <c r="EC30" s="537" t="s">
        <v>1339</v>
      </c>
      <c r="ED30" s="539" t="s">
        <v>2346</v>
      </c>
      <c r="EE30" s="314" t="s">
        <v>60</v>
      </c>
      <c r="EF30" s="240"/>
      <c r="EG30" s="154"/>
      <c r="EH30" s="154"/>
      <c r="EK30" s="537">
        <v>26</v>
      </c>
      <c r="EL30" s="537" t="s">
        <v>295</v>
      </c>
      <c r="EM30" s="537" t="s">
        <v>537</v>
      </c>
      <c r="EN30" s="537">
        <v>77</v>
      </c>
      <c r="EO30" s="537">
        <v>165</v>
      </c>
      <c r="EP30" s="537" t="s">
        <v>495</v>
      </c>
      <c r="EQ30" s="537" t="s">
        <v>929</v>
      </c>
      <c r="ER30" s="539" t="s">
        <v>582</v>
      </c>
      <c r="ES30" s="314" t="s">
        <v>60</v>
      </c>
      <c r="ET30" s="240"/>
      <c r="EU30" s="154"/>
      <c r="EV30" s="154"/>
      <c r="EY30" s="22">
        <v>16</v>
      </c>
      <c r="EZ30" s="22" t="s">
        <v>277</v>
      </c>
      <c r="FA30" s="22" t="s">
        <v>511</v>
      </c>
      <c r="FB30" s="22">
        <v>431</v>
      </c>
      <c r="FC30" s="22">
        <v>1218</v>
      </c>
      <c r="FD30" s="22" t="s">
        <v>947</v>
      </c>
      <c r="FE30" s="22" t="s">
        <v>311</v>
      </c>
      <c r="FF30" s="22" t="s">
        <v>2347</v>
      </c>
      <c r="FG30" s="22" t="s">
        <v>60</v>
      </c>
      <c r="FH30" s="240"/>
      <c r="FI30" s="154"/>
      <c r="FJ30" s="154"/>
      <c r="FM30" s="22" t="s">
        <v>1079</v>
      </c>
      <c r="FN30" s="22" t="s">
        <v>77</v>
      </c>
      <c r="FO30" s="118" t="s">
        <v>1155</v>
      </c>
      <c r="FP30" s="82" t="s">
        <v>116</v>
      </c>
      <c r="FQ30" s="118" t="s">
        <v>2147</v>
      </c>
      <c r="FR30" s="118">
        <v>269</v>
      </c>
      <c r="FS30" s="754">
        <f>SUM(FR30,FR31,FR32,FR33)</f>
        <v>342</v>
      </c>
      <c r="IF30" s="754"/>
      <c r="IG30" s="754"/>
      <c r="IH30" s="754"/>
      <c r="II30" s="181" t="s">
        <v>2325</v>
      </c>
      <c r="IJ30" s="77">
        <v>154</v>
      </c>
      <c r="IK30" s="754"/>
    </row>
    <row r="31" spans="15:248" x14ac:dyDescent="0.3">
      <c r="O31" s="509">
        <v>24</v>
      </c>
      <c r="P31" s="505" t="s">
        <v>174</v>
      </c>
      <c r="Q31" s="501" t="s">
        <v>175</v>
      </c>
      <c r="R31" s="505">
        <v>63</v>
      </c>
      <c r="S31" s="505">
        <v>210</v>
      </c>
      <c r="T31" s="505" t="s">
        <v>797</v>
      </c>
      <c r="U31" s="505" t="s">
        <v>1100</v>
      </c>
      <c r="V31" s="506" t="s">
        <v>2348</v>
      </c>
      <c r="W31" s="545" t="s">
        <v>60</v>
      </c>
      <c r="X31" s="240"/>
      <c r="Y31" s="154"/>
      <c r="Z31" s="154"/>
      <c r="AC31" s="505">
        <v>17</v>
      </c>
      <c r="AD31" s="505" t="s">
        <v>375</v>
      </c>
      <c r="AE31" s="501" t="s">
        <v>376</v>
      </c>
      <c r="AF31" s="505">
        <v>293</v>
      </c>
      <c r="AG31" s="505">
        <v>482</v>
      </c>
      <c r="AH31" s="505" t="s">
        <v>398</v>
      </c>
      <c r="AI31" s="505" t="s">
        <v>2284</v>
      </c>
      <c r="AJ31" s="506" t="s">
        <v>2349</v>
      </c>
      <c r="AK31" s="545" t="s">
        <v>60</v>
      </c>
      <c r="AL31" s="240"/>
      <c r="AM31" s="154"/>
      <c r="AN31" s="154"/>
      <c r="AQ31" s="242">
        <v>22</v>
      </c>
      <c r="AR31" s="242" t="s">
        <v>295</v>
      </c>
      <c r="AS31" s="493" t="s">
        <v>537</v>
      </c>
      <c r="AT31" s="242">
        <v>134</v>
      </c>
      <c r="AU31" s="242">
        <v>125</v>
      </c>
      <c r="AV31" s="242" t="s">
        <v>685</v>
      </c>
      <c r="AW31" s="242" t="s">
        <v>1287</v>
      </c>
      <c r="AX31" s="498" t="s">
        <v>2350</v>
      </c>
      <c r="AY31" s="22" t="s">
        <v>60</v>
      </c>
      <c r="AZ31" s="240"/>
      <c r="BA31" s="154"/>
      <c r="BB31" s="154"/>
      <c r="BE31" s="242">
        <v>25</v>
      </c>
      <c r="BF31" s="242" t="s">
        <v>474</v>
      </c>
      <c r="BG31" s="493" t="s">
        <v>648</v>
      </c>
      <c r="BH31" s="242">
        <v>56</v>
      </c>
      <c r="BI31" s="242">
        <v>0</v>
      </c>
      <c r="BJ31" s="242" t="s">
        <v>1257</v>
      </c>
      <c r="BK31" s="242" t="s">
        <v>605</v>
      </c>
      <c r="BL31" s="498" t="s">
        <v>152</v>
      </c>
      <c r="BM31" s="22" t="s">
        <v>60</v>
      </c>
      <c r="BN31" s="240"/>
      <c r="BO31" s="154"/>
      <c r="BP31" s="154"/>
      <c r="BS31" s="314">
        <v>26</v>
      </c>
      <c r="BT31" s="314" t="s">
        <v>572</v>
      </c>
      <c r="BU31" s="314" t="s">
        <v>573</v>
      </c>
      <c r="BV31" s="314">
        <v>81</v>
      </c>
      <c r="BW31" s="314">
        <v>22</v>
      </c>
      <c r="BX31" s="314" t="s">
        <v>328</v>
      </c>
      <c r="BY31" s="314" t="s">
        <v>920</v>
      </c>
      <c r="BZ31" s="314" t="s">
        <v>152</v>
      </c>
      <c r="CA31" s="314" t="s">
        <v>60</v>
      </c>
      <c r="CB31" s="240"/>
      <c r="CC31" s="154"/>
      <c r="CD31" s="154"/>
      <c r="CG31" s="537">
        <v>17</v>
      </c>
      <c r="CH31" s="537" t="s">
        <v>405</v>
      </c>
      <c r="CI31" s="538" t="s">
        <v>485</v>
      </c>
      <c r="CJ31" s="537">
        <v>228</v>
      </c>
      <c r="CK31" s="537">
        <v>5</v>
      </c>
      <c r="CL31" s="537" t="s">
        <v>566</v>
      </c>
      <c r="CM31" s="537" t="s">
        <v>1288</v>
      </c>
      <c r="CN31" s="539" t="s">
        <v>152</v>
      </c>
      <c r="CO31" s="314" t="s">
        <v>60</v>
      </c>
      <c r="CP31" s="240"/>
      <c r="CQ31" s="154"/>
      <c r="CR31" s="154"/>
      <c r="CU31" s="22">
        <v>25</v>
      </c>
      <c r="CV31" s="22" t="s">
        <v>405</v>
      </c>
      <c r="CW31" s="22" t="s">
        <v>485</v>
      </c>
      <c r="CX31" s="22">
        <v>15</v>
      </c>
      <c r="CY31" s="22">
        <v>0</v>
      </c>
      <c r="CZ31" s="22" t="s">
        <v>737</v>
      </c>
      <c r="DA31" s="22" t="s">
        <v>826</v>
      </c>
      <c r="DB31" s="22" t="s">
        <v>152</v>
      </c>
      <c r="DC31" s="22" t="s">
        <v>60</v>
      </c>
      <c r="DD31" s="240"/>
      <c r="DE31" s="154"/>
      <c r="DF31" s="154"/>
      <c r="DI31" s="22">
        <v>25</v>
      </c>
      <c r="DJ31" s="22" t="s">
        <v>615</v>
      </c>
      <c r="DK31" s="22" t="s">
        <v>616</v>
      </c>
      <c r="DL31" s="22">
        <v>69</v>
      </c>
      <c r="DM31" s="22">
        <v>171</v>
      </c>
      <c r="DN31" s="22" t="s">
        <v>411</v>
      </c>
      <c r="DO31" s="22" t="s">
        <v>1160</v>
      </c>
      <c r="DP31" s="22" t="s">
        <v>1480</v>
      </c>
      <c r="DQ31" s="22" t="s">
        <v>60</v>
      </c>
      <c r="DR31" s="240"/>
      <c r="DS31" s="154"/>
      <c r="DT31" s="154"/>
      <c r="DW31" s="242">
        <v>13</v>
      </c>
      <c r="DX31" s="242" t="s">
        <v>474</v>
      </c>
      <c r="DY31" s="242" t="s">
        <v>648</v>
      </c>
      <c r="DZ31" s="242">
        <v>764</v>
      </c>
      <c r="EA31" s="242">
        <v>0</v>
      </c>
      <c r="EB31" s="242" t="s">
        <v>637</v>
      </c>
      <c r="EC31" s="242" t="s">
        <v>1479</v>
      </c>
      <c r="ED31" s="498" t="s">
        <v>152</v>
      </c>
      <c r="EE31" s="22" t="s">
        <v>60</v>
      </c>
      <c r="EF31" s="240"/>
      <c r="EG31" s="154"/>
      <c r="EH31" s="154"/>
      <c r="EK31" s="242">
        <v>27</v>
      </c>
      <c r="EL31" s="242" t="s">
        <v>482</v>
      </c>
      <c r="EM31" s="242" t="s">
        <v>645</v>
      </c>
      <c r="EN31" s="242">
        <v>77</v>
      </c>
      <c r="EO31" s="242">
        <v>23</v>
      </c>
      <c r="EP31" s="242" t="s">
        <v>906</v>
      </c>
      <c r="EQ31" s="242" t="s">
        <v>423</v>
      </c>
      <c r="ER31" s="498" t="s">
        <v>152</v>
      </c>
      <c r="ES31" s="22" t="s">
        <v>60</v>
      </c>
      <c r="ET31" s="240"/>
      <c r="EU31" s="154"/>
      <c r="EV31" s="154"/>
      <c r="EY31" s="547">
        <v>17</v>
      </c>
      <c r="EZ31" s="547" t="s">
        <v>236</v>
      </c>
      <c r="FA31" s="547" t="s">
        <v>440</v>
      </c>
      <c r="FB31" s="547">
        <v>402</v>
      </c>
      <c r="FC31" s="547">
        <v>683</v>
      </c>
      <c r="FD31" s="547" t="s">
        <v>606</v>
      </c>
      <c r="FE31" s="547" t="s">
        <v>2236</v>
      </c>
      <c r="FF31" s="547" t="s">
        <v>2351</v>
      </c>
      <c r="FG31" s="547" t="s">
        <v>60</v>
      </c>
      <c r="FH31" s="240"/>
      <c r="FI31" s="154"/>
      <c r="FJ31" s="154"/>
      <c r="FM31" s="22" t="s">
        <v>1079</v>
      </c>
      <c r="FN31" s="22" t="s">
        <v>77</v>
      </c>
      <c r="FO31" s="120" t="s">
        <v>1127</v>
      </c>
      <c r="FP31" s="76" t="s">
        <v>1128</v>
      </c>
      <c r="FQ31" s="118" t="s">
        <v>2147</v>
      </c>
      <c r="FR31" s="118">
        <v>17</v>
      </c>
      <c r="FS31" s="754"/>
      <c r="IF31" s="754"/>
      <c r="IG31" s="754"/>
      <c r="IH31" s="754"/>
      <c r="II31" s="181" t="s">
        <v>2148</v>
      </c>
      <c r="IJ31" s="77">
        <v>46</v>
      </c>
      <c r="IK31" s="754"/>
    </row>
    <row r="32" spans="15:248" x14ac:dyDescent="0.3">
      <c r="O32" s="510">
        <v>25</v>
      </c>
      <c r="P32" s="507" t="s">
        <v>405</v>
      </c>
      <c r="Q32" s="504" t="s">
        <v>485</v>
      </c>
      <c r="R32" s="507">
        <v>57</v>
      </c>
      <c r="S32" s="507">
        <v>2</v>
      </c>
      <c r="T32" s="507" t="s">
        <v>1554</v>
      </c>
      <c r="U32" s="507" t="s">
        <v>1288</v>
      </c>
      <c r="V32" s="511" t="s">
        <v>152</v>
      </c>
      <c r="W32" s="546" t="s">
        <v>60</v>
      </c>
      <c r="X32" s="240"/>
      <c r="Y32" s="154"/>
      <c r="Z32" s="154"/>
      <c r="AC32" s="516">
        <v>18</v>
      </c>
      <c r="AD32" s="516" t="s">
        <v>244</v>
      </c>
      <c r="AE32" s="517" t="s">
        <v>330</v>
      </c>
      <c r="AF32" s="516">
        <v>267</v>
      </c>
      <c r="AG32" s="516">
        <v>256</v>
      </c>
      <c r="AH32" s="516" t="s">
        <v>1259</v>
      </c>
      <c r="AI32" s="516" t="s">
        <v>2236</v>
      </c>
      <c r="AJ32" s="520" t="s">
        <v>1439</v>
      </c>
      <c r="AK32" s="549" t="s">
        <v>60</v>
      </c>
      <c r="AL32" s="240"/>
      <c r="AM32" s="154"/>
      <c r="AN32" s="154"/>
      <c r="AQ32" s="518">
        <v>23</v>
      </c>
      <c r="AR32" s="518" t="s">
        <v>270</v>
      </c>
      <c r="AS32" s="522" t="s">
        <v>504</v>
      </c>
      <c r="AT32" s="518">
        <v>131</v>
      </c>
      <c r="AU32" s="518">
        <v>284</v>
      </c>
      <c r="AV32" s="518" t="s">
        <v>1540</v>
      </c>
      <c r="AW32" s="518" t="s">
        <v>1284</v>
      </c>
      <c r="AX32" s="523" t="s">
        <v>2346</v>
      </c>
      <c r="AY32" s="547" t="s">
        <v>60</v>
      </c>
      <c r="AZ32" s="240"/>
      <c r="BA32" s="154"/>
      <c r="BB32" s="154"/>
      <c r="BE32" s="518">
        <v>26</v>
      </c>
      <c r="BF32" s="518" t="s">
        <v>515</v>
      </c>
      <c r="BG32" s="522" t="s">
        <v>632</v>
      </c>
      <c r="BH32" s="518">
        <v>48</v>
      </c>
      <c r="BI32" s="518">
        <v>104</v>
      </c>
      <c r="BJ32" s="518" t="s">
        <v>2112</v>
      </c>
      <c r="BK32" s="518" t="s">
        <v>454</v>
      </c>
      <c r="BL32" s="523" t="s">
        <v>152</v>
      </c>
      <c r="BM32" s="547" t="s">
        <v>60</v>
      </c>
      <c r="BN32" s="240"/>
      <c r="BO32" s="154"/>
      <c r="BP32" s="154"/>
      <c r="BS32" s="22">
        <v>27</v>
      </c>
      <c r="BT32" s="22" t="s">
        <v>78</v>
      </c>
      <c r="BU32" s="22" t="s">
        <v>79</v>
      </c>
      <c r="BV32" s="22">
        <v>75</v>
      </c>
      <c r="BW32" s="22">
        <v>649</v>
      </c>
      <c r="BX32" s="22" t="s">
        <v>214</v>
      </c>
      <c r="BY32" s="22" t="s">
        <v>907</v>
      </c>
      <c r="BZ32" s="22" t="s">
        <v>2352</v>
      </c>
      <c r="CA32" s="22" t="s">
        <v>60</v>
      </c>
      <c r="CB32" s="240"/>
      <c r="CC32" s="154"/>
      <c r="CD32" s="154"/>
      <c r="CG32" s="242">
        <v>18</v>
      </c>
      <c r="CH32" s="242" t="s">
        <v>551</v>
      </c>
      <c r="CI32" s="493" t="s">
        <v>552</v>
      </c>
      <c r="CJ32" s="242">
        <v>223</v>
      </c>
      <c r="CK32" s="242">
        <v>360</v>
      </c>
      <c r="CL32" s="242" t="s">
        <v>1211</v>
      </c>
      <c r="CM32" s="242" t="s">
        <v>2353</v>
      </c>
      <c r="CN32" s="498" t="s">
        <v>2326</v>
      </c>
      <c r="CO32" s="22" t="s">
        <v>60</v>
      </c>
      <c r="CP32" s="240"/>
      <c r="CQ32" s="154"/>
      <c r="CR32" s="154"/>
      <c r="DI32" s="314">
        <v>26</v>
      </c>
      <c r="DJ32" s="314" t="s">
        <v>1414</v>
      </c>
      <c r="DK32" s="314" t="s">
        <v>1415</v>
      </c>
      <c r="DL32" s="314">
        <v>52</v>
      </c>
      <c r="DM32" s="314">
        <v>0</v>
      </c>
      <c r="DN32" s="314" t="s">
        <v>2130</v>
      </c>
      <c r="DO32" s="314" t="s">
        <v>986</v>
      </c>
      <c r="DP32" s="314" t="s">
        <v>152</v>
      </c>
      <c r="DQ32" s="314" t="s">
        <v>60</v>
      </c>
      <c r="DR32" s="240"/>
      <c r="DS32" s="154"/>
      <c r="DT32" s="154"/>
      <c r="DW32" s="537">
        <v>14</v>
      </c>
      <c r="DX32" s="537" t="s">
        <v>295</v>
      </c>
      <c r="DY32" s="537" t="s">
        <v>537</v>
      </c>
      <c r="DZ32" s="537">
        <v>648</v>
      </c>
      <c r="EA32" s="537">
        <v>353</v>
      </c>
      <c r="EB32" s="537" t="s">
        <v>752</v>
      </c>
      <c r="EC32" s="537" t="s">
        <v>2354</v>
      </c>
      <c r="ED32" s="539" t="s">
        <v>2181</v>
      </c>
      <c r="EE32" s="314" t="s">
        <v>60</v>
      </c>
      <c r="EF32" s="240"/>
      <c r="EG32" s="154"/>
      <c r="EH32" s="154"/>
      <c r="EK32" s="537">
        <v>28</v>
      </c>
      <c r="EL32" s="537" t="s">
        <v>260</v>
      </c>
      <c r="EM32" s="537" t="s">
        <v>261</v>
      </c>
      <c r="EN32" s="537">
        <v>67</v>
      </c>
      <c r="EO32" s="537">
        <v>423</v>
      </c>
      <c r="EP32" s="537" t="s">
        <v>1841</v>
      </c>
      <c r="EQ32" s="537" t="s">
        <v>1506</v>
      </c>
      <c r="ER32" s="539" t="s">
        <v>2355</v>
      </c>
      <c r="ES32" s="314" t="s">
        <v>60</v>
      </c>
      <c r="ET32" s="240"/>
      <c r="EU32" s="154"/>
      <c r="EV32" s="154"/>
      <c r="EY32" s="22">
        <v>19</v>
      </c>
      <c r="EZ32" s="22" t="s">
        <v>546</v>
      </c>
      <c r="FA32" s="22" t="s">
        <v>592</v>
      </c>
      <c r="FB32" s="22">
        <v>328</v>
      </c>
      <c r="FC32" s="22">
        <v>1342</v>
      </c>
      <c r="FD32" s="22" t="s">
        <v>1494</v>
      </c>
      <c r="FE32" s="22" t="s">
        <v>2209</v>
      </c>
      <c r="FF32" s="22" t="s">
        <v>2356</v>
      </c>
      <c r="FG32" s="22" t="s">
        <v>60</v>
      </c>
      <c r="FH32" s="240"/>
      <c r="FI32" s="154"/>
      <c r="FJ32" s="154"/>
      <c r="FM32" s="22" t="s">
        <v>1079</v>
      </c>
      <c r="FN32" s="22" t="s">
        <v>77</v>
      </c>
      <c r="FO32" s="118" t="s">
        <v>176</v>
      </c>
      <c r="FP32" s="118" t="s">
        <v>301</v>
      </c>
      <c r="FQ32" s="118" t="s">
        <v>2147</v>
      </c>
      <c r="FR32" s="118">
        <v>26</v>
      </c>
      <c r="FS32" s="754"/>
      <c r="IF32" s="754"/>
      <c r="IG32" s="754"/>
      <c r="IH32" s="754"/>
      <c r="II32" s="181" t="s">
        <v>2206</v>
      </c>
      <c r="IJ32" s="77">
        <v>95</v>
      </c>
      <c r="IK32" s="754"/>
    </row>
    <row r="33" spans="15:245" x14ac:dyDescent="0.3">
      <c r="O33" s="509">
        <v>26</v>
      </c>
      <c r="P33" s="505" t="s">
        <v>500</v>
      </c>
      <c r="Q33" s="501" t="s">
        <v>501</v>
      </c>
      <c r="R33" s="505">
        <v>57</v>
      </c>
      <c r="S33" s="505">
        <v>0</v>
      </c>
      <c r="T33" s="505" t="s">
        <v>1771</v>
      </c>
      <c r="U33" s="505" t="s">
        <v>338</v>
      </c>
      <c r="V33" s="506" t="s">
        <v>152</v>
      </c>
      <c r="W33" s="545" t="s">
        <v>60</v>
      </c>
      <c r="X33" s="240"/>
      <c r="Y33" s="154"/>
      <c r="Z33" s="154"/>
      <c r="AC33" s="505">
        <v>19</v>
      </c>
      <c r="AD33" s="505" t="s">
        <v>230</v>
      </c>
      <c r="AE33" s="501" t="s">
        <v>231</v>
      </c>
      <c r="AF33" s="505">
        <v>261</v>
      </c>
      <c r="AG33" s="505">
        <v>0</v>
      </c>
      <c r="AH33" s="505" t="s">
        <v>747</v>
      </c>
      <c r="AI33" s="505" t="s">
        <v>2012</v>
      </c>
      <c r="AJ33" s="506" t="s">
        <v>152</v>
      </c>
      <c r="AK33" s="545" t="s">
        <v>234</v>
      </c>
      <c r="AL33" s="240"/>
      <c r="AM33" s="154"/>
      <c r="AN33" s="154"/>
      <c r="AQ33" s="242">
        <v>24</v>
      </c>
      <c r="AR33" s="242" t="s">
        <v>309</v>
      </c>
      <c r="AS33" s="493" t="s">
        <v>310</v>
      </c>
      <c r="AT33" s="242">
        <v>121</v>
      </c>
      <c r="AU33" s="242">
        <v>0</v>
      </c>
      <c r="AV33" s="242" t="s">
        <v>1403</v>
      </c>
      <c r="AW33" s="242" t="s">
        <v>1541</v>
      </c>
      <c r="AX33" s="498" t="s">
        <v>152</v>
      </c>
      <c r="AY33" s="22" t="s">
        <v>234</v>
      </c>
      <c r="AZ33" s="240"/>
      <c r="BA33" s="154"/>
      <c r="BB33" s="154"/>
      <c r="BE33" s="242">
        <v>27</v>
      </c>
      <c r="BF33" s="242" t="s">
        <v>284</v>
      </c>
      <c r="BG33" s="493" t="s">
        <v>288</v>
      </c>
      <c r="BH33" s="242">
        <v>45</v>
      </c>
      <c r="BI33" s="242">
        <v>217</v>
      </c>
      <c r="BJ33" s="242" t="s">
        <v>1689</v>
      </c>
      <c r="BK33" s="242" t="s">
        <v>1584</v>
      </c>
      <c r="BL33" s="498" t="s">
        <v>2133</v>
      </c>
      <c r="BM33" s="22" t="s">
        <v>60</v>
      </c>
      <c r="BN33" s="240"/>
      <c r="BO33" s="154"/>
      <c r="BP33" s="154"/>
      <c r="BS33" s="314">
        <v>28</v>
      </c>
      <c r="BT33" s="314" t="s">
        <v>226</v>
      </c>
      <c r="BU33" s="314" t="s">
        <v>272</v>
      </c>
      <c r="BV33" s="314">
        <v>72</v>
      </c>
      <c r="BW33" s="314">
        <v>310</v>
      </c>
      <c r="BX33" s="314" t="s">
        <v>68</v>
      </c>
      <c r="BY33" s="314" t="s">
        <v>752</v>
      </c>
      <c r="BZ33" s="314" t="s">
        <v>2357</v>
      </c>
      <c r="CA33" s="314" t="s">
        <v>60</v>
      </c>
      <c r="CB33" s="240"/>
      <c r="CC33" s="154"/>
      <c r="CD33" s="154"/>
      <c r="CG33" s="537">
        <v>19</v>
      </c>
      <c r="CH33" s="537" t="s">
        <v>474</v>
      </c>
      <c r="CI33" s="538" t="s">
        <v>648</v>
      </c>
      <c r="CJ33" s="537">
        <v>191</v>
      </c>
      <c r="CK33" s="537">
        <v>0</v>
      </c>
      <c r="CL33" s="537" t="s">
        <v>1828</v>
      </c>
      <c r="CM33" s="537" t="s">
        <v>1829</v>
      </c>
      <c r="CN33" s="539" t="s">
        <v>152</v>
      </c>
      <c r="CO33" s="314" t="s">
        <v>60</v>
      </c>
      <c r="CP33" s="240"/>
      <c r="CQ33" s="154"/>
      <c r="CR33" s="154"/>
      <c r="DI33" s="22">
        <v>27</v>
      </c>
      <c r="DJ33" s="22" t="s">
        <v>226</v>
      </c>
      <c r="DK33" s="22" t="s">
        <v>272</v>
      </c>
      <c r="DL33" s="22">
        <v>51</v>
      </c>
      <c r="DM33" s="22">
        <v>242</v>
      </c>
      <c r="DN33" s="22" t="s">
        <v>289</v>
      </c>
      <c r="DO33" s="22" t="s">
        <v>671</v>
      </c>
      <c r="DP33" s="22" t="s">
        <v>1332</v>
      </c>
      <c r="DQ33" s="22" t="s">
        <v>60</v>
      </c>
      <c r="DR33" s="240"/>
      <c r="DS33" s="154"/>
      <c r="DT33" s="154"/>
      <c r="DW33" s="242">
        <v>15</v>
      </c>
      <c r="DX33" s="242" t="s">
        <v>65</v>
      </c>
      <c r="DY33" s="242" t="s">
        <v>67</v>
      </c>
      <c r="DZ33" s="242">
        <v>578</v>
      </c>
      <c r="EA33" s="242">
        <v>828</v>
      </c>
      <c r="EB33" s="242" t="s">
        <v>688</v>
      </c>
      <c r="EC33" s="242" t="s">
        <v>2333</v>
      </c>
      <c r="ED33" s="498" t="s">
        <v>2358</v>
      </c>
      <c r="EE33" s="22" t="s">
        <v>60</v>
      </c>
      <c r="EF33" s="240"/>
      <c r="EG33" s="154"/>
      <c r="EH33" s="154"/>
      <c r="EK33" s="242">
        <v>29</v>
      </c>
      <c r="EL33" s="242" t="s">
        <v>521</v>
      </c>
      <c r="EM33" s="242" t="s">
        <v>628</v>
      </c>
      <c r="EN33" s="242">
        <v>63</v>
      </c>
      <c r="EO33" s="242">
        <v>343</v>
      </c>
      <c r="EP33" s="242" t="s">
        <v>292</v>
      </c>
      <c r="EQ33" s="242" t="s">
        <v>1351</v>
      </c>
      <c r="ER33" s="498" t="s">
        <v>2348</v>
      </c>
      <c r="ES33" s="22" t="s">
        <v>60</v>
      </c>
      <c r="ET33" s="240"/>
      <c r="EU33" s="154"/>
      <c r="EV33" s="154"/>
      <c r="EY33" s="547">
        <v>20</v>
      </c>
      <c r="EZ33" s="547" t="s">
        <v>91</v>
      </c>
      <c r="FA33" s="547" t="s">
        <v>92</v>
      </c>
      <c r="FB33" s="547">
        <v>252</v>
      </c>
      <c r="FC33" s="547">
        <v>390</v>
      </c>
      <c r="FD33" s="547" t="s">
        <v>517</v>
      </c>
      <c r="FE33" s="547" t="s">
        <v>423</v>
      </c>
      <c r="FF33" s="547" t="s">
        <v>2359</v>
      </c>
      <c r="FG33" s="547" t="s">
        <v>60</v>
      </c>
      <c r="FH33" s="240"/>
      <c r="FI33" s="154"/>
      <c r="FJ33" s="154"/>
      <c r="FM33" s="22" t="s">
        <v>1079</v>
      </c>
      <c r="FN33" s="22" t="s">
        <v>77</v>
      </c>
      <c r="FO33" s="76" t="s">
        <v>526</v>
      </c>
      <c r="FP33" s="120" t="s">
        <v>527</v>
      </c>
      <c r="FQ33" s="118" t="s">
        <v>2147</v>
      </c>
      <c r="FR33" s="118">
        <v>30</v>
      </c>
      <c r="FS33" s="754"/>
      <c r="IF33" s="754">
        <v>210780292</v>
      </c>
      <c r="IG33" s="754" t="s">
        <v>1079</v>
      </c>
      <c r="IH33" s="754" t="s">
        <v>77</v>
      </c>
      <c r="II33" s="181" t="s">
        <v>2143</v>
      </c>
      <c r="IJ33" s="77">
        <v>14</v>
      </c>
      <c r="IK33" s="754">
        <f>SUM(IJ33,IJ35,IJ34)</f>
        <v>393</v>
      </c>
    </row>
    <row r="34" spans="15:245" x14ac:dyDescent="0.3">
      <c r="O34" s="510">
        <v>27</v>
      </c>
      <c r="P34" s="507" t="s">
        <v>165</v>
      </c>
      <c r="Q34" s="504" t="s">
        <v>166</v>
      </c>
      <c r="R34" s="507">
        <v>50</v>
      </c>
      <c r="S34" s="507">
        <v>200</v>
      </c>
      <c r="T34" s="507" t="s">
        <v>1148</v>
      </c>
      <c r="U34" s="507" t="s">
        <v>1212</v>
      </c>
      <c r="V34" s="511" t="s">
        <v>2360</v>
      </c>
      <c r="W34" s="546" t="s">
        <v>60</v>
      </c>
      <c r="X34" s="240"/>
      <c r="Y34" s="154"/>
      <c r="Z34" s="154"/>
      <c r="AC34" s="516">
        <v>21</v>
      </c>
      <c r="AD34" s="516" t="s">
        <v>405</v>
      </c>
      <c r="AE34" s="517" t="s">
        <v>485</v>
      </c>
      <c r="AF34" s="516">
        <v>224</v>
      </c>
      <c r="AG34" s="516">
        <v>2</v>
      </c>
      <c r="AH34" s="516" t="s">
        <v>762</v>
      </c>
      <c r="AI34" s="516" t="s">
        <v>2210</v>
      </c>
      <c r="AJ34" s="520" t="s">
        <v>152</v>
      </c>
      <c r="AK34" s="549" t="s">
        <v>60</v>
      </c>
      <c r="AL34" s="240"/>
      <c r="AM34" s="154"/>
      <c r="AN34" s="154"/>
      <c r="AQ34" s="518">
        <v>25</v>
      </c>
      <c r="AR34" s="518" t="s">
        <v>857</v>
      </c>
      <c r="AS34" s="522" t="s">
        <v>959</v>
      </c>
      <c r="AT34" s="518">
        <v>111</v>
      </c>
      <c r="AU34" s="518">
        <v>140</v>
      </c>
      <c r="AV34" s="518" t="s">
        <v>1358</v>
      </c>
      <c r="AW34" s="518" t="s">
        <v>58</v>
      </c>
      <c r="AX34" s="523" t="s">
        <v>152</v>
      </c>
      <c r="AY34" s="547" t="s">
        <v>60</v>
      </c>
      <c r="AZ34" s="240"/>
      <c r="BA34" s="154"/>
      <c r="BB34" s="154"/>
      <c r="BE34" s="518">
        <v>28</v>
      </c>
      <c r="BF34" s="518" t="s">
        <v>226</v>
      </c>
      <c r="BG34" s="522" t="s">
        <v>272</v>
      </c>
      <c r="BH34" s="518">
        <v>44</v>
      </c>
      <c r="BI34" s="518">
        <v>162</v>
      </c>
      <c r="BJ34" s="518" t="s">
        <v>159</v>
      </c>
      <c r="BK34" s="518" t="s">
        <v>2306</v>
      </c>
      <c r="BL34" s="523" t="s">
        <v>2361</v>
      </c>
      <c r="BM34" s="547" t="s">
        <v>60</v>
      </c>
      <c r="BN34" s="240"/>
      <c r="BO34" s="154"/>
      <c r="BP34" s="154"/>
      <c r="BS34" s="22">
        <v>29</v>
      </c>
      <c r="BT34" s="22" t="s">
        <v>165</v>
      </c>
      <c r="BU34" s="22" t="s">
        <v>166</v>
      </c>
      <c r="BV34" s="22">
        <v>72</v>
      </c>
      <c r="BW34" s="22">
        <v>367</v>
      </c>
      <c r="BX34" s="22" t="s">
        <v>840</v>
      </c>
      <c r="BY34" s="22" t="s">
        <v>134</v>
      </c>
      <c r="BZ34" s="22" t="s">
        <v>2362</v>
      </c>
      <c r="CA34" s="22" t="s">
        <v>60</v>
      </c>
      <c r="CB34" s="240"/>
      <c r="CC34" s="154"/>
      <c r="CD34" s="154"/>
      <c r="CG34" s="242">
        <v>22</v>
      </c>
      <c r="CH34" s="242" t="s">
        <v>270</v>
      </c>
      <c r="CI34" s="493" t="s">
        <v>504</v>
      </c>
      <c r="CJ34" s="242">
        <v>126</v>
      </c>
      <c r="CK34" s="242">
        <v>318</v>
      </c>
      <c r="CL34" s="242" t="s">
        <v>1841</v>
      </c>
      <c r="CM34" s="242" t="s">
        <v>2363</v>
      </c>
      <c r="CN34" s="498" t="s">
        <v>2364</v>
      </c>
      <c r="CO34" s="22" t="s">
        <v>60</v>
      </c>
      <c r="CP34" s="240"/>
      <c r="CQ34" s="154"/>
      <c r="CR34" s="154"/>
      <c r="DI34" s="314">
        <v>28</v>
      </c>
      <c r="DJ34" s="314" t="s">
        <v>515</v>
      </c>
      <c r="DK34" s="314" t="s">
        <v>632</v>
      </c>
      <c r="DL34" s="314">
        <v>50</v>
      </c>
      <c r="DM34" s="314">
        <v>200</v>
      </c>
      <c r="DN34" s="314" t="s">
        <v>641</v>
      </c>
      <c r="DO34" s="314" t="s">
        <v>2239</v>
      </c>
      <c r="DP34" s="314" t="s">
        <v>2365</v>
      </c>
      <c r="DQ34" s="314" t="s">
        <v>60</v>
      </c>
      <c r="DR34" s="240"/>
      <c r="DS34" s="154"/>
      <c r="DT34" s="154"/>
      <c r="DW34" s="537">
        <v>16</v>
      </c>
      <c r="DX34" s="537" t="s">
        <v>165</v>
      </c>
      <c r="DY34" s="537" t="s">
        <v>166</v>
      </c>
      <c r="DZ34" s="537">
        <v>492</v>
      </c>
      <c r="EA34" s="537">
        <v>519</v>
      </c>
      <c r="EB34" s="537" t="s">
        <v>1387</v>
      </c>
      <c r="EC34" s="537" t="s">
        <v>2103</v>
      </c>
      <c r="ED34" s="539" t="s">
        <v>1454</v>
      </c>
      <c r="EE34" s="314" t="s">
        <v>60</v>
      </c>
      <c r="EF34" s="240"/>
      <c r="EG34" s="154"/>
      <c r="EH34" s="154"/>
      <c r="EK34" s="537">
        <v>30</v>
      </c>
      <c r="EL34" s="537" t="s">
        <v>183</v>
      </c>
      <c r="EM34" s="537" t="s">
        <v>184</v>
      </c>
      <c r="EN34" s="537">
        <v>57</v>
      </c>
      <c r="EO34" s="537">
        <v>181</v>
      </c>
      <c r="EP34" s="537" t="s">
        <v>1148</v>
      </c>
      <c r="EQ34" s="537" t="s">
        <v>1537</v>
      </c>
      <c r="ER34" s="539" t="s">
        <v>2366</v>
      </c>
      <c r="ES34" s="314" t="s">
        <v>60</v>
      </c>
      <c r="ET34" s="240"/>
      <c r="EU34" s="154"/>
      <c r="EV34" s="154"/>
      <c r="EY34" s="22">
        <v>21</v>
      </c>
      <c r="EZ34" s="22" t="s">
        <v>320</v>
      </c>
      <c r="FA34" s="22" t="s">
        <v>321</v>
      </c>
      <c r="FB34" s="22">
        <v>235</v>
      </c>
      <c r="FC34" s="22">
        <v>231</v>
      </c>
      <c r="FD34" s="22" t="s">
        <v>1618</v>
      </c>
      <c r="FE34" s="22" t="s">
        <v>58</v>
      </c>
      <c r="FF34" s="22" t="s">
        <v>152</v>
      </c>
      <c r="FG34" s="22" t="s">
        <v>60</v>
      </c>
      <c r="FH34" s="240"/>
      <c r="FI34" s="154"/>
      <c r="FJ34" s="154"/>
      <c r="FM34" s="570" t="s">
        <v>1036</v>
      </c>
      <c r="FN34" s="570" t="s">
        <v>77</v>
      </c>
      <c r="FO34" s="571" t="s">
        <v>65</v>
      </c>
      <c r="FP34" s="572" t="s">
        <v>66</v>
      </c>
      <c r="FQ34" s="573" t="s">
        <v>2144</v>
      </c>
      <c r="FR34" s="47">
        <v>20</v>
      </c>
      <c r="FS34" s="755">
        <f>SUM(FR34,FR35,FR36,FR37,FR38,FR39)</f>
        <v>84</v>
      </c>
      <c r="FT34" s="755">
        <f>SUM(FS34,FS40)</f>
        <v>128</v>
      </c>
      <c r="IF34" s="754"/>
      <c r="IG34" s="754"/>
      <c r="IH34" s="754"/>
      <c r="II34" s="181" t="s">
        <v>2325</v>
      </c>
      <c r="IJ34" s="77">
        <v>15</v>
      </c>
      <c r="IK34" s="754"/>
    </row>
    <row r="35" spans="15:245" ht="31.2" x14ac:dyDescent="0.3">
      <c r="O35" s="509">
        <v>28</v>
      </c>
      <c r="P35" s="505" t="s">
        <v>375</v>
      </c>
      <c r="Q35" s="501" t="s">
        <v>376</v>
      </c>
      <c r="R35" s="505">
        <v>37</v>
      </c>
      <c r="S35" s="505">
        <v>84</v>
      </c>
      <c r="T35" s="505" t="s">
        <v>1524</v>
      </c>
      <c r="U35" s="505" t="s">
        <v>1596</v>
      </c>
      <c r="V35" s="506" t="s">
        <v>152</v>
      </c>
      <c r="W35" s="545" t="s">
        <v>60</v>
      </c>
      <c r="X35" s="240"/>
      <c r="Y35" s="154"/>
      <c r="Z35" s="154"/>
      <c r="AC35" s="505">
        <v>23</v>
      </c>
      <c r="AD35" s="505" t="s">
        <v>551</v>
      </c>
      <c r="AE35" s="501" t="s">
        <v>552</v>
      </c>
      <c r="AF35" s="505">
        <v>191</v>
      </c>
      <c r="AG35" s="505">
        <v>498</v>
      </c>
      <c r="AH35" s="505" t="s">
        <v>713</v>
      </c>
      <c r="AI35" s="505" t="s">
        <v>442</v>
      </c>
      <c r="AJ35" s="506" t="s">
        <v>2367</v>
      </c>
      <c r="AK35" s="545" t="s">
        <v>60</v>
      </c>
      <c r="AL35" s="240"/>
      <c r="AM35" s="154"/>
      <c r="AN35" s="154"/>
      <c r="AQ35" s="242">
        <v>26</v>
      </c>
      <c r="AR35" s="242" t="s">
        <v>86</v>
      </c>
      <c r="AS35" s="493" t="s">
        <v>87</v>
      </c>
      <c r="AT35" s="242">
        <v>97</v>
      </c>
      <c r="AU35" s="242">
        <v>1936</v>
      </c>
      <c r="AV35" s="242" t="s">
        <v>1023</v>
      </c>
      <c r="AW35" s="242" t="s">
        <v>417</v>
      </c>
      <c r="AX35" s="498" t="s">
        <v>2368</v>
      </c>
      <c r="AY35" s="22" t="s">
        <v>60</v>
      </c>
      <c r="AZ35" s="240"/>
      <c r="BA35" s="154"/>
      <c r="BB35" s="154"/>
      <c r="BE35" s="242">
        <v>29</v>
      </c>
      <c r="BF35" s="242" t="s">
        <v>252</v>
      </c>
      <c r="BG35" s="493" t="s">
        <v>477</v>
      </c>
      <c r="BH35" s="242">
        <v>39</v>
      </c>
      <c r="BI35" s="242">
        <v>304</v>
      </c>
      <c r="BJ35" s="242" t="s">
        <v>371</v>
      </c>
      <c r="BK35" s="242" t="s">
        <v>2123</v>
      </c>
      <c r="BL35" s="498" t="s">
        <v>1948</v>
      </c>
      <c r="BM35" s="22" t="s">
        <v>60</v>
      </c>
      <c r="BN35" s="240"/>
      <c r="BO35" s="154"/>
      <c r="BP35" s="154"/>
      <c r="BS35" s="314">
        <v>30</v>
      </c>
      <c r="BT35" s="314" t="s">
        <v>244</v>
      </c>
      <c r="BU35" s="314" t="s">
        <v>330</v>
      </c>
      <c r="BV35" s="314">
        <v>58</v>
      </c>
      <c r="BW35" s="314">
        <v>308</v>
      </c>
      <c r="BX35" s="314" t="s">
        <v>104</v>
      </c>
      <c r="BY35" s="314" t="s">
        <v>384</v>
      </c>
      <c r="BZ35" s="314" t="s">
        <v>2369</v>
      </c>
      <c r="CA35" s="314" t="s">
        <v>60</v>
      </c>
      <c r="CB35" s="240"/>
      <c r="CC35" s="154"/>
      <c r="CD35" s="154"/>
      <c r="CG35" s="537">
        <v>24</v>
      </c>
      <c r="CH35" s="537" t="s">
        <v>515</v>
      </c>
      <c r="CI35" s="538" t="s">
        <v>632</v>
      </c>
      <c r="CJ35" s="537">
        <v>121</v>
      </c>
      <c r="CK35" s="537">
        <v>238</v>
      </c>
      <c r="CL35" s="537" t="s">
        <v>1157</v>
      </c>
      <c r="CM35" s="537" t="s">
        <v>2370</v>
      </c>
      <c r="CN35" s="539" t="s">
        <v>152</v>
      </c>
      <c r="CO35" s="314" t="s">
        <v>60</v>
      </c>
      <c r="CP35" s="240"/>
      <c r="CQ35" s="154"/>
      <c r="CR35" s="154"/>
      <c r="DI35" s="22">
        <v>29</v>
      </c>
      <c r="DJ35" s="22" t="s">
        <v>279</v>
      </c>
      <c r="DK35" s="22" t="s">
        <v>280</v>
      </c>
      <c r="DL35" s="22">
        <v>50</v>
      </c>
      <c r="DM35" s="22">
        <v>21</v>
      </c>
      <c r="DN35" s="22" t="s">
        <v>190</v>
      </c>
      <c r="DO35" s="22" t="s">
        <v>2239</v>
      </c>
      <c r="DP35" s="22" t="s">
        <v>152</v>
      </c>
      <c r="DQ35" s="22" t="s">
        <v>60</v>
      </c>
      <c r="DR35" s="240"/>
      <c r="DS35" s="154"/>
      <c r="DT35" s="154"/>
      <c r="DW35" s="242">
        <v>17</v>
      </c>
      <c r="DX35" s="242" t="s">
        <v>375</v>
      </c>
      <c r="DY35" s="242" t="s">
        <v>376</v>
      </c>
      <c r="DZ35" s="242">
        <v>490</v>
      </c>
      <c r="EA35" s="242">
        <v>563</v>
      </c>
      <c r="EB35" s="242" t="s">
        <v>2030</v>
      </c>
      <c r="EC35" s="242" t="s">
        <v>626</v>
      </c>
      <c r="ED35" s="498" t="s">
        <v>2371</v>
      </c>
      <c r="EE35" s="22" t="s">
        <v>60</v>
      </c>
      <c r="EF35" s="240"/>
      <c r="EG35" s="154"/>
      <c r="EH35" s="154"/>
      <c r="EK35" s="242">
        <v>31</v>
      </c>
      <c r="EL35" s="242" t="s">
        <v>362</v>
      </c>
      <c r="EM35" s="242" t="s">
        <v>363</v>
      </c>
      <c r="EN35" s="242">
        <v>52</v>
      </c>
      <c r="EO35" s="242">
        <v>6</v>
      </c>
      <c r="EP35" s="242" t="s">
        <v>289</v>
      </c>
      <c r="EQ35" s="242" t="s">
        <v>1304</v>
      </c>
      <c r="ER35" s="498" t="s">
        <v>152</v>
      </c>
      <c r="ES35" s="22" t="s">
        <v>60</v>
      </c>
      <c r="ET35" s="240"/>
      <c r="EU35" s="154"/>
      <c r="EV35" s="154"/>
      <c r="EY35" s="547">
        <v>22</v>
      </c>
      <c r="EZ35" s="547" t="s">
        <v>375</v>
      </c>
      <c r="FA35" s="547" t="s">
        <v>376</v>
      </c>
      <c r="FB35" s="547">
        <v>230</v>
      </c>
      <c r="FC35" s="547">
        <v>423</v>
      </c>
      <c r="FD35" s="547" t="s">
        <v>795</v>
      </c>
      <c r="FE35" s="547" t="s">
        <v>423</v>
      </c>
      <c r="FF35" s="547" t="s">
        <v>2372</v>
      </c>
      <c r="FG35" s="547" t="s">
        <v>60</v>
      </c>
      <c r="FH35" s="240"/>
      <c r="FI35" s="154"/>
      <c r="FJ35" s="154"/>
      <c r="FM35" s="570" t="s">
        <v>1036</v>
      </c>
      <c r="FN35" s="570" t="s">
        <v>77</v>
      </c>
      <c r="FO35" s="47" t="s">
        <v>1155</v>
      </c>
      <c r="FP35" s="58" t="s">
        <v>116</v>
      </c>
      <c r="FQ35" s="573" t="s">
        <v>2144</v>
      </c>
      <c r="FR35" s="47">
        <v>13</v>
      </c>
      <c r="FS35" s="755"/>
      <c r="FT35" s="755"/>
      <c r="IF35" s="754"/>
      <c r="IG35" s="754"/>
      <c r="IH35" s="754"/>
      <c r="II35" s="181" t="s">
        <v>2206</v>
      </c>
      <c r="IJ35" s="77">
        <v>364</v>
      </c>
      <c r="IK35" s="754"/>
    </row>
    <row r="36" spans="15:245" x14ac:dyDescent="0.3">
      <c r="O36" s="510">
        <v>29</v>
      </c>
      <c r="P36" s="507" t="s">
        <v>86</v>
      </c>
      <c r="Q36" s="504" t="s">
        <v>87</v>
      </c>
      <c r="R36" s="507">
        <v>37</v>
      </c>
      <c r="S36" s="507">
        <v>748</v>
      </c>
      <c r="T36" s="507" t="s">
        <v>712</v>
      </c>
      <c r="U36" s="507" t="s">
        <v>1962</v>
      </c>
      <c r="V36" s="511" t="s">
        <v>243</v>
      </c>
      <c r="W36" s="546" t="s">
        <v>60</v>
      </c>
      <c r="X36" s="240"/>
      <c r="Y36" s="154"/>
      <c r="Z36" s="154"/>
      <c r="AC36" s="516">
        <v>26</v>
      </c>
      <c r="AD36" s="516" t="s">
        <v>362</v>
      </c>
      <c r="AE36" s="517" t="s">
        <v>363</v>
      </c>
      <c r="AF36" s="516">
        <v>134</v>
      </c>
      <c r="AG36" s="516">
        <v>16</v>
      </c>
      <c r="AH36" s="516" t="s">
        <v>1792</v>
      </c>
      <c r="AI36" s="516" t="s">
        <v>2315</v>
      </c>
      <c r="AJ36" s="520" t="s">
        <v>152</v>
      </c>
      <c r="AK36" s="549" t="s">
        <v>60</v>
      </c>
      <c r="AL36" s="240"/>
      <c r="AM36" s="154"/>
      <c r="AN36" s="154"/>
      <c r="AQ36" s="518">
        <v>28</v>
      </c>
      <c r="AR36" s="518" t="s">
        <v>572</v>
      </c>
      <c r="AS36" s="522" t="s">
        <v>573</v>
      </c>
      <c r="AT36" s="518">
        <v>71</v>
      </c>
      <c r="AU36" s="518">
        <v>62</v>
      </c>
      <c r="AV36" s="518" t="s">
        <v>292</v>
      </c>
      <c r="AW36" s="518" t="s">
        <v>2191</v>
      </c>
      <c r="AX36" s="523" t="s">
        <v>152</v>
      </c>
      <c r="AY36" s="547" t="s">
        <v>60</v>
      </c>
      <c r="AZ36" s="240"/>
      <c r="BA36" s="154"/>
      <c r="BB36" s="154"/>
      <c r="BE36" s="518">
        <v>30</v>
      </c>
      <c r="BF36" s="518" t="s">
        <v>279</v>
      </c>
      <c r="BG36" s="522" t="s">
        <v>280</v>
      </c>
      <c r="BH36" s="518">
        <v>39</v>
      </c>
      <c r="BI36" s="518">
        <v>49</v>
      </c>
      <c r="BJ36" s="518" t="s">
        <v>719</v>
      </c>
      <c r="BK36" s="518" t="s">
        <v>1751</v>
      </c>
      <c r="BL36" s="523" t="s">
        <v>2373</v>
      </c>
      <c r="BM36" s="547" t="s">
        <v>60</v>
      </c>
      <c r="BN36" s="240"/>
      <c r="BO36" s="154"/>
      <c r="BP36" s="154"/>
      <c r="BS36" s="22">
        <v>31</v>
      </c>
      <c r="BT36" s="22" t="s">
        <v>334</v>
      </c>
      <c r="BU36" s="22" t="s">
        <v>393</v>
      </c>
      <c r="BV36" s="22">
        <v>57</v>
      </c>
      <c r="BW36" s="22">
        <v>13</v>
      </c>
      <c r="BX36" s="22" t="s">
        <v>2177</v>
      </c>
      <c r="BY36" s="22" t="s">
        <v>2374</v>
      </c>
      <c r="BZ36" s="22" t="s">
        <v>2375</v>
      </c>
      <c r="CA36" s="22" t="s">
        <v>60</v>
      </c>
      <c r="CB36" s="240"/>
      <c r="CC36" s="154"/>
      <c r="CD36" s="154"/>
      <c r="CG36" s="242">
        <v>25</v>
      </c>
      <c r="CH36" s="242" t="s">
        <v>295</v>
      </c>
      <c r="CI36" s="493" t="s">
        <v>537</v>
      </c>
      <c r="CJ36" s="242">
        <v>121</v>
      </c>
      <c r="CK36" s="242">
        <v>373</v>
      </c>
      <c r="CL36" s="242" t="s">
        <v>69</v>
      </c>
      <c r="CM36" s="242" t="s">
        <v>600</v>
      </c>
      <c r="CN36" s="498" t="s">
        <v>2376</v>
      </c>
      <c r="CO36" s="22" t="s">
        <v>60</v>
      </c>
      <c r="CP36" s="240"/>
      <c r="CQ36" s="154"/>
      <c r="CR36" s="154"/>
      <c r="DI36" s="314">
        <v>30</v>
      </c>
      <c r="DJ36" s="314" t="s">
        <v>284</v>
      </c>
      <c r="DK36" s="314" t="s">
        <v>288</v>
      </c>
      <c r="DL36" s="314">
        <v>48</v>
      </c>
      <c r="DM36" s="314">
        <v>393</v>
      </c>
      <c r="DN36" s="314" t="s">
        <v>745</v>
      </c>
      <c r="DO36" s="314" t="s">
        <v>2189</v>
      </c>
      <c r="DP36" s="314" t="s">
        <v>206</v>
      </c>
      <c r="DQ36" s="314" t="s">
        <v>60</v>
      </c>
      <c r="DR36" s="240"/>
      <c r="DS36" s="154"/>
      <c r="DT36" s="154"/>
      <c r="DW36" s="537">
        <v>18</v>
      </c>
      <c r="DX36" s="537" t="s">
        <v>174</v>
      </c>
      <c r="DY36" s="537" t="s">
        <v>175</v>
      </c>
      <c r="DZ36" s="537">
        <v>490</v>
      </c>
      <c r="EA36" s="537">
        <v>623</v>
      </c>
      <c r="EB36" s="537" t="s">
        <v>1752</v>
      </c>
      <c r="EC36" s="537" t="s">
        <v>989</v>
      </c>
      <c r="ED36" s="539" t="s">
        <v>2377</v>
      </c>
      <c r="EE36" s="314" t="s">
        <v>60</v>
      </c>
      <c r="EF36" s="240"/>
      <c r="EG36" s="154"/>
      <c r="EH36" s="154"/>
      <c r="EK36" s="537">
        <v>32</v>
      </c>
      <c r="EL36" s="537" t="s">
        <v>309</v>
      </c>
      <c r="EM36" s="537" t="s">
        <v>310</v>
      </c>
      <c r="EN36" s="537">
        <v>52</v>
      </c>
      <c r="EO36" s="537">
        <v>0</v>
      </c>
      <c r="EP36" s="537" t="s">
        <v>784</v>
      </c>
      <c r="EQ36" s="537" t="s">
        <v>506</v>
      </c>
      <c r="ER36" s="539" t="s">
        <v>152</v>
      </c>
      <c r="ES36" s="314" t="s">
        <v>234</v>
      </c>
      <c r="ET36" s="240"/>
      <c r="EU36" s="154"/>
      <c r="EV36" s="154"/>
      <c r="EY36" s="22">
        <v>24</v>
      </c>
      <c r="EZ36" s="22" t="s">
        <v>279</v>
      </c>
      <c r="FA36" s="22" t="s">
        <v>280</v>
      </c>
      <c r="FB36" s="22">
        <v>214</v>
      </c>
      <c r="FC36" s="22">
        <v>223</v>
      </c>
      <c r="FD36" s="22" t="s">
        <v>606</v>
      </c>
      <c r="FE36" s="22" t="s">
        <v>1296</v>
      </c>
      <c r="FF36" s="22" t="s">
        <v>2378</v>
      </c>
      <c r="FG36" s="22" t="s">
        <v>60</v>
      </c>
      <c r="FH36" s="240"/>
      <c r="FI36" s="154"/>
      <c r="FJ36" s="154"/>
      <c r="FM36" s="570" t="s">
        <v>1036</v>
      </c>
      <c r="FN36" s="570" t="s">
        <v>77</v>
      </c>
      <c r="FO36" s="574" t="s">
        <v>236</v>
      </c>
      <c r="FP36" s="574" t="s">
        <v>440</v>
      </c>
      <c r="FQ36" s="574" t="s">
        <v>2144</v>
      </c>
      <c r="FR36" s="47">
        <v>16</v>
      </c>
      <c r="FS36" s="755"/>
      <c r="FT36" s="755"/>
      <c r="IF36" s="770">
        <v>210780144</v>
      </c>
      <c r="IG36" s="770" t="s">
        <v>1069</v>
      </c>
      <c r="IH36" s="770" t="s">
        <v>77</v>
      </c>
      <c r="II36" s="181" t="s">
        <v>2143</v>
      </c>
      <c r="IJ36" s="76">
        <v>14</v>
      </c>
      <c r="IK36" s="754">
        <f>SUM(IJ36,IJ37,IJ38)</f>
        <v>180</v>
      </c>
    </row>
    <row r="37" spans="15:245" x14ac:dyDescent="0.3">
      <c r="O37" s="509">
        <v>30</v>
      </c>
      <c r="P37" s="505" t="s">
        <v>353</v>
      </c>
      <c r="Q37" s="501" t="s">
        <v>354</v>
      </c>
      <c r="R37" s="505">
        <v>36</v>
      </c>
      <c r="S37" s="505">
        <v>36</v>
      </c>
      <c r="T37" s="505" t="s">
        <v>691</v>
      </c>
      <c r="U37" s="505" t="s">
        <v>647</v>
      </c>
      <c r="V37" s="506" t="s">
        <v>152</v>
      </c>
      <c r="W37" s="545" t="s">
        <v>60</v>
      </c>
      <c r="X37" s="240"/>
      <c r="Y37" s="154"/>
      <c r="Z37" s="154"/>
      <c r="AC37" s="505">
        <v>27</v>
      </c>
      <c r="AD37" s="505" t="s">
        <v>295</v>
      </c>
      <c r="AE37" s="501" t="s">
        <v>537</v>
      </c>
      <c r="AF37" s="505">
        <v>126</v>
      </c>
      <c r="AG37" s="505">
        <v>160</v>
      </c>
      <c r="AH37" s="505" t="s">
        <v>589</v>
      </c>
      <c r="AI37" s="505" t="s">
        <v>518</v>
      </c>
      <c r="AJ37" s="506" t="s">
        <v>1286</v>
      </c>
      <c r="AK37" s="545" t="s">
        <v>60</v>
      </c>
      <c r="AL37" s="240"/>
      <c r="AM37" s="154"/>
      <c r="AN37" s="154"/>
      <c r="AQ37" s="242">
        <v>29</v>
      </c>
      <c r="AR37" s="242" t="s">
        <v>515</v>
      </c>
      <c r="AS37" s="493" t="s">
        <v>632</v>
      </c>
      <c r="AT37" s="242">
        <v>66</v>
      </c>
      <c r="AU37" s="242">
        <v>193</v>
      </c>
      <c r="AV37" s="242" t="s">
        <v>603</v>
      </c>
      <c r="AW37" s="242" t="s">
        <v>496</v>
      </c>
      <c r="AX37" s="498" t="s">
        <v>152</v>
      </c>
      <c r="AY37" s="22" t="s">
        <v>60</v>
      </c>
      <c r="AZ37" s="240"/>
      <c r="BA37" s="154"/>
      <c r="BB37" s="154"/>
      <c r="BE37" s="242">
        <v>31</v>
      </c>
      <c r="BF37" s="242" t="s">
        <v>117</v>
      </c>
      <c r="BG37" s="493" t="s">
        <v>137</v>
      </c>
      <c r="BH37" s="242">
        <v>20</v>
      </c>
      <c r="BI37" s="242">
        <v>141</v>
      </c>
      <c r="BJ37" s="242" t="s">
        <v>408</v>
      </c>
      <c r="BK37" s="242" t="s">
        <v>487</v>
      </c>
      <c r="BL37" s="498" t="s">
        <v>714</v>
      </c>
      <c r="BM37" s="22" t="s">
        <v>60</v>
      </c>
      <c r="BN37" s="240"/>
      <c r="BO37" s="154"/>
      <c r="BP37" s="154"/>
      <c r="BS37" s="314">
        <v>32</v>
      </c>
      <c r="BT37" s="314" t="s">
        <v>236</v>
      </c>
      <c r="BU37" s="314" t="s">
        <v>440</v>
      </c>
      <c r="BV37" s="314">
        <v>54</v>
      </c>
      <c r="BW37" s="314">
        <v>114</v>
      </c>
      <c r="BX37" s="314" t="s">
        <v>603</v>
      </c>
      <c r="BY37" s="314" t="s">
        <v>986</v>
      </c>
      <c r="BZ37" s="314" t="s">
        <v>152</v>
      </c>
      <c r="CA37" s="314" t="s">
        <v>60</v>
      </c>
      <c r="CB37" s="240"/>
      <c r="CC37" s="154"/>
      <c r="CD37" s="154"/>
      <c r="CG37" s="537">
        <v>26</v>
      </c>
      <c r="CH37" s="537" t="s">
        <v>624</v>
      </c>
      <c r="CI37" s="538" t="s">
        <v>527</v>
      </c>
      <c r="CJ37" s="537">
        <v>112</v>
      </c>
      <c r="CK37" s="537">
        <v>16</v>
      </c>
      <c r="CL37" s="537" t="s">
        <v>450</v>
      </c>
      <c r="CM37" s="537" t="s">
        <v>1822</v>
      </c>
      <c r="CN37" s="539" t="s">
        <v>152</v>
      </c>
      <c r="CO37" s="314" t="s">
        <v>60</v>
      </c>
      <c r="CP37" s="240"/>
      <c r="CQ37" s="154"/>
      <c r="CR37" s="154"/>
      <c r="DI37" s="22">
        <v>31</v>
      </c>
      <c r="DJ37" s="22" t="s">
        <v>174</v>
      </c>
      <c r="DK37" s="22" t="s">
        <v>175</v>
      </c>
      <c r="DL37" s="22">
        <v>44</v>
      </c>
      <c r="DM37" s="22">
        <v>160</v>
      </c>
      <c r="DN37" s="22" t="s">
        <v>784</v>
      </c>
      <c r="DO37" s="22" t="s">
        <v>487</v>
      </c>
      <c r="DP37" s="22" t="s">
        <v>525</v>
      </c>
      <c r="DQ37" s="22" t="s">
        <v>60</v>
      </c>
      <c r="DR37" s="240"/>
      <c r="DS37" s="154"/>
      <c r="DT37" s="154"/>
      <c r="DW37" s="242">
        <v>19</v>
      </c>
      <c r="DX37" s="242" t="s">
        <v>270</v>
      </c>
      <c r="DY37" s="242" t="s">
        <v>504</v>
      </c>
      <c r="DZ37" s="242">
        <v>425</v>
      </c>
      <c r="EA37" s="242">
        <v>960</v>
      </c>
      <c r="EB37" s="242" t="s">
        <v>292</v>
      </c>
      <c r="EC37" s="242" t="s">
        <v>2037</v>
      </c>
      <c r="ED37" s="498" t="s">
        <v>957</v>
      </c>
      <c r="EE37" s="22" t="s">
        <v>60</v>
      </c>
      <c r="EF37" s="240"/>
      <c r="EG37" s="154"/>
      <c r="EH37" s="154"/>
      <c r="EK37" s="242">
        <v>33</v>
      </c>
      <c r="EL37" s="242" t="s">
        <v>244</v>
      </c>
      <c r="EM37" s="242" t="s">
        <v>330</v>
      </c>
      <c r="EN37" s="242">
        <v>49</v>
      </c>
      <c r="EO37" s="242">
        <v>95</v>
      </c>
      <c r="EP37" s="242" t="s">
        <v>197</v>
      </c>
      <c r="EQ37" s="242" t="s">
        <v>1989</v>
      </c>
      <c r="ER37" s="498" t="s">
        <v>2379</v>
      </c>
      <c r="ES37" s="22" t="s">
        <v>60</v>
      </c>
      <c r="ET37" s="240"/>
      <c r="EU37" s="154"/>
      <c r="EV37" s="154"/>
      <c r="EY37" s="547">
        <v>25</v>
      </c>
      <c r="EZ37" s="547" t="s">
        <v>230</v>
      </c>
      <c r="FA37" s="547" t="s">
        <v>231</v>
      </c>
      <c r="FB37" s="547">
        <v>206</v>
      </c>
      <c r="FC37" s="547">
        <v>0</v>
      </c>
      <c r="FD37" s="547" t="s">
        <v>185</v>
      </c>
      <c r="FE37" s="547" t="s">
        <v>812</v>
      </c>
      <c r="FF37" s="547" t="s">
        <v>152</v>
      </c>
      <c r="FG37" s="547" t="s">
        <v>234</v>
      </c>
      <c r="FH37" s="240"/>
      <c r="FI37" s="154"/>
      <c r="FJ37" s="154"/>
      <c r="FM37" s="570" t="s">
        <v>1036</v>
      </c>
      <c r="FN37" s="570" t="s">
        <v>77</v>
      </c>
      <c r="FO37" s="573" t="s">
        <v>157</v>
      </c>
      <c r="FP37" s="47" t="s">
        <v>170</v>
      </c>
      <c r="FQ37" s="573" t="s">
        <v>2144</v>
      </c>
      <c r="FR37" s="573">
        <v>13</v>
      </c>
      <c r="FS37" s="755"/>
      <c r="FT37" s="755"/>
      <c r="IF37" s="754"/>
      <c r="IG37" s="754"/>
      <c r="IH37" s="754"/>
      <c r="II37" s="181" t="s">
        <v>2325</v>
      </c>
      <c r="IJ37" s="76">
        <v>11</v>
      </c>
      <c r="IK37" s="754"/>
    </row>
    <row r="38" spans="15:245" x14ac:dyDescent="0.3">
      <c r="O38" s="510">
        <v>31</v>
      </c>
      <c r="P38" s="507" t="s">
        <v>65</v>
      </c>
      <c r="Q38" s="504" t="s">
        <v>67</v>
      </c>
      <c r="R38" s="507">
        <v>36</v>
      </c>
      <c r="S38" s="507">
        <v>431</v>
      </c>
      <c r="T38" s="507" t="s">
        <v>186</v>
      </c>
      <c r="U38" s="507" t="s">
        <v>153</v>
      </c>
      <c r="V38" s="511" t="s">
        <v>2380</v>
      </c>
      <c r="W38" s="546" t="s">
        <v>60</v>
      </c>
      <c r="X38" s="240"/>
      <c r="Y38" s="154"/>
      <c r="Z38" s="154"/>
      <c r="AC38" s="516">
        <v>29</v>
      </c>
      <c r="AD38" s="516" t="s">
        <v>540</v>
      </c>
      <c r="AE38" s="517" t="s">
        <v>609</v>
      </c>
      <c r="AF38" s="516">
        <v>116</v>
      </c>
      <c r="AG38" s="516">
        <v>11</v>
      </c>
      <c r="AH38" s="516" t="s">
        <v>2381</v>
      </c>
      <c r="AI38" s="516" t="s">
        <v>2265</v>
      </c>
      <c r="AJ38" s="520" t="s">
        <v>152</v>
      </c>
      <c r="AK38" s="549" t="s">
        <v>60</v>
      </c>
      <c r="AL38" s="240"/>
      <c r="AM38" s="154"/>
      <c r="AN38" s="154"/>
      <c r="AQ38" s="518">
        <v>30</v>
      </c>
      <c r="AR38" s="518" t="s">
        <v>474</v>
      </c>
      <c r="AS38" s="522" t="s">
        <v>648</v>
      </c>
      <c r="AT38" s="518">
        <v>63</v>
      </c>
      <c r="AU38" s="518">
        <v>0</v>
      </c>
      <c r="AV38" s="518" t="s">
        <v>2056</v>
      </c>
      <c r="AW38" s="518" t="s">
        <v>1776</v>
      </c>
      <c r="AX38" s="523" t="s">
        <v>152</v>
      </c>
      <c r="AY38" s="547" t="s">
        <v>60</v>
      </c>
      <c r="AZ38" s="240"/>
      <c r="BA38" s="154"/>
      <c r="BB38" s="154"/>
      <c r="BE38" s="518">
        <v>32</v>
      </c>
      <c r="BF38" s="518" t="s">
        <v>521</v>
      </c>
      <c r="BG38" s="522" t="s">
        <v>628</v>
      </c>
      <c r="BH38" s="518">
        <v>18</v>
      </c>
      <c r="BI38" s="518">
        <v>38</v>
      </c>
      <c r="BJ38" s="518" t="s">
        <v>1259</v>
      </c>
      <c r="BK38" s="518" t="s">
        <v>653</v>
      </c>
      <c r="BL38" s="523" t="s">
        <v>152</v>
      </c>
      <c r="BM38" s="547" t="s">
        <v>60</v>
      </c>
      <c r="BN38" s="240"/>
      <c r="BO38" s="154"/>
      <c r="BP38" s="154"/>
      <c r="BS38" s="22">
        <v>33</v>
      </c>
      <c r="BT38" s="22" t="s">
        <v>279</v>
      </c>
      <c r="BU38" s="22" t="s">
        <v>280</v>
      </c>
      <c r="BV38" s="22">
        <v>50</v>
      </c>
      <c r="BW38" s="22">
        <v>289</v>
      </c>
      <c r="BX38" s="22" t="s">
        <v>1987</v>
      </c>
      <c r="BY38" s="22" t="s">
        <v>952</v>
      </c>
      <c r="BZ38" s="22" t="s">
        <v>2382</v>
      </c>
      <c r="CA38" s="22" t="s">
        <v>60</v>
      </c>
      <c r="CB38" s="240"/>
      <c r="CC38" s="154"/>
      <c r="CD38" s="154"/>
      <c r="CG38" s="242">
        <v>27</v>
      </c>
      <c r="CH38" s="242" t="s">
        <v>226</v>
      </c>
      <c r="CI38" s="493" t="s">
        <v>272</v>
      </c>
      <c r="CJ38" s="242">
        <v>111</v>
      </c>
      <c r="CK38" s="242">
        <v>375</v>
      </c>
      <c r="CL38" s="242" t="s">
        <v>1909</v>
      </c>
      <c r="CM38" s="242" t="s">
        <v>359</v>
      </c>
      <c r="CN38" s="498" t="s">
        <v>1295</v>
      </c>
      <c r="CO38" s="22" t="s">
        <v>60</v>
      </c>
      <c r="CP38" s="240"/>
      <c r="CQ38" s="154"/>
      <c r="CR38" s="154"/>
      <c r="DI38" s="314">
        <v>32</v>
      </c>
      <c r="DJ38" s="314" t="s">
        <v>86</v>
      </c>
      <c r="DK38" s="314" t="s">
        <v>87</v>
      </c>
      <c r="DL38" s="314">
        <v>35</v>
      </c>
      <c r="DM38" s="314">
        <v>784</v>
      </c>
      <c r="DN38" s="314" t="s">
        <v>751</v>
      </c>
      <c r="DO38" s="314" t="s">
        <v>775</v>
      </c>
      <c r="DP38" s="314" t="s">
        <v>2383</v>
      </c>
      <c r="DQ38" s="314" t="s">
        <v>60</v>
      </c>
      <c r="DR38" s="240"/>
      <c r="DS38" s="154"/>
      <c r="DT38" s="154"/>
      <c r="DW38" s="537">
        <v>20</v>
      </c>
      <c r="DX38" s="537" t="s">
        <v>551</v>
      </c>
      <c r="DY38" s="537" t="s">
        <v>552</v>
      </c>
      <c r="DZ38" s="537">
        <v>386</v>
      </c>
      <c r="EA38" s="537">
        <v>635</v>
      </c>
      <c r="EB38" s="537" t="s">
        <v>2130</v>
      </c>
      <c r="EC38" s="537" t="s">
        <v>2315</v>
      </c>
      <c r="ED38" s="539" t="s">
        <v>2384</v>
      </c>
      <c r="EE38" s="314" t="s">
        <v>60</v>
      </c>
      <c r="EF38" s="240"/>
      <c r="EG38" s="154"/>
      <c r="EH38" s="154"/>
      <c r="EK38" s="537">
        <v>34</v>
      </c>
      <c r="EL38" s="537" t="s">
        <v>176</v>
      </c>
      <c r="EM38" s="537" t="s">
        <v>301</v>
      </c>
      <c r="EN38" s="537">
        <v>47</v>
      </c>
      <c r="EO38" s="537">
        <v>217</v>
      </c>
      <c r="EP38" s="537" t="s">
        <v>453</v>
      </c>
      <c r="EQ38" s="537" t="s">
        <v>2385</v>
      </c>
      <c r="ER38" s="539" t="s">
        <v>1932</v>
      </c>
      <c r="ES38" s="314" t="s">
        <v>60</v>
      </c>
      <c r="ET38" s="240"/>
      <c r="EU38" s="154"/>
      <c r="EV38" s="154"/>
      <c r="EY38" s="22">
        <v>26</v>
      </c>
      <c r="EZ38" s="22" t="s">
        <v>226</v>
      </c>
      <c r="FA38" s="22" t="s">
        <v>272</v>
      </c>
      <c r="FB38" s="22">
        <v>200</v>
      </c>
      <c r="FC38" s="22">
        <v>1115</v>
      </c>
      <c r="FD38" s="22" t="s">
        <v>767</v>
      </c>
      <c r="FE38" s="22" t="s">
        <v>670</v>
      </c>
      <c r="FF38" s="22" t="s">
        <v>714</v>
      </c>
      <c r="FG38" s="22" t="s">
        <v>60</v>
      </c>
      <c r="FH38" s="240"/>
      <c r="FI38" s="154"/>
      <c r="FJ38" s="154"/>
      <c r="FM38" s="570" t="s">
        <v>1036</v>
      </c>
      <c r="FN38" s="570" t="s">
        <v>77</v>
      </c>
      <c r="FO38" s="573" t="s">
        <v>277</v>
      </c>
      <c r="FP38" s="573" t="s">
        <v>511</v>
      </c>
      <c r="FQ38" s="573" t="s">
        <v>2144</v>
      </c>
      <c r="FR38" s="47">
        <v>11</v>
      </c>
      <c r="FS38" s="755"/>
      <c r="FT38" s="755"/>
      <c r="IF38" s="768"/>
      <c r="IG38" s="768"/>
      <c r="IH38" s="768"/>
      <c r="II38" s="181" t="s">
        <v>2206</v>
      </c>
      <c r="IJ38" s="76">
        <v>155</v>
      </c>
      <c r="IK38" s="768"/>
    </row>
    <row r="39" spans="15:245" x14ac:dyDescent="0.3">
      <c r="O39" s="509">
        <v>32</v>
      </c>
      <c r="P39" s="505" t="s">
        <v>1127</v>
      </c>
      <c r="Q39" s="501" t="s">
        <v>1128</v>
      </c>
      <c r="R39" s="505">
        <v>34</v>
      </c>
      <c r="S39" s="505">
        <v>108</v>
      </c>
      <c r="T39" s="505" t="s">
        <v>770</v>
      </c>
      <c r="U39" s="505" t="s">
        <v>815</v>
      </c>
      <c r="V39" s="506" t="s">
        <v>1472</v>
      </c>
      <c r="W39" s="545" t="s">
        <v>60</v>
      </c>
      <c r="X39" s="240"/>
      <c r="Y39" s="154"/>
      <c r="Z39" s="154"/>
      <c r="AC39" s="505">
        <v>31</v>
      </c>
      <c r="AD39" s="505" t="s">
        <v>226</v>
      </c>
      <c r="AE39" s="501" t="s">
        <v>272</v>
      </c>
      <c r="AF39" s="505">
        <v>98</v>
      </c>
      <c r="AG39" s="505">
        <v>444</v>
      </c>
      <c r="AH39" s="505" t="s">
        <v>751</v>
      </c>
      <c r="AI39" s="505" t="s">
        <v>2386</v>
      </c>
      <c r="AJ39" s="506" t="s">
        <v>2387</v>
      </c>
      <c r="AK39" s="545" t="s">
        <v>60</v>
      </c>
      <c r="AL39" s="240"/>
      <c r="AM39" s="154"/>
      <c r="AN39" s="154"/>
      <c r="AQ39" s="242">
        <v>31</v>
      </c>
      <c r="AR39" s="242" t="s">
        <v>165</v>
      </c>
      <c r="AS39" s="493" t="s">
        <v>166</v>
      </c>
      <c r="AT39" s="242">
        <v>56</v>
      </c>
      <c r="AU39" s="242">
        <v>128</v>
      </c>
      <c r="AV39" s="242" t="s">
        <v>69</v>
      </c>
      <c r="AW39" s="242" t="s">
        <v>650</v>
      </c>
      <c r="AX39" s="498" t="s">
        <v>1990</v>
      </c>
      <c r="AY39" s="22" t="s">
        <v>60</v>
      </c>
      <c r="AZ39" s="240"/>
      <c r="BA39" s="154"/>
      <c r="BB39" s="154"/>
      <c r="BE39" s="242">
        <v>33</v>
      </c>
      <c r="BF39" s="242" t="s">
        <v>101</v>
      </c>
      <c r="BG39" s="493" t="s">
        <v>127</v>
      </c>
      <c r="BH39" s="242">
        <v>18</v>
      </c>
      <c r="BI39" s="242">
        <v>73</v>
      </c>
      <c r="BJ39" s="242" t="s">
        <v>1514</v>
      </c>
      <c r="BK39" s="242" t="s">
        <v>713</v>
      </c>
      <c r="BL39" s="498" t="s">
        <v>949</v>
      </c>
      <c r="BM39" s="22" t="s">
        <v>60</v>
      </c>
      <c r="BN39" s="240"/>
      <c r="BO39" s="154"/>
      <c r="BP39" s="154"/>
      <c r="BS39" s="314">
        <v>34</v>
      </c>
      <c r="BT39" s="314" t="s">
        <v>284</v>
      </c>
      <c r="BU39" s="314" t="s">
        <v>288</v>
      </c>
      <c r="BV39" s="314">
        <v>47</v>
      </c>
      <c r="BW39" s="314">
        <v>329</v>
      </c>
      <c r="BX39" s="314" t="s">
        <v>134</v>
      </c>
      <c r="BY39" s="314" t="s">
        <v>1548</v>
      </c>
      <c r="BZ39" s="314" t="s">
        <v>2388</v>
      </c>
      <c r="CA39" s="314" t="s">
        <v>60</v>
      </c>
      <c r="CB39" s="240"/>
      <c r="CC39" s="154"/>
      <c r="CD39" s="154"/>
      <c r="CG39" s="537">
        <v>28</v>
      </c>
      <c r="CH39" s="537" t="s">
        <v>572</v>
      </c>
      <c r="CI39" s="538" t="s">
        <v>573</v>
      </c>
      <c r="CJ39" s="537">
        <v>96</v>
      </c>
      <c r="CK39" s="537">
        <v>127</v>
      </c>
      <c r="CL39" s="537" t="s">
        <v>895</v>
      </c>
      <c r="CM39" s="537" t="s">
        <v>1218</v>
      </c>
      <c r="CN39" s="539" t="s">
        <v>1820</v>
      </c>
      <c r="CO39" s="314" t="s">
        <v>60</v>
      </c>
      <c r="CP39" s="240"/>
      <c r="CQ39" s="154"/>
      <c r="CR39" s="154"/>
      <c r="DI39" s="22">
        <v>33</v>
      </c>
      <c r="DJ39" s="22" t="s">
        <v>857</v>
      </c>
      <c r="DK39" s="22" t="s">
        <v>959</v>
      </c>
      <c r="DL39" s="22">
        <v>35</v>
      </c>
      <c r="DM39" s="22">
        <v>22</v>
      </c>
      <c r="DN39" s="22" t="s">
        <v>241</v>
      </c>
      <c r="DO39" s="22" t="s">
        <v>58</v>
      </c>
      <c r="DP39" s="22" t="s">
        <v>152</v>
      </c>
      <c r="DQ39" s="22" t="s">
        <v>60</v>
      </c>
      <c r="DR39" s="240"/>
      <c r="DS39" s="154"/>
      <c r="DT39" s="154"/>
      <c r="DW39" s="242">
        <v>21</v>
      </c>
      <c r="DX39" s="242" t="s">
        <v>309</v>
      </c>
      <c r="DY39" s="242" t="s">
        <v>310</v>
      </c>
      <c r="DZ39" s="242">
        <v>373</v>
      </c>
      <c r="EA39" s="242">
        <v>0</v>
      </c>
      <c r="EB39" s="242" t="s">
        <v>1205</v>
      </c>
      <c r="EC39" s="242" t="s">
        <v>2389</v>
      </c>
      <c r="ED39" s="498" t="s">
        <v>152</v>
      </c>
      <c r="EE39" s="22" t="s">
        <v>234</v>
      </c>
      <c r="EF39" s="240"/>
      <c r="EG39" s="154"/>
      <c r="EH39" s="154"/>
      <c r="EK39" s="242">
        <v>35</v>
      </c>
      <c r="EL39" s="242" t="s">
        <v>540</v>
      </c>
      <c r="EM39" s="242" t="s">
        <v>609</v>
      </c>
      <c r="EN39" s="242">
        <v>37</v>
      </c>
      <c r="EO39" s="242">
        <v>343</v>
      </c>
      <c r="EP39" s="242" t="s">
        <v>1148</v>
      </c>
      <c r="EQ39" s="242" t="s">
        <v>387</v>
      </c>
      <c r="ER39" s="498" t="s">
        <v>2390</v>
      </c>
      <c r="ES39" s="22" t="s">
        <v>60</v>
      </c>
      <c r="ET39" s="240"/>
      <c r="EU39" s="154"/>
      <c r="EV39" s="154"/>
      <c r="EY39" s="547">
        <v>28</v>
      </c>
      <c r="EZ39" s="547" t="s">
        <v>470</v>
      </c>
      <c r="FA39" s="547" t="s">
        <v>471</v>
      </c>
      <c r="FB39" s="547">
        <v>163</v>
      </c>
      <c r="FC39" s="547">
        <v>204</v>
      </c>
      <c r="FD39" s="547" t="s">
        <v>633</v>
      </c>
      <c r="FE39" s="547" t="s">
        <v>2315</v>
      </c>
      <c r="FF39" s="547" t="s">
        <v>2252</v>
      </c>
      <c r="FG39" s="547" t="s">
        <v>60</v>
      </c>
      <c r="FH39" s="240"/>
      <c r="FI39" s="154"/>
      <c r="FJ39" s="154"/>
      <c r="FM39" s="570" t="s">
        <v>1036</v>
      </c>
      <c r="FN39" s="570" t="s">
        <v>77</v>
      </c>
      <c r="FO39" s="573" t="s">
        <v>78</v>
      </c>
      <c r="FP39" s="573" t="s">
        <v>79</v>
      </c>
      <c r="FQ39" s="573" t="s">
        <v>2144</v>
      </c>
      <c r="FR39" s="47">
        <v>11</v>
      </c>
      <c r="FS39" s="755"/>
      <c r="FT39" s="755"/>
      <c r="IF39" s="754">
        <v>210986741</v>
      </c>
      <c r="IG39" s="754" t="s">
        <v>1061</v>
      </c>
      <c r="IH39" s="754" t="s">
        <v>77</v>
      </c>
      <c r="II39" s="181" t="s">
        <v>2143</v>
      </c>
      <c r="IJ39" s="77">
        <v>12</v>
      </c>
      <c r="IK39" s="754">
        <f>SUM(IJ39,IJ40,IJ41,IJ42)</f>
        <v>116</v>
      </c>
    </row>
    <row r="40" spans="15:245" ht="31.2" x14ac:dyDescent="0.3">
      <c r="O40" s="510">
        <v>33</v>
      </c>
      <c r="P40" s="507" t="s">
        <v>572</v>
      </c>
      <c r="Q40" s="504" t="s">
        <v>573</v>
      </c>
      <c r="R40" s="507">
        <v>34</v>
      </c>
      <c r="S40" s="507">
        <v>40</v>
      </c>
      <c r="T40" s="507" t="s">
        <v>1839</v>
      </c>
      <c r="U40" s="507" t="s">
        <v>2391</v>
      </c>
      <c r="V40" s="511" t="s">
        <v>152</v>
      </c>
      <c r="W40" s="546" t="s">
        <v>60</v>
      </c>
      <c r="X40" s="240"/>
      <c r="Y40" s="154"/>
      <c r="Z40" s="154"/>
      <c r="AC40" s="516">
        <v>32</v>
      </c>
      <c r="AD40" s="516" t="s">
        <v>515</v>
      </c>
      <c r="AE40" s="517" t="s">
        <v>632</v>
      </c>
      <c r="AF40" s="516">
        <v>89</v>
      </c>
      <c r="AG40" s="516">
        <v>214</v>
      </c>
      <c r="AH40" s="516" t="s">
        <v>887</v>
      </c>
      <c r="AI40" s="516" t="s">
        <v>532</v>
      </c>
      <c r="AJ40" s="520" t="s">
        <v>152</v>
      </c>
      <c r="AK40" s="549" t="s">
        <v>60</v>
      </c>
      <c r="AL40" s="240"/>
      <c r="AM40" s="154"/>
      <c r="AN40" s="154"/>
      <c r="AQ40" s="518">
        <v>32</v>
      </c>
      <c r="AR40" s="518" t="s">
        <v>65</v>
      </c>
      <c r="AS40" s="522" t="s">
        <v>67</v>
      </c>
      <c r="AT40" s="518">
        <v>53</v>
      </c>
      <c r="AU40" s="518">
        <v>261</v>
      </c>
      <c r="AV40" s="518" t="s">
        <v>433</v>
      </c>
      <c r="AW40" s="518" t="s">
        <v>1227</v>
      </c>
      <c r="AX40" s="523" t="s">
        <v>2392</v>
      </c>
      <c r="AY40" s="547" t="s">
        <v>60</v>
      </c>
      <c r="AZ40" s="240"/>
      <c r="BA40" s="154"/>
      <c r="BB40" s="154"/>
      <c r="BE40" s="518">
        <v>34</v>
      </c>
      <c r="BF40" s="518" t="s">
        <v>65</v>
      </c>
      <c r="BG40" s="522" t="s">
        <v>67</v>
      </c>
      <c r="BH40" s="518">
        <v>18</v>
      </c>
      <c r="BI40" s="518">
        <v>89</v>
      </c>
      <c r="BJ40" s="518" t="s">
        <v>1316</v>
      </c>
      <c r="BK40" s="518" t="s">
        <v>153</v>
      </c>
      <c r="BL40" s="523" t="s">
        <v>2357</v>
      </c>
      <c r="BM40" s="547" t="s">
        <v>60</v>
      </c>
      <c r="BN40" s="240"/>
      <c r="BO40" s="154"/>
      <c r="BP40" s="154"/>
      <c r="BS40" s="22">
        <v>35</v>
      </c>
      <c r="BT40" s="22" t="s">
        <v>405</v>
      </c>
      <c r="BU40" s="22" t="s">
        <v>485</v>
      </c>
      <c r="BV40" s="22">
        <v>42</v>
      </c>
      <c r="BW40" s="22">
        <v>3</v>
      </c>
      <c r="BX40" s="22" t="s">
        <v>2011</v>
      </c>
      <c r="BY40" s="22" t="s">
        <v>1483</v>
      </c>
      <c r="BZ40" s="22" t="s">
        <v>152</v>
      </c>
      <c r="CA40" s="22" t="s">
        <v>60</v>
      </c>
      <c r="CB40" s="240"/>
      <c r="CC40" s="154"/>
      <c r="CD40" s="154"/>
      <c r="CG40" s="242">
        <v>29</v>
      </c>
      <c r="CH40" s="242" t="s">
        <v>284</v>
      </c>
      <c r="CI40" s="493" t="s">
        <v>288</v>
      </c>
      <c r="CJ40" s="242">
        <v>90</v>
      </c>
      <c r="CK40" s="242">
        <v>445</v>
      </c>
      <c r="CL40" s="242" t="s">
        <v>942</v>
      </c>
      <c r="CM40" s="242" t="s">
        <v>338</v>
      </c>
      <c r="CN40" s="498" t="s">
        <v>2357</v>
      </c>
      <c r="CO40" s="22" t="s">
        <v>60</v>
      </c>
      <c r="CP40" s="240"/>
      <c r="CQ40" s="154"/>
      <c r="CR40" s="154"/>
      <c r="DI40" s="314">
        <v>34</v>
      </c>
      <c r="DJ40" s="314" t="s">
        <v>101</v>
      </c>
      <c r="DK40" s="314" t="s">
        <v>127</v>
      </c>
      <c r="DL40" s="314">
        <v>34</v>
      </c>
      <c r="DM40" s="314">
        <v>157</v>
      </c>
      <c r="DN40" s="314" t="s">
        <v>882</v>
      </c>
      <c r="DO40" s="314" t="s">
        <v>910</v>
      </c>
      <c r="DP40" s="314" t="s">
        <v>2393</v>
      </c>
      <c r="DQ40" s="314" t="s">
        <v>60</v>
      </c>
      <c r="DR40" s="240"/>
      <c r="DS40" s="154"/>
      <c r="DT40" s="154"/>
      <c r="DW40" s="537">
        <v>22</v>
      </c>
      <c r="DX40" s="537" t="s">
        <v>488</v>
      </c>
      <c r="DY40" s="537" t="s">
        <v>489</v>
      </c>
      <c r="DZ40" s="537">
        <v>367</v>
      </c>
      <c r="EA40" s="537">
        <v>66</v>
      </c>
      <c r="EB40" s="537" t="s">
        <v>775</v>
      </c>
      <c r="EC40" s="537" t="s">
        <v>588</v>
      </c>
      <c r="ED40" s="539" t="s">
        <v>2394</v>
      </c>
      <c r="EE40" s="314" t="s">
        <v>60</v>
      </c>
      <c r="EF40" s="240"/>
      <c r="EG40" s="154"/>
      <c r="EH40" s="154"/>
      <c r="EK40" s="537">
        <v>36</v>
      </c>
      <c r="EL40" s="537" t="s">
        <v>500</v>
      </c>
      <c r="EM40" s="537" t="s">
        <v>501</v>
      </c>
      <c r="EN40" s="537">
        <v>37</v>
      </c>
      <c r="EO40" s="537">
        <v>0</v>
      </c>
      <c r="EP40" s="537" t="s">
        <v>566</v>
      </c>
      <c r="EQ40" s="537" t="s">
        <v>2244</v>
      </c>
      <c r="ER40" s="539" t="s">
        <v>152</v>
      </c>
      <c r="ES40" s="314" t="s">
        <v>60</v>
      </c>
      <c r="ET40" s="240"/>
      <c r="EU40" s="154"/>
      <c r="EV40" s="154"/>
      <c r="EY40" s="22">
        <v>29</v>
      </c>
      <c r="EZ40" s="22" t="s">
        <v>295</v>
      </c>
      <c r="FA40" s="22" t="s">
        <v>537</v>
      </c>
      <c r="FB40" s="22">
        <v>158</v>
      </c>
      <c r="FC40" s="22">
        <v>216</v>
      </c>
      <c r="FD40" s="22" t="s">
        <v>639</v>
      </c>
      <c r="FE40" s="22" t="s">
        <v>2385</v>
      </c>
      <c r="FF40" s="22" t="s">
        <v>2395</v>
      </c>
      <c r="FG40" s="22" t="s">
        <v>60</v>
      </c>
      <c r="FH40" s="240"/>
      <c r="FI40" s="154"/>
      <c r="FJ40" s="154"/>
      <c r="FM40" s="570" t="s">
        <v>1036</v>
      </c>
      <c r="FN40" s="570" t="s">
        <v>77</v>
      </c>
      <c r="FO40" s="47" t="s">
        <v>1155</v>
      </c>
      <c r="FP40" s="58" t="s">
        <v>116</v>
      </c>
      <c r="FQ40" s="47" t="s">
        <v>2147</v>
      </c>
      <c r="FR40" s="47">
        <v>44</v>
      </c>
      <c r="FS40" s="47">
        <v>44</v>
      </c>
      <c r="FT40" s="755"/>
      <c r="IF40" s="754"/>
      <c r="IG40" s="754"/>
      <c r="IH40" s="754"/>
      <c r="II40" s="181" t="s">
        <v>2325</v>
      </c>
      <c r="IJ40" s="77">
        <v>13</v>
      </c>
      <c r="IK40" s="754"/>
    </row>
    <row r="41" spans="15:245" ht="31.2" x14ac:dyDescent="0.3">
      <c r="O41" s="509">
        <v>34</v>
      </c>
      <c r="P41" s="505" t="s">
        <v>284</v>
      </c>
      <c r="Q41" s="501" t="s">
        <v>288</v>
      </c>
      <c r="R41" s="505">
        <v>30</v>
      </c>
      <c r="S41" s="505">
        <v>263</v>
      </c>
      <c r="T41" s="505" t="s">
        <v>762</v>
      </c>
      <c r="U41" s="505" t="s">
        <v>1475</v>
      </c>
      <c r="V41" s="506" t="s">
        <v>714</v>
      </c>
      <c r="W41" s="545" t="s">
        <v>60</v>
      </c>
      <c r="X41" s="240"/>
      <c r="Y41" s="154"/>
      <c r="Z41" s="154"/>
      <c r="AC41" s="505">
        <v>33</v>
      </c>
      <c r="AD41" s="505" t="s">
        <v>334</v>
      </c>
      <c r="AE41" s="501" t="s">
        <v>393</v>
      </c>
      <c r="AF41" s="505">
        <v>69</v>
      </c>
      <c r="AG41" s="505">
        <v>320</v>
      </c>
      <c r="AH41" s="505" t="s">
        <v>882</v>
      </c>
      <c r="AI41" s="505" t="s">
        <v>338</v>
      </c>
      <c r="AJ41" s="506" t="s">
        <v>2396</v>
      </c>
      <c r="AK41" s="545" t="s">
        <v>60</v>
      </c>
      <c r="AL41" s="240"/>
      <c r="AM41" s="154"/>
      <c r="AN41" s="154"/>
      <c r="AQ41" s="242">
        <v>33</v>
      </c>
      <c r="AR41" s="242" t="s">
        <v>230</v>
      </c>
      <c r="AS41" s="493" t="s">
        <v>231</v>
      </c>
      <c r="AT41" s="242">
        <v>46</v>
      </c>
      <c r="AU41" s="242">
        <v>0</v>
      </c>
      <c r="AV41" s="242" t="s">
        <v>703</v>
      </c>
      <c r="AW41" s="242" t="s">
        <v>2229</v>
      </c>
      <c r="AX41" s="498" t="s">
        <v>152</v>
      </c>
      <c r="AY41" s="22" t="s">
        <v>234</v>
      </c>
      <c r="AZ41" s="240"/>
      <c r="BA41" s="154"/>
      <c r="BB41" s="154"/>
      <c r="BE41" s="242">
        <v>35</v>
      </c>
      <c r="BF41" s="242" t="s">
        <v>183</v>
      </c>
      <c r="BG41" s="493" t="s">
        <v>184</v>
      </c>
      <c r="BH41" s="242">
        <v>14</v>
      </c>
      <c r="BI41" s="242">
        <v>58</v>
      </c>
      <c r="BJ41" s="242" t="s">
        <v>233</v>
      </c>
      <c r="BK41" s="242" t="s">
        <v>1390</v>
      </c>
      <c r="BL41" s="498" t="s">
        <v>2006</v>
      </c>
      <c r="BM41" s="22" t="s">
        <v>60</v>
      </c>
      <c r="BN41" s="240"/>
      <c r="BO41" s="154"/>
      <c r="BP41" s="154"/>
      <c r="BS41" s="314">
        <v>36</v>
      </c>
      <c r="BT41" s="314" t="s">
        <v>474</v>
      </c>
      <c r="BU41" s="314" t="s">
        <v>648</v>
      </c>
      <c r="BV41" s="314">
        <v>41</v>
      </c>
      <c r="BW41" s="314">
        <v>0</v>
      </c>
      <c r="BX41" s="314" t="s">
        <v>74</v>
      </c>
      <c r="BY41" s="314" t="s">
        <v>929</v>
      </c>
      <c r="BZ41" s="314" t="s">
        <v>152</v>
      </c>
      <c r="CA41" s="314" t="s">
        <v>60</v>
      </c>
      <c r="CB41" s="240"/>
      <c r="CC41" s="154"/>
      <c r="CD41" s="154"/>
      <c r="CG41" s="537">
        <v>30</v>
      </c>
      <c r="CH41" s="537" t="s">
        <v>244</v>
      </c>
      <c r="CI41" s="538" t="s">
        <v>330</v>
      </c>
      <c r="CJ41" s="537">
        <v>87</v>
      </c>
      <c r="CK41" s="537">
        <v>56</v>
      </c>
      <c r="CL41" s="537" t="s">
        <v>2397</v>
      </c>
      <c r="CM41" s="537" t="s">
        <v>1421</v>
      </c>
      <c r="CN41" s="539" t="s">
        <v>2398</v>
      </c>
      <c r="CO41" s="314" t="s">
        <v>60</v>
      </c>
      <c r="CP41" s="240"/>
      <c r="CQ41" s="154"/>
      <c r="CR41" s="154"/>
      <c r="DI41" s="22">
        <v>35</v>
      </c>
      <c r="DJ41" s="22" t="s">
        <v>572</v>
      </c>
      <c r="DK41" s="22" t="s">
        <v>573</v>
      </c>
      <c r="DL41" s="22">
        <v>31</v>
      </c>
      <c r="DM41" s="22">
        <v>27</v>
      </c>
      <c r="DN41" s="22" t="s">
        <v>248</v>
      </c>
      <c r="DO41" s="22" t="s">
        <v>451</v>
      </c>
      <c r="DP41" s="22" t="s">
        <v>152</v>
      </c>
      <c r="DQ41" s="22" t="s">
        <v>60</v>
      </c>
      <c r="DR41" s="240"/>
      <c r="DS41" s="154"/>
      <c r="DT41" s="154"/>
      <c r="DW41" s="242">
        <v>23</v>
      </c>
      <c r="DX41" s="242" t="s">
        <v>482</v>
      </c>
      <c r="DY41" s="242" t="s">
        <v>645</v>
      </c>
      <c r="DZ41" s="242">
        <v>346</v>
      </c>
      <c r="EA41" s="242">
        <v>3</v>
      </c>
      <c r="EB41" s="242" t="s">
        <v>560</v>
      </c>
      <c r="EC41" s="242" t="s">
        <v>626</v>
      </c>
      <c r="ED41" s="498" t="s">
        <v>152</v>
      </c>
      <c r="EE41" s="22" t="s">
        <v>60</v>
      </c>
      <c r="EF41" s="240"/>
      <c r="EG41" s="154"/>
      <c r="EH41" s="154"/>
      <c r="EK41" s="242">
        <v>37</v>
      </c>
      <c r="EL41" s="242" t="s">
        <v>551</v>
      </c>
      <c r="EM41" s="242" t="s">
        <v>552</v>
      </c>
      <c r="EN41" s="242">
        <v>35</v>
      </c>
      <c r="EO41" s="242">
        <v>289</v>
      </c>
      <c r="EP41" s="242" t="s">
        <v>512</v>
      </c>
      <c r="EQ41" s="242" t="s">
        <v>1224</v>
      </c>
      <c r="ER41" s="498" t="s">
        <v>2399</v>
      </c>
      <c r="ES41" s="22" t="s">
        <v>60</v>
      </c>
      <c r="ET41" s="240"/>
      <c r="EU41" s="154"/>
      <c r="EV41" s="154"/>
      <c r="EY41" s="547">
        <v>30</v>
      </c>
      <c r="EZ41" s="547" t="s">
        <v>362</v>
      </c>
      <c r="FA41" s="547" t="s">
        <v>363</v>
      </c>
      <c r="FB41" s="547">
        <v>127</v>
      </c>
      <c r="FC41" s="547">
        <v>8</v>
      </c>
      <c r="FD41" s="547" t="s">
        <v>599</v>
      </c>
      <c r="FE41" s="547" t="s">
        <v>1446</v>
      </c>
      <c r="FF41" s="547" t="s">
        <v>152</v>
      </c>
      <c r="FG41" s="547" t="s">
        <v>60</v>
      </c>
      <c r="FH41" s="240"/>
      <c r="FI41" s="154"/>
      <c r="FJ41" s="154"/>
      <c r="FM41" s="512" t="s">
        <v>94</v>
      </c>
      <c r="FN41" s="512" t="s">
        <v>77</v>
      </c>
      <c r="FO41" s="187" t="s">
        <v>1155</v>
      </c>
      <c r="FP41" s="89" t="s">
        <v>116</v>
      </c>
      <c r="FQ41" s="187" t="s">
        <v>2400</v>
      </c>
      <c r="FR41" s="187">
        <v>55</v>
      </c>
      <c r="FS41" s="76">
        <v>55</v>
      </c>
      <c r="IF41" s="754"/>
      <c r="IG41" s="754"/>
      <c r="IH41" s="754"/>
      <c r="II41" s="181" t="s">
        <v>2206</v>
      </c>
      <c r="IJ41" s="77">
        <v>47</v>
      </c>
      <c r="IK41" s="754"/>
    </row>
    <row r="42" spans="15:245" ht="31.2" x14ac:dyDescent="0.3">
      <c r="O42" s="510">
        <v>35</v>
      </c>
      <c r="P42" s="507" t="s">
        <v>521</v>
      </c>
      <c r="Q42" s="504" t="s">
        <v>628</v>
      </c>
      <c r="R42" s="507">
        <v>28</v>
      </c>
      <c r="S42" s="507">
        <v>61</v>
      </c>
      <c r="T42" s="507" t="s">
        <v>1905</v>
      </c>
      <c r="U42" s="507" t="s">
        <v>487</v>
      </c>
      <c r="V42" s="511" t="s">
        <v>2401</v>
      </c>
      <c r="W42" s="546" t="s">
        <v>60</v>
      </c>
      <c r="X42" s="240"/>
      <c r="Y42" s="154"/>
      <c r="Z42" s="154"/>
      <c r="AC42" s="516">
        <v>34</v>
      </c>
      <c r="AD42" s="516" t="s">
        <v>430</v>
      </c>
      <c r="AE42" s="517" t="s">
        <v>431</v>
      </c>
      <c r="AF42" s="516">
        <v>57</v>
      </c>
      <c r="AG42" s="516">
        <v>210</v>
      </c>
      <c r="AH42" s="516" t="s">
        <v>2402</v>
      </c>
      <c r="AI42" s="516" t="s">
        <v>444</v>
      </c>
      <c r="AJ42" s="520" t="s">
        <v>2403</v>
      </c>
      <c r="AK42" s="549" t="s">
        <v>60</v>
      </c>
      <c r="AL42" s="240"/>
      <c r="AM42" s="154"/>
      <c r="AN42" s="154"/>
      <c r="AQ42" s="518">
        <v>34</v>
      </c>
      <c r="AR42" s="518" t="s">
        <v>117</v>
      </c>
      <c r="AS42" s="522" t="s">
        <v>137</v>
      </c>
      <c r="AT42" s="518">
        <v>42</v>
      </c>
      <c r="AU42" s="518">
        <v>106</v>
      </c>
      <c r="AV42" s="518" t="s">
        <v>820</v>
      </c>
      <c r="AW42" s="518" t="s">
        <v>1390</v>
      </c>
      <c r="AX42" s="523" t="s">
        <v>2404</v>
      </c>
      <c r="AY42" s="547" t="s">
        <v>60</v>
      </c>
      <c r="AZ42" s="240"/>
      <c r="BA42" s="154"/>
      <c r="BB42" s="154"/>
      <c r="BS42" s="22">
        <v>37</v>
      </c>
      <c r="BT42" s="22" t="s">
        <v>260</v>
      </c>
      <c r="BU42" s="22" t="s">
        <v>261</v>
      </c>
      <c r="BV42" s="22">
        <v>34</v>
      </c>
      <c r="BW42" s="22">
        <v>320</v>
      </c>
      <c r="BX42" s="22" t="s">
        <v>895</v>
      </c>
      <c r="BY42" s="22" t="s">
        <v>590</v>
      </c>
      <c r="BZ42" s="22" t="s">
        <v>2405</v>
      </c>
      <c r="CA42" s="22" t="s">
        <v>60</v>
      </c>
      <c r="CB42" s="240"/>
      <c r="CC42" s="154"/>
      <c r="CD42" s="154"/>
      <c r="CG42" s="242">
        <v>32</v>
      </c>
      <c r="CH42" s="242" t="s">
        <v>279</v>
      </c>
      <c r="CI42" s="493" t="s">
        <v>280</v>
      </c>
      <c r="CJ42" s="242">
        <v>81</v>
      </c>
      <c r="CK42" s="242">
        <v>188</v>
      </c>
      <c r="CL42" s="242" t="s">
        <v>359</v>
      </c>
      <c r="CM42" s="242" t="s">
        <v>2406</v>
      </c>
      <c r="CN42" s="498" t="s">
        <v>2407</v>
      </c>
      <c r="CO42" s="22" t="s">
        <v>60</v>
      </c>
      <c r="CP42" s="240"/>
      <c r="CQ42" s="154"/>
      <c r="CR42" s="154"/>
      <c r="DI42" s="314">
        <v>36</v>
      </c>
      <c r="DJ42" s="314" t="s">
        <v>448</v>
      </c>
      <c r="DK42" s="314" t="s">
        <v>494</v>
      </c>
      <c r="DL42" s="314">
        <v>31</v>
      </c>
      <c r="DM42" s="314">
        <v>173</v>
      </c>
      <c r="DN42" s="314" t="s">
        <v>197</v>
      </c>
      <c r="DO42" s="314" t="s">
        <v>2224</v>
      </c>
      <c r="DP42" s="314" t="s">
        <v>2408</v>
      </c>
      <c r="DQ42" s="314" t="s">
        <v>60</v>
      </c>
      <c r="DR42" s="240"/>
      <c r="DS42" s="154"/>
      <c r="DT42" s="154"/>
      <c r="DW42" s="537">
        <v>24</v>
      </c>
      <c r="DX42" s="537" t="s">
        <v>546</v>
      </c>
      <c r="DY42" s="537" t="s">
        <v>592</v>
      </c>
      <c r="DZ42" s="537">
        <v>343</v>
      </c>
      <c r="EA42" s="537">
        <v>408</v>
      </c>
      <c r="EB42" s="537" t="s">
        <v>929</v>
      </c>
      <c r="EC42" s="537" t="s">
        <v>1438</v>
      </c>
      <c r="ED42" s="539" t="s">
        <v>579</v>
      </c>
      <c r="EE42" s="314" t="s">
        <v>60</v>
      </c>
      <c r="EF42" s="240"/>
      <c r="EG42" s="154"/>
      <c r="EH42" s="154"/>
      <c r="EK42" s="537">
        <v>38</v>
      </c>
      <c r="EL42" s="537" t="s">
        <v>546</v>
      </c>
      <c r="EM42" s="537" t="s">
        <v>592</v>
      </c>
      <c r="EN42" s="537">
        <v>35</v>
      </c>
      <c r="EO42" s="537">
        <v>134</v>
      </c>
      <c r="EP42" s="537" t="s">
        <v>2114</v>
      </c>
      <c r="EQ42" s="537" t="s">
        <v>896</v>
      </c>
      <c r="ER42" s="539" t="s">
        <v>2409</v>
      </c>
      <c r="ES42" s="314" t="s">
        <v>60</v>
      </c>
      <c r="ET42" s="240"/>
      <c r="EU42" s="154"/>
      <c r="EV42" s="154"/>
      <c r="EY42" s="22">
        <v>31</v>
      </c>
      <c r="EZ42" s="22" t="s">
        <v>551</v>
      </c>
      <c r="FA42" s="22" t="s">
        <v>552</v>
      </c>
      <c r="FB42" s="22">
        <v>119</v>
      </c>
      <c r="FC42" s="22">
        <v>657</v>
      </c>
      <c r="FD42" s="22" t="s">
        <v>189</v>
      </c>
      <c r="FE42" s="22" t="s">
        <v>1002</v>
      </c>
      <c r="FF42" s="22" t="s">
        <v>2410</v>
      </c>
      <c r="FG42" s="22" t="s">
        <v>60</v>
      </c>
      <c r="FH42" s="240"/>
      <c r="FI42" s="154"/>
      <c r="FJ42" s="154"/>
      <c r="FM42" s="133" t="s">
        <v>119</v>
      </c>
      <c r="FN42" s="133" t="s">
        <v>64</v>
      </c>
      <c r="FO42" s="47" t="s">
        <v>1155</v>
      </c>
      <c r="FP42" s="58" t="s">
        <v>116</v>
      </c>
      <c r="FQ42" s="47" t="s">
        <v>2400</v>
      </c>
      <c r="FR42" s="47">
        <v>32</v>
      </c>
      <c r="FS42" s="47">
        <v>32</v>
      </c>
      <c r="IF42" s="768"/>
      <c r="IG42" s="768"/>
      <c r="IH42" s="768"/>
      <c r="II42" s="181" t="s">
        <v>2148</v>
      </c>
      <c r="IJ42" s="77">
        <v>44</v>
      </c>
      <c r="IK42" s="754"/>
    </row>
    <row r="43" spans="15:245" ht="31.2" x14ac:dyDescent="0.3">
      <c r="O43" s="509">
        <v>36</v>
      </c>
      <c r="P43" s="505" t="s">
        <v>857</v>
      </c>
      <c r="Q43" s="501" t="s">
        <v>959</v>
      </c>
      <c r="R43" s="505">
        <v>28</v>
      </c>
      <c r="S43" s="505">
        <v>23</v>
      </c>
      <c r="T43" s="505" t="s">
        <v>1205</v>
      </c>
      <c r="U43" s="505" t="s">
        <v>58</v>
      </c>
      <c r="V43" s="506" t="s">
        <v>152</v>
      </c>
      <c r="W43" s="545" t="s">
        <v>60</v>
      </c>
      <c r="X43" s="240"/>
      <c r="Y43" s="154"/>
      <c r="Z43" s="154"/>
      <c r="AC43" s="505">
        <v>35</v>
      </c>
      <c r="AD43" s="505" t="s">
        <v>521</v>
      </c>
      <c r="AE43" s="501" t="s">
        <v>628</v>
      </c>
      <c r="AF43" s="505">
        <v>51</v>
      </c>
      <c r="AG43" s="505">
        <v>98</v>
      </c>
      <c r="AH43" s="505" t="s">
        <v>865</v>
      </c>
      <c r="AI43" s="505" t="s">
        <v>2037</v>
      </c>
      <c r="AJ43" s="506" t="s">
        <v>957</v>
      </c>
      <c r="AK43" s="545" t="s">
        <v>60</v>
      </c>
      <c r="AL43" s="240"/>
      <c r="AM43" s="154"/>
      <c r="AN43" s="154"/>
      <c r="AQ43" s="242">
        <v>35</v>
      </c>
      <c r="AR43" s="242" t="s">
        <v>521</v>
      </c>
      <c r="AS43" s="493" t="s">
        <v>628</v>
      </c>
      <c r="AT43" s="242">
        <v>39</v>
      </c>
      <c r="AU43" s="242">
        <v>100</v>
      </c>
      <c r="AV43" s="242" t="s">
        <v>810</v>
      </c>
      <c r="AW43" s="242" t="s">
        <v>2336</v>
      </c>
      <c r="AX43" s="498" t="s">
        <v>2411</v>
      </c>
      <c r="AY43" s="22" t="s">
        <v>60</v>
      </c>
      <c r="AZ43" s="240"/>
      <c r="BA43" s="154"/>
      <c r="BB43" s="154"/>
      <c r="BS43" s="314">
        <v>38</v>
      </c>
      <c r="BT43" s="314" t="s">
        <v>101</v>
      </c>
      <c r="BU43" s="314" t="s">
        <v>127</v>
      </c>
      <c r="BV43" s="314">
        <v>32</v>
      </c>
      <c r="BW43" s="314">
        <v>277</v>
      </c>
      <c r="BX43" s="314" t="s">
        <v>563</v>
      </c>
      <c r="BY43" s="314" t="s">
        <v>955</v>
      </c>
      <c r="BZ43" s="314" t="s">
        <v>2412</v>
      </c>
      <c r="CA43" s="314" t="s">
        <v>60</v>
      </c>
      <c r="CB43" s="240"/>
      <c r="CC43" s="154"/>
      <c r="CD43" s="154"/>
      <c r="CG43" s="537">
        <v>33</v>
      </c>
      <c r="CH43" s="537" t="s">
        <v>230</v>
      </c>
      <c r="CI43" s="538" t="s">
        <v>231</v>
      </c>
      <c r="CJ43" s="537">
        <v>72</v>
      </c>
      <c r="CK43" s="537">
        <v>0</v>
      </c>
      <c r="CL43" s="537" t="s">
        <v>934</v>
      </c>
      <c r="CM43" s="537" t="s">
        <v>2189</v>
      </c>
      <c r="CN43" s="539" t="s">
        <v>152</v>
      </c>
      <c r="CO43" s="314" t="s">
        <v>234</v>
      </c>
      <c r="CP43" s="240"/>
      <c r="CQ43" s="154"/>
      <c r="CR43" s="154"/>
      <c r="DI43" s="22">
        <v>37</v>
      </c>
      <c r="DJ43" s="22" t="s">
        <v>117</v>
      </c>
      <c r="DK43" s="22" t="s">
        <v>137</v>
      </c>
      <c r="DL43" s="22">
        <v>30</v>
      </c>
      <c r="DM43" s="22">
        <v>177</v>
      </c>
      <c r="DN43" s="22" t="s">
        <v>2011</v>
      </c>
      <c r="DO43" s="22" t="s">
        <v>338</v>
      </c>
      <c r="DP43" s="22" t="s">
        <v>418</v>
      </c>
      <c r="DQ43" s="22" t="s">
        <v>60</v>
      </c>
      <c r="DR43" s="240"/>
      <c r="DS43" s="154"/>
      <c r="DT43" s="154"/>
      <c r="DW43" s="242">
        <v>25</v>
      </c>
      <c r="DX43" s="242" t="s">
        <v>277</v>
      </c>
      <c r="DY43" s="242" t="s">
        <v>511</v>
      </c>
      <c r="DZ43" s="242">
        <v>320</v>
      </c>
      <c r="EA43" s="242">
        <v>852</v>
      </c>
      <c r="EB43" s="242" t="s">
        <v>162</v>
      </c>
      <c r="EC43" s="242" t="s">
        <v>567</v>
      </c>
      <c r="ED43" s="498" t="s">
        <v>914</v>
      </c>
      <c r="EE43" s="22" t="s">
        <v>60</v>
      </c>
      <c r="EF43" s="240"/>
      <c r="EG43" s="154"/>
      <c r="EH43" s="154"/>
      <c r="EK43" s="242">
        <v>39</v>
      </c>
      <c r="EL43" s="242" t="s">
        <v>474</v>
      </c>
      <c r="EM43" s="242" t="s">
        <v>648</v>
      </c>
      <c r="EN43" s="242">
        <v>23</v>
      </c>
      <c r="EO43" s="242">
        <v>0</v>
      </c>
      <c r="EP43" s="242" t="s">
        <v>824</v>
      </c>
      <c r="EQ43" s="242" t="s">
        <v>257</v>
      </c>
      <c r="ER43" s="498" t="s">
        <v>152</v>
      </c>
      <c r="ES43" s="22" t="s">
        <v>60</v>
      </c>
      <c r="ET43" s="240"/>
      <c r="EU43" s="154"/>
      <c r="EV43" s="154"/>
      <c r="EY43" s="547">
        <v>32</v>
      </c>
      <c r="EZ43" s="547" t="s">
        <v>347</v>
      </c>
      <c r="FA43" s="547" t="s">
        <v>348</v>
      </c>
      <c r="FB43" s="547">
        <v>115</v>
      </c>
      <c r="FC43" s="547">
        <v>587</v>
      </c>
      <c r="FD43" s="547" t="s">
        <v>1722</v>
      </c>
      <c r="FE43" s="547" t="s">
        <v>58</v>
      </c>
      <c r="FF43" s="547" t="s">
        <v>2413</v>
      </c>
      <c r="FG43" s="547" t="s">
        <v>60</v>
      </c>
      <c r="FH43" s="240"/>
      <c r="FI43" s="154"/>
      <c r="FJ43" s="154"/>
      <c r="FM43" s="242" t="s">
        <v>199</v>
      </c>
      <c r="FN43" s="242" t="s">
        <v>200</v>
      </c>
      <c r="FO43" s="118" t="s">
        <v>1155</v>
      </c>
      <c r="FP43" s="82" t="s">
        <v>116</v>
      </c>
      <c r="FQ43" s="118" t="s">
        <v>2400</v>
      </c>
      <c r="FR43" s="76">
        <v>12</v>
      </c>
      <c r="FS43" s="76">
        <v>12</v>
      </c>
      <c r="FT43" s="754">
        <f>SUM(FS43,FS44)</f>
        <v>23</v>
      </c>
      <c r="IF43" s="754">
        <v>580780187</v>
      </c>
      <c r="IG43" s="754" t="s">
        <v>94</v>
      </c>
      <c r="IH43" s="754" t="s">
        <v>77</v>
      </c>
      <c r="II43" s="245" t="s">
        <v>2400</v>
      </c>
      <c r="IJ43" s="76">
        <v>80</v>
      </c>
      <c r="IK43" s="754">
        <f>SUM(IJ43,IJ44)</f>
        <v>98</v>
      </c>
    </row>
    <row r="44" spans="15:245" x14ac:dyDescent="0.3">
      <c r="O44" s="510">
        <v>37</v>
      </c>
      <c r="P44" s="507" t="s">
        <v>183</v>
      </c>
      <c r="Q44" s="504" t="s">
        <v>184</v>
      </c>
      <c r="R44" s="507">
        <v>23</v>
      </c>
      <c r="S44" s="507">
        <v>225</v>
      </c>
      <c r="T44" s="507" t="s">
        <v>865</v>
      </c>
      <c r="U44" s="507" t="s">
        <v>163</v>
      </c>
      <c r="V44" s="511" t="s">
        <v>2414</v>
      </c>
      <c r="W44" s="546" t="s">
        <v>60</v>
      </c>
      <c r="X44" s="240"/>
      <c r="Y44" s="154"/>
      <c r="Z44" s="154"/>
      <c r="AC44" s="516">
        <v>36</v>
      </c>
      <c r="AD44" s="516" t="s">
        <v>873</v>
      </c>
      <c r="AE44" s="517" t="s">
        <v>950</v>
      </c>
      <c r="AF44" s="516">
        <v>48</v>
      </c>
      <c r="AG44" s="516">
        <v>0</v>
      </c>
      <c r="AH44" s="516" t="s">
        <v>2114</v>
      </c>
      <c r="AI44" s="516" t="s">
        <v>1816</v>
      </c>
      <c r="AJ44" s="520" t="s">
        <v>152</v>
      </c>
      <c r="AK44" s="549" t="s">
        <v>60</v>
      </c>
      <c r="AL44" s="240"/>
      <c r="AM44" s="154"/>
      <c r="AN44" s="154"/>
      <c r="AQ44" s="518">
        <v>36</v>
      </c>
      <c r="AR44" s="518" t="s">
        <v>279</v>
      </c>
      <c r="AS44" s="522" t="s">
        <v>280</v>
      </c>
      <c r="AT44" s="518">
        <v>31</v>
      </c>
      <c r="AU44" s="518">
        <v>101</v>
      </c>
      <c r="AV44" s="518" t="s">
        <v>1024</v>
      </c>
      <c r="AW44" s="518" t="s">
        <v>2285</v>
      </c>
      <c r="AX44" s="523" t="s">
        <v>2415</v>
      </c>
      <c r="AY44" s="547" t="s">
        <v>60</v>
      </c>
      <c r="AZ44" s="240"/>
      <c r="BA44" s="154"/>
      <c r="BB44" s="154"/>
      <c r="BS44" s="22">
        <v>39</v>
      </c>
      <c r="BT44" s="22" t="s">
        <v>395</v>
      </c>
      <c r="BU44" s="22" t="s">
        <v>480</v>
      </c>
      <c r="BV44" s="22">
        <v>24</v>
      </c>
      <c r="BW44" s="22">
        <v>0</v>
      </c>
      <c r="BX44" s="22" t="s">
        <v>148</v>
      </c>
      <c r="BY44" s="22" t="s">
        <v>1600</v>
      </c>
      <c r="BZ44" s="22" t="s">
        <v>152</v>
      </c>
      <c r="CA44" s="22" t="s">
        <v>60</v>
      </c>
      <c r="CB44" s="240"/>
      <c r="CC44" s="154"/>
      <c r="CD44" s="154"/>
      <c r="CG44" s="242">
        <v>34</v>
      </c>
      <c r="CH44" s="242" t="s">
        <v>362</v>
      </c>
      <c r="CI44" s="493" t="s">
        <v>363</v>
      </c>
      <c r="CJ44" s="242">
        <v>56</v>
      </c>
      <c r="CK44" s="242">
        <v>15</v>
      </c>
      <c r="CL44" s="242" t="s">
        <v>727</v>
      </c>
      <c r="CM44" s="242" t="s">
        <v>163</v>
      </c>
      <c r="CN44" s="498" t="s">
        <v>152</v>
      </c>
      <c r="CO44" s="22" t="s">
        <v>60</v>
      </c>
      <c r="CP44" s="240"/>
      <c r="CQ44" s="154"/>
      <c r="CR44" s="154"/>
      <c r="DI44" s="314">
        <v>38</v>
      </c>
      <c r="DJ44" s="314" t="s">
        <v>395</v>
      </c>
      <c r="DK44" s="314" t="s">
        <v>480</v>
      </c>
      <c r="DL44" s="314">
        <v>29</v>
      </c>
      <c r="DM44" s="314">
        <v>0</v>
      </c>
      <c r="DN44" s="314" t="s">
        <v>1448</v>
      </c>
      <c r="DO44" s="314" t="s">
        <v>1848</v>
      </c>
      <c r="DP44" s="314" t="s">
        <v>152</v>
      </c>
      <c r="DQ44" s="314" t="s">
        <v>60</v>
      </c>
      <c r="DR44" s="240"/>
      <c r="DS44" s="154"/>
      <c r="DT44" s="154"/>
      <c r="DW44" s="537">
        <v>26</v>
      </c>
      <c r="DX44" s="537" t="s">
        <v>347</v>
      </c>
      <c r="DY44" s="537" t="s">
        <v>348</v>
      </c>
      <c r="DZ44" s="537">
        <v>291</v>
      </c>
      <c r="EA44" s="537">
        <v>1314</v>
      </c>
      <c r="EB44" s="537" t="s">
        <v>652</v>
      </c>
      <c r="EC44" s="537" t="s">
        <v>58</v>
      </c>
      <c r="ED44" s="539" t="s">
        <v>2416</v>
      </c>
      <c r="EE44" s="314" t="s">
        <v>60</v>
      </c>
      <c r="EF44" s="240"/>
      <c r="EG44" s="154"/>
      <c r="EH44" s="154"/>
      <c r="EK44" s="537">
        <v>40</v>
      </c>
      <c r="EL44" s="537" t="s">
        <v>334</v>
      </c>
      <c r="EM44" s="537" t="s">
        <v>393</v>
      </c>
      <c r="EN44" s="537">
        <v>23</v>
      </c>
      <c r="EO44" s="537">
        <v>89</v>
      </c>
      <c r="EP44" s="537" t="s">
        <v>1124</v>
      </c>
      <c r="EQ44" s="537" t="s">
        <v>2417</v>
      </c>
      <c r="ER44" s="539" t="s">
        <v>1526</v>
      </c>
      <c r="ES44" s="314" t="s">
        <v>60</v>
      </c>
      <c r="ET44" s="240"/>
      <c r="EU44" s="154"/>
      <c r="EV44" s="154"/>
      <c r="EY44" s="22">
        <v>33</v>
      </c>
      <c r="EZ44" s="22" t="s">
        <v>298</v>
      </c>
      <c r="FA44" s="22" t="s">
        <v>299</v>
      </c>
      <c r="FB44" s="22">
        <v>112</v>
      </c>
      <c r="FC44" s="22">
        <v>2</v>
      </c>
      <c r="FD44" s="22" t="s">
        <v>401</v>
      </c>
      <c r="FE44" s="22" t="s">
        <v>58</v>
      </c>
      <c r="FF44" s="22" t="s">
        <v>152</v>
      </c>
      <c r="FG44" s="22" t="s">
        <v>60</v>
      </c>
      <c r="FH44" s="240"/>
      <c r="FI44" s="154"/>
      <c r="FJ44" s="154"/>
      <c r="FM44" s="527" t="s">
        <v>199</v>
      </c>
      <c r="FN44" s="527" t="s">
        <v>200</v>
      </c>
      <c r="FO44" s="569" t="s">
        <v>1127</v>
      </c>
      <c r="FP44" s="27" t="s">
        <v>1128</v>
      </c>
      <c r="FQ44" s="187" t="s">
        <v>2147</v>
      </c>
      <c r="FR44" s="27">
        <v>11</v>
      </c>
      <c r="FS44" s="76">
        <v>11</v>
      </c>
      <c r="FT44" s="754"/>
      <c r="IF44" s="768"/>
      <c r="IG44" s="768"/>
      <c r="IH44" s="769"/>
      <c r="II44" s="76" t="s">
        <v>2183</v>
      </c>
      <c r="IJ44" s="181">
        <v>18</v>
      </c>
      <c r="IK44" s="754"/>
    </row>
    <row r="45" spans="15:245" ht="31.2" x14ac:dyDescent="0.3">
      <c r="O45" s="509">
        <v>38</v>
      </c>
      <c r="P45" s="505" t="s">
        <v>279</v>
      </c>
      <c r="Q45" s="501" t="s">
        <v>280</v>
      </c>
      <c r="R45" s="505">
        <v>22</v>
      </c>
      <c r="S45" s="505">
        <v>24</v>
      </c>
      <c r="T45" s="505" t="s">
        <v>641</v>
      </c>
      <c r="U45" s="505" t="s">
        <v>496</v>
      </c>
      <c r="V45" s="506" t="s">
        <v>429</v>
      </c>
      <c r="W45" s="545" t="s">
        <v>60</v>
      </c>
      <c r="X45" s="240"/>
      <c r="Y45" s="154"/>
      <c r="Z45" s="154"/>
      <c r="AC45" s="505">
        <v>37</v>
      </c>
      <c r="AD45" s="505" t="s">
        <v>857</v>
      </c>
      <c r="AE45" s="501" t="s">
        <v>959</v>
      </c>
      <c r="AF45" s="505">
        <v>47</v>
      </c>
      <c r="AG45" s="505">
        <v>34</v>
      </c>
      <c r="AH45" s="505" t="s">
        <v>832</v>
      </c>
      <c r="AI45" s="505" t="s">
        <v>58</v>
      </c>
      <c r="AJ45" s="506" t="s">
        <v>152</v>
      </c>
      <c r="AK45" s="545" t="s">
        <v>60</v>
      </c>
      <c r="AL45" s="240"/>
      <c r="AM45" s="154"/>
      <c r="AN45" s="154"/>
      <c r="AQ45" s="242">
        <v>37</v>
      </c>
      <c r="AR45" s="242" t="s">
        <v>101</v>
      </c>
      <c r="AS45" s="493" t="s">
        <v>127</v>
      </c>
      <c r="AT45" s="242">
        <v>26</v>
      </c>
      <c r="AU45" s="242">
        <v>70</v>
      </c>
      <c r="AV45" s="242" t="s">
        <v>683</v>
      </c>
      <c r="AW45" s="242" t="s">
        <v>1735</v>
      </c>
      <c r="AX45" s="498" t="s">
        <v>796</v>
      </c>
      <c r="AY45" s="22" t="s">
        <v>60</v>
      </c>
      <c r="AZ45" s="240"/>
      <c r="BA45" s="154"/>
      <c r="BB45" s="154"/>
      <c r="BS45" s="314">
        <v>40</v>
      </c>
      <c r="BT45" s="314" t="s">
        <v>117</v>
      </c>
      <c r="BU45" s="314" t="s">
        <v>137</v>
      </c>
      <c r="BV45" s="314">
        <v>22</v>
      </c>
      <c r="BW45" s="314">
        <v>180</v>
      </c>
      <c r="BX45" s="314" t="s">
        <v>1200</v>
      </c>
      <c r="BY45" s="314" t="s">
        <v>1197</v>
      </c>
      <c r="BZ45" s="314" t="s">
        <v>181</v>
      </c>
      <c r="CA45" s="314" t="s">
        <v>60</v>
      </c>
      <c r="CB45" s="240"/>
      <c r="CC45" s="154"/>
      <c r="CD45" s="154"/>
      <c r="CG45" s="537">
        <v>35</v>
      </c>
      <c r="CH45" s="537" t="s">
        <v>1250</v>
      </c>
      <c r="CI45" s="538" t="s">
        <v>1423</v>
      </c>
      <c r="CJ45" s="537">
        <v>55</v>
      </c>
      <c r="CK45" s="537">
        <v>415</v>
      </c>
      <c r="CL45" s="537" t="s">
        <v>444</v>
      </c>
      <c r="CM45" s="537" t="s">
        <v>2236</v>
      </c>
      <c r="CN45" s="539" t="s">
        <v>2418</v>
      </c>
      <c r="CO45" s="314" t="s">
        <v>60</v>
      </c>
      <c r="CP45" s="240"/>
      <c r="CQ45" s="154"/>
      <c r="CR45" s="154"/>
      <c r="DI45" s="22">
        <v>39</v>
      </c>
      <c r="DJ45" s="22" t="s">
        <v>65</v>
      </c>
      <c r="DK45" s="22" t="s">
        <v>67</v>
      </c>
      <c r="DL45" s="22">
        <v>27</v>
      </c>
      <c r="DM45" s="22">
        <v>303</v>
      </c>
      <c r="DN45" s="22" t="s">
        <v>1501</v>
      </c>
      <c r="DO45" s="22" t="s">
        <v>1577</v>
      </c>
      <c r="DP45" s="22" t="s">
        <v>2419</v>
      </c>
      <c r="DQ45" s="22" t="s">
        <v>60</v>
      </c>
      <c r="DR45" s="240"/>
      <c r="DS45" s="154"/>
      <c r="DT45" s="154"/>
      <c r="DW45" s="242">
        <v>27</v>
      </c>
      <c r="DX45" s="242" t="s">
        <v>430</v>
      </c>
      <c r="DY45" s="242" t="s">
        <v>431</v>
      </c>
      <c r="DZ45" s="242">
        <v>280</v>
      </c>
      <c r="EA45" s="242">
        <v>655</v>
      </c>
      <c r="EB45" s="242" t="s">
        <v>777</v>
      </c>
      <c r="EC45" s="242" t="s">
        <v>1017</v>
      </c>
      <c r="ED45" s="498" t="s">
        <v>2420</v>
      </c>
      <c r="EE45" s="22" t="s">
        <v>60</v>
      </c>
      <c r="EF45" s="240"/>
      <c r="EG45" s="154"/>
      <c r="EH45" s="154"/>
      <c r="EK45" s="242">
        <v>41</v>
      </c>
      <c r="EL45" s="242" t="s">
        <v>2421</v>
      </c>
      <c r="EM45" s="242" t="s">
        <v>2422</v>
      </c>
      <c r="EN45" s="242">
        <v>19</v>
      </c>
      <c r="EO45" s="242">
        <v>0</v>
      </c>
      <c r="EP45" s="242" t="s">
        <v>1129</v>
      </c>
      <c r="EQ45" s="242" t="s">
        <v>58</v>
      </c>
      <c r="ER45" s="498" t="s">
        <v>152</v>
      </c>
      <c r="ES45" s="22" t="s">
        <v>60</v>
      </c>
      <c r="ET45" s="240"/>
      <c r="EU45" s="154"/>
      <c r="EV45" s="154"/>
      <c r="EY45" s="547">
        <v>34</v>
      </c>
      <c r="EZ45" s="547" t="s">
        <v>260</v>
      </c>
      <c r="FA45" s="547" t="s">
        <v>261</v>
      </c>
      <c r="FB45" s="547">
        <v>107</v>
      </c>
      <c r="FC45" s="547">
        <v>338</v>
      </c>
      <c r="FD45" s="547" t="s">
        <v>1132</v>
      </c>
      <c r="FE45" s="547" t="s">
        <v>798</v>
      </c>
      <c r="FF45" s="547" t="s">
        <v>2423</v>
      </c>
      <c r="FG45" s="547" t="s">
        <v>60</v>
      </c>
      <c r="FH45" s="240"/>
      <c r="FI45" s="154"/>
      <c r="FJ45" s="154"/>
      <c r="FM45" s="133" t="s">
        <v>2075</v>
      </c>
      <c r="FN45" s="133" t="s">
        <v>200</v>
      </c>
      <c r="FO45" s="47" t="s">
        <v>1155</v>
      </c>
      <c r="FP45" s="58" t="s">
        <v>116</v>
      </c>
      <c r="FQ45" s="47" t="s">
        <v>2424</v>
      </c>
      <c r="FR45" s="47">
        <v>36</v>
      </c>
      <c r="FS45" s="47">
        <v>36</v>
      </c>
      <c r="IF45" s="754">
        <v>710978214</v>
      </c>
      <c r="IG45" s="754" t="s">
        <v>119</v>
      </c>
      <c r="IH45" s="754" t="s">
        <v>64</v>
      </c>
      <c r="II45" s="181" t="s">
        <v>2400</v>
      </c>
      <c r="IJ45" s="76">
        <v>35</v>
      </c>
      <c r="IK45" s="754">
        <f>SUM(IJ45,IJ46)</f>
        <v>48</v>
      </c>
    </row>
    <row r="46" spans="15:245" ht="31.2" x14ac:dyDescent="0.3">
      <c r="O46" s="510">
        <v>39</v>
      </c>
      <c r="P46" s="507" t="s">
        <v>615</v>
      </c>
      <c r="Q46" s="504" t="s">
        <v>616</v>
      </c>
      <c r="R46" s="507">
        <v>19</v>
      </c>
      <c r="S46" s="507">
        <v>11</v>
      </c>
      <c r="T46" s="507" t="s">
        <v>1995</v>
      </c>
      <c r="U46" s="507" t="s">
        <v>1469</v>
      </c>
      <c r="V46" s="511" t="s">
        <v>152</v>
      </c>
      <c r="W46" s="546" t="s">
        <v>60</v>
      </c>
      <c r="X46" s="240"/>
      <c r="Y46" s="154"/>
      <c r="Z46" s="154"/>
      <c r="AC46" s="516">
        <v>38</v>
      </c>
      <c r="AD46" s="516" t="s">
        <v>279</v>
      </c>
      <c r="AE46" s="517" t="s">
        <v>280</v>
      </c>
      <c r="AF46" s="516">
        <v>44</v>
      </c>
      <c r="AG46" s="516">
        <v>184</v>
      </c>
      <c r="AH46" s="516" t="s">
        <v>264</v>
      </c>
      <c r="AI46" s="516" t="s">
        <v>1224</v>
      </c>
      <c r="AJ46" s="520" t="s">
        <v>644</v>
      </c>
      <c r="AK46" s="549" t="s">
        <v>60</v>
      </c>
      <c r="AL46" s="240"/>
      <c r="AM46" s="154"/>
      <c r="AN46" s="154"/>
      <c r="AQ46" s="518">
        <v>38</v>
      </c>
      <c r="AR46" s="518" t="s">
        <v>344</v>
      </c>
      <c r="AS46" s="522" t="s">
        <v>345</v>
      </c>
      <c r="AT46" s="518">
        <v>26</v>
      </c>
      <c r="AU46" s="518">
        <v>73</v>
      </c>
      <c r="AV46" s="518" t="s">
        <v>292</v>
      </c>
      <c r="AW46" s="518" t="s">
        <v>1519</v>
      </c>
      <c r="AX46" s="523" t="s">
        <v>2425</v>
      </c>
      <c r="AY46" s="547" t="s">
        <v>60</v>
      </c>
      <c r="AZ46" s="240"/>
      <c r="BA46" s="154"/>
      <c r="BB46" s="154"/>
      <c r="BS46" s="22">
        <v>41</v>
      </c>
      <c r="BT46" s="22" t="s">
        <v>183</v>
      </c>
      <c r="BU46" s="22" t="s">
        <v>184</v>
      </c>
      <c r="BV46" s="22">
        <v>21</v>
      </c>
      <c r="BW46" s="22">
        <v>149</v>
      </c>
      <c r="BX46" s="22" t="s">
        <v>882</v>
      </c>
      <c r="BY46" s="22" t="s">
        <v>741</v>
      </c>
      <c r="BZ46" s="22" t="s">
        <v>2426</v>
      </c>
      <c r="CA46" s="22" t="s">
        <v>60</v>
      </c>
      <c r="CB46" s="240"/>
      <c r="CC46" s="154"/>
      <c r="CD46" s="154"/>
      <c r="CG46" s="242">
        <v>36</v>
      </c>
      <c r="CH46" s="242" t="s">
        <v>554</v>
      </c>
      <c r="CI46" s="493" t="s">
        <v>555</v>
      </c>
      <c r="CJ46" s="242">
        <v>49</v>
      </c>
      <c r="CK46" s="242">
        <v>6</v>
      </c>
      <c r="CL46" s="242" t="s">
        <v>129</v>
      </c>
      <c r="CM46" s="242" t="s">
        <v>1538</v>
      </c>
      <c r="CN46" s="498" t="s">
        <v>152</v>
      </c>
      <c r="CO46" s="22" t="s">
        <v>60</v>
      </c>
      <c r="CP46" s="240"/>
      <c r="CQ46" s="154"/>
      <c r="CR46" s="154"/>
      <c r="DI46" s="314">
        <v>40</v>
      </c>
      <c r="DJ46" s="314" t="s">
        <v>183</v>
      </c>
      <c r="DK46" s="314" t="s">
        <v>184</v>
      </c>
      <c r="DL46" s="314">
        <v>27</v>
      </c>
      <c r="DM46" s="314">
        <v>298</v>
      </c>
      <c r="DN46" s="314" t="s">
        <v>383</v>
      </c>
      <c r="DO46" s="314" t="s">
        <v>2044</v>
      </c>
      <c r="DP46" s="314" t="s">
        <v>2380</v>
      </c>
      <c r="DQ46" s="314" t="s">
        <v>60</v>
      </c>
      <c r="DR46" s="240"/>
      <c r="DS46" s="154"/>
      <c r="DT46" s="154"/>
      <c r="DW46" s="537">
        <v>28</v>
      </c>
      <c r="DX46" s="537" t="s">
        <v>320</v>
      </c>
      <c r="DY46" s="537" t="s">
        <v>321</v>
      </c>
      <c r="DZ46" s="537">
        <v>255</v>
      </c>
      <c r="EA46" s="537">
        <v>419</v>
      </c>
      <c r="EB46" s="537" t="s">
        <v>2026</v>
      </c>
      <c r="EC46" s="537" t="s">
        <v>58</v>
      </c>
      <c r="ED46" s="539" t="s">
        <v>152</v>
      </c>
      <c r="EE46" s="314" t="s">
        <v>60</v>
      </c>
      <c r="EF46" s="240"/>
      <c r="EG46" s="154"/>
      <c r="EH46" s="154"/>
      <c r="EK46" s="537">
        <v>42</v>
      </c>
      <c r="EL46" s="537" t="s">
        <v>1414</v>
      </c>
      <c r="EM46" s="537" t="s">
        <v>1415</v>
      </c>
      <c r="EN46" s="537">
        <v>15</v>
      </c>
      <c r="EO46" s="537">
        <v>35</v>
      </c>
      <c r="EP46" s="537" t="s">
        <v>1554</v>
      </c>
      <c r="EQ46" s="537" t="s">
        <v>1377</v>
      </c>
      <c r="ER46" s="539" t="s">
        <v>750</v>
      </c>
      <c r="ES46" s="314" t="s">
        <v>60</v>
      </c>
      <c r="ET46" s="240"/>
      <c r="EU46" s="154"/>
      <c r="EV46" s="154"/>
      <c r="EY46" s="22">
        <v>35</v>
      </c>
      <c r="EZ46" s="22" t="s">
        <v>488</v>
      </c>
      <c r="FA46" s="22" t="s">
        <v>489</v>
      </c>
      <c r="FB46" s="22">
        <v>99</v>
      </c>
      <c r="FC46" s="22">
        <v>43</v>
      </c>
      <c r="FD46" s="22" t="s">
        <v>444</v>
      </c>
      <c r="FE46" s="22" t="s">
        <v>583</v>
      </c>
      <c r="FF46" s="22" t="s">
        <v>2427</v>
      </c>
      <c r="FG46" s="22" t="s">
        <v>60</v>
      </c>
      <c r="FH46" s="240"/>
      <c r="FI46" s="154"/>
      <c r="FJ46" s="154"/>
      <c r="FM46" s="22" t="s">
        <v>709</v>
      </c>
      <c r="FN46" s="22" t="s">
        <v>200</v>
      </c>
      <c r="FO46" s="118" t="s">
        <v>1155</v>
      </c>
      <c r="FP46" s="82" t="s">
        <v>116</v>
      </c>
      <c r="FQ46" s="118" t="s">
        <v>2424</v>
      </c>
      <c r="FR46" s="76">
        <v>23</v>
      </c>
      <c r="FS46" s="76">
        <v>23</v>
      </c>
      <c r="IF46" s="754"/>
      <c r="IG46" s="754"/>
      <c r="IH46" s="754"/>
      <c r="II46" s="181" t="s">
        <v>2183</v>
      </c>
      <c r="IJ46" s="76">
        <v>13</v>
      </c>
      <c r="IK46" s="754"/>
    </row>
    <row r="47" spans="15:245" ht="31.2" x14ac:dyDescent="0.3">
      <c r="O47" s="509">
        <v>40</v>
      </c>
      <c r="P47" s="505" t="s">
        <v>111</v>
      </c>
      <c r="Q47" s="501" t="s">
        <v>112</v>
      </c>
      <c r="R47" s="505">
        <v>19</v>
      </c>
      <c r="S47" s="505">
        <v>212</v>
      </c>
      <c r="T47" s="505" t="s">
        <v>1692</v>
      </c>
      <c r="U47" s="505" t="s">
        <v>155</v>
      </c>
      <c r="V47" s="506" t="s">
        <v>2428</v>
      </c>
      <c r="W47" s="545" t="s">
        <v>60</v>
      </c>
      <c r="X47" s="240"/>
      <c r="Y47" s="154"/>
      <c r="Z47" s="154"/>
      <c r="AC47" s="505">
        <v>39</v>
      </c>
      <c r="AD47" s="505" t="s">
        <v>284</v>
      </c>
      <c r="AE47" s="501" t="s">
        <v>288</v>
      </c>
      <c r="AF47" s="505">
        <v>40</v>
      </c>
      <c r="AG47" s="505">
        <v>199</v>
      </c>
      <c r="AH47" s="505" t="s">
        <v>1316</v>
      </c>
      <c r="AI47" s="505" t="s">
        <v>377</v>
      </c>
      <c r="AJ47" s="506" t="s">
        <v>2429</v>
      </c>
      <c r="AK47" s="545" t="s">
        <v>60</v>
      </c>
      <c r="AL47" s="240"/>
      <c r="AM47" s="154"/>
      <c r="AN47" s="154"/>
      <c r="AQ47" s="242">
        <v>39</v>
      </c>
      <c r="AR47" s="242" t="s">
        <v>260</v>
      </c>
      <c r="AS47" s="493" t="s">
        <v>261</v>
      </c>
      <c r="AT47" s="242">
        <v>26</v>
      </c>
      <c r="AU47" s="242">
        <v>139</v>
      </c>
      <c r="AV47" s="242" t="s">
        <v>1514</v>
      </c>
      <c r="AW47" s="242" t="s">
        <v>197</v>
      </c>
      <c r="AX47" s="498" t="s">
        <v>779</v>
      </c>
      <c r="AY47" s="22" t="s">
        <v>60</v>
      </c>
      <c r="AZ47" s="240"/>
      <c r="BA47" s="154"/>
      <c r="BB47" s="154"/>
      <c r="BS47" s="314">
        <v>42</v>
      </c>
      <c r="BT47" s="314" t="s">
        <v>1396</v>
      </c>
      <c r="BU47" s="314" t="s">
        <v>1505</v>
      </c>
      <c r="BV47" s="314">
        <v>16</v>
      </c>
      <c r="BW47" s="314">
        <v>49</v>
      </c>
      <c r="BX47" s="314" t="s">
        <v>400</v>
      </c>
      <c r="BY47" s="314" t="s">
        <v>941</v>
      </c>
      <c r="BZ47" s="314" t="s">
        <v>152</v>
      </c>
      <c r="CA47" s="314" t="s">
        <v>60</v>
      </c>
      <c r="CB47" s="240"/>
      <c r="CC47" s="154"/>
      <c r="CD47" s="154"/>
      <c r="CG47" s="537">
        <v>37</v>
      </c>
      <c r="CH47" s="537" t="s">
        <v>86</v>
      </c>
      <c r="CI47" s="538" t="s">
        <v>87</v>
      </c>
      <c r="CJ47" s="537">
        <v>49</v>
      </c>
      <c r="CK47" s="537">
        <v>518</v>
      </c>
      <c r="CL47" s="537" t="s">
        <v>2177</v>
      </c>
      <c r="CM47" s="537" t="s">
        <v>1489</v>
      </c>
      <c r="CN47" s="539" t="s">
        <v>2379</v>
      </c>
      <c r="CO47" s="314" t="s">
        <v>60</v>
      </c>
      <c r="CP47" s="240"/>
      <c r="CQ47" s="154"/>
      <c r="CR47" s="154"/>
      <c r="DI47" s="22">
        <v>41</v>
      </c>
      <c r="DJ47" s="22" t="s">
        <v>334</v>
      </c>
      <c r="DK47" s="22" t="s">
        <v>393</v>
      </c>
      <c r="DL47" s="22">
        <v>18</v>
      </c>
      <c r="DM47" s="22">
        <v>64</v>
      </c>
      <c r="DN47" s="22" t="s">
        <v>202</v>
      </c>
      <c r="DO47" s="22" t="s">
        <v>2331</v>
      </c>
      <c r="DP47" s="22" t="s">
        <v>1371</v>
      </c>
      <c r="DQ47" s="22" t="s">
        <v>60</v>
      </c>
      <c r="DR47" s="240"/>
      <c r="DS47" s="154"/>
      <c r="DT47" s="154"/>
      <c r="DW47" s="242">
        <v>29</v>
      </c>
      <c r="DX47" s="242" t="s">
        <v>540</v>
      </c>
      <c r="DY47" s="242" t="s">
        <v>609</v>
      </c>
      <c r="DZ47" s="242">
        <v>242</v>
      </c>
      <c r="EA47" s="242">
        <v>62</v>
      </c>
      <c r="EB47" s="242" t="s">
        <v>2026</v>
      </c>
      <c r="EC47" s="242" t="s">
        <v>2370</v>
      </c>
      <c r="ED47" s="498" t="s">
        <v>152</v>
      </c>
      <c r="EE47" s="22" t="s">
        <v>60</v>
      </c>
      <c r="EF47" s="240"/>
      <c r="EG47" s="154"/>
      <c r="EH47" s="154"/>
      <c r="EK47" s="242">
        <v>43</v>
      </c>
      <c r="EL47" s="242" t="s">
        <v>488</v>
      </c>
      <c r="EM47" s="242" t="s">
        <v>489</v>
      </c>
      <c r="EN47" s="242">
        <v>14</v>
      </c>
      <c r="EO47" s="242">
        <v>48</v>
      </c>
      <c r="EP47" s="242" t="s">
        <v>849</v>
      </c>
      <c r="EQ47" s="242" t="s">
        <v>1266</v>
      </c>
      <c r="ER47" s="498" t="s">
        <v>2006</v>
      </c>
      <c r="ES47" s="22" t="s">
        <v>60</v>
      </c>
      <c r="ET47" s="240"/>
      <c r="EU47" s="154"/>
      <c r="EV47" s="154"/>
      <c r="EY47" s="547">
        <v>36</v>
      </c>
      <c r="EZ47" s="547" t="s">
        <v>252</v>
      </c>
      <c r="FA47" s="547" t="s">
        <v>477</v>
      </c>
      <c r="FB47" s="547">
        <v>96</v>
      </c>
      <c r="FC47" s="547">
        <v>1169</v>
      </c>
      <c r="FD47" s="547" t="s">
        <v>1222</v>
      </c>
      <c r="FE47" s="547" t="s">
        <v>691</v>
      </c>
      <c r="FF47" s="547" t="s">
        <v>1226</v>
      </c>
      <c r="FG47" s="547" t="s">
        <v>60</v>
      </c>
      <c r="FH47" s="240"/>
      <c r="FI47" s="154"/>
      <c r="FJ47" s="154"/>
      <c r="FM47" s="133" t="s">
        <v>2066</v>
      </c>
      <c r="FN47" s="133" t="s">
        <v>77</v>
      </c>
      <c r="FO47" s="47" t="s">
        <v>1155</v>
      </c>
      <c r="FP47" s="58" t="s">
        <v>116</v>
      </c>
      <c r="FQ47" s="47" t="s">
        <v>2424</v>
      </c>
      <c r="FR47" s="47">
        <v>12</v>
      </c>
      <c r="FS47" s="47">
        <v>12</v>
      </c>
      <c r="IF47" s="27">
        <v>580972651</v>
      </c>
      <c r="IG47" s="27" t="s">
        <v>1859</v>
      </c>
      <c r="IH47" s="27" t="s">
        <v>64</v>
      </c>
      <c r="II47" s="181" t="s">
        <v>2400</v>
      </c>
      <c r="IJ47" s="76">
        <v>14</v>
      </c>
    </row>
    <row r="48" spans="15:245" ht="31.2" x14ac:dyDescent="0.3">
      <c r="O48" s="510">
        <v>41</v>
      </c>
      <c r="P48" s="507" t="s">
        <v>515</v>
      </c>
      <c r="Q48" s="504" t="s">
        <v>632</v>
      </c>
      <c r="R48" s="507">
        <v>18</v>
      </c>
      <c r="S48" s="507">
        <v>32</v>
      </c>
      <c r="T48" s="507" t="s">
        <v>1995</v>
      </c>
      <c r="U48" s="507" t="s">
        <v>58</v>
      </c>
      <c r="V48" s="511" t="s">
        <v>152</v>
      </c>
      <c r="W48" s="546" t="s">
        <v>60</v>
      </c>
      <c r="X48" s="240"/>
      <c r="Y48" s="154"/>
      <c r="Z48" s="154"/>
      <c r="AC48" s="516">
        <v>40</v>
      </c>
      <c r="AD48" s="516" t="s">
        <v>474</v>
      </c>
      <c r="AE48" s="517" t="s">
        <v>648</v>
      </c>
      <c r="AF48" s="516">
        <v>37</v>
      </c>
      <c r="AG48" s="516">
        <v>0</v>
      </c>
      <c r="AH48" s="516" t="s">
        <v>1540</v>
      </c>
      <c r="AI48" s="516" t="s">
        <v>1845</v>
      </c>
      <c r="AJ48" s="520" t="s">
        <v>152</v>
      </c>
      <c r="AK48" s="549" t="s">
        <v>60</v>
      </c>
      <c r="AL48" s="240"/>
      <c r="AM48" s="154"/>
      <c r="AN48" s="154"/>
      <c r="AQ48" s="518">
        <v>40</v>
      </c>
      <c r="AR48" s="518" t="s">
        <v>334</v>
      </c>
      <c r="AS48" s="522" t="s">
        <v>393</v>
      </c>
      <c r="AT48" s="518">
        <v>23</v>
      </c>
      <c r="AU48" s="518">
        <v>37</v>
      </c>
      <c r="AV48" s="518" t="s">
        <v>332</v>
      </c>
      <c r="AW48" s="518" t="s">
        <v>2116</v>
      </c>
      <c r="AX48" s="523" t="s">
        <v>1819</v>
      </c>
      <c r="AY48" s="547" t="s">
        <v>60</v>
      </c>
      <c r="AZ48" s="240"/>
      <c r="BA48" s="154"/>
      <c r="BB48" s="154"/>
      <c r="BS48" s="22">
        <v>43</v>
      </c>
      <c r="BT48" s="22" t="s">
        <v>252</v>
      </c>
      <c r="BU48" s="22" t="s">
        <v>477</v>
      </c>
      <c r="BV48" s="22">
        <v>11</v>
      </c>
      <c r="BW48" s="22">
        <v>61</v>
      </c>
      <c r="BX48" s="22" t="s">
        <v>991</v>
      </c>
      <c r="BY48" s="22" t="s">
        <v>423</v>
      </c>
      <c r="BZ48" s="22" t="s">
        <v>987</v>
      </c>
      <c r="CA48" s="22" t="s">
        <v>60</v>
      </c>
      <c r="CB48" s="240"/>
      <c r="CC48" s="154"/>
      <c r="CD48" s="154"/>
      <c r="CG48" s="242">
        <v>38</v>
      </c>
      <c r="CH48" s="242" t="s">
        <v>375</v>
      </c>
      <c r="CI48" s="493" t="s">
        <v>376</v>
      </c>
      <c r="CJ48" s="242">
        <v>46</v>
      </c>
      <c r="CK48" s="242">
        <v>88</v>
      </c>
      <c r="CL48" s="242" t="s">
        <v>256</v>
      </c>
      <c r="CM48" s="242" t="s">
        <v>1985</v>
      </c>
      <c r="CN48" s="498" t="s">
        <v>152</v>
      </c>
      <c r="CO48" s="22" t="s">
        <v>60</v>
      </c>
      <c r="CP48" s="240"/>
      <c r="CQ48" s="154"/>
      <c r="CR48" s="154"/>
      <c r="DI48" s="314">
        <v>42</v>
      </c>
      <c r="DJ48" s="314" t="s">
        <v>78</v>
      </c>
      <c r="DK48" s="314" t="s">
        <v>79</v>
      </c>
      <c r="DL48" s="314">
        <v>16</v>
      </c>
      <c r="DM48" s="314">
        <v>260</v>
      </c>
      <c r="DN48" s="314" t="s">
        <v>865</v>
      </c>
      <c r="DO48" s="314" t="s">
        <v>168</v>
      </c>
      <c r="DP48" s="314" t="s">
        <v>1139</v>
      </c>
      <c r="DQ48" s="314" t="s">
        <v>60</v>
      </c>
      <c r="DR48" s="240"/>
      <c r="DS48" s="154"/>
      <c r="DT48" s="154"/>
      <c r="DW48" s="537">
        <v>30</v>
      </c>
      <c r="DX48" s="537" t="s">
        <v>78</v>
      </c>
      <c r="DY48" s="537" t="s">
        <v>79</v>
      </c>
      <c r="DZ48" s="537">
        <v>240</v>
      </c>
      <c r="EA48" s="537">
        <v>238</v>
      </c>
      <c r="EB48" s="537" t="s">
        <v>599</v>
      </c>
      <c r="EC48" s="537" t="s">
        <v>426</v>
      </c>
      <c r="ED48" s="539" t="s">
        <v>2430</v>
      </c>
      <c r="EE48" s="314" t="s">
        <v>60</v>
      </c>
      <c r="EF48" s="240"/>
      <c r="EG48" s="154"/>
      <c r="EH48" s="154"/>
      <c r="EK48" s="537">
        <v>44</v>
      </c>
      <c r="EL48" s="537" t="s">
        <v>515</v>
      </c>
      <c r="EM48" s="537" t="s">
        <v>632</v>
      </c>
      <c r="EN48" s="537">
        <v>13</v>
      </c>
      <c r="EO48" s="537">
        <v>53</v>
      </c>
      <c r="EP48" s="537" t="s">
        <v>1333</v>
      </c>
      <c r="EQ48" s="537" t="s">
        <v>2336</v>
      </c>
      <c r="ER48" s="539" t="s">
        <v>796</v>
      </c>
      <c r="ES48" s="314" t="s">
        <v>60</v>
      </c>
      <c r="ET48" s="240"/>
      <c r="EU48" s="154"/>
      <c r="EV48" s="154"/>
      <c r="EY48" s="22">
        <v>37</v>
      </c>
      <c r="EZ48" s="22" t="s">
        <v>334</v>
      </c>
      <c r="FA48" s="22" t="s">
        <v>393</v>
      </c>
      <c r="FB48" s="22">
        <v>92</v>
      </c>
      <c r="FC48" s="22">
        <v>439</v>
      </c>
      <c r="FD48" s="22" t="s">
        <v>703</v>
      </c>
      <c r="FE48" s="22" t="s">
        <v>1453</v>
      </c>
      <c r="FF48" s="22" t="s">
        <v>2431</v>
      </c>
      <c r="FG48" s="22" t="s">
        <v>60</v>
      </c>
      <c r="FH48" s="240"/>
      <c r="FI48" s="154"/>
      <c r="FJ48" s="154"/>
      <c r="FM48" s="22" t="s">
        <v>1037</v>
      </c>
      <c r="FN48" s="22" t="s">
        <v>77</v>
      </c>
      <c r="FO48" s="118" t="s">
        <v>1155</v>
      </c>
      <c r="FP48" s="82" t="s">
        <v>116</v>
      </c>
      <c r="FQ48" s="118" t="s">
        <v>2147</v>
      </c>
      <c r="FR48" s="76">
        <v>33</v>
      </c>
      <c r="FS48" s="754">
        <f>SUM(FR48,FR49)</f>
        <v>49</v>
      </c>
      <c r="IF48" s="754">
        <v>710781535</v>
      </c>
      <c r="IG48" s="754" t="s">
        <v>199</v>
      </c>
      <c r="IH48" s="754" t="s">
        <v>200</v>
      </c>
      <c r="II48" s="181" t="s">
        <v>2400</v>
      </c>
      <c r="IJ48" s="76">
        <v>12</v>
      </c>
      <c r="IK48" s="754">
        <f>SUM(IJ48,IJ49)</f>
        <v>26</v>
      </c>
    </row>
    <row r="49" spans="15:245" x14ac:dyDescent="0.3">
      <c r="O49" s="509">
        <v>42</v>
      </c>
      <c r="P49" s="505" t="s">
        <v>395</v>
      </c>
      <c r="Q49" s="501" t="s">
        <v>480</v>
      </c>
      <c r="R49" s="505">
        <v>18</v>
      </c>
      <c r="S49" s="505">
        <v>0</v>
      </c>
      <c r="T49" s="505" t="s">
        <v>2030</v>
      </c>
      <c r="U49" s="505" t="s">
        <v>653</v>
      </c>
      <c r="V49" s="506" t="s">
        <v>152</v>
      </c>
      <c r="W49" s="545" t="s">
        <v>60</v>
      </c>
      <c r="X49" s="240"/>
      <c r="Y49" s="154"/>
      <c r="Z49" s="154"/>
      <c r="AC49" s="505">
        <v>41</v>
      </c>
      <c r="AD49" s="505" t="s">
        <v>183</v>
      </c>
      <c r="AE49" s="501" t="s">
        <v>184</v>
      </c>
      <c r="AF49" s="505">
        <v>35</v>
      </c>
      <c r="AG49" s="505">
        <v>179</v>
      </c>
      <c r="AH49" s="505" t="s">
        <v>1792</v>
      </c>
      <c r="AI49" s="505" t="s">
        <v>513</v>
      </c>
      <c r="AJ49" s="506" t="s">
        <v>2409</v>
      </c>
      <c r="AK49" s="545" t="s">
        <v>60</v>
      </c>
      <c r="AL49" s="240"/>
      <c r="AM49" s="154"/>
      <c r="AN49" s="154"/>
      <c r="AQ49" s="242">
        <v>41</v>
      </c>
      <c r="AR49" s="242" t="s">
        <v>244</v>
      </c>
      <c r="AS49" s="493" t="s">
        <v>330</v>
      </c>
      <c r="AT49" s="242">
        <v>20</v>
      </c>
      <c r="AU49" s="242">
        <v>135</v>
      </c>
      <c r="AV49" s="242" t="s">
        <v>248</v>
      </c>
      <c r="AW49" s="242" t="s">
        <v>826</v>
      </c>
      <c r="AX49" s="498" t="s">
        <v>1245</v>
      </c>
      <c r="AY49" s="22" t="s">
        <v>60</v>
      </c>
      <c r="AZ49" s="240"/>
      <c r="BA49" s="154"/>
      <c r="BB49" s="154"/>
      <c r="CG49" s="537">
        <v>39</v>
      </c>
      <c r="CH49" s="537" t="s">
        <v>183</v>
      </c>
      <c r="CI49" s="538" t="s">
        <v>184</v>
      </c>
      <c r="CJ49" s="537">
        <v>43</v>
      </c>
      <c r="CK49" s="537">
        <v>353</v>
      </c>
      <c r="CL49" s="537" t="s">
        <v>1222</v>
      </c>
      <c r="CM49" s="537" t="s">
        <v>398</v>
      </c>
      <c r="CN49" s="539" t="s">
        <v>1725</v>
      </c>
      <c r="CO49" s="314" t="s">
        <v>60</v>
      </c>
      <c r="CP49" s="240"/>
      <c r="CQ49" s="154"/>
      <c r="CR49" s="154"/>
      <c r="DI49" s="22">
        <v>43</v>
      </c>
      <c r="DJ49" s="22" t="s">
        <v>244</v>
      </c>
      <c r="DK49" s="22" t="s">
        <v>330</v>
      </c>
      <c r="DL49" s="22">
        <v>16</v>
      </c>
      <c r="DM49" s="22">
        <v>240</v>
      </c>
      <c r="DN49" s="22" t="s">
        <v>1514</v>
      </c>
      <c r="DO49" s="22" t="s">
        <v>129</v>
      </c>
      <c r="DP49" s="22" t="s">
        <v>2340</v>
      </c>
      <c r="DQ49" s="22" t="s">
        <v>60</v>
      </c>
      <c r="DR49" s="240"/>
      <c r="DS49" s="154"/>
      <c r="DT49" s="154"/>
      <c r="DW49" s="242">
        <v>32</v>
      </c>
      <c r="DX49" s="242" t="s">
        <v>362</v>
      </c>
      <c r="DY49" s="242" t="s">
        <v>363</v>
      </c>
      <c r="DZ49" s="242">
        <v>231</v>
      </c>
      <c r="EA49" s="242">
        <v>25</v>
      </c>
      <c r="EB49" s="242" t="s">
        <v>795</v>
      </c>
      <c r="EC49" s="242" t="s">
        <v>1976</v>
      </c>
      <c r="ED49" s="498" t="s">
        <v>152</v>
      </c>
      <c r="EE49" s="22" t="s">
        <v>60</v>
      </c>
      <c r="EF49" s="240"/>
      <c r="EG49" s="154"/>
      <c r="EH49" s="154"/>
      <c r="EK49" s="242">
        <v>45</v>
      </c>
      <c r="EL49" s="242" t="s">
        <v>572</v>
      </c>
      <c r="EM49" s="242" t="s">
        <v>573</v>
      </c>
      <c r="EN49" s="242">
        <v>12</v>
      </c>
      <c r="EO49" s="242">
        <v>38</v>
      </c>
      <c r="EP49" s="242" t="s">
        <v>1524</v>
      </c>
      <c r="EQ49" s="242" t="s">
        <v>58</v>
      </c>
      <c r="ER49" s="498" t="s">
        <v>1245</v>
      </c>
      <c r="ES49" s="22" t="s">
        <v>60</v>
      </c>
      <c r="ET49" s="240"/>
      <c r="EU49" s="154"/>
      <c r="EV49" s="154"/>
      <c r="EY49" s="547">
        <v>38</v>
      </c>
      <c r="EZ49" s="547" t="s">
        <v>540</v>
      </c>
      <c r="FA49" s="547" t="s">
        <v>609</v>
      </c>
      <c r="FB49" s="547">
        <v>85</v>
      </c>
      <c r="FC49" s="547">
        <v>54</v>
      </c>
      <c r="FD49" s="547" t="s">
        <v>646</v>
      </c>
      <c r="FE49" s="547" t="s">
        <v>2194</v>
      </c>
      <c r="FF49" s="547" t="s">
        <v>1598</v>
      </c>
      <c r="FG49" s="547" t="s">
        <v>60</v>
      </c>
      <c r="FH49" s="240"/>
      <c r="FI49" s="154"/>
      <c r="FJ49" s="154"/>
      <c r="FM49" s="22" t="s">
        <v>1037</v>
      </c>
      <c r="FN49" s="22" t="s">
        <v>77</v>
      </c>
      <c r="FO49" s="569" t="s">
        <v>1127</v>
      </c>
      <c r="FP49" s="27" t="s">
        <v>1128</v>
      </c>
      <c r="FQ49" s="118" t="s">
        <v>2147</v>
      </c>
      <c r="FR49" s="568">
        <v>16</v>
      </c>
      <c r="FS49" s="754"/>
      <c r="IF49" s="754"/>
      <c r="IG49" s="754"/>
      <c r="IH49" s="754"/>
      <c r="II49" s="181" t="s">
        <v>2206</v>
      </c>
      <c r="IJ49" s="76">
        <v>14</v>
      </c>
      <c r="IK49" s="754"/>
    </row>
    <row r="50" spans="15:245" ht="31.2" x14ac:dyDescent="0.3">
      <c r="O50" s="510">
        <v>43</v>
      </c>
      <c r="P50" s="507" t="s">
        <v>78</v>
      </c>
      <c r="Q50" s="504" t="s">
        <v>79</v>
      </c>
      <c r="R50" s="507">
        <v>18</v>
      </c>
      <c r="S50" s="507">
        <v>343</v>
      </c>
      <c r="T50" s="507" t="s">
        <v>997</v>
      </c>
      <c r="U50" s="507" t="s">
        <v>444</v>
      </c>
      <c r="V50" s="511" t="s">
        <v>1680</v>
      </c>
      <c r="W50" s="546" t="s">
        <v>60</v>
      </c>
      <c r="X50" s="240"/>
      <c r="Y50" s="154"/>
      <c r="Z50" s="154"/>
      <c r="AC50" s="516">
        <v>42</v>
      </c>
      <c r="AD50" s="516" t="s">
        <v>78</v>
      </c>
      <c r="AE50" s="517" t="s">
        <v>79</v>
      </c>
      <c r="AF50" s="516">
        <v>32</v>
      </c>
      <c r="AG50" s="516">
        <v>481</v>
      </c>
      <c r="AH50" s="516" t="s">
        <v>2011</v>
      </c>
      <c r="AI50" s="516" t="s">
        <v>736</v>
      </c>
      <c r="AJ50" s="520" t="s">
        <v>2432</v>
      </c>
      <c r="AK50" s="549" t="s">
        <v>60</v>
      </c>
      <c r="AL50" s="240"/>
      <c r="AM50" s="154"/>
      <c r="AN50" s="154"/>
      <c r="AQ50" s="518">
        <v>42</v>
      </c>
      <c r="AR50" s="518" t="s">
        <v>873</v>
      </c>
      <c r="AS50" s="522" t="s">
        <v>950</v>
      </c>
      <c r="AT50" s="518">
        <v>18</v>
      </c>
      <c r="AU50" s="518">
        <v>0</v>
      </c>
      <c r="AV50" s="518" t="s">
        <v>1333</v>
      </c>
      <c r="AW50" s="518" t="s">
        <v>417</v>
      </c>
      <c r="AX50" s="523" t="s">
        <v>152</v>
      </c>
      <c r="AY50" s="547" t="s">
        <v>60</v>
      </c>
      <c r="AZ50" s="240"/>
      <c r="BA50" s="154"/>
      <c r="BB50" s="154"/>
      <c r="CG50" s="242">
        <v>40</v>
      </c>
      <c r="CH50" s="242" t="s">
        <v>615</v>
      </c>
      <c r="CI50" s="493" t="s">
        <v>616</v>
      </c>
      <c r="CJ50" s="242">
        <v>39</v>
      </c>
      <c r="CK50" s="242">
        <v>81</v>
      </c>
      <c r="CL50" s="242" t="s">
        <v>1941</v>
      </c>
      <c r="CM50" s="242" t="s">
        <v>58</v>
      </c>
      <c r="CN50" s="498" t="s">
        <v>152</v>
      </c>
      <c r="CO50" s="22" t="s">
        <v>60</v>
      </c>
      <c r="CP50" s="240"/>
      <c r="CQ50" s="154"/>
      <c r="CR50" s="154"/>
      <c r="DI50" s="314">
        <v>44</v>
      </c>
      <c r="DJ50" s="314" t="s">
        <v>521</v>
      </c>
      <c r="DK50" s="314" t="s">
        <v>628</v>
      </c>
      <c r="DL50" s="314">
        <v>12</v>
      </c>
      <c r="DM50" s="314">
        <v>29</v>
      </c>
      <c r="DN50" s="314" t="s">
        <v>223</v>
      </c>
      <c r="DO50" s="314" t="s">
        <v>487</v>
      </c>
      <c r="DP50" s="314" t="s">
        <v>1165</v>
      </c>
      <c r="DQ50" s="314" t="s">
        <v>60</v>
      </c>
      <c r="DR50" s="240"/>
      <c r="DS50" s="154"/>
      <c r="DT50" s="154"/>
      <c r="DW50" s="537">
        <v>33</v>
      </c>
      <c r="DX50" s="537" t="s">
        <v>183</v>
      </c>
      <c r="DY50" s="537" t="s">
        <v>184</v>
      </c>
      <c r="DZ50" s="537">
        <v>207</v>
      </c>
      <c r="EA50" s="537">
        <v>217</v>
      </c>
      <c r="EB50" s="537" t="s">
        <v>461</v>
      </c>
      <c r="EC50" s="537" t="s">
        <v>2433</v>
      </c>
      <c r="ED50" s="539" t="s">
        <v>2434</v>
      </c>
      <c r="EE50" s="314" t="s">
        <v>60</v>
      </c>
      <c r="EF50" s="240"/>
      <c r="EG50" s="154"/>
      <c r="EH50" s="154"/>
      <c r="EK50" s="537">
        <v>46</v>
      </c>
      <c r="EL50" s="537" t="s">
        <v>111</v>
      </c>
      <c r="EM50" s="537" t="s">
        <v>112</v>
      </c>
      <c r="EN50" s="537">
        <v>12</v>
      </c>
      <c r="EO50" s="537">
        <v>89</v>
      </c>
      <c r="EP50" s="537" t="s">
        <v>193</v>
      </c>
      <c r="EQ50" s="537" t="s">
        <v>338</v>
      </c>
      <c r="ER50" s="539" t="s">
        <v>1144</v>
      </c>
      <c r="ES50" s="314" t="s">
        <v>60</v>
      </c>
      <c r="ET50" s="240"/>
      <c r="EU50" s="154"/>
      <c r="EV50" s="154"/>
      <c r="EY50" s="22">
        <v>39</v>
      </c>
      <c r="EZ50" s="22" t="s">
        <v>515</v>
      </c>
      <c r="FA50" s="22" t="s">
        <v>632</v>
      </c>
      <c r="FB50" s="22">
        <v>77</v>
      </c>
      <c r="FC50" s="22">
        <v>268</v>
      </c>
      <c r="FD50" s="22" t="s">
        <v>379</v>
      </c>
      <c r="FE50" s="22" t="s">
        <v>749</v>
      </c>
      <c r="FF50" s="22" t="s">
        <v>424</v>
      </c>
      <c r="FG50" s="22" t="s">
        <v>60</v>
      </c>
      <c r="FH50" s="240"/>
      <c r="FI50" s="154"/>
      <c r="FJ50" s="154"/>
      <c r="FM50" s="133" t="s">
        <v>968</v>
      </c>
      <c r="FN50" s="133" t="s">
        <v>64</v>
      </c>
      <c r="FO50" s="47" t="s">
        <v>1155</v>
      </c>
      <c r="FP50" s="58" t="s">
        <v>116</v>
      </c>
      <c r="FQ50" s="47" t="s">
        <v>2147</v>
      </c>
      <c r="FR50" s="47">
        <v>16</v>
      </c>
      <c r="FS50" s="47">
        <v>16</v>
      </c>
      <c r="IF50" s="76">
        <v>710978248</v>
      </c>
      <c r="IG50" s="76" t="s">
        <v>63</v>
      </c>
      <c r="IH50" s="76" t="s">
        <v>64</v>
      </c>
      <c r="II50" s="181" t="s">
        <v>2400</v>
      </c>
      <c r="IJ50" s="76">
        <v>11</v>
      </c>
    </row>
    <row r="51" spans="15:245" x14ac:dyDescent="0.3">
      <c r="O51" s="509">
        <v>44</v>
      </c>
      <c r="P51" s="505" t="s">
        <v>117</v>
      </c>
      <c r="Q51" s="501" t="s">
        <v>137</v>
      </c>
      <c r="R51" s="505">
        <v>15</v>
      </c>
      <c r="S51" s="505">
        <v>142</v>
      </c>
      <c r="T51" s="505" t="s">
        <v>1050</v>
      </c>
      <c r="U51" s="505" t="s">
        <v>258</v>
      </c>
      <c r="V51" s="506" t="s">
        <v>1711</v>
      </c>
      <c r="W51" s="545" t="s">
        <v>60</v>
      </c>
      <c r="X51" s="240"/>
      <c r="Y51" s="154"/>
      <c r="Z51" s="154"/>
      <c r="AC51" s="505">
        <v>43</v>
      </c>
      <c r="AD51" s="505" t="s">
        <v>260</v>
      </c>
      <c r="AE51" s="501" t="s">
        <v>261</v>
      </c>
      <c r="AF51" s="505">
        <v>32</v>
      </c>
      <c r="AG51" s="505">
        <v>275</v>
      </c>
      <c r="AH51" s="505" t="s">
        <v>778</v>
      </c>
      <c r="AI51" s="505" t="s">
        <v>736</v>
      </c>
      <c r="AJ51" s="506" t="s">
        <v>1219</v>
      </c>
      <c r="AK51" s="545" t="s">
        <v>60</v>
      </c>
      <c r="AL51" s="240"/>
      <c r="AM51" s="154"/>
      <c r="AN51" s="154"/>
      <c r="AQ51" s="242">
        <v>43</v>
      </c>
      <c r="AR51" s="242" t="s">
        <v>1396</v>
      </c>
      <c r="AS51" s="493" t="s">
        <v>1505</v>
      </c>
      <c r="AT51" s="242">
        <v>17</v>
      </c>
      <c r="AU51" s="242">
        <v>50</v>
      </c>
      <c r="AV51" s="242" t="s">
        <v>2011</v>
      </c>
      <c r="AW51" s="242" t="s">
        <v>221</v>
      </c>
      <c r="AX51" s="498" t="s">
        <v>152</v>
      </c>
      <c r="AY51" s="22" t="s">
        <v>60</v>
      </c>
      <c r="AZ51" s="240"/>
      <c r="BA51" s="154"/>
      <c r="BB51" s="154"/>
      <c r="CG51" s="537">
        <v>41</v>
      </c>
      <c r="CH51" s="537" t="s">
        <v>117</v>
      </c>
      <c r="CI51" s="538" t="s">
        <v>137</v>
      </c>
      <c r="CJ51" s="537">
        <v>33</v>
      </c>
      <c r="CK51" s="537">
        <v>229</v>
      </c>
      <c r="CL51" s="537" t="s">
        <v>1316</v>
      </c>
      <c r="CM51" s="537" t="s">
        <v>1211</v>
      </c>
      <c r="CN51" s="539" t="s">
        <v>314</v>
      </c>
      <c r="CO51" s="314" t="s">
        <v>60</v>
      </c>
      <c r="CP51" s="240"/>
      <c r="CQ51" s="154"/>
      <c r="CR51" s="154"/>
      <c r="DI51" s="22">
        <v>45</v>
      </c>
      <c r="DJ51" s="22" t="s">
        <v>260</v>
      </c>
      <c r="DK51" s="22" t="s">
        <v>261</v>
      </c>
      <c r="DL51" s="22">
        <v>11</v>
      </c>
      <c r="DM51" s="22">
        <v>75</v>
      </c>
      <c r="DN51" s="22" t="s">
        <v>895</v>
      </c>
      <c r="DO51" s="22" t="s">
        <v>1296</v>
      </c>
      <c r="DP51" s="22" t="s">
        <v>845</v>
      </c>
      <c r="DQ51" s="22" t="s">
        <v>60</v>
      </c>
      <c r="DR51" s="240"/>
      <c r="DS51" s="154"/>
      <c r="DT51" s="154"/>
      <c r="DW51" s="242">
        <v>34</v>
      </c>
      <c r="DX51" s="242" t="s">
        <v>323</v>
      </c>
      <c r="DY51" s="242" t="s">
        <v>324</v>
      </c>
      <c r="DZ51" s="242">
        <v>206</v>
      </c>
      <c r="EA51" s="242">
        <v>145</v>
      </c>
      <c r="EB51" s="242" t="s">
        <v>233</v>
      </c>
      <c r="EC51" s="242" t="s">
        <v>1571</v>
      </c>
      <c r="ED51" s="498" t="s">
        <v>1981</v>
      </c>
      <c r="EE51" s="22" t="s">
        <v>60</v>
      </c>
      <c r="EF51" s="240"/>
      <c r="EG51" s="154"/>
      <c r="EH51" s="154"/>
      <c r="EY51" s="547">
        <v>40</v>
      </c>
      <c r="EZ51" s="547" t="s">
        <v>615</v>
      </c>
      <c r="FA51" s="547" t="s">
        <v>616</v>
      </c>
      <c r="FB51" s="547">
        <v>67</v>
      </c>
      <c r="FC51" s="547">
        <v>40</v>
      </c>
      <c r="FD51" s="547" t="s">
        <v>1841</v>
      </c>
      <c r="FE51" s="547" t="s">
        <v>2435</v>
      </c>
      <c r="FF51" s="547" t="s">
        <v>2436</v>
      </c>
      <c r="FG51" s="547" t="s">
        <v>60</v>
      </c>
      <c r="FH51" s="240"/>
      <c r="FI51" s="154"/>
      <c r="FJ51" s="154"/>
      <c r="FM51" s="60" t="s">
        <v>107</v>
      </c>
      <c r="FN51" s="60" t="s">
        <v>77</v>
      </c>
      <c r="FO51" s="575" t="s">
        <v>236</v>
      </c>
      <c r="FP51" s="575" t="s">
        <v>440</v>
      </c>
      <c r="FQ51" s="118" t="s">
        <v>2147</v>
      </c>
      <c r="FR51" s="575">
        <v>25</v>
      </c>
      <c r="FS51" s="118">
        <v>25</v>
      </c>
      <c r="IF51" s="76">
        <v>450000526</v>
      </c>
      <c r="IG51" s="76" t="s">
        <v>2075</v>
      </c>
      <c r="IH51" s="76" t="s">
        <v>200</v>
      </c>
      <c r="II51" s="13" t="s">
        <v>2437</v>
      </c>
      <c r="IJ51" s="76">
        <v>40</v>
      </c>
    </row>
    <row r="52" spans="15:245" x14ac:dyDescent="0.3">
      <c r="O52" s="510">
        <v>45</v>
      </c>
      <c r="P52" s="507" t="s">
        <v>362</v>
      </c>
      <c r="Q52" s="504" t="s">
        <v>363</v>
      </c>
      <c r="R52" s="507">
        <v>14</v>
      </c>
      <c r="S52" s="507">
        <v>4</v>
      </c>
      <c r="T52" s="507" t="s">
        <v>2114</v>
      </c>
      <c r="U52" s="507" t="s">
        <v>1390</v>
      </c>
      <c r="V52" s="511" t="s">
        <v>152</v>
      </c>
      <c r="W52" s="546" t="s">
        <v>60</v>
      </c>
      <c r="X52" s="240"/>
      <c r="Y52" s="154"/>
      <c r="Z52" s="154"/>
      <c r="AC52" s="516">
        <v>44</v>
      </c>
      <c r="AD52" s="516" t="s">
        <v>353</v>
      </c>
      <c r="AE52" s="517" t="s">
        <v>354</v>
      </c>
      <c r="AF52" s="516">
        <v>25</v>
      </c>
      <c r="AG52" s="516">
        <v>25</v>
      </c>
      <c r="AH52" s="516" t="s">
        <v>1617</v>
      </c>
      <c r="AI52" s="516" t="s">
        <v>584</v>
      </c>
      <c r="AJ52" s="520" t="s">
        <v>152</v>
      </c>
      <c r="AK52" s="549" t="s">
        <v>60</v>
      </c>
      <c r="AL52" s="240"/>
      <c r="AM52" s="154"/>
      <c r="AN52" s="154"/>
      <c r="AQ52" s="518">
        <v>44</v>
      </c>
      <c r="AR52" s="518" t="s">
        <v>226</v>
      </c>
      <c r="AS52" s="522" t="s">
        <v>272</v>
      </c>
      <c r="AT52" s="518">
        <v>17</v>
      </c>
      <c r="AU52" s="518">
        <v>70</v>
      </c>
      <c r="AV52" s="518" t="s">
        <v>1524</v>
      </c>
      <c r="AW52" s="518" t="s">
        <v>590</v>
      </c>
      <c r="AX52" s="523" t="s">
        <v>833</v>
      </c>
      <c r="AY52" s="547" t="s">
        <v>60</v>
      </c>
      <c r="AZ52" s="240"/>
      <c r="BA52" s="154"/>
      <c r="BB52" s="154"/>
      <c r="CG52" s="242">
        <v>42</v>
      </c>
      <c r="CH52" s="242" t="s">
        <v>448</v>
      </c>
      <c r="CI52" s="493" t="s">
        <v>494</v>
      </c>
      <c r="CJ52" s="242">
        <v>32</v>
      </c>
      <c r="CK52" s="242">
        <v>74</v>
      </c>
      <c r="CL52" s="242" t="s">
        <v>934</v>
      </c>
      <c r="CM52" s="242" t="s">
        <v>545</v>
      </c>
      <c r="CN52" s="498" t="s">
        <v>1820</v>
      </c>
      <c r="CO52" s="22" t="s">
        <v>60</v>
      </c>
      <c r="CP52" s="240"/>
      <c r="CQ52" s="154"/>
      <c r="CR52" s="154"/>
      <c r="DW52" s="537">
        <v>35</v>
      </c>
      <c r="DX52" s="537" t="s">
        <v>279</v>
      </c>
      <c r="DY52" s="537" t="s">
        <v>280</v>
      </c>
      <c r="DZ52" s="537">
        <v>202</v>
      </c>
      <c r="EA52" s="537">
        <v>114</v>
      </c>
      <c r="EB52" s="537" t="s">
        <v>710</v>
      </c>
      <c r="EC52" s="537" t="s">
        <v>524</v>
      </c>
      <c r="ED52" s="539" t="s">
        <v>2438</v>
      </c>
      <c r="EE52" s="314" t="s">
        <v>60</v>
      </c>
      <c r="EF52" s="240"/>
      <c r="EG52" s="154"/>
      <c r="EH52" s="154"/>
      <c r="EY52" s="22">
        <v>41</v>
      </c>
      <c r="EZ52" s="22" t="s">
        <v>405</v>
      </c>
      <c r="FA52" s="22" t="s">
        <v>485</v>
      </c>
      <c r="FB52" s="22">
        <v>67</v>
      </c>
      <c r="FC52" s="22">
        <v>1</v>
      </c>
      <c r="FD52" s="22" t="s">
        <v>1781</v>
      </c>
      <c r="FE52" s="22" t="s">
        <v>1763</v>
      </c>
      <c r="FF52" s="22" t="s">
        <v>152</v>
      </c>
      <c r="FG52" s="22" t="s">
        <v>60</v>
      </c>
      <c r="FH52" s="240"/>
      <c r="FI52" s="154"/>
      <c r="FJ52" s="154"/>
      <c r="FM52" s="133" t="s">
        <v>1061</v>
      </c>
      <c r="FN52" s="133" t="s">
        <v>77</v>
      </c>
      <c r="FO52" s="573" t="s">
        <v>448</v>
      </c>
      <c r="FP52" s="573" t="s">
        <v>494</v>
      </c>
      <c r="FQ52" s="573" t="s">
        <v>2148</v>
      </c>
      <c r="FR52" s="573">
        <v>21</v>
      </c>
      <c r="FS52" s="573">
        <v>21</v>
      </c>
      <c r="IF52" s="76">
        <v>890000250</v>
      </c>
      <c r="IG52" s="76" t="s">
        <v>709</v>
      </c>
      <c r="IH52" s="76" t="s">
        <v>200</v>
      </c>
      <c r="II52" s="76" t="s">
        <v>2437</v>
      </c>
      <c r="IJ52" s="76">
        <v>27</v>
      </c>
    </row>
    <row r="53" spans="15:245" ht="31.2" x14ac:dyDescent="0.3">
      <c r="O53" s="509">
        <v>46</v>
      </c>
      <c r="P53" s="505" t="s">
        <v>144</v>
      </c>
      <c r="Q53" s="501" t="s">
        <v>146</v>
      </c>
      <c r="R53" s="505">
        <v>14</v>
      </c>
      <c r="S53" s="505">
        <v>85</v>
      </c>
      <c r="T53" s="505" t="s">
        <v>909</v>
      </c>
      <c r="U53" s="505" t="s">
        <v>685</v>
      </c>
      <c r="V53" s="506" t="s">
        <v>1318</v>
      </c>
      <c r="W53" s="545" t="s">
        <v>60</v>
      </c>
      <c r="X53" s="240"/>
      <c r="Y53" s="154"/>
      <c r="Z53" s="154"/>
      <c r="AC53" s="505">
        <v>45</v>
      </c>
      <c r="AD53" s="505" t="s">
        <v>344</v>
      </c>
      <c r="AE53" s="501" t="s">
        <v>345</v>
      </c>
      <c r="AF53" s="505">
        <v>25</v>
      </c>
      <c r="AG53" s="505">
        <v>284</v>
      </c>
      <c r="AH53" s="505" t="s">
        <v>1316</v>
      </c>
      <c r="AI53" s="505" t="s">
        <v>826</v>
      </c>
      <c r="AJ53" s="506" t="s">
        <v>2439</v>
      </c>
      <c r="AK53" s="545" t="s">
        <v>60</v>
      </c>
      <c r="AL53" s="240"/>
      <c r="AM53" s="154"/>
      <c r="AN53" s="154"/>
      <c r="AQ53" s="242">
        <v>45</v>
      </c>
      <c r="AR53" s="242" t="s">
        <v>284</v>
      </c>
      <c r="AS53" s="493" t="s">
        <v>288</v>
      </c>
      <c r="AT53" s="242">
        <v>15</v>
      </c>
      <c r="AU53" s="242">
        <v>97</v>
      </c>
      <c r="AV53" s="242" t="s">
        <v>1381</v>
      </c>
      <c r="AW53" s="242" t="s">
        <v>1532</v>
      </c>
      <c r="AX53" s="498" t="s">
        <v>314</v>
      </c>
      <c r="AY53" s="22" t="s">
        <v>60</v>
      </c>
      <c r="AZ53" s="240"/>
      <c r="BA53" s="154"/>
      <c r="BB53" s="154"/>
      <c r="CG53" s="537">
        <v>43</v>
      </c>
      <c r="CH53" s="537" t="s">
        <v>260</v>
      </c>
      <c r="CI53" s="538" t="s">
        <v>261</v>
      </c>
      <c r="CJ53" s="537">
        <v>29</v>
      </c>
      <c r="CK53" s="537">
        <v>165</v>
      </c>
      <c r="CL53" s="537" t="s">
        <v>1501</v>
      </c>
      <c r="CM53" s="537" t="s">
        <v>1793</v>
      </c>
      <c r="CN53" s="539" t="s">
        <v>2440</v>
      </c>
      <c r="CO53" s="314" t="s">
        <v>60</v>
      </c>
      <c r="CP53" s="240"/>
      <c r="CQ53" s="154"/>
      <c r="CR53" s="154"/>
      <c r="DW53" s="242">
        <v>37</v>
      </c>
      <c r="DX53" s="242" t="s">
        <v>117</v>
      </c>
      <c r="DY53" s="242" t="s">
        <v>137</v>
      </c>
      <c r="DZ53" s="242">
        <v>183</v>
      </c>
      <c r="EA53" s="242">
        <v>210</v>
      </c>
      <c r="EB53" s="242" t="s">
        <v>129</v>
      </c>
      <c r="EC53" s="242" t="s">
        <v>1369</v>
      </c>
      <c r="ED53" s="498" t="s">
        <v>1823</v>
      </c>
      <c r="EE53" s="22" t="s">
        <v>60</v>
      </c>
      <c r="EF53" s="240"/>
      <c r="EG53" s="154"/>
      <c r="EH53" s="154"/>
      <c r="EY53" s="547">
        <v>42</v>
      </c>
      <c r="EZ53" s="547" t="s">
        <v>323</v>
      </c>
      <c r="FA53" s="547" t="s">
        <v>324</v>
      </c>
      <c r="FB53" s="547">
        <v>58</v>
      </c>
      <c r="FC53" s="547">
        <v>181</v>
      </c>
      <c r="FD53" s="547" t="s">
        <v>737</v>
      </c>
      <c r="FE53" s="547" t="s">
        <v>1089</v>
      </c>
      <c r="FF53" s="547" t="s">
        <v>1282</v>
      </c>
      <c r="FG53" s="547" t="s">
        <v>60</v>
      </c>
      <c r="FH53" s="240"/>
      <c r="FI53" s="154"/>
      <c r="FJ53" s="154"/>
      <c r="FM53" s="22" t="s">
        <v>2149</v>
      </c>
      <c r="FN53" s="307" t="s">
        <v>200</v>
      </c>
      <c r="FO53" s="118" t="s">
        <v>1155</v>
      </c>
      <c r="FP53" s="82" t="s">
        <v>116</v>
      </c>
      <c r="FQ53" s="22" t="s">
        <v>2149</v>
      </c>
      <c r="FR53" s="76">
        <v>24</v>
      </c>
      <c r="FS53" s="754">
        <f>SUM(FR53,FR54,FR55,FR56,FR57,FR58)</f>
        <v>114</v>
      </c>
      <c r="IF53" s="76">
        <v>890000292</v>
      </c>
      <c r="IG53" s="76" t="s">
        <v>2063</v>
      </c>
      <c r="IH53" s="76" t="s">
        <v>77</v>
      </c>
      <c r="II53" s="76" t="s">
        <v>2437</v>
      </c>
      <c r="IJ53" s="76">
        <v>19</v>
      </c>
    </row>
    <row r="54" spans="15:245" x14ac:dyDescent="0.3">
      <c r="O54" s="510">
        <v>47</v>
      </c>
      <c r="P54" s="507" t="s">
        <v>244</v>
      </c>
      <c r="Q54" s="504" t="s">
        <v>330</v>
      </c>
      <c r="R54" s="507">
        <v>14</v>
      </c>
      <c r="S54" s="507">
        <v>220</v>
      </c>
      <c r="T54" s="507" t="s">
        <v>544</v>
      </c>
      <c r="U54" s="507" t="s">
        <v>1390</v>
      </c>
      <c r="V54" s="511" t="s">
        <v>1318</v>
      </c>
      <c r="W54" s="546" t="s">
        <v>60</v>
      </c>
      <c r="X54" s="240"/>
      <c r="Y54" s="154"/>
      <c r="Z54" s="154"/>
      <c r="AC54" s="516">
        <v>46</v>
      </c>
      <c r="AD54" s="516" t="s">
        <v>448</v>
      </c>
      <c r="AE54" s="517" t="s">
        <v>494</v>
      </c>
      <c r="AF54" s="516">
        <v>22</v>
      </c>
      <c r="AG54" s="516">
        <v>86</v>
      </c>
      <c r="AH54" s="516" t="s">
        <v>1689</v>
      </c>
      <c r="AI54" s="516" t="s">
        <v>861</v>
      </c>
      <c r="AJ54" s="520" t="s">
        <v>429</v>
      </c>
      <c r="AK54" s="549" t="s">
        <v>60</v>
      </c>
      <c r="AL54" s="240"/>
      <c r="AM54" s="154"/>
      <c r="AN54" s="154"/>
      <c r="AQ54" s="518">
        <v>46</v>
      </c>
      <c r="AR54" s="518" t="s">
        <v>91</v>
      </c>
      <c r="AS54" s="522" t="s">
        <v>92</v>
      </c>
      <c r="AT54" s="518">
        <v>12</v>
      </c>
      <c r="AU54" s="518">
        <v>67</v>
      </c>
      <c r="AV54" s="518" t="s">
        <v>386</v>
      </c>
      <c r="AW54" s="518" t="s">
        <v>338</v>
      </c>
      <c r="AX54" s="523" t="s">
        <v>314</v>
      </c>
      <c r="AY54" s="547" t="s">
        <v>60</v>
      </c>
      <c r="AZ54" s="240"/>
      <c r="BA54" s="154"/>
      <c r="BB54" s="154"/>
      <c r="CG54" s="242">
        <v>44</v>
      </c>
      <c r="CH54" s="242" t="s">
        <v>521</v>
      </c>
      <c r="CI54" s="493" t="s">
        <v>628</v>
      </c>
      <c r="CJ54" s="242">
        <v>28</v>
      </c>
      <c r="CK54" s="242">
        <v>37</v>
      </c>
      <c r="CL54" s="242" t="s">
        <v>831</v>
      </c>
      <c r="CM54" s="242" t="s">
        <v>487</v>
      </c>
      <c r="CN54" s="498" t="s">
        <v>152</v>
      </c>
      <c r="CO54" s="22" t="s">
        <v>60</v>
      </c>
      <c r="CP54" s="240"/>
      <c r="CQ54" s="154"/>
      <c r="CR54" s="154"/>
      <c r="DW54" s="537">
        <v>38</v>
      </c>
      <c r="DX54" s="537" t="s">
        <v>284</v>
      </c>
      <c r="DY54" s="537" t="s">
        <v>288</v>
      </c>
      <c r="DZ54" s="537">
        <v>145</v>
      </c>
      <c r="EA54" s="537">
        <v>371</v>
      </c>
      <c r="EB54" s="537" t="s">
        <v>625</v>
      </c>
      <c r="EC54" s="537" t="s">
        <v>1287</v>
      </c>
      <c r="ED54" s="539" t="s">
        <v>2441</v>
      </c>
      <c r="EE54" s="314" t="s">
        <v>60</v>
      </c>
      <c r="EF54" s="240"/>
      <c r="EG54" s="154"/>
      <c r="EH54" s="154"/>
      <c r="EY54" s="22">
        <v>43</v>
      </c>
      <c r="EZ54" s="22" t="s">
        <v>474</v>
      </c>
      <c r="FA54" s="22" t="s">
        <v>648</v>
      </c>
      <c r="FB54" s="22">
        <v>53</v>
      </c>
      <c r="FC54" s="22">
        <v>0</v>
      </c>
      <c r="FD54" s="22" t="s">
        <v>643</v>
      </c>
      <c r="FE54" s="22" t="s">
        <v>1427</v>
      </c>
      <c r="FF54" s="22" t="s">
        <v>152</v>
      </c>
      <c r="FG54" s="22" t="s">
        <v>60</v>
      </c>
      <c r="FH54" s="240"/>
      <c r="FI54" s="154"/>
      <c r="FJ54" s="154"/>
      <c r="FM54" s="22" t="s">
        <v>2149</v>
      </c>
      <c r="FN54" s="307" t="s">
        <v>200</v>
      </c>
      <c r="FO54" s="60" t="s">
        <v>65</v>
      </c>
      <c r="FP54" s="577" t="s">
        <v>66</v>
      </c>
      <c r="FQ54" s="22" t="s">
        <v>2149</v>
      </c>
      <c r="FR54" s="76">
        <v>22</v>
      </c>
      <c r="FS54" s="754"/>
      <c r="IF54" s="76">
        <v>100007285</v>
      </c>
      <c r="IG54" s="76" t="s">
        <v>2066</v>
      </c>
      <c r="IH54" s="76" t="s">
        <v>77</v>
      </c>
      <c r="II54" s="76" t="s">
        <v>2437</v>
      </c>
      <c r="IJ54" s="76">
        <v>13</v>
      </c>
    </row>
    <row r="55" spans="15:245" x14ac:dyDescent="0.3">
      <c r="O55" s="509">
        <v>48</v>
      </c>
      <c r="P55" s="505" t="s">
        <v>448</v>
      </c>
      <c r="Q55" s="501" t="s">
        <v>494</v>
      </c>
      <c r="R55" s="505">
        <v>14</v>
      </c>
      <c r="S55" s="505">
        <v>209</v>
      </c>
      <c r="T55" s="505" t="s">
        <v>895</v>
      </c>
      <c r="U55" s="505" t="s">
        <v>1266</v>
      </c>
      <c r="V55" s="506" t="s">
        <v>2047</v>
      </c>
      <c r="W55" s="545" t="s">
        <v>60</v>
      </c>
      <c r="X55" s="240"/>
      <c r="Y55" s="154"/>
      <c r="Z55" s="154"/>
      <c r="AC55" s="505">
        <v>47</v>
      </c>
      <c r="AD55" s="505" t="s">
        <v>117</v>
      </c>
      <c r="AE55" s="501" t="s">
        <v>137</v>
      </c>
      <c r="AF55" s="505">
        <v>18</v>
      </c>
      <c r="AG55" s="505">
        <v>158</v>
      </c>
      <c r="AH55" s="505" t="s">
        <v>703</v>
      </c>
      <c r="AI55" s="505" t="s">
        <v>1186</v>
      </c>
      <c r="AJ55" s="506" t="s">
        <v>2442</v>
      </c>
      <c r="AK55" s="545" t="s">
        <v>60</v>
      </c>
      <c r="AL55" s="240"/>
      <c r="AM55" s="154"/>
      <c r="AN55" s="154"/>
      <c r="AQ55" s="12"/>
      <c r="AR55" s="12"/>
      <c r="AS55" s="12"/>
      <c r="AT55" s="12"/>
      <c r="AU55" s="12"/>
      <c r="AV55" s="12"/>
      <c r="AW55" s="12"/>
      <c r="AX55" s="12"/>
      <c r="AY55" s="207"/>
      <c r="CG55" s="537">
        <v>45</v>
      </c>
      <c r="CH55" s="537" t="s">
        <v>334</v>
      </c>
      <c r="CI55" s="538" t="s">
        <v>393</v>
      </c>
      <c r="CJ55" s="537">
        <v>24</v>
      </c>
      <c r="CK55" s="537">
        <v>104</v>
      </c>
      <c r="CL55" s="537" t="s">
        <v>201</v>
      </c>
      <c r="CM55" s="537" t="s">
        <v>808</v>
      </c>
      <c r="CN55" s="539" t="s">
        <v>1165</v>
      </c>
      <c r="CO55" s="314" t="s">
        <v>60</v>
      </c>
      <c r="CP55" s="240"/>
      <c r="CQ55" s="154"/>
      <c r="CR55" s="154"/>
      <c r="DW55" s="242">
        <v>39</v>
      </c>
      <c r="DX55" s="242" t="s">
        <v>857</v>
      </c>
      <c r="DY55" s="242" t="s">
        <v>959</v>
      </c>
      <c r="DZ55" s="242">
        <v>140</v>
      </c>
      <c r="EA55" s="242">
        <v>40</v>
      </c>
      <c r="EB55" s="242" t="s">
        <v>2103</v>
      </c>
      <c r="EC55" s="242" t="s">
        <v>58</v>
      </c>
      <c r="ED55" s="498" t="s">
        <v>152</v>
      </c>
      <c r="EE55" s="22" t="s">
        <v>60</v>
      </c>
      <c r="EF55" s="240"/>
      <c r="EG55" s="154"/>
      <c r="EH55" s="154"/>
      <c r="EY55" s="547">
        <v>44</v>
      </c>
      <c r="EZ55" s="547" t="s">
        <v>344</v>
      </c>
      <c r="FA55" s="547" t="s">
        <v>345</v>
      </c>
      <c r="FB55" s="547">
        <v>48</v>
      </c>
      <c r="FC55" s="547">
        <v>112</v>
      </c>
      <c r="FD55" s="547" t="s">
        <v>668</v>
      </c>
      <c r="FE55" s="547" t="s">
        <v>454</v>
      </c>
      <c r="FF55" s="547" t="s">
        <v>1165</v>
      </c>
      <c r="FG55" s="547" t="s">
        <v>60</v>
      </c>
      <c r="FH55" s="240"/>
      <c r="FI55" s="154"/>
      <c r="FJ55" s="154"/>
      <c r="FM55" s="22" t="s">
        <v>2149</v>
      </c>
      <c r="FN55" s="307" t="s">
        <v>200</v>
      </c>
      <c r="FO55" s="76" t="s">
        <v>144</v>
      </c>
      <c r="FP55" s="76" t="s">
        <v>146</v>
      </c>
      <c r="FQ55" s="22" t="s">
        <v>2149</v>
      </c>
      <c r="FR55" s="76">
        <v>19</v>
      </c>
      <c r="FS55" s="754"/>
      <c r="IF55" s="76">
        <v>210987673</v>
      </c>
      <c r="IG55" s="76" t="s">
        <v>968</v>
      </c>
      <c r="IH55" s="76" t="s">
        <v>64</v>
      </c>
      <c r="II55" s="76" t="s">
        <v>2206</v>
      </c>
      <c r="IJ55" s="76">
        <v>17</v>
      </c>
    </row>
    <row r="56" spans="15:245" x14ac:dyDescent="0.3">
      <c r="O56" s="510">
        <v>49</v>
      </c>
      <c r="P56" s="507" t="s">
        <v>101</v>
      </c>
      <c r="Q56" s="504" t="s">
        <v>127</v>
      </c>
      <c r="R56" s="507">
        <v>11</v>
      </c>
      <c r="S56" s="507">
        <v>38</v>
      </c>
      <c r="T56" s="507" t="s">
        <v>1032</v>
      </c>
      <c r="U56" s="507" t="s">
        <v>1211</v>
      </c>
      <c r="V56" s="511" t="s">
        <v>644</v>
      </c>
      <c r="W56" s="546" t="s">
        <v>60</v>
      </c>
      <c r="X56" s="240"/>
      <c r="Y56" s="154"/>
      <c r="Z56" s="154"/>
      <c r="AC56" s="516">
        <v>48</v>
      </c>
      <c r="AD56" s="516" t="s">
        <v>91</v>
      </c>
      <c r="AE56" s="517" t="s">
        <v>92</v>
      </c>
      <c r="AF56" s="516">
        <v>14</v>
      </c>
      <c r="AG56" s="516">
        <v>61</v>
      </c>
      <c r="AH56" s="516" t="s">
        <v>701</v>
      </c>
      <c r="AI56" s="516" t="s">
        <v>1266</v>
      </c>
      <c r="AJ56" s="520" t="s">
        <v>2006</v>
      </c>
      <c r="AK56" s="549" t="s">
        <v>60</v>
      </c>
      <c r="AL56" s="240"/>
      <c r="AM56" s="154"/>
      <c r="AN56" s="154"/>
      <c r="CG56" s="242">
        <v>47</v>
      </c>
      <c r="CH56" s="242" t="s">
        <v>91</v>
      </c>
      <c r="CI56" s="493" t="s">
        <v>92</v>
      </c>
      <c r="CJ56" s="242">
        <v>21</v>
      </c>
      <c r="CK56" s="242">
        <v>90</v>
      </c>
      <c r="CL56" s="242" t="s">
        <v>377</v>
      </c>
      <c r="CM56" s="242" t="s">
        <v>1776</v>
      </c>
      <c r="CN56" s="498" t="s">
        <v>1375</v>
      </c>
      <c r="CO56" s="22" t="s">
        <v>60</v>
      </c>
      <c r="CP56" s="240"/>
      <c r="CQ56" s="154"/>
      <c r="CR56" s="154"/>
      <c r="DW56" s="537">
        <v>40</v>
      </c>
      <c r="DX56" s="537" t="s">
        <v>615</v>
      </c>
      <c r="DY56" s="537" t="s">
        <v>616</v>
      </c>
      <c r="DZ56" s="537">
        <v>138</v>
      </c>
      <c r="EA56" s="537">
        <v>98</v>
      </c>
      <c r="EB56" s="537" t="s">
        <v>2443</v>
      </c>
      <c r="EC56" s="537" t="s">
        <v>1242</v>
      </c>
      <c r="ED56" s="539" t="s">
        <v>152</v>
      </c>
      <c r="EE56" s="314" t="s">
        <v>60</v>
      </c>
      <c r="EF56" s="240"/>
      <c r="EG56" s="154"/>
      <c r="EH56" s="154"/>
      <c r="EY56" s="22">
        <v>45</v>
      </c>
      <c r="EZ56" s="22" t="s">
        <v>86</v>
      </c>
      <c r="FA56" s="22" t="s">
        <v>87</v>
      </c>
      <c r="FB56" s="22">
        <v>44</v>
      </c>
      <c r="FC56" s="22">
        <v>666</v>
      </c>
      <c r="FD56" s="22" t="s">
        <v>1137</v>
      </c>
      <c r="FE56" s="22" t="s">
        <v>1052</v>
      </c>
      <c r="FF56" s="22" t="s">
        <v>429</v>
      </c>
      <c r="FG56" s="22" t="s">
        <v>60</v>
      </c>
      <c r="FH56" s="240"/>
      <c r="FI56" s="154"/>
      <c r="FJ56" s="154"/>
      <c r="FM56" s="22" t="s">
        <v>2149</v>
      </c>
      <c r="FN56" s="307" t="s">
        <v>200</v>
      </c>
      <c r="FO56" s="76" t="s">
        <v>117</v>
      </c>
      <c r="FP56" s="76" t="s">
        <v>118</v>
      </c>
      <c r="FQ56" s="22" t="s">
        <v>2149</v>
      </c>
      <c r="FR56" s="76">
        <v>19</v>
      </c>
      <c r="FS56" s="754"/>
      <c r="IF56" s="76">
        <v>210987640</v>
      </c>
      <c r="IG56" s="76" t="s">
        <v>1068</v>
      </c>
      <c r="IH56" s="76" t="s">
        <v>64</v>
      </c>
      <c r="II56" s="76" t="s">
        <v>2148</v>
      </c>
      <c r="IJ56" s="76">
        <v>12</v>
      </c>
    </row>
    <row r="57" spans="15:245" x14ac:dyDescent="0.3">
      <c r="AC57" s="505">
        <v>49</v>
      </c>
      <c r="AD57" s="505" t="s">
        <v>500</v>
      </c>
      <c r="AE57" s="501" t="s">
        <v>501</v>
      </c>
      <c r="AF57" s="505">
        <v>13</v>
      </c>
      <c r="AG57" s="505">
        <v>0</v>
      </c>
      <c r="AH57" s="505" t="s">
        <v>1554</v>
      </c>
      <c r="AI57" s="505" t="s">
        <v>2336</v>
      </c>
      <c r="AJ57" s="506" t="s">
        <v>152</v>
      </c>
      <c r="AK57" s="545" t="s">
        <v>60</v>
      </c>
      <c r="AL57" s="240"/>
      <c r="AM57" s="154"/>
      <c r="AN57" s="154"/>
      <c r="CG57" s="537">
        <v>48</v>
      </c>
      <c r="CH57" s="537" t="s">
        <v>500</v>
      </c>
      <c r="CI57" s="538" t="s">
        <v>501</v>
      </c>
      <c r="CJ57" s="537">
        <v>19</v>
      </c>
      <c r="CK57" s="537">
        <v>0</v>
      </c>
      <c r="CL57" s="537" t="s">
        <v>1540</v>
      </c>
      <c r="CM57" s="537" t="s">
        <v>380</v>
      </c>
      <c r="CN57" s="539" t="s">
        <v>152</v>
      </c>
      <c r="CO57" s="314" t="s">
        <v>60</v>
      </c>
      <c r="CP57" s="240"/>
      <c r="CQ57" s="154"/>
      <c r="CR57" s="154"/>
      <c r="DW57" s="242">
        <v>41</v>
      </c>
      <c r="DX57" s="242" t="s">
        <v>226</v>
      </c>
      <c r="DY57" s="242" t="s">
        <v>272</v>
      </c>
      <c r="DZ57" s="242">
        <v>115</v>
      </c>
      <c r="EA57" s="242">
        <v>309</v>
      </c>
      <c r="EB57" s="242" t="s">
        <v>1554</v>
      </c>
      <c r="EC57" s="242" t="s">
        <v>795</v>
      </c>
      <c r="ED57" s="498" t="s">
        <v>2372</v>
      </c>
      <c r="EE57" s="22" t="s">
        <v>60</v>
      </c>
      <c r="EF57" s="240"/>
      <c r="EG57" s="154"/>
      <c r="EH57" s="154"/>
      <c r="EY57" s="547">
        <v>46</v>
      </c>
      <c r="EZ57" s="547" t="s">
        <v>624</v>
      </c>
      <c r="FA57" s="547" t="s">
        <v>527</v>
      </c>
      <c r="FB57" s="547">
        <v>28</v>
      </c>
      <c r="FC57" s="547">
        <v>9</v>
      </c>
      <c r="FD57" s="547" t="s">
        <v>1931</v>
      </c>
      <c r="FE57" s="547" t="s">
        <v>58</v>
      </c>
      <c r="FF57" s="547" t="s">
        <v>152</v>
      </c>
      <c r="FG57" s="547" t="s">
        <v>60</v>
      </c>
      <c r="FH57" s="240"/>
      <c r="FI57" s="154"/>
      <c r="FJ57" s="154"/>
      <c r="FM57" s="22" t="s">
        <v>2149</v>
      </c>
      <c r="FN57" s="307" t="s">
        <v>200</v>
      </c>
      <c r="FO57" s="76" t="s">
        <v>1208</v>
      </c>
      <c r="FP57" s="76" t="s">
        <v>2271</v>
      </c>
      <c r="FQ57" s="22" t="s">
        <v>2149</v>
      </c>
      <c r="FR57" s="76">
        <v>19</v>
      </c>
      <c r="FS57" s="754"/>
      <c r="IF57" s="76">
        <v>710978347</v>
      </c>
      <c r="IG57" s="76" t="s">
        <v>2149</v>
      </c>
      <c r="IH57" s="76" t="s">
        <v>200</v>
      </c>
      <c r="II57" s="76" t="s">
        <v>2149</v>
      </c>
      <c r="IJ57" s="76">
        <v>157</v>
      </c>
    </row>
    <row r="58" spans="15:245" x14ac:dyDescent="0.3">
      <c r="AC58" s="516">
        <v>50</v>
      </c>
      <c r="AD58" s="516" t="s">
        <v>395</v>
      </c>
      <c r="AE58" s="517" t="s">
        <v>480</v>
      </c>
      <c r="AF58" s="516">
        <v>11</v>
      </c>
      <c r="AG58" s="516">
        <v>0</v>
      </c>
      <c r="AH58" s="516" t="s">
        <v>1268</v>
      </c>
      <c r="AI58" s="516" t="s">
        <v>58</v>
      </c>
      <c r="AJ58" s="520" t="s">
        <v>152</v>
      </c>
      <c r="AK58" s="549" t="s">
        <v>60</v>
      </c>
      <c r="AL58" s="240"/>
      <c r="AM58" s="154"/>
      <c r="AN58" s="154"/>
      <c r="CG58" s="242">
        <v>49</v>
      </c>
      <c r="CH58" s="242" t="s">
        <v>111</v>
      </c>
      <c r="CI58" s="493" t="s">
        <v>112</v>
      </c>
      <c r="CJ58" s="242">
        <v>18</v>
      </c>
      <c r="CK58" s="242">
        <v>169</v>
      </c>
      <c r="CL58" s="242" t="s">
        <v>2249</v>
      </c>
      <c r="CM58" s="242" t="s">
        <v>713</v>
      </c>
      <c r="CN58" s="498" t="s">
        <v>1680</v>
      </c>
      <c r="CO58" s="22" t="s">
        <v>60</v>
      </c>
      <c r="CP58" s="240"/>
      <c r="CQ58" s="154"/>
      <c r="CR58" s="154"/>
      <c r="DW58" s="537">
        <v>42</v>
      </c>
      <c r="DX58" s="537" t="s">
        <v>91</v>
      </c>
      <c r="DY58" s="537" t="s">
        <v>92</v>
      </c>
      <c r="DZ58" s="537">
        <v>107</v>
      </c>
      <c r="EA58" s="537">
        <v>159</v>
      </c>
      <c r="EB58" s="537" t="s">
        <v>827</v>
      </c>
      <c r="EC58" s="537" t="s">
        <v>2276</v>
      </c>
      <c r="ED58" s="539" t="s">
        <v>2444</v>
      </c>
      <c r="EE58" s="314" t="s">
        <v>60</v>
      </c>
      <c r="EF58" s="240"/>
      <c r="EG58" s="154"/>
      <c r="EH58" s="154"/>
      <c r="EY58" s="22">
        <v>47</v>
      </c>
      <c r="EZ58" s="22" t="s">
        <v>353</v>
      </c>
      <c r="FA58" s="22" t="s">
        <v>354</v>
      </c>
      <c r="FB58" s="22">
        <v>26</v>
      </c>
      <c r="FC58" s="22">
        <v>26</v>
      </c>
      <c r="FD58" s="22" t="s">
        <v>646</v>
      </c>
      <c r="FE58" s="22" t="s">
        <v>58</v>
      </c>
      <c r="FF58" s="22" t="s">
        <v>152</v>
      </c>
      <c r="FG58" s="22" t="s">
        <v>60</v>
      </c>
      <c r="FH58" s="240"/>
      <c r="FI58" s="154"/>
      <c r="FJ58" s="154"/>
      <c r="FM58" s="22" t="s">
        <v>2149</v>
      </c>
      <c r="FN58" s="307" t="s">
        <v>200</v>
      </c>
      <c r="FO58" s="76" t="s">
        <v>78</v>
      </c>
      <c r="FP58" s="76" t="s">
        <v>79</v>
      </c>
      <c r="FQ58" s="22" t="s">
        <v>2149</v>
      </c>
      <c r="FR58" s="76">
        <v>11</v>
      </c>
      <c r="FS58" s="754"/>
      <c r="IF58" s="76">
        <v>710978206</v>
      </c>
      <c r="IG58" s="76" t="s">
        <v>96</v>
      </c>
      <c r="IH58" s="76" t="s">
        <v>64</v>
      </c>
      <c r="II58" s="76" t="s">
        <v>2149</v>
      </c>
      <c r="IJ58" s="76">
        <v>64</v>
      </c>
    </row>
    <row r="59" spans="15:245" ht="31.2" x14ac:dyDescent="0.3">
      <c r="CG59" s="537">
        <v>50</v>
      </c>
      <c r="CH59" s="537" t="s">
        <v>857</v>
      </c>
      <c r="CI59" s="538" t="s">
        <v>959</v>
      </c>
      <c r="CJ59" s="537">
        <v>18</v>
      </c>
      <c r="CK59" s="537">
        <v>11</v>
      </c>
      <c r="CL59" s="537" t="s">
        <v>2306</v>
      </c>
      <c r="CM59" s="537" t="s">
        <v>58</v>
      </c>
      <c r="CN59" s="539" t="s">
        <v>152</v>
      </c>
      <c r="CO59" s="314" t="s">
        <v>60</v>
      </c>
      <c r="CP59" s="240"/>
      <c r="CQ59" s="154"/>
      <c r="CR59" s="154"/>
      <c r="DW59" s="242">
        <v>43</v>
      </c>
      <c r="DX59" s="242" t="s">
        <v>260</v>
      </c>
      <c r="DY59" s="242" t="s">
        <v>261</v>
      </c>
      <c r="DZ59" s="242">
        <v>93</v>
      </c>
      <c r="EA59" s="242">
        <v>140</v>
      </c>
      <c r="EB59" s="242" t="s">
        <v>1763</v>
      </c>
      <c r="EC59" s="242" t="s">
        <v>642</v>
      </c>
      <c r="ED59" s="498" t="s">
        <v>2445</v>
      </c>
      <c r="EE59" s="22" t="s">
        <v>60</v>
      </c>
      <c r="EF59" s="240"/>
      <c r="EG59" s="154"/>
      <c r="EH59" s="154"/>
      <c r="EY59" s="547">
        <v>48</v>
      </c>
      <c r="EZ59" s="547" t="s">
        <v>395</v>
      </c>
      <c r="FA59" s="547" t="s">
        <v>480</v>
      </c>
      <c r="FB59" s="547">
        <v>23</v>
      </c>
      <c r="FC59" s="547">
        <v>30</v>
      </c>
      <c r="FD59" s="547" t="s">
        <v>2386</v>
      </c>
      <c r="FE59" s="547" t="s">
        <v>1837</v>
      </c>
      <c r="FF59" s="547" t="s">
        <v>329</v>
      </c>
      <c r="FG59" s="547" t="s">
        <v>60</v>
      </c>
      <c r="FH59" s="240"/>
      <c r="FI59" s="154"/>
      <c r="FJ59" s="154"/>
      <c r="FM59" s="133" t="s">
        <v>3</v>
      </c>
      <c r="FN59" s="133" t="s">
        <v>64</v>
      </c>
      <c r="FO59" s="47" t="s">
        <v>1155</v>
      </c>
      <c r="FP59" s="58" t="s">
        <v>116</v>
      </c>
      <c r="FQ59" s="133" t="s">
        <v>2149</v>
      </c>
      <c r="FR59" s="47">
        <v>21</v>
      </c>
      <c r="FS59" s="47">
        <v>21</v>
      </c>
      <c r="IF59" s="76">
        <v>710978313</v>
      </c>
      <c r="IG59" s="76" t="s">
        <v>3</v>
      </c>
      <c r="IH59" s="76" t="s">
        <v>64</v>
      </c>
      <c r="II59" s="76" t="s">
        <v>2149</v>
      </c>
      <c r="IJ59" s="76">
        <v>32</v>
      </c>
    </row>
    <row r="60" spans="15:245" x14ac:dyDescent="0.3">
      <c r="DW60" s="537">
        <v>44</v>
      </c>
      <c r="DX60" s="537" t="s">
        <v>873</v>
      </c>
      <c r="DY60" s="537" t="s">
        <v>950</v>
      </c>
      <c r="DZ60" s="537">
        <v>87</v>
      </c>
      <c r="EA60" s="537">
        <v>0</v>
      </c>
      <c r="EB60" s="537" t="s">
        <v>820</v>
      </c>
      <c r="EC60" s="537" t="s">
        <v>2317</v>
      </c>
      <c r="ED60" s="539" t="s">
        <v>152</v>
      </c>
      <c r="EE60" s="314" t="s">
        <v>60</v>
      </c>
      <c r="EF60" s="240"/>
      <c r="EG60" s="154"/>
      <c r="EH60" s="154"/>
      <c r="EY60" s="22">
        <v>49</v>
      </c>
      <c r="EZ60" s="22" t="s">
        <v>482</v>
      </c>
      <c r="FA60" s="22" t="s">
        <v>645</v>
      </c>
      <c r="FB60" s="22">
        <v>23</v>
      </c>
      <c r="FC60" s="22">
        <v>0</v>
      </c>
      <c r="FD60" s="22" t="s">
        <v>523</v>
      </c>
      <c r="FE60" s="22" t="s">
        <v>1160</v>
      </c>
      <c r="FF60" s="22" t="s">
        <v>152</v>
      </c>
      <c r="FG60" s="22" t="s">
        <v>60</v>
      </c>
      <c r="FH60" s="240"/>
      <c r="FI60" s="154"/>
      <c r="FJ60" s="154"/>
      <c r="FM60" s="155" t="s">
        <v>96</v>
      </c>
      <c r="FN60" s="155" t="s">
        <v>64</v>
      </c>
      <c r="FO60" s="155" t="s">
        <v>65</v>
      </c>
      <c r="FP60" s="578" t="s">
        <v>66</v>
      </c>
      <c r="FQ60" s="155" t="s">
        <v>2149</v>
      </c>
      <c r="FR60" s="187">
        <v>20</v>
      </c>
      <c r="FS60" s="575">
        <v>20</v>
      </c>
      <c r="IF60" s="76">
        <v>710978263</v>
      </c>
      <c r="IG60" s="76" t="s">
        <v>1</v>
      </c>
      <c r="IH60" s="76" t="s">
        <v>64</v>
      </c>
      <c r="II60" s="76" t="s">
        <v>2149</v>
      </c>
      <c r="IJ60" s="76">
        <v>12</v>
      </c>
    </row>
    <row r="61" spans="15:245" x14ac:dyDescent="0.3">
      <c r="DW61" s="242">
        <v>45</v>
      </c>
      <c r="DX61" s="242" t="s">
        <v>395</v>
      </c>
      <c r="DY61" s="242" t="s">
        <v>480</v>
      </c>
      <c r="DZ61" s="242">
        <v>85</v>
      </c>
      <c r="EA61" s="242">
        <v>1</v>
      </c>
      <c r="EB61" s="242" t="s">
        <v>827</v>
      </c>
      <c r="EC61" s="242" t="s">
        <v>2446</v>
      </c>
      <c r="ED61" s="498" t="s">
        <v>152</v>
      </c>
      <c r="EE61" s="22" t="s">
        <v>60</v>
      </c>
      <c r="EF61" s="240"/>
      <c r="EG61" s="154"/>
      <c r="EH61" s="154"/>
      <c r="EY61" s="547">
        <v>50</v>
      </c>
      <c r="EZ61" s="547" t="s">
        <v>388</v>
      </c>
      <c r="FA61" s="547" t="s">
        <v>389</v>
      </c>
      <c r="FB61" s="547">
        <v>22</v>
      </c>
      <c r="FC61" s="547">
        <v>31</v>
      </c>
      <c r="FD61" s="547" t="s">
        <v>282</v>
      </c>
      <c r="FE61" s="547" t="s">
        <v>423</v>
      </c>
      <c r="FF61" s="547" t="s">
        <v>424</v>
      </c>
      <c r="FG61" s="547" t="s">
        <v>60</v>
      </c>
      <c r="FH61" s="240"/>
      <c r="FI61" s="154"/>
      <c r="FJ61" s="154"/>
    </row>
    <row r="62" spans="15:245" x14ac:dyDescent="0.3">
      <c r="DW62" s="537">
        <v>46</v>
      </c>
      <c r="DX62" s="537" t="s">
        <v>344</v>
      </c>
      <c r="DY62" s="537" t="s">
        <v>345</v>
      </c>
      <c r="DZ62" s="537">
        <v>71</v>
      </c>
      <c r="EA62" s="537">
        <v>115</v>
      </c>
      <c r="EB62" s="537" t="s">
        <v>843</v>
      </c>
      <c r="EC62" s="537" t="s">
        <v>811</v>
      </c>
      <c r="ED62" s="539" t="s">
        <v>2297</v>
      </c>
      <c r="EE62" s="314" t="s">
        <v>60</v>
      </c>
      <c r="EF62" s="240"/>
      <c r="EG62" s="154"/>
      <c r="EH62" s="154"/>
      <c r="EY62" s="22">
        <v>51</v>
      </c>
      <c r="EZ62" s="22" t="s">
        <v>521</v>
      </c>
      <c r="FA62" s="22" t="s">
        <v>628</v>
      </c>
      <c r="FB62" s="22">
        <v>21</v>
      </c>
      <c r="FC62" s="22">
        <v>46</v>
      </c>
      <c r="FD62" s="22" t="s">
        <v>386</v>
      </c>
      <c r="FE62" s="22" t="s">
        <v>1483</v>
      </c>
      <c r="FF62" s="22" t="s">
        <v>1375</v>
      </c>
      <c r="FG62" s="22" t="s">
        <v>60</v>
      </c>
      <c r="FH62" s="240"/>
      <c r="FI62" s="154"/>
      <c r="FJ62" s="154"/>
    </row>
    <row r="63" spans="15:245" x14ac:dyDescent="0.3">
      <c r="DW63" s="242">
        <v>47</v>
      </c>
      <c r="DX63" s="242" t="s">
        <v>405</v>
      </c>
      <c r="DY63" s="242" t="s">
        <v>485</v>
      </c>
      <c r="DZ63" s="242">
        <v>66</v>
      </c>
      <c r="EA63" s="242">
        <v>4</v>
      </c>
      <c r="EB63" s="242" t="s">
        <v>292</v>
      </c>
      <c r="EC63" s="242" t="s">
        <v>1985</v>
      </c>
      <c r="ED63" s="498" t="s">
        <v>152</v>
      </c>
      <c r="EE63" s="22" t="s">
        <v>60</v>
      </c>
      <c r="EF63" s="240"/>
      <c r="EG63" s="154"/>
      <c r="EH63" s="154"/>
      <c r="EY63" s="547">
        <v>52</v>
      </c>
      <c r="EZ63" s="547" t="s">
        <v>497</v>
      </c>
      <c r="FA63" s="547" t="s">
        <v>498</v>
      </c>
      <c r="FB63" s="547">
        <v>20</v>
      </c>
      <c r="FC63" s="547">
        <v>9</v>
      </c>
      <c r="FD63" s="547" t="s">
        <v>58</v>
      </c>
      <c r="FE63" s="547" t="s">
        <v>58</v>
      </c>
      <c r="FF63" s="547" t="s">
        <v>152</v>
      </c>
      <c r="FG63" s="547" t="s">
        <v>60</v>
      </c>
      <c r="FH63" s="240"/>
      <c r="FI63" s="154"/>
      <c r="FJ63" s="154"/>
    </row>
    <row r="64" spans="15:245" x14ac:dyDescent="0.3">
      <c r="DW64" s="537">
        <v>48</v>
      </c>
      <c r="DX64" s="537" t="s">
        <v>334</v>
      </c>
      <c r="DY64" s="537" t="s">
        <v>393</v>
      </c>
      <c r="DZ64" s="537">
        <v>65</v>
      </c>
      <c r="EA64" s="537">
        <v>60</v>
      </c>
      <c r="EB64" s="537" t="s">
        <v>759</v>
      </c>
      <c r="EC64" s="537" t="s">
        <v>2131</v>
      </c>
      <c r="ED64" s="539" t="s">
        <v>2447</v>
      </c>
      <c r="EE64" s="314" t="s">
        <v>60</v>
      </c>
      <c r="EF64" s="240"/>
      <c r="EG64" s="154"/>
      <c r="EH64" s="154"/>
      <c r="EY64" s="22">
        <v>53</v>
      </c>
      <c r="EZ64" s="22" t="s">
        <v>244</v>
      </c>
      <c r="FA64" s="22" t="s">
        <v>330</v>
      </c>
      <c r="FB64" s="22">
        <v>16</v>
      </c>
      <c r="FC64" s="22">
        <v>29</v>
      </c>
      <c r="FD64" s="22" t="s">
        <v>42</v>
      </c>
      <c r="FE64" s="22" t="s">
        <v>487</v>
      </c>
      <c r="FF64" s="22" t="s">
        <v>837</v>
      </c>
      <c r="FG64" s="22" t="s">
        <v>60</v>
      </c>
      <c r="FH64" s="240"/>
      <c r="FI64" s="154"/>
      <c r="FJ64" s="154"/>
    </row>
    <row r="65" spans="127:166" x14ac:dyDescent="0.3">
      <c r="DW65" s="242">
        <v>49</v>
      </c>
      <c r="DX65" s="242" t="s">
        <v>515</v>
      </c>
      <c r="DY65" s="242" t="s">
        <v>632</v>
      </c>
      <c r="DZ65" s="242">
        <v>45</v>
      </c>
      <c r="EA65" s="242">
        <v>57</v>
      </c>
      <c r="EB65" s="242" t="s">
        <v>826</v>
      </c>
      <c r="EC65" s="242" t="s">
        <v>58</v>
      </c>
      <c r="ED65" s="498" t="s">
        <v>152</v>
      </c>
      <c r="EE65" s="22" t="s">
        <v>60</v>
      </c>
      <c r="EF65" s="240"/>
      <c r="EG65" s="154"/>
      <c r="EH65" s="154"/>
      <c r="EY65" s="547">
        <v>54</v>
      </c>
      <c r="EZ65" s="547" t="s">
        <v>1414</v>
      </c>
      <c r="FA65" s="547" t="s">
        <v>1415</v>
      </c>
      <c r="FB65" s="547">
        <v>13</v>
      </c>
      <c r="FC65" s="547">
        <v>0</v>
      </c>
      <c r="FD65" s="547" t="s">
        <v>824</v>
      </c>
      <c r="FE65" s="547" t="s">
        <v>58</v>
      </c>
      <c r="FF65" s="547" t="s">
        <v>152</v>
      </c>
      <c r="FG65" s="547" t="s">
        <v>60</v>
      </c>
      <c r="FH65" s="240"/>
      <c r="FI65" s="154"/>
      <c r="FJ65" s="154"/>
    </row>
    <row r="66" spans="127:166" x14ac:dyDescent="0.3">
      <c r="DW66" s="537">
        <v>50</v>
      </c>
      <c r="DX66" s="537" t="s">
        <v>111</v>
      </c>
      <c r="DY66" s="537" t="s">
        <v>112</v>
      </c>
      <c r="DZ66" s="537">
        <v>45</v>
      </c>
      <c r="EA66" s="537">
        <v>33</v>
      </c>
      <c r="EB66" s="537" t="s">
        <v>45</v>
      </c>
      <c r="EC66" s="537" t="s">
        <v>826</v>
      </c>
      <c r="ED66" s="539" t="s">
        <v>152</v>
      </c>
      <c r="EE66" s="314" t="s">
        <v>60</v>
      </c>
      <c r="EF66" s="240"/>
      <c r="EG66" s="154"/>
      <c r="EH66" s="154"/>
    </row>
    <row r="67" spans="127:166" x14ac:dyDescent="0.3">
      <c r="DW67" s="242">
        <v>51</v>
      </c>
      <c r="DX67" s="242" t="s">
        <v>244</v>
      </c>
      <c r="DY67" s="242" t="s">
        <v>330</v>
      </c>
      <c r="DZ67" s="242">
        <v>29</v>
      </c>
      <c r="EA67" s="242">
        <v>92</v>
      </c>
      <c r="EB67" s="242" t="s">
        <v>1032</v>
      </c>
      <c r="EC67" s="242" t="s">
        <v>797</v>
      </c>
      <c r="ED67" s="498" t="s">
        <v>385</v>
      </c>
      <c r="EE67" s="22" t="s">
        <v>60</v>
      </c>
      <c r="EF67" s="240"/>
      <c r="EG67" s="154"/>
      <c r="EH67" s="154"/>
    </row>
    <row r="68" spans="127:166" x14ac:dyDescent="0.3">
      <c r="DW68" s="537">
        <v>52</v>
      </c>
      <c r="DX68" s="537" t="s">
        <v>470</v>
      </c>
      <c r="DY68" s="537" t="s">
        <v>471</v>
      </c>
      <c r="DZ68" s="537">
        <v>25</v>
      </c>
      <c r="EA68" s="537">
        <v>33</v>
      </c>
      <c r="EB68" s="537" t="s">
        <v>84</v>
      </c>
      <c r="EC68" s="537" t="s">
        <v>1377</v>
      </c>
      <c r="ED68" s="539" t="s">
        <v>152</v>
      </c>
      <c r="EE68" s="314" t="s">
        <v>60</v>
      </c>
      <c r="EF68" s="240"/>
      <c r="EG68" s="154"/>
      <c r="EH68" s="154"/>
    </row>
    <row r="69" spans="127:166" x14ac:dyDescent="0.3">
      <c r="DW69" s="242">
        <v>53</v>
      </c>
      <c r="DX69" s="242" t="s">
        <v>1414</v>
      </c>
      <c r="DY69" s="242" t="s">
        <v>1415</v>
      </c>
      <c r="DZ69" s="242">
        <v>16</v>
      </c>
      <c r="EA69" s="242">
        <v>8</v>
      </c>
      <c r="EB69" s="242" t="s">
        <v>1534</v>
      </c>
      <c r="EC69" s="242" t="s">
        <v>454</v>
      </c>
      <c r="ED69" s="498" t="s">
        <v>152</v>
      </c>
      <c r="EE69" s="22" t="s">
        <v>60</v>
      </c>
      <c r="EF69" s="240"/>
      <c r="EG69" s="154"/>
      <c r="EH69" s="154"/>
    </row>
    <row r="70" spans="127:166" x14ac:dyDescent="0.3">
      <c r="DW70" s="537">
        <v>54</v>
      </c>
      <c r="DX70" s="537" t="s">
        <v>230</v>
      </c>
      <c r="DY70" s="537" t="s">
        <v>231</v>
      </c>
      <c r="DZ70" s="537">
        <v>13</v>
      </c>
      <c r="EA70" s="537">
        <v>0</v>
      </c>
      <c r="EB70" s="537" t="s">
        <v>1648</v>
      </c>
      <c r="EC70" s="537" t="s">
        <v>838</v>
      </c>
      <c r="ED70" s="539" t="s">
        <v>152</v>
      </c>
      <c r="EE70" s="314" t="s">
        <v>234</v>
      </c>
      <c r="EF70" s="240"/>
      <c r="EG70" s="154"/>
      <c r="EH70" s="154"/>
    </row>
    <row r="71" spans="127:166" x14ac:dyDescent="0.3">
      <c r="DW71" s="242">
        <v>55</v>
      </c>
      <c r="DX71" s="242" t="s">
        <v>497</v>
      </c>
      <c r="DY71" s="242" t="s">
        <v>498</v>
      </c>
      <c r="DZ71" s="242">
        <v>11</v>
      </c>
      <c r="EA71" s="242">
        <v>4</v>
      </c>
      <c r="EB71" s="242" t="s">
        <v>58</v>
      </c>
      <c r="EC71" s="242" t="s">
        <v>58</v>
      </c>
      <c r="ED71" s="498" t="s">
        <v>152</v>
      </c>
      <c r="EE71" s="22" t="s">
        <v>60</v>
      </c>
      <c r="EF71" s="240"/>
      <c r="EG71" s="154"/>
      <c r="EH71" s="154"/>
    </row>
  </sheetData>
  <mergeCells count="103">
    <mergeCell ref="IF45:IF46"/>
    <mergeCell ref="IG45:IG46"/>
    <mergeCell ref="IH45:IH46"/>
    <mergeCell ref="IK45:IK46"/>
    <mergeCell ref="IF48:IF49"/>
    <mergeCell ref="IG48:IG49"/>
    <mergeCell ref="IH48:IH49"/>
    <mergeCell ref="IK48:IK49"/>
    <mergeCell ref="IF39:IF42"/>
    <mergeCell ref="IG39:IG42"/>
    <mergeCell ref="IH39:IH42"/>
    <mergeCell ref="IK39:IK42"/>
    <mergeCell ref="IF43:IF44"/>
    <mergeCell ref="IG43:IG44"/>
    <mergeCell ref="IH43:IH44"/>
    <mergeCell ref="IK43:IK44"/>
    <mergeCell ref="IF36:IF38"/>
    <mergeCell ref="IG36:IG38"/>
    <mergeCell ref="IH36:IH38"/>
    <mergeCell ref="IK36:IK38"/>
    <mergeCell ref="IK33:IK35"/>
    <mergeCell ref="IF33:IF35"/>
    <mergeCell ref="IG33:IG35"/>
    <mergeCell ref="IH33:IH35"/>
    <mergeCell ref="IF29:IF32"/>
    <mergeCell ref="IG29:IG32"/>
    <mergeCell ref="IH29:IH32"/>
    <mergeCell ref="IK29:IK32"/>
    <mergeCell ref="IF25:IF28"/>
    <mergeCell ref="IG25:IG28"/>
    <mergeCell ref="IH25:IH28"/>
    <mergeCell ref="IK25:IK28"/>
    <mergeCell ref="IF16:IF17"/>
    <mergeCell ref="IG16:IG17"/>
    <mergeCell ref="IH16:IH17"/>
    <mergeCell ref="IK16:IK17"/>
    <mergeCell ref="IF18:IF20"/>
    <mergeCell ref="IG18:IG20"/>
    <mergeCell ref="IH18:IH20"/>
    <mergeCell ref="IK18:IK20"/>
    <mergeCell ref="IF12:IF13"/>
    <mergeCell ref="IG12:IG13"/>
    <mergeCell ref="IH12:IH13"/>
    <mergeCell ref="IK12:IK13"/>
    <mergeCell ref="IF14:IF15"/>
    <mergeCell ref="IG14:IG15"/>
    <mergeCell ref="IH14:IH15"/>
    <mergeCell ref="IK14:IK15"/>
    <mergeCell ref="IF8:IF9"/>
    <mergeCell ref="IG8:IG9"/>
    <mergeCell ref="IH8:IH9"/>
    <mergeCell ref="IK8:IK9"/>
    <mergeCell ref="IF10:IF11"/>
    <mergeCell ref="IG10:IG11"/>
    <mergeCell ref="IH10:IH11"/>
    <mergeCell ref="IK10:IK11"/>
    <mergeCell ref="IH3:IH5"/>
    <mergeCell ref="IG3:IG5"/>
    <mergeCell ref="IF3:IF5"/>
    <mergeCell ref="IK3:IK5"/>
    <mergeCell ref="HU1:HX1"/>
    <mergeCell ref="HZ1:IC1"/>
    <mergeCell ref="GV1:GY1"/>
    <mergeCell ref="HA1:HD1"/>
    <mergeCell ref="HF1:HI1"/>
    <mergeCell ref="HK1:HN1"/>
    <mergeCell ref="HP1:HS1"/>
    <mergeCell ref="GQ1:GT1"/>
    <mergeCell ref="O1:Z1"/>
    <mergeCell ref="M2:M3"/>
    <mergeCell ref="A1:L1"/>
    <mergeCell ref="N2:N3"/>
    <mergeCell ref="CG1:CR1"/>
    <mergeCell ref="BS1:CD1"/>
    <mergeCell ref="BE1:BP1"/>
    <mergeCell ref="AQ1:BB1"/>
    <mergeCell ref="AC1:AN1"/>
    <mergeCell ref="EK1:EV1"/>
    <mergeCell ref="EY1:FJ1"/>
    <mergeCell ref="DW1:EH1"/>
    <mergeCell ref="DI1:DT1"/>
    <mergeCell ref="CU1:DF1"/>
    <mergeCell ref="FM1:FT1"/>
    <mergeCell ref="FS3:FS6"/>
    <mergeCell ref="FS7:FS8"/>
    <mergeCell ref="FS16:FS19"/>
    <mergeCell ref="FS20:FS23"/>
    <mergeCell ref="FW1:FZ1"/>
    <mergeCell ref="GB1:GE1"/>
    <mergeCell ref="GG1:GJ1"/>
    <mergeCell ref="GL1:GO1"/>
    <mergeCell ref="FS25:FS26"/>
    <mergeCell ref="FT27:FT28"/>
    <mergeCell ref="FS30:FS33"/>
    <mergeCell ref="FS34:FS39"/>
    <mergeCell ref="FT34:FT40"/>
    <mergeCell ref="FT43:FT44"/>
    <mergeCell ref="FS48:FS49"/>
    <mergeCell ref="FS53:FS58"/>
    <mergeCell ref="FS10:FS11"/>
    <mergeCell ref="FT9:FT11"/>
    <mergeCell ref="FS13:FS14"/>
    <mergeCell ref="FT13:FT15"/>
  </mergeCells>
  <hyperlinks>
    <hyperlink ref="C3" r:id="rId1" display="https://www.scansante.fr/applications/flux-entre-etablissements-orfee/submit?an=20&amp;gp=ALL&amp;choix1=choix1_etab&amp;finess=710781824&amp;choix2=descact&amp;typedesc=comp&amp;_program=orfee.orfee_trt.sas" xr:uid="{E10A2A19-118C-5C4E-A3D5-0A3B3409BDDD}"/>
    <hyperlink ref="C4" r:id="rId2" display="https://www.scansante.fr/applications/flux-entre-etablissements-orfee/submit?an=20&amp;gp=C09&amp;choix1=choix1_etab&amp;finess=710781824&amp;choix2=descact&amp;typedesc=comp&amp;_program=orfee.orfee_trt.sas" xr:uid="{1E422708-0D05-734D-A56F-8DEB28043D5D}"/>
    <hyperlink ref="C6" r:id="rId3" display="https://www.scansante.fr/applications/flux-entre-etablissements-orfee/submit?an=20&amp;gp=C10&amp;choix1=choix1_etab&amp;finess=710781824&amp;choix2=descact&amp;typedesc=comp&amp;_program=orfee.orfee_trt.sas" xr:uid="{65E67A3B-5DDA-2444-925E-116C5992D40F}"/>
    <hyperlink ref="C8" r:id="rId4" display="https://www.scansante.fr/applications/flux-entre-etablissements-orfee/submit?an=20&amp;gp=C11&amp;choix1=choix1_etab&amp;finess=710781824&amp;choix2=descact&amp;typedesc=comp&amp;_program=orfee.orfee_trt.sas" xr:uid="{FB6E605C-D761-DC44-8009-2F2E33635643}"/>
    <hyperlink ref="C10" r:id="rId5" display="https://www.scansante.fr/applications/flux-entre-etablissements-orfee/submit?an=20&amp;gp=X06&amp;choix1=choix1_etab&amp;finess=710781824&amp;choix2=descact&amp;typedesc=comp&amp;_program=orfee.orfee_trt.sas" xr:uid="{1AF57B55-D437-A142-A126-EA4D30100AC6}"/>
    <hyperlink ref="C11" r:id="rId6" display="https://www.scansante.fr/applications/flux-entre-etablissements-orfee/submit?an=20&amp;gp=C02&amp;choix1=choix1_etab&amp;finess=710781824&amp;choix2=descact&amp;typedesc=comp&amp;_program=orfee.orfee_trt.sas" xr:uid="{5E338188-A6DE-9B45-BAFE-F4CC012422EE}"/>
    <hyperlink ref="C12" r:id="rId7" display="https://www.scansante.fr/applications/flux-entre-etablissements-orfee/submit?an=20&amp;gp=C23&amp;choix1=choix1_etab&amp;finess=710781824&amp;choix2=descact&amp;typedesc=comp&amp;_program=orfee.orfee_trt.sas" xr:uid="{88F054FC-B93E-D44A-B050-45B2E1238074}"/>
    <hyperlink ref="C13" r:id="rId8" display="https://www.scansante.fr/applications/flux-entre-etablissements-orfee/submit?an=20&amp;gp=C16&amp;choix1=choix1_etab&amp;finess=710781824&amp;choix2=descact&amp;typedesc=comp&amp;_program=orfee.orfee_trt.sas" xr:uid="{F8FF0F0B-2704-0041-B388-427AAD60B79C}"/>
    <hyperlink ref="C14" r:id="rId9" display="https://www.scansante.fr/applications/flux-entre-etablissements-orfee/submit?an=20&amp;gp=C25&amp;choix1=choix1_etab&amp;finess=710781824&amp;choix2=descact&amp;typedesc=comp&amp;_program=orfee.orfee_trt.sas" xr:uid="{58C1C537-AA65-BA4C-B018-722B93E7BD8E}"/>
    <hyperlink ref="C15" r:id="rId10" display="https://www.scansante.fr/applications/flux-entre-etablissements-orfee/submit?an=20&amp;gp=K15&amp;choix1=choix1_etab&amp;finess=710781824&amp;choix2=descact&amp;typedesc=comp&amp;_program=orfee.orfee_trt.sas" xr:uid="{23227466-70D1-A144-B3E4-9CE0392CCCDA}"/>
    <hyperlink ref="C16" r:id="rId11" display="https://www.scansante.fr/applications/flux-entre-etablissements-orfee/submit?an=20&amp;gp=K08&amp;choix1=choix1_etab&amp;finess=710781824&amp;choix2=descact&amp;typedesc=comp&amp;_program=orfee.orfee_trt.sas" xr:uid="{C0AE277D-69D0-9B4D-A488-81E68BC80E22}"/>
    <hyperlink ref="C5" r:id="rId12" display="https://www.scansante.fr/applications/flux-entre-etablissements-orfee/submit?an=20&amp;gp=C09&amp;choix1=choix1_etab&amp;finess=710781824&amp;choix2=descact&amp;typedesc=comp&amp;_program=orfee.orfee_trt.sas" xr:uid="{9CA098B2-C87D-DA46-8545-993D1016BDC6}"/>
    <hyperlink ref="C7" r:id="rId13" display="https://www.scansante.fr/applications/flux-entre-etablissements-orfee/submit?an=20&amp;gp=C10&amp;choix1=choix1_etab&amp;finess=710781824&amp;choix2=descact&amp;typedesc=comp&amp;_program=orfee.orfee_trt.sas" xr:uid="{02A9E61C-2B62-2A4D-B100-18D967EC7E24}"/>
    <hyperlink ref="C9" r:id="rId14" display="https://www.scansante.fr/applications/flux-entre-etablissements-orfee/submit?an=20&amp;gp=C11&amp;choix1=choix1_etab&amp;finess=710781824&amp;choix2=descact&amp;typedesc=comp&amp;_program=orfee.orfee_trt.sas" xr:uid="{D6FD3A9C-F033-1443-B499-F4568163FA02}"/>
    <hyperlink ref="Q3" r:id="rId15" display="https://www.scansante.fr/applications/flux-entre-etablissements-orfee/submit?an=20&amp;gp=ALL&amp;choix1=choix1_etab&amp;finess=890002389&amp;choix2=descact&amp;typedesc=comp&amp;_program=orfee.orfee_trt.sas" xr:uid="{F46A0840-3579-614B-B602-BD6484582F87}"/>
    <hyperlink ref="Q4" r:id="rId16" display="https://www.scansante.fr/applications/flux-entre-etablissements-orfee/submit?an=20&amp;gp=C09&amp;choix1=choix1_etab&amp;finess=890002389&amp;choix2=descact&amp;typedesc=comp&amp;_program=orfee.orfee_trt.sas" xr:uid="{AEA3529C-3C01-6340-81A7-4129DA61DCEA}"/>
    <hyperlink ref="Q8" r:id="rId17" display="https://www.scansante.fr/applications/flux-entre-etablissements-orfee/submit?an=20&amp;gp=C11&amp;choix1=choix1_etab&amp;finess=890002389&amp;choix2=descact&amp;typedesc=comp&amp;_program=orfee.orfee_trt.sas" xr:uid="{102B6B99-5457-7441-9DC9-35F115B2555F}"/>
    <hyperlink ref="Q10" r:id="rId18" display="https://www.scansante.fr/applications/flux-entre-etablissements-orfee/submit?an=20&amp;gp=C06&amp;choix1=choix1_etab&amp;finess=890002389&amp;choix2=descact&amp;typedesc=comp&amp;_program=orfee.orfee_trt.sas" xr:uid="{3963D3EC-D9FA-2C4B-A03C-5F78491FFACE}"/>
    <hyperlink ref="Q11" r:id="rId19" display="https://www.scansante.fr/applications/flux-entre-etablissements-orfee/submit?an=20&amp;gp=K02&amp;choix1=choix1_etab&amp;finess=890002389&amp;choix2=descact&amp;typedesc=comp&amp;_program=orfee.orfee_trt.sas" xr:uid="{97E891DD-786E-2E49-BDCC-AADB8979C17A}"/>
    <hyperlink ref="Q12" r:id="rId20" display="https://www.scansante.fr/applications/flux-entre-etablissements-orfee/submit?an=20&amp;gp=C16&amp;choix1=choix1_etab&amp;finess=890002389&amp;choix2=descact&amp;typedesc=comp&amp;_program=orfee.orfee_trt.sas" xr:uid="{A9F928FF-BC07-ED40-9D4E-08A51F41C799}"/>
    <hyperlink ref="Q13" r:id="rId21" display="https://www.scansante.fr/applications/flux-entre-etablissements-orfee/submit?an=20&amp;gp=S02&amp;choix1=choix1_etab&amp;finess=890002389&amp;choix2=descact&amp;typedesc=comp&amp;_program=orfee.orfee_trt.sas" xr:uid="{E1CF0543-C2FF-E44E-A0EA-54F744289D0B}"/>
    <hyperlink ref="Q14" r:id="rId22" display="https://www.scansante.fr/applications/flux-entre-etablissements-orfee/submit?an=20&amp;gp=K09&amp;choix1=choix1_etab&amp;finess=890002389&amp;choix2=descact&amp;typedesc=comp&amp;_program=orfee.orfee_trt.sas" xr:uid="{C04804B3-7B52-EC49-8EA1-E08D67753A11}"/>
    <hyperlink ref="Q15" r:id="rId23" display="https://www.scansante.fr/applications/flux-entre-etablissements-orfee/submit?an=20&amp;gp=C07&amp;choix1=choix1_etab&amp;finess=890002389&amp;choix2=descact&amp;typedesc=comp&amp;_program=orfee.orfee_trt.sas" xr:uid="{FE158AC4-588E-2848-82CF-BB8EA209E298}"/>
    <hyperlink ref="Q16" r:id="rId24" display="https://www.scansante.fr/applications/flux-entre-etablissements-orfee/submit?an=20&amp;gp=C19&amp;choix1=choix1_etab&amp;finess=890002389&amp;choix2=descact&amp;typedesc=comp&amp;_program=orfee.orfee_trt.sas" xr:uid="{486958D3-C8AB-7E47-8380-AFEEA52C3353}"/>
    <hyperlink ref="Q17" r:id="rId25" display="https://www.scansante.fr/applications/flux-entre-etablissements-orfee/submit?an=20&amp;gp=C23&amp;choix1=choix1_etab&amp;finess=890002389&amp;choix2=descact&amp;typedesc=comp&amp;_program=orfee.orfee_trt.sas" xr:uid="{49284957-2772-6641-BCE9-9A418F797219}"/>
    <hyperlink ref="Q18" r:id="rId26" display="https://www.scansante.fr/applications/flux-entre-etablissements-orfee/submit?an=20&amp;gp=C20&amp;choix1=choix1_etab&amp;finess=890002389&amp;choix2=descact&amp;typedesc=comp&amp;_program=orfee.orfee_trt.sas" xr:uid="{64C19B4A-491E-9A4B-89A7-C5A78220BC4C}"/>
    <hyperlink ref="Q19" r:id="rId27" display="https://www.scansante.fr/applications/flux-entre-etablissements-orfee/submit?an=20&amp;gp=C10&amp;choix1=choix1_etab&amp;finess=890002389&amp;choix2=descact&amp;typedesc=comp&amp;_program=orfee.orfee_trt.sas" xr:uid="{409AA37B-8B11-5447-8704-2150FE068B76}"/>
    <hyperlink ref="Q20" r:id="rId28" display="https://www.scansante.fr/applications/flux-entre-etablissements-orfee/submit?an=20&amp;gp=S03&amp;choix1=choix1_etab&amp;finess=890002389&amp;choix2=descact&amp;typedesc=comp&amp;_program=orfee.orfee_trt.sas" xr:uid="{9BC50A1E-DC02-E743-9416-201DE5B6D21E}"/>
    <hyperlink ref="Q21" r:id="rId29" display="https://www.scansante.fr/applications/flux-entre-etablissements-orfee/submit?an=20&amp;gp=X02&amp;choix1=choix1_etab&amp;finess=890002389&amp;choix2=descact&amp;typedesc=comp&amp;_program=orfee.orfee_trt.sas" xr:uid="{D5F70761-2FB4-6A4A-A7A6-CE9C10E14B0E}"/>
    <hyperlink ref="Q22" r:id="rId30" display="https://www.scansante.fr/applications/flux-entre-etablissements-orfee/submit?an=20&amp;gp=C25&amp;choix1=choix1_etab&amp;finess=890002389&amp;choix2=descact&amp;typedesc=comp&amp;_program=orfee.orfee_trt.sas" xr:uid="{35D153B3-A48D-B741-B4B1-E26D0290B2D1}"/>
    <hyperlink ref="Q23" r:id="rId31" display="https://www.scansante.fr/applications/flux-entre-etablissements-orfee/submit?an=20&amp;gp=X13&amp;choix1=choix1_etab&amp;finess=890002389&amp;choix2=descact&amp;typedesc=comp&amp;_program=orfee.orfee_trt.sas" xr:uid="{5833F8B5-E4CF-724D-8050-A797112A1145}"/>
    <hyperlink ref="Q24" r:id="rId32" display="https://www.scansante.fr/applications/flux-entre-etablissements-orfee/submit?an=20&amp;gp=C08&amp;choix1=choix1_etab&amp;finess=890002389&amp;choix2=descact&amp;typedesc=comp&amp;_program=orfee.orfee_trt.sas" xr:uid="{8B8F287F-65E6-744C-B8FA-A1F8A50CD619}"/>
    <hyperlink ref="Q25" r:id="rId33" display="https://www.scansante.fr/applications/flux-entre-etablissements-orfee/submit?an=20&amp;gp=C14&amp;choix1=choix1_etab&amp;finess=890002389&amp;choix2=descact&amp;typedesc=comp&amp;_program=orfee.orfee_trt.sas" xr:uid="{3BDC2C00-C677-BA45-9D44-6F8955528F75}"/>
    <hyperlink ref="Q26" r:id="rId34" display="https://www.scansante.fr/applications/flux-entre-etablissements-orfee/submit?an=20&amp;gp=C13&amp;choix1=choix1_etab&amp;finess=890002389&amp;choix2=descact&amp;typedesc=comp&amp;_program=orfee.orfee_trt.sas" xr:uid="{B6227313-87A3-B44F-8C62-7C5CED4312B5}"/>
    <hyperlink ref="Q27" r:id="rId35" display="https://www.scansante.fr/applications/flux-entre-etablissements-orfee/submit?an=20&amp;gp=K15&amp;choix1=choix1_etab&amp;finess=890002389&amp;choix2=descact&amp;typedesc=comp&amp;_program=orfee.orfee_trt.sas" xr:uid="{8AAA4628-1716-3747-A7B1-EADB0952C473}"/>
    <hyperlink ref="Q28" r:id="rId36" display="https://www.scansante.fr/applications/flux-entre-etablissements-orfee/submit?an=20&amp;gp=C15&amp;choix1=choix1_etab&amp;finess=890002389&amp;choix2=descact&amp;typedesc=comp&amp;_program=orfee.orfee_trt.sas" xr:uid="{3AD6FE12-C5E3-8A44-B1CE-F1CADC3E1789}"/>
    <hyperlink ref="Q29" r:id="rId37" display="https://www.scansante.fr/applications/flux-entre-etablissements-orfee/submit?an=20&amp;gp=X14&amp;choix1=choix1_etab&amp;finess=890002389&amp;choix2=descact&amp;typedesc=comp&amp;_program=orfee.orfee_trt.sas" xr:uid="{FBE5D830-FAA6-304C-9CB5-3C13DFD0F347}"/>
    <hyperlink ref="Q30" r:id="rId38" display="https://www.scansante.fr/applications/flux-entre-etablissements-orfee/submit?an=20&amp;gp=K04&amp;choix1=choix1_etab&amp;finess=890002389&amp;choix2=descact&amp;typedesc=comp&amp;_program=orfee.orfee_trt.sas" xr:uid="{E77749F7-57D0-0C49-8881-5B7F8A3D6944}"/>
    <hyperlink ref="Q31" r:id="rId39" display="https://www.scansante.fr/applications/flux-entre-etablissements-orfee/submit?an=20&amp;gp=X12&amp;choix1=choix1_etab&amp;finess=890002389&amp;choix2=descact&amp;typedesc=comp&amp;_program=orfee.orfee_trt.sas" xr:uid="{069924CD-EED9-874F-A548-023F2B2EA1D8}"/>
    <hyperlink ref="Q32" r:id="rId40" display="https://www.scansante.fr/applications/flux-entre-etablissements-orfee/submit?an=20&amp;gp=K06&amp;choix1=choix1_etab&amp;finess=890002389&amp;choix2=descact&amp;typedesc=comp&amp;_program=orfee.orfee_trt.sas" xr:uid="{1174FD5B-B6E0-AA4D-9D66-456BC512AAB6}"/>
    <hyperlink ref="Q33" r:id="rId41" display="https://www.scansante.fr/applications/flux-entre-etablissements-orfee/submit?an=20&amp;gp=K07&amp;choix1=choix1_etab&amp;finess=890002389&amp;choix2=descact&amp;typedesc=comp&amp;_program=orfee.orfee_trt.sas" xr:uid="{14AD9469-D965-0E4B-B2E7-CFC58AD2C8B8}"/>
    <hyperlink ref="Q34" r:id="rId42" display="https://www.scansante.fr/applications/flux-entre-etablissements-orfee/submit?an=20&amp;gp=X24&amp;choix1=choix1_etab&amp;finess=890002389&amp;choix2=descact&amp;typedesc=comp&amp;_program=orfee.orfee_trt.sas" xr:uid="{41D2852D-299A-DC40-9490-634F2FF78793}"/>
    <hyperlink ref="Q35" r:id="rId43" display="https://www.scansante.fr/applications/flux-entre-etablissements-orfee/submit?an=20&amp;gp=C17&amp;choix1=choix1_etab&amp;finess=890002389&amp;choix2=descact&amp;typedesc=comp&amp;_program=orfee.orfee_trt.sas" xr:uid="{4700F708-710C-F74D-A995-DA771A67B773}"/>
    <hyperlink ref="Q36" r:id="rId44" display="https://www.scansante.fr/applications/flux-entre-etablissements-orfee/submit?an=20&amp;gp=X22&amp;choix1=choix1_etab&amp;finess=890002389&amp;choix2=descact&amp;typedesc=comp&amp;_program=orfee.orfee_trt.sas" xr:uid="{2876F11C-D7DB-FC4E-8ED0-AC33F139FDB9}"/>
    <hyperlink ref="Q37" r:id="rId45" display="https://www.scansante.fr/applications/flux-entre-etablissements-orfee/submit?an=20&amp;gp=K12&amp;choix1=choix1_etab&amp;finess=890002389&amp;choix2=descact&amp;typedesc=comp&amp;_program=orfee.orfee_trt.sas" xr:uid="{5173FBD1-2B63-894F-BFBE-86248D04DB6C}"/>
    <hyperlink ref="Q38" r:id="rId46" display="https://www.scansante.fr/applications/flux-entre-etablissements-orfee/submit?an=20&amp;gp=X08&amp;choix1=choix1_etab&amp;finess=890002389&amp;choix2=descact&amp;typedesc=comp&amp;_program=orfee.orfee_trt.sas" xr:uid="{5F0152E1-C5EA-434E-8D57-B77DB5800DE1}"/>
    <hyperlink ref="Q39" r:id="rId47" display="https://www.scansante.fr/applications/flux-entre-etablissements-orfee/submit?an=20&amp;gp=C02&amp;choix1=choix1_etab&amp;finess=890002389&amp;choix2=descact&amp;typedesc=comp&amp;_program=orfee.orfee_trt.sas" xr:uid="{74082C3A-DA22-384D-89DE-E8295176E5EE}"/>
    <hyperlink ref="Q40" r:id="rId48" display="https://www.scansante.fr/applications/flux-entre-etablissements-orfee/submit?an=20&amp;gp=K05&amp;choix1=choix1_etab&amp;finess=890002389&amp;choix2=descact&amp;typedesc=comp&amp;_program=orfee.orfee_trt.sas" xr:uid="{8D129A84-0315-FC4E-8608-18D71A630295}"/>
    <hyperlink ref="Q41" r:id="rId49" display="https://www.scansante.fr/applications/flux-entre-etablissements-orfee/submit?an=20&amp;gp=X15&amp;choix1=choix1_etab&amp;finess=890002389&amp;choix2=descact&amp;typedesc=comp&amp;_program=orfee.orfee_trt.sas" xr:uid="{BB09662D-454C-4743-94BB-818256B37F10}"/>
    <hyperlink ref="Q42" r:id="rId50" display="https://www.scansante.fr/applications/flux-entre-etablissements-orfee/submit?an=20&amp;gp=C21&amp;choix1=choix1_etab&amp;finess=890002389&amp;choix2=descact&amp;typedesc=comp&amp;_program=orfee.orfee_trt.sas" xr:uid="{DA781070-A533-2E4A-B1D0-1281DF7FC6DB}"/>
    <hyperlink ref="Q43" r:id="rId51" display="https://www.scansante.fr/applications/flux-entre-etablissements-orfee/submit?an=20&amp;gp=X26&amp;choix1=choix1_etab&amp;finess=890002389&amp;choix2=descact&amp;typedesc=comp&amp;_program=orfee.orfee_trt.sas" xr:uid="{30D61DA4-7296-A64D-AD1E-AE67BD971C43}"/>
    <hyperlink ref="Q44" r:id="rId52" display="https://www.scansante.fr/applications/flux-entre-etablissements-orfee/submit?an=20&amp;gp=X16&amp;choix1=choix1_etab&amp;finess=890002389&amp;choix2=descact&amp;typedesc=comp&amp;_program=orfee.orfee_trt.sas" xr:uid="{B56302EB-AEAF-DE4B-88F3-943B95E9DF9A}"/>
    <hyperlink ref="Q45" r:id="rId53" display="https://www.scansante.fr/applications/flux-entre-etablissements-orfee/submit?an=20&amp;gp=X09&amp;choix1=choix1_etab&amp;finess=890002389&amp;choix2=descact&amp;typedesc=comp&amp;_program=orfee.orfee_trt.sas" xr:uid="{8E5A72CF-5261-5544-8CCA-578A957C529D}"/>
    <hyperlink ref="Q46" r:id="rId54" display="https://www.scansante.fr/applications/flux-entre-etablissements-orfee/submit?an=20&amp;gp=C18&amp;choix1=choix1_etab&amp;finess=890002389&amp;choix2=descact&amp;typedesc=comp&amp;_program=orfee.orfee_trt.sas" xr:uid="{4C0B45F6-EB17-4646-B45B-5D97AD521F62}"/>
    <hyperlink ref="Q47" r:id="rId55" display="https://www.scansante.fr/applications/flux-entre-etablissements-orfee/submit?an=20&amp;gp=X20&amp;choix1=choix1_etab&amp;finess=890002389&amp;choix2=descact&amp;typedesc=comp&amp;_program=orfee.orfee_trt.sas" xr:uid="{C02ABCD0-734C-3A4B-83E9-DDDD25EB9707}"/>
    <hyperlink ref="Q48" r:id="rId56" display="https://www.scansante.fr/applications/flux-entre-etablissements-orfee/submit?an=20&amp;gp=C22&amp;choix1=choix1_etab&amp;finess=890002389&amp;choix2=descact&amp;typedesc=comp&amp;_program=orfee.orfee_trt.sas" xr:uid="{A0E39531-CEF2-1049-BCF5-6592FEC8416D}"/>
    <hyperlink ref="Q49" r:id="rId57" display="https://www.scansante.fr/applications/flux-entre-etablissements-orfee/submit?an=20&amp;gp=K08&amp;choix1=choix1_etab&amp;finess=890002389&amp;choix2=descact&amp;typedesc=comp&amp;_program=orfee.orfee_trt.sas" xr:uid="{7C30C5A6-0E03-7848-AF5C-656FADBDDB82}"/>
    <hyperlink ref="Q50" r:id="rId58" display="https://www.scansante.fr/applications/flux-entre-etablissements-orfee/submit?an=20&amp;gp=X03&amp;choix1=choix1_etab&amp;finess=890002389&amp;choix2=descact&amp;typedesc=comp&amp;_program=orfee.orfee_trt.sas" xr:uid="{2967D8D3-F6C0-C848-B830-2AF770C4EE47}"/>
    <hyperlink ref="Q51" r:id="rId59" display="https://www.scansante.fr/applications/flux-entre-etablissements-orfee/submit?an=20&amp;gp=X06&amp;choix1=choix1_etab&amp;finess=890002389&amp;choix2=descact&amp;typedesc=comp&amp;_program=orfee.orfee_trt.sas" xr:uid="{10562466-C416-F444-84EF-C41B8AE09B79}"/>
    <hyperlink ref="Q52" r:id="rId60" display="https://www.scansante.fr/applications/flux-entre-etablissements-orfee/submit?an=20&amp;gp=K10&amp;choix1=choix1_etab&amp;finess=890002389&amp;choix2=descact&amp;typedesc=comp&amp;_program=orfee.orfee_trt.sas" xr:uid="{80AB3439-1A2E-2442-BB1B-50BB16CF3DE6}"/>
    <hyperlink ref="Q53" r:id="rId61" display="https://www.scansante.fr/applications/flux-entre-etablissements-orfee/submit?an=20&amp;gp=X05&amp;choix1=choix1_etab&amp;finess=890002389&amp;choix2=descact&amp;typedesc=comp&amp;_program=orfee.orfee_trt.sas" xr:uid="{6F4F72C2-9912-4549-8410-6E0D57E67046}"/>
    <hyperlink ref="Q54" r:id="rId62" display="https://www.scansante.fr/applications/flux-entre-etablissements-orfee/submit?an=20&amp;gp=X18&amp;choix1=choix1_etab&amp;finess=890002389&amp;choix2=descact&amp;typedesc=comp&amp;_program=orfee.orfee_trt.sas" xr:uid="{5B5E78BB-F9B1-1140-9E17-35BDBBAD9FE3}"/>
    <hyperlink ref="Q55" r:id="rId63" display="https://www.scansante.fr/applications/flux-entre-etablissements-orfee/submit?an=20&amp;gp=X23&amp;choix1=choix1_etab&amp;finess=890002389&amp;choix2=descact&amp;typedesc=comp&amp;_program=orfee.orfee_trt.sas" xr:uid="{743129CA-4F00-CA4C-9411-9285939AB861}"/>
    <hyperlink ref="Q56" r:id="rId64" display="https://www.scansante.fr/applications/flux-entre-etablissements-orfee/submit?an=20&amp;gp=X07&amp;choix1=choix1_etab&amp;finess=890002389&amp;choix2=descact&amp;typedesc=comp&amp;_program=orfee.orfee_trt.sas" xr:uid="{4B954AA2-A3FB-CE47-9632-BAEBF715DFDE}"/>
    <hyperlink ref="Q5" r:id="rId65" display="https://www.scansante.fr/applications/flux-entre-etablissements-orfee/submit?an=20&amp;gp=C09&amp;choix1=choix1_etab&amp;finess=890002389&amp;choix2=descact&amp;typedesc=comp&amp;_program=orfee.orfee_trt.sas" xr:uid="{88281501-5BA3-5F40-9AC7-2DCA3DA91FB8}"/>
    <hyperlink ref="Q6" r:id="rId66" display="https://www.scansante.fr/applications/flux-entre-etablissements-orfee/submit?an=20&amp;gp=C09&amp;choix1=choix1_etab&amp;finess=890002389&amp;choix2=descact&amp;typedesc=comp&amp;_program=orfee.orfee_trt.sas" xr:uid="{4E4BC8ED-0C0E-1346-9AFC-79F1A04BFC71}"/>
    <hyperlink ref="Q7" r:id="rId67" display="https://www.scansante.fr/applications/flux-entre-etablissements-orfee/submit?an=20&amp;gp=C09&amp;choix1=choix1_etab&amp;finess=890002389&amp;choix2=descact&amp;typedesc=comp&amp;_program=orfee.orfee_trt.sas" xr:uid="{58830989-0278-2342-BC43-37B149309E86}"/>
    <hyperlink ref="Q9" r:id="rId68" display="https://www.scansante.fr/applications/flux-entre-etablissements-orfee/submit?an=20&amp;gp=C11&amp;choix1=choix1_etab&amp;finess=890002389&amp;choix2=descact&amp;typedesc=comp&amp;_program=orfee.orfee_trt.sas" xr:uid="{16BE139F-C656-054D-9DAD-42B5A03D2436}"/>
    <hyperlink ref="AE3" r:id="rId69" display="https://www.scansante.fr/applications/flux-entre-etablissements-orfee/submit?an=20&amp;gp=ALL&amp;choix1=choix1_etab&amp;finess=710780917&amp;choix2=descact&amp;typedesc=comp&amp;_program=orfee.orfee_trt.sas" xr:uid="{B86C617B-D15E-0942-9E83-C71838487F08}"/>
    <hyperlink ref="AE4" r:id="rId70" display="https://www.scansante.fr/applications/flux-entre-etablissements-orfee/submit?an=20&amp;gp=C09&amp;choix1=choix1_etab&amp;finess=710780917&amp;choix2=descact&amp;typedesc=comp&amp;_program=orfee.orfee_trt.sas" xr:uid="{ADD3A695-FF56-EE4A-9301-D171A62B54C5}"/>
    <hyperlink ref="AE6" r:id="rId71" display="https://www.scansante.fr/applications/flux-entre-etablissements-orfee/submit?an=20&amp;gp=C10&amp;choix1=choix1_etab&amp;finess=710780917&amp;choix2=descact&amp;typedesc=comp&amp;_program=orfee.orfee_trt.sas" xr:uid="{FA6906E7-A9BA-3543-8083-1D1341A44E19}"/>
    <hyperlink ref="AE7" r:id="rId72" display="https://www.scansante.fr/applications/flux-entre-etablissements-orfee/submit?an=20&amp;gp=C06&amp;choix1=choix1_etab&amp;finess=710780917&amp;choix2=descact&amp;typedesc=comp&amp;_program=orfee.orfee_trt.sas" xr:uid="{9F310D72-7F74-2D43-A478-C9BDB3B19C86}"/>
    <hyperlink ref="AE8" r:id="rId73" display="https://www.scansante.fr/applications/flux-entre-etablissements-orfee/submit?an=20&amp;gp=X22&amp;choix1=choix1_etab&amp;finess=710780917&amp;choix2=descact&amp;typedesc=comp&amp;_program=orfee.orfee_trt.sas" xr:uid="{B8D88464-E1B4-924C-A5B7-91BC012D5FCC}"/>
    <hyperlink ref="AE10" r:id="rId74" display="https://www.scansante.fr/applications/flux-entre-etablissements-orfee/submit?an=20&amp;gp=X08&amp;choix1=choix1_etab&amp;finess=710780917&amp;choix2=descact&amp;typedesc=comp&amp;_program=orfee.orfee_trt.sas" xr:uid="{0DFE0E6E-0EC8-8845-9E1F-6F498497A743}"/>
    <hyperlink ref="AE12" r:id="rId75" display="https://www.scansante.fr/applications/flux-entre-etablissements-orfee/submit?an=20&amp;gp=X24&amp;choix1=choix1_etab&amp;finess=710780917&amp;choix2=descact&amp;typedesc=comp&amp;_program=orfee.orfee_trt.sas" xr:uid="{02D23DAC-89B3-5145-8D88-1E2C3EB6791E}"/>
    <hyperlink ref="AE14" r:id="rId76" display="https://www.scansante.fr/applications/flux-entre-etablissements-orfee/submit?an=20&amp;gp=X07&amp;choix1=choix1_etab&amp;finess=710780917&amp;choix2=descact&amp;typedesc=comp&amp;_program=orfee.orfee_trt.sas" xr:uid="{D34DF1BC-B184-814C-8DAF-D2F52F33EC7F}"/>
    <hyperlink ref="AE16" r:id="rId77" display="https://www.scansante.fr/applications/flux-entre-etablissements-orfee/submit?an=20&amp;gp=C07&amp;choix1=choix1_etab&amp;finess=710780917&amp;choix2=descact&amp;typedesc=comp&amp;_program=orfee.orfee_trt.sas" xr:uid="{E9BA5F23-4B4C-A141-BA1C-CFE3E6099EFE}"/>
    <hyperlink ref="AE17" r:id="rId78" display="https://www.scansante.fr/applications/flux-entre-etablissements-orfee/submit?an=20&amp;gp=X02&amp;choix1=choix1_etab&amp;finess=710780917&amp;choix2=descact&amp;typedesc=comp&amp;_program=orfee.orfee_trt.sas" xr:uid="{7E98E786-3AFA-FD4A-B110-D4630908425E}"/>
    <hyperlink ref="AE18" r:id="rId79" display="https://www.scansante.fr/applications/flux-entre-etablissements-orfee/submit?an=20&amp;gp=C05&amp;choix1=choix1_etab&amp;finess=710780917&amp;choix2=descact&amp;typedesc=comp&amp;_program=orfee.orfee_trt.sas" xr:uid="{8479F6D0-1632-3F41-9118-042B26406C12}"/>
    <hyperlink ref="AE19" r:id="rId80" display="https://www.scansante.fr/applications/flux-entre-etablissements-orfee/submit?an=20&amp;gp=S02&amp;choix1=choix1_etab&amp;finess=710780917&amp;choix2=descact&amp;typedesc=comp&amp;_program=orfee.orfee_trt.sas" xr:uid="{2DFA9802-B823-3D49-94EE-75A3F0DDAE47}"/>
    <hyperlink ref="AE20" r:id="rId81" display="https://www.scansante.fr/applications/flux-entre-etablissements-orfee/submit?an=20&amp;gp=S01&amp;choix1=choix1_etab&amp;finess=710780917&amp;choix2=descact&amp;typedesc=comp&amp;_program=orfee.orfee_trt.sas" xr:uid="{42493B18-EA2B-7D4D-8381-BFB62EDF306F}"/>
    <hyperlink ref="AE21" r:id="rId82" display="https://www.scansante.fr/applications/flux-entre-etablissements-orfee/submit?an=20&amp;gp=C16&amp;choix1=choix1_etab&amp;finess=710780917&amp;choix2=descact&amp;typedesc=comp&amp;_program=orfee.orfee_trt.sas" xr:uid="{8EF50BF8-34DB-D046-90F3-9EBF44C3AD89}"/>
    <hyperlink ref="AE22" r:id="rId83" display="https://www.scansante.fr/applications/flux-entre-etablissements-orfee/submit?an=20&amp;gp=K02&amp;choix1=choix1_etab&amp;finess=710780917&amp;choix2=descact&amp;typedesc=comp&amp;_program=orfee.orfee_trt.sas" xr:uid="{359433C3-0990-0D40-B977-745C84F013D0}"/>
    <hyperlink ref="AE23" r:id="rId84" display="https://www.scansante.fr/applications/flux-entre-etablissements-orfee/submit?an=20&amp;gp=C19&amp;choix1=choix1_etab&amp;finess=710780917&amp;choix2=descact&amp;typedesc=comp&amp;_program=orfee.orfee_trt.sas" xr:uid="{1DC292A7-53D2-A44C-B706-E20FB0C7F134}"/>
    <hyperlink ref="AE24" r:id="rId85" display="https://www.scansante.fr/applications/flux-entre-etablissements-orfee/submit?an=20&amp;gp=C23&amp;choix1=choix1_etab&amp;finess=710780917&amp;choix2=descact&amp;typedesc=comp&amp;_program=orfee.orfee_trt.sas" xr:uid="{3F4E9E75-E559-984A-BBAC-DC8BE35746AE}"/>
    <hyperlink ref="AE25" r:id="rId86" display="https://www.scansante.fr/applications/flux-entre-etablissements-orfee/submit?an=20&amp;gp=K09&amp;choix1=choix1_etab&amp;finess=710780917&amp;choix2=descact&amp;typedesc=comp&amp;_program=orfee.orfee_trt.sas" xr:uid="{0277AF10-8E70-8E49-A5C2-573A65CD02ED}"/>
    <hyperlink ref="AE26" r:id="rId87" display="https://www.scansante.fr/applications/flux-entre-etablissements-orfee/submit?an=20&amp;gp=C11&amp;choix1=choix1_etab&amp;finess=710780917&amp;choix2=descact&amp;typedesc=comp&amp;_program=orfee.orfee_trt.sas" xr:uid="{41BD5B82-9126-A64F-8FE6-1C91B1A9A4D0}"/>
    <hyperlink ref="AE27" r:id="rId88" display="https://www.scansante.fr/applications/flux-entre-etablissements-orfee/submit?an=20&amp;gp=C20&amp;choix1=choix1_etab&amp;finess=710780917&amp;choix2=descact&amp;typedesc=comp&amp;_program=orfee.orfee_trt.sas" xr:uid="{D9342C2F-5EEC-5342-9827-CEF9335AD2A4}"/>
    <hyperlink ref="AE28" r:id="rId89" display="https://www.scansante.fr/applications/flux-entre-etablissements-orfee/submit?an=20&amp;gp=X12&amp;choix1=choix1_etab&amp;finess=710780917&amp;choix2=descact&amp;typedesc=comp&amp;_program=orfee.orfee_trt.sas" xr:uid="{5021C4F0-9217-CE46-B3FF-5E920F74ED78}"/>
    <hyperlink ref="AE29" r:id="rId90" display="https://www.scansante.fr/applications/flux-entre-etablissements-orfee/submit?an=20&amp;gp=S03&amp;choix1=choix1_etab&amp;finess=710780917&amp;choix2=descact&amp;typedesc=comp&amp;_program=orfee.orfee_trt.sas" xr:uid="{16C3E4D8-772F-BE43-9765-A92E54FEAC50}"/>
    <hyperlink ref="AE30" r:id="rId91" display="https://www.scansante.fr/applications/flux-entre-etablissements-orfee/submit?an=20&amp;gp=C18&amp;choix1=choix1_etab&amp;finess=710780917&amp;choix2=descact&amp;typedesc=comp&amp;_program=orfee.orfee_trt.sas" xr:uid="{B6E92E49-0950-3F40-BAA3-AB812EF6E0EB}"/>
    <hyperlink ref="AE31" r:id="rId92" display="https://www.scansante.fr/applications/flux-entre-etablissements-orfee/submit?an=20&amp;gp=C17&amp;choix1=choix1_etab&amp;finess=710780917&amp;choix2=descact&amp;typedesc=comp&amp;_program=orfee.orfee_trt.sas" xr:uid="{653D3178-1E63-0B45-BD57-35887F38DF1E}"/>
    <hyperlink ref="AE32" r:id="rId93" display="https://www.scansante.fr/applications/flux-entre-etablissements-orfee/submit?an=20&amp;gp=X18&amp;choix1=choix1_etab&amp;finess=710780917&amp;choix2=descact&amp;typedesc=comp&amp;_program=orfee.orfee_trt.sas" xr:uid="{C1259728-B340-394D-AC13-3E088625C89E}"/>
    <hyperlink ref="AE33" r:id="rId94" display="https://www.scansante.fr/applications/flux-entre-etablissements-orfee/submit?an=20&amp;gp=S05&amp;choix1=choix1_etab&amp;finess=710780917&amp;choix2=descact&amp;typedesc=comp&amp;_program=orfee.orfee_trt.sas" xr:uid="{27048040-BF1B-BF4E-980C-191882992E8F}"/>
    <hyperlink ref="AE34" r:id="rId95" display="https://www.scansante.fr/applications/flux-entre-etablissements-orfee/submit?an=20&amp;gp=K06&amp;choix1=choix1_etab&amp;finess=710780917&amp;choix2=descact&amp;typedesc=comp&amp;_program=orfee.orfee_trt.sas" xr:uid="{E9AA11EC-E1AE-C84C-AE52-FF3EDA11AB44}"/>
    <hyperlink ref="AE35" r:id="rId96" display="https://www.scansante.fr/applications/flux-entre-etablissements-orfee/submit?an=20&amp;gp=C08&amp;choix1=choix1_etab&amp;finess=710780917&amp;choix2=descact&amp;typedesc=comp&amp;_program=orfee.orfee_trt.sas" xr:uid="{3364D17A-18F8-814D-8130-43CE85636A93}"/>
    <hyperlink ref="AE36" r:id="rId97" display="https://www.scansante.fr/applications/flux-entre-etablissements-orfee/submit?an=20&amp;gp=K10&amp;choix1=choix1_etab&amp;finess=710780917&amp;choix2=descact&amp;typedesc=comp&amp;_program=orfee.orfee_trt.sas" xr:uid="{ED28B3A0-BD2C-5B47-9BF5-73A0977C168B}"/>
    <hyperlink ref="AE37" r:id="rId98" display="https://www.scansante.fr/applications/flux-entre-etablissements-orfee/submit?an=20&amp;gp=C25&amp;choix1=choix1_etab&amp;finess=710780917&amp;choix2=descact&amp;typedesc=comp&amp;_program=orfee.orfee_trt.sas" xr:uid="{2419C1CF-8CC1-BC4E-BC59-8ABF6AA4E234}"/>
    <hyperlink ref="AE38" r:id="rId99" display="https://www.scansante.fr/applications/flux-entre-etablissements-orfee/submit?an=20&amp;gp=C15&amp;choix1=choix1_etab&amp;finess=710780917&amp;choix2=descact&amp;typedesc=comp&amp;_program=orfee.orfee_trt.sas" xr:uid="{28DC3719-C68D-B542-9942-E64332DB164C}"/>
    <hyperlink ref="AE39" r:id="rId100" display="https://www.scansante.fr/applications/flux-entre-etablissements-orfee/submit?an=20&amp;gp=X14&amp;choix1=choix1_etab&amp;finess=710780917&amp;choix2=descact&amp;typedesc=comp&amp;_program=orfee.orfee_trt.sas" xr:uid="{5BA6273A-E081-7149-98A8-65DBB6825847}"/>
    <hyperlink ref="AE40" r:id="rId101" display="https://www.scansante.fr/applications/flux-entre-etablissements-orfee/submit?an=20&amp;gp=C22&amp;choix1=choix1_etab&amp;finess=710780917&amp;choix2=descact&amp;typedesc=comp&amp;_program=orfee.orfee_trt.sas" xr:uid="{F9037A58-943F-A24E-94BA-EBFEF0BCCA6C}"/>
    <hyperlink ref="AE41" r:id="rId102" display="https://www.scansante.fr/applications/flux-entre-etablissements-orfee/submit?an=20&amp;gp=X13&amp;choix1=choix1_etab&amp;finess=710780917&amp;choix2=descact&amp;typedesc=comp&amp;_program=orfee.orfee_trt.sas" xr:uid="{C8A9A7AD-FBD0-8040-AA65-D3549AD6002C}"/>
    <hyperlink ref="AE42" r:id="rId103" display="https://www.scansante.fr/applications/flux-entre-etablissements-orfee/submit?an=20&amp;gp=C13&amp;choix1=choix1_etab&amp;finess=710780917&amp;choix2=descact&amp;typedesc=comp&amp;_program=orfee.orfee_trt.sas" xr:uid="{C9B97147-C6D2-E548-A5AA-EA6CD5B6AA2C}"/>
    <hyperlink ref="AE43" r:id="rId104" display="https://www.scansante.fr/applications/flux-entre-etablissements-orfee/submit?an=20&amp;gp=C21&amp;choix1=choix1_etab&amp;finess=710780917&amp;choix2=descact&amp;typedesc=comp&amp;_program=orfee.orfee_trt.sas" xr:uid="{B4459CAB-E344-F243-A9D3-180E4F07C717}"/>
    <hyperlink ref="AE44" r:id="rId105" display="https://www.scansante.fr/applications/flux-entre-etablissements-orfee/submit?an=20&amp;gp=K04&amp;choix1=choix1_etab&amp;finess=710780917&amp;choix2=descact&amp;typedesc=comp&amp;_program=orfee.orfee_trt.sas" xr:uid="{8B0175A6-8F04-4B46-8B52-59CE4ACABBC4}"/>
    <hyperlink ref="AE45" r:id="rId106" display="https://www.scansante.fr/applications/flux-entre-etablissements-orfee/submit?an=20&amp;gp=X26&amp;choix1=choix1_etab&amp;finess=710780917&amp;choix2=descact&amp;typedesc=comp&amp;_program=orfee.orfee_trt.sas" xr:uid="{6311CECC-3312-BC4B-984B-3C55379E7102}"/>
    <hyperlink ref="AE46" r:id="rId107" display="https://www.scansante.fr/applications/flux-entre-etablissements-orfee/submit?an=20&amp;gp=X09&amp;choix1=choix1_etab&amp;finess=710780917&amp;choix2=descact&amp;typedesc=comp&amp;_program=orfee.orfee_trt.sas" xr:uid="{1CB8C052-6FA4-AE49-BB61-B1C5F9022A93}"/>
    <hyperlink ref="AE47" r:id="rId108" display="https://www.scansante.fr/applications/flux-entre-etablissements-orfee/submit?an=20&amp;gp=X15&amp;choix1=choix1_etab&amp;finess=710780917&amp;choix2=descact&amp;typedesc=comp&amp;_program=orfee.orfee_trt.sas" xr:uid="{4276652F-13A6-424C-9732-C5375671EF39}"/>
    <hyperlink ref="AE48" r:id="rId109" display="https://www.scansante.fr/applications/flux-entre-etablissements-orfee/submit?an=20&amp;gp=K15&amp;choix1=choix1_etab&amp;finess=710780917&amp;choix2=descact&amp;typedesc=comp&amp;_program=orfee.orfee_trt.sas" xr:uid="{01AF6E47-D81E-F841-8CCA-A91C6B977AA0}"/>
    <hyperlink ref="AE49" r:id="rId110" display="https://www.scansante.fr/applications/flux-entre-etablissements-orfee/submit?an=20&amp;gp=X16&amp;choix1=choix1_etab&amp;finess=710780917&amp;choix2=descact&amp;typedesc=comp&amp;_program=orfee.orfee_trt.sas" xr:uid="{CEEC75E7-6EE7-F247-BD2F-DD4999836FC0}"/>
    <hyperlink ref="AE50" r:id="rId111" display="https://www.scansante.fr/applications/flux-entre-etablissements-orfee/submit?an=20&amp;gp=X03&amp;choix1=choix1_etab&amp;finess=710780917&amp;choix2=descact&amp;typedesc=comp&amp;_program=orfee.orfee_trt.sas" xr:uid="{3FBF0491-63BC-3444-A181-0EE607F20BBB}"/>
    <hyperlink ref="AE51" r:id="rId112" display="https://www.scansante.fr/applications/flux-entre-etablissements-orfee/submit?an=20&amp;gp=X19&amp;choix1=choix1_etab&amp;finess=710780917&amp;choix2=descact&amp;typedesc=comp&amp;_program=orfee.orfee_trt.sas" xr:uid="{053BBCD1-5AF3-E343-9620-03DC167B79CA}"/>
    <hyperlink ref="AE52" r:id="rId113" display="https://www.scansante.fr/applications/flux-entre-etablissements-orfee/submit?an=20&amp;gp=K12&amp;choix1=choix1_etab&amp;finess=710780917&amp;choix2=descact&amp;typedesc=comp&amp;_program=orfee.orfee_trt.sas" xr:uid="{8FF86FB0-7B97-D94E-A3BE-8BF82BCDF7F1}"/>
    <hyperlink ref="AE53" r:id="rId114" display="https://www.scansante.fr/applications/flux-entre-etablissements-orfee/submit?an=20&amp;gp=X11&amp;choix1=choix1_etab&amp;finess=710780917&amp;choix2=descact&amp;typedesc=comp&amp;_program=orfee.orfee_trt.sas" xr:uid="{5FEA632E-4088-2840-B03C-BFB70954C869}"/>
    <hyperlink ref="AE54" r:id="rId115" display="https://www.scansante.fr/applications/flux-entre-etablissements-orfee/submit?an=20&amp;gp=X23&amp;choix1=choix1_etab&amp;finess=710780917&amp;choix2=descact&amp;typedesc=comp&amp;_program=orfee.orfee_trt.sas" xr:uid="{6A29565C-E30E-ED4E-8788-85C0362D4D42}"/>
    <hyperlink ref="AE55" r:id="rId116" display="https://www.scansante.fr/applications/flux-entre-etablissements-orfee/submit?an=20&amp;gp=X06&amp;choix1=choix1_etab&amp;finess=710780917&amp;choix2=descact&amp;typedesc=comp&amp;_program=orfee.orfee_trt.sas" xr:uid="{94158096-304E-D144-A477-F541338385E5}"/>
    <hyperlink ref="AE56" r:id="rId117" display="https://www.scansante.fr/applications/flux-entre-etablissements-orfee/submit?an=20&amp;gp=X21&amp;choix1=choix1_etab&amp;finess=710780917&amp;choix2=descact&amp;typedesc=comp&amp;_program=orfee.orfee_trt.sas" xr:uid="{EF538E08-0827-5A43-AB12-6B4A9A63626E}"/>
    <hyperlink ref="AE57" r:id="rId118" display="https://www.scansante.fr/applications/flux-entre-etablissements-orfee/submit?an=20&amp;gp=K07&amp;choix1=choix1_etab&amp;finess=710780917&amp;choix2=descact&amp;typedesc=comp&amp;_program=orfee.orfee_trt.sas" xr:uid="{31EFC682-0EA6-7C47-8434-5EFF607FBE33}"/>
    <hyperlink ref="AE58" r:id="rId119" display="https://www.scansante.fr/applications/flux-entre-etablissements-orfee/submit?an=20&amp;gp=K08&amp;choix1=choix1_etab&amp;finess=710780917&amp;choix2=descact&amp;typedesc=comp&amp;_program=orfee.orfee_trt.sas" xr:uid="{F36FB0E0-A376-DF4B-BC87-015292333AF1}"/>
    <hyperlink ref="AE5" r:id="rId120" display="https://www.scansante.fr/applications/flux-entre-etablissements-orfee/submit?an=20&amp;gp=C09&amp;choix1=choix1_etab&amp;finess=710780917&amp;choix2=descact&amp;typedesc=comp&amp;_program=orfee.orfee_trt.sas" xr:uid="{59A8EBC9-51F9-ED4E-A738-EE1EC4E18056}"/>
    <hyperlink ref="AE9" r:id="rId121" display="https://www.scansante.fr/applications/flux-entre-etablissements-orfee/submit?an=20&amp;gp=X22&amp;choix1=choix1_etab&amp;finess=710780917&amp;choix2=descact&amp;typedesc=comp&amp;_program=orfee.orfee_trt.sas" xr:uid="{776D6523-331F-CB44-A17A-199E01801415}"/>
    <hyperlink ref="AE11" r:id="rId122" display="https://www.scansante.fr/applications/flux-entre-etablissements-orfee/submit?an=20&amp;gp=X08&amp;choix1=choix1_etab&amp;finess=710780917&amp;choix2=descact&amp;typedesc=comp&amp;_program=orfee.orfee_trt.sas" xr:uid="{8C00E431-72D7-0444-9428-25BE98EAD6FC}"/>
    <hyperlink ref="AE13" r:id="rId123" display="https://www.scansante.fr/applications/flux-entre-etablissements-orfee/submit?an=20&amp;gp=X24&amp;choix1=choix1_etab&amp;finess=710780917&amp;choix2=descact&amp;typedesc=comp&amp;_program=orfee.orfee_trt.sas" xr:uid="{84750E5A-ADA8-7349-9E48-08F98C3E5F31}"/>
    <hyperlink ref="AE15" r:id="rId124" display="https://www.scansante.fr/applications/flux-entre-etablissements-orfee/submit?an=20&amp;gp=X07&amp;choix1=choix1_etab&amp;finess=710780917&amp;choix2=descact&amp;typedesc=comp&amp;_program=orfee.orfee_trt.sas" xr:uid="{29EF3BC3-6B3B-354E-A107-4E054C5027B4}"/>
    <hyperlink ref="AS3" r:id="rId125" display="https://www.scansante.fr/applications/flux-entre-etablissements-orfee/submit?an=20&amp;gp=ALL&amp;choix1=choix1_etab&amp;finess=710006859&amp;choix2=descact&amp;typedesc=comp&amp;_program=orfee.orfee_trt.sas" xr:uid="{7B8F5910-5550-F84A-90D7-CEA9AE7237D9}"/>
    <hyperlink ref="AS4" r:id="rId126" display="https://www.scansante.fr/applications/flux-entre-etablissements-orfee/submit?an=20&amp;gp=C09&amp;choix1=choix1_etab&amp;finess=710006859&amp;choix2=descact&amp;typedesc=comp&amp;_program=orfee.orfee_trt.sas" xr:uid="{8EEDC2DB-82E3-7A4B-ADE5-D8BC57345BF0}"/>
    <hyperlink ref="AS7" r:id="rId127" display="https://www.scansante.fr/applications/flux-entre-etablissements-orfee/submit?an=20&amp;gp=C02&amp;choix1=choix1_etab&amp;finess=710006859&amp;choix2=descact&amp;typedesc=comp&amp;_program=orfee.orfee_trt.sas" xr:uid="{B1E6A73E-59D7-264D-B7CF-13C989BE5C6B}"/>
    <hyperlink ref="AS9" r:id="rId128" display="https://www.scansante.fr/applications/flux-entre-etablissements-orfee/submit?an=20&amp;gp=C06&amp;choix1=choix1_etab&amp;finess=710006859&amp;choix2=descact&amp;typedesc=comp&amp;_program=orfee.orfee_trt.sas" xr:uid="{52DB6D8A-72C6-B142-863B-5618019C2C1C}"/>
    <hyperlink ref="AS11" r:id="rId129" display="https://www.scansante.fr/applications/flux-entre-etablissements-orfee/submit?an=20&amp;gp=C07&amp;choix1=choix1_etab&amp;finess=710006859&amp;choix2=descact&amp;typedesc=comp&amp;_program=orfee.orfee_trt.sas" xr:uid="{287AAD7C-C991-0C43-BB6A-00D8629B6500}"/>
    <hyperlink ref="AS13" r:id="rId130" display="https://www.scansante.fr/applications/flux-entre-etablissements-orfee/submit?an=20&amp;gp=S02&amp;choix1=choix1_etab&amp;finess=710006859&amp;choix2=descact&amp;typedesc=comp&amp;_program=orfee.orfee_trt.sas" xr:uid="{1E8D7A79-771E-0D45-9019-A8A982819202}"/>
    <hyperlink ref="AS14" r:id="rId131" display="https://www.scansante.fr/applications/flux-entre-etablissements-orfee/submit?an=20&amp;gp=C16&amp;choix1=choix1_etab&amp;finess=710006859&amp;choix2=descact&amp;typedesc=comp&amp;_program=orfee.orfee_trt.sas" xr:uid="{7D87A9F3-50D6-C145-91DB-683D036025CE}"/>
    <hyperlink ref="AS15" r:id="rId132" display="https://www.scansante.fr/applications/flux-entre-etablissements-orfee/submit?an=20&amp;gp=K02&amp;choix1=choix1_etab&amp;finess=710006859&amp;choix2=descact&amp;typedesc=comp&amp;_program=orfee.orfee_trt.sas" xr:uid="{578B2CCA-7DA7-CD49-B08F-8BAF8612D32D}"/>
    <hyperlink ref="AS16" r:id="rId133" display="https://www.scansante.fr/applications/flux-entre-etablissements-orfee/submit?an=20&amp;gp=C11&amp;choix1=choix1_etab&amp;finess=710006859&amp;choix2=descact&amp;typedesc=comp&amp;_program=orfee.orfee_trt.sas" xr:uid="{61D53091-CB1A-0C45-8EEC-4F016C68E8C4}"/>
    <hyperlink ref="AS17" r:id="rId134" display="https://www.scansante.fr/applications/flux-entre-etablissements-orfee/submit?an=20&amp;gp=C19&amp;choix1=choix1_etab&amp;finess=710006859&amp;choix2=descact&amp;typedesc=comp&amp;_program=orfee.orfee_trt.sas" xr:uid="{B56F0868-B5A0-1946-B107-10336F2F1F9F}"/>
    <hyperlink ref="AS18" r:id="rId135" display="https://www.scansante.fr/applications/flux-entre-etablissements-orfee/submit?an=20&amp;gp=K10&amp;choix1=choix1_etab&amp;finess=710006859&amp;choix2=descact&amp;typedesc=comp&amp;_program=orfee.orfee_trt.sas" xr:uid="{D6736D22-9990-D64A-B0D5-E999983FE1CD}"/>
    <hyperlink ref="AS19" r:id="rId136" display="https://www.scansante.fr/applications/flux-entre-etablissements-orfee/submit?an=20&amp;gp=K09&amp;choix1=choix1_etab&amp;finess=710006859&amp;choix2=descact&amp;typedesc=comp&amp;_program=orfee.orfee_trt.sas" xr:uid="{27077CD0-CC91-C449-AF7F-D8F552AA0605}"/>
    <hyperlink ref="AS20" r:id="rId137" display="https://www.scansante.fr/applications/flux-entre-etablissements-orfee/submit?an=20&amp;gp=C23&amp;choix1=choix1_etab&amp;finess=710006859&amp;choix2=descact&amp;typedesc=comp&amp;_program=orfee.orfee_trt.sas" xr:uid="{28913CC5-43F4-6848-8581-F20303C76144}"/>
    <hyperlink ref="AS21" r:id="rId138" display="https://www.scansante.fr/applications/flux-entre-etablissements-orfee/submit?an=20&amp;gp=C20&amp;choix1=choix1_etab&amp;finess=710006859&amp;choix2=descact&amp;typedesc=comp&amp;_program=orfee.orfee_trt.sas" xr:uid="{6F80991D-90C7-F244-B74C-20C88CE1E6E9}"/>
    <hyperlink ref="AS22" r:id="rId139" display="https://www.scansante.fr/applications/flux-entre-etablissements-orfee/submit?an=20&amp;gp=C17&amp;choix1=choix1_etab&amp;finess=710006859&amp;choix2=descact&amp;typedesc=comp&amp;_program=orfee.orfee_trt.sas" xr:uid="{836CB831-74EE-1240-BDD2-A0B530166D67}"/>
    <hyperlink ref="AS23" r:id="rId140" display="https://www.scansante.fr/applications/flux-entre-etablissements-orfee/submit?an=20&amp;gp=X12&amp;choix1=choix1_etab&amp;finess=710006859&amp;choix2=descact&amp;typedesc=comp&amp;_program=orfee.orfee_trt.sas" xr:uid="{9DA4B8CB-8381-2549-804B-1DD748D2616D}"/>
    <hyperlink ref="AS24" r:id="rId141" display="https://www.scansante.fr/applications/flux-entre-etablissements-orfee/submit?an=20&amp;gp=C18&amp;choix1=choix1_etab&amp;finess=710006859&amp;choix2=descact&amp;typedesc=comp&amp;_program=orfee.orfee_trt.sas" xr:uid="{9B9334B7-F85D-7C49-A49A-A0184BF4B238}"/>
    <hyperlink ref="AS25" r:id="rId142" display="https://www.scansante.fr/applications/flux-entre-etablissements-orfee/submit?an=20&amp;gp=C15&amp;choix1=choix1_etab&amp;finess=710006859&amp;choix2=descact&amp;typedesc=comp&amp;_program=orfee.orfee_trt.sas" xr:uid="{11936F74-BE09-4846-82AE-E43450A810E4}"/>
    <hyperlink ref="AS26" r:id="rId143" display="https://www.scansante.fr/applications/flux-entre-etablissements-orfee/submit?an=20&amp;gp=X02&amp;choix1=choix1_etab&amp;finess=710006859&amp;choix2=descact&amp;typedesc=comp&amp;_program=orfee.orfee_trt.sas" xr:uid="{B4AA1C07-0644-FB41-82A5-8BEF515336A2}"/>
    <hyperlink ref="AS27" r:id="rId144" display="https://www.scansante.fr/applications/flux-entre-etablissements-orfee/submit?an=20&amp;gp=C10&amp;choix1=choix1_etab&amp;finess=710006859&amp;choix2=descact&amp;typedesc=comp&amp;_program=orfee.orfee_trt.sas" xr:uid="{BA5B8B0F-DD73-334A-88A8-7E7BAC1C0799}"/>
    <hyperlink ref="AS28" r:id="rId145" display="https://www.scansante.fr/applications/flux-entre-etablissements-orfee/submit?an=20&amp;gp=X23&amp;choix1=choix1_etab&amp;finess=710006859&amp;choix2=descact&amp;typedesc=comp&amp;_program=orfee.orfee_trt.sas" xr:uid="{0A491554-14E0-B74B-8AF2-CB5900862BDF}"/>
    <hyperlink ref="AS29" r:id="rId146" display="https://www.scansante.fr/applications/flux-entre-etablissements-orfee/submit?an=20&amp;gp=C08&amp;choix1=choix1_etab&amp;finess=710006859&amp;choix2=descact&amp;typedesc=comp&amp;_program=orfee.orfee_trt.sas" xr:uid="{86B562A0-784C-404D-8ABB-D54213075381}"/>
    <hyperlink ref="AS30" r:id="rId147" display="https://www.scansante.fr/applications/flux-entre-etablissements-orfee/submit?an=20&amp;gp=K06&amp;choix1=choix1_etab&amp;finess=710006859&amp;choix2=descact&amp;typedesc=comp&amp;_program=orfee.orfee_trt.sas" xr:uid="{F046E1B2-743F-1E4B-8738-F0CE962BC788}"/>
    <hyperlink ref="AS31" r:id="rId148" display="https://www.scansante.fr/applications/flux-entre-etablissements-orfee/submit?an=20&amp;gp=C25&amp;choix1=choix1_etab&amp;finess=710006859&amp;choix2=descact&amp;typedesc=comp&amp;_program=orfee.orfee_trt.sas" xr:uid="{A562549C-CCAF-1E40-846B-8D27CC4255AC}"/>
    <hyperlink ref="AS32" r:id="rId149" display="https://www.scansante.fr/applications/flux-entre-etablissements-orfee/submit?an=20&amp;gp=C14&amp;choix1=choix1_etab&amp;finess=710006859&amp;choix2=descact&amp;typedesc=comp&amp;_program=orfee.orfee_trt.sas" xr:uid="{1092D67B-F987-9443-AEF1-A030E18D5DBF}"/>
    <hyperlink ref="AS33" r:id="rId150" display="https://www.scansante.fr/applications/flux-entre-etablissements-orfee/submit?an=20&amp;gp=S03&amp;choix1=choix1_etab&amp;finess=710006859&amp;choix2=descact&amp;typedesc=comp&amp;_program=orfee.orfee_trt.sas" xr:uid="{56A3A6F1-24E5-8940-94C0-96C765F61E17}"/>
    <hyperlink ref="AS34" r:id="rId151" display="https://www.scansante.fr/applications/flux-entre-etablissements-orfee/submit?an=20&amp;gp=X26&amp;choix1=choix1_etab&amp;finess=710006859&amp;choix2=descact&amp;typedesc=comp&amp;_program=orfee.orfee_trt.sas" xr:uid="{82FB9529-D10E-5944-BDCC-B79504F7EA78}"/>
    <hyperlink ref="AS35" r:id="rId152" display="https://www.scansante.fr/applications/flux-entre-etablissements-orfee/submit?an=20&amp;gp=X22&amp;choix1=choix1_etab&amp;finess=710006859&amp;choix2=descact&amp;typedesc=comp&amp;_program=orfee.orfee_trt.sas" xr:uid="{C2832B2C-0685-9749-BEBE-C2973616C97A}"/>
    <hyperlink ref="AS36" r:id="rId153" display="https://www.scansante.fr/applications/flux-entre-etablissements-orfee/submit?an=20&amp;gp=K05&amp;choix1=choix1_etab&amp;finess=710006859&amp;choix2=descact&amp;typedesc=comp&amp;_program=orfee.orfee_trt.sas" xr:uid="{60BE0BA7-AFD5-E542-9079-3BED7671E3F7}"/>
    <hyperlink ref="AS37" r:id="rId154" display="https://www.scansante.fr/applications/flux-entre-etablissements-orfee/submit?an=20&amp;gp=C22&amp;choix1=choix1_etab&amp;finess=710006859&amp;choix2=descact&amp;typedesc=comp&amp;_program=orfee.orfee_trt.sas" xr:uid="{2244B13B-720D-3D42-9E59-AAA027AF68F9}"/>
    <hyperlink ref="AS38" r:id="rId155" display="https://www.scansante.fr/applications/flux-entre-etablissements-orfee/submit?an=20&amp;gp=K15&amp;choix1=choix1_etab&amp;finess=710006859&amp;choix2=descact&amp;typedesc=comp&amp;_program=orfee.orfee_trt.sas" xr:uid="{07AFC23A-AB77-8C40-B782-9D913569DD52}"/>
    <hyperlink ref="AS39" r:id="rId156" display="https://www.scansante.fr/applications/flux-entre-etablissements-orfee/submit?an=20&amp;gp=X24&amp;choix1=choix1_etab&amp;finess=710006859&amp;choix2=descact&amp;typedesc=comp&amp;_program=orfee.orfee_trt.sas" xr:uid="{D7C7F152-9624-7246-BE2F-6421E43250C4}"/>
    <hyperlink ref="AS40" r:id="rId157" display="https://www.scansante.fr/applications/flux-entre-etablissements-orfee/submit?an=20&amp;gp=X08&amp;choix1=choix1_etab&amp;finess=710006859&amp;choix2=descact&amp;typedesc=comp&amp;_program=orfee.orfee_trt.sas" xr:uid="{B1130930-F98D-9841-9BC4-217C5A1EB81A}"/>
    <hyperlink ref="AS41" r:id="rId158" display="https://www.scansante.fr/applications/flux-entre-etablissements-orfee/submit?an=20&amp;gp=S05&amp;choix1=choix1_etab&amp;finess=710006859&amp;choix2=descact&amp;typedesc=comp&amp;_program=orfee.orfee_trt.sas" xr:uid="{2668A841-2FFB-7B4C-8804-0D0C4C6823E0}"/>
    <hyperlink ref="AS42" r:id="rId159" display="https://www.scansante.fr/applications/flux-entre-etablissements-orfee/submit?an=20&amp;gp=X06&amp;choix1=choix1_etab&amp;finess=710006859&amp;choix2=descact&amp;typedesc=comp&amp;_program=orfee.orfee_trt.sas" xr:uid="{9D8E7A10-2A08-844F-85F9-BC30937295F6}"/>
    <hyperlink ref="AS43" r:id="rId160" display="https://www.scansante.fr/applications/flux-entre-etablissements-orfee/submit?an=20&amp;gp=C21&amp;choix1=choix1_etab&amp;finess=710006859&amp;choix2=descact&amp;typedesc=comp&amp;_program=orfee.orfee_trt.sas" xr:uid="{AA978F35-8FFD-8641-B111-EB79FC126344}"/>
    <hyperlink ref="AS44" r:id="rId161" display="https://www.scansante.fr/applications/flux-entre-etablissements-orfee/submit?an=20&amp;gp=X09&amp;choix1=choix1_etab&amp;finess=710006859&amp;choix2=descact&amp;typedesc=comp&amp;_program=orfee.orfee_trt.sas" xr:uid="{BF36AF53-4F52-0740-A21A-F16DEF6CDF71}"/>
    <hyperlink ref="AS45" r:id="rId162" display="https://www.scansante.fr/applications/flux-entre-etablissements-orfee/submit?an=20&amp;gp=X07&amp;choix1=choix1_etab&amp;finess=710006859&amp;choix2=descact&amp;typedesc=comp&amp;_program=orfee.orfee_trt.sas" xr:uid="{FD4EA932-C0D0-CB42-BF78-6DB8383548E0}"/>
    <hyperlink ref="AS46" r:id="rId163" display="https://www.scansante.fr/applications/flux-entre-etablissements-orfee/submit?an=20&amp;gp=X11&amp;choix1=choix1_etab&amp;finess=710006859&amp;choix2=descact&amp;typedesc=comp&amp;_program=orfee.orfee_trt.sas" xr:uid="{12259CD6-6296-4240-B6CA-9FBD05C79218}"/>
    <hyperlink ref="AS47" r:id="rId164" display="https://www.scansante.fr/applications/flux-entre-etablissements-orfee/submit?an=20&amp;gp=X19&amp;choix1=choix1_etab&amp;finess=710006859&amp;choix2=descact&amp;typedesc=comp&amp;_program=orfee.orfee_trt.sas" xr:uid="{24DAC9E0-22A4-BB40-B12A-CDFAEE9572E1}"/>
    <hyperlink ref="AS48" r:id="rId165" display="https://www.scansante.fr/applications/flux-entre-etablissements-orfee/submit?an=20&amp;gp=X13&amp;choix1=choix1_etab&amp;finess=710006859&amp;choix2=descact&amp;typedesc=comp&amp;_program=orfee.orfee_trt.sas" xr:uid="{EC6CA896-30FC-B44A-84A8-FD6EEFC30574}"/>
    <hyperlink ref="AS49" r:id="rId166" display="https://www.scansante.fr/applications/flux-entre-etablissements-orfee/submit?an=20&amp;gp=X18&amp;choix1=choix1_etab&amp;finess=710006859&amp;choix2=descact&amp;typedesc=comp&amp;_program=orfee.orfee_trt.sas" xr:uid="{FC98B039-4196-214E-9E89-DDD4BD0C7AD2}"/>
    <hyperlink ref="AS50" r:id="rId167" display="https://www.scansante.fr/applications/flux-entre-etablissements-orfee/submit?an=20&amp;gp=K04&amp;choix1=choix1_etab&amp;finess=710006859&amp;choix2=descact&amp;typedesc=comp&amp;_program=orfee.orfee_trt.sas" xr:uid="{BF3DC40A-C67A-1C4D-9626-B04C30046ADA}"/>
    <hyperlink ref="AS51" r:id="rId168" display="https://www.scansante.fr/applications/flux-entre-etablissements-orfee/submit?an=20&amp;gp=K14&amp;choix1=choix1_etab&amp;finess=710006859&amp;choix2=descact&amp;typedesc=comp&amp;_program=orfee.orfee_trt.sas" xr:uid="{7615D001-E243-7744-9F79-009AD1C81C15}"/>
    <hyperlink ref="AS52" r:id="rId169" display="https://www.scansante.fr/applications/flux-entre-etablissements-orfee/submit?an=20&amp;gp=X14&amp;choix1=choix1_etab&amp;finess=710006859&amp;choix2=descact&amp;typedesc=comp&amp;_program=orfee.orfee_trt.sas" xr:uid="{571B7CA8-7904-8648-B187-C0A4F9B8B441}"/>
    <hyperlink ref="AS53" r:id="rId170" display="https://www.scansante.fr/applications/flux-entre-etablissements-orfee/submit?an=20&amp;gp=X15&amp;choix1=choix1_etab&amp;finess=710006859&amp;choix2=descact&amp;typedesc=comp&amp;_program=orfee.orfee_trt.sas" xr:uid="{2AF7084F-1880-1D44-B51D-1E3A02D63EDB}"/>
    <hyperlink ref="AS54" r:id="rId171" display="https://www.scansante.fr/applications/flux-entre-etablissements-orfee/submit?an=20&amp;gp=X21&amp;choix1=choix1_etab&amp;finess=710006859&amp;choix2=descact&amp;typedesc=comp&amp;_program=orfee.orfee_trt.sas" xr:uid="{04D9B22F-6038-6241-BED8-3C6347201EF9}"/>
    <hyperlink ref="AS5" r:id="rId172" display="https://www.scansante.fr/applications/flux-entre-etablissements-orfee/submit?an=20&amp;gp=C09&amp;choix1=choix1_etab&amp;finess=710006859&amp;choix2=descact&amp;typedesc=comp&amp;_program=orfee.orfee_trt.sas" xr:uid="{2A3F56D2-2CA6-324A-A53D-D74F5C32CE76}"/>
    <hyperlink ref="AS6" r:id="rId173" display="https://www.scansante.fr/applications/flux-entre-etablissements-orfee/submit?an=20&amp;gp=C09&amp;choix1=choix1_etab&amp;finess=710006859&amp;choix2=descact&amp;typedesc=comp&amp;_program=orfee.orfee_trt.sas" xr:uid="{AFA0B81D-3DFB-4346-B489-7852C92A7487}"/>
    <hyperlink ref="AS8" r:id="rId174" display="https://www.scansante.fr/applications/flux-entre-etablissements-orfee/submit?an=20&amp;gp=C02&amp;choix1=choix1_etab&amp;finess=710006859&amp;choix2=descact&amp;typedesc=comp&amp;_program=orfee.orfee_trt.sas" xr:uid="{CB01F7FB-C9AC-014A-9D95-C58F2D4A30BE}"/>
    <hyperlink ref="AS10" r:id="rId175" display="https://www.scansante.fr/applications/flux-entre-etablissements-orfee/submit?an=20&amp;gp=C06&amp;choix1=choix1_etab&amp;finess=710006859&amp;choix2=descact&amp;typedesc=comp&amp;_program=orfee.orfee_trt.sas" xr:uid="{7813CB9D-EB7A-6340-9CF3-76AD0E9C5ACE}"/>
    <hyperlink ref="AS12" r:id="rId176" display="https://www.scansante.fr/applications/flux-entre-etablissements-orfee/submit?an=20&amp;gp=C07&amp;choix1=choix1_etab&amp;finess=710006859&amp;choix2=descact&amp;typedesc=comp&amp;_program=orfee.orfee_trt.sas" xr:uid="{83CE3DCA-77FC-2743-B918-4B85C7656447}"/>
    <hyperlink ref="BG3" r:id="rId177" display="https://www.scansante.fr/applications/flux-entre-etablissements-orfee/submit?an=20&amp;gp=ALL&amp;choix1=choix1_etab&amp;finess=580780138&amp;choix2=descact&amp;typedesc=comp&amp;_program=orfee.orfee_trt.sas" xr:uid="{8653CE19-041F-004E-B4A2-F6EDCCFC7F89}"/>
    <hyperlink ref="BG4" r:id="rId178" display="https://www.scansante.fr/applications/flux-entre-etablissements-orfee/submit?an=20&amp;gp=C09&amp;choix1=choix1_etab&amp;finess=580780138&amp;choix2=descact&amp;typedesc=comp&amp;_program=orfee.orfee_trt.sas" xr:uid="{3ED05FF7-67C3-DE4E-B68E-5F516E215C40}"/>
    <hyperlink ref="BG7" r:id="rId179" display="https://www.scansante.fr/applications/flux-entre-etablissements-orfee/submit?an=20&amp;gp=X22&amp;choix1=choix1_etab&amp;finess=580780138&amp;choix2=descact&amp;typedesc=comp&amp;_program=orfee.orfee_trt.sas" xr:uid="{D2A8D7FA-CAE6-6B48-A2B6-6B35210B66CA}"/>
    <hyperlink ref="BG9" r:id="rId180" display="https://www.scansante.fr/applications/flux-entre-etablissements-orfee/submit?an=20&amp;gp=S02&amp;choix1=choix1_etab&amp;finess=580780138&amp;choix2=descact&amp;typedesc=comp&amp;_program=orfee.orfee_trt.sas" xr:uid="{8291FDDB-0B35-0243-A1AC-A85A2DF85CCB}"/>
    <hyperlink ref="BG10" r:id="rId181" display="https://www.scansante.fr/applications/flux-entre-etablissements-orfee/submit?an=20&amp;gp=C16&amp;choix1=choix1_etab&amp;finess=580780138&amp;choix2=descact&amp;typedesc=comp&amp;_program=orfee.orfee_trt.sas" xr:uid="{70A3C5B3-93F9-1148-9766-ADA8E5DA913A}"/>
    <hyperlink ref="BG11" r:id="rId182" display="https://www.scansante.fr/applications/flux-entre-etablissements-orfee/submit?an=20&amp;gp=K02&amp;choix1=choix1_etab&amp;finess=580780138&amp;choix2=descact&amp;typedesc=comp&amp;_program=orfee.orfee_trt.sas" xr:uid="{1A1C1E1C-A821-C145-8700-5A3A83E5FE5D}"/>
    <hyperlink ref="BG12" r:id="rId183" display="https://www.scansante.fr/applications/flux-entre-etablissements-orfee/submit?an=20&amp;gp=C11&amp;choix1=choix1_etab&amp;finess=580780138&amp;choix2=descact&amp;typedesc=comp&amp;_program=orfee.orfee_trt.sas" xr:uid="{824E8D66-144A-DC45-B9D2-AE098DEC1BA9}"/>
    <hyperlink ref="BG13" r:id="rId184" display="https://www.scansante.fr/applications/flux-entre-etablissements-orfee/submit?an=20&amp;gp=K09&amp;choix1=choix1_etab&amp;finess=580780138&amp;choix2=descact&amp;typedesc=comp&amp;_program=orfee.orfee_trt.sas" xr:uid="{4DBD7705-5462-4D4C-B81A-A374B4504222}"/>
    <hyperlink ref="BG14" r:id="rId185" display="https://www.scansante.fr/applications/flux-entre-etablissements-orfee/submit?an=20&amp;gp=C07&amp;choix1=choix1_etab&amp;finess=580780138&amp;choix2=descact&amp;typedesc=comp&amp;_program=orfee.orfee_trt.sas" xr:uid="{FC0A306C-5804-B04C-B3F6-3904FBC856F3}"/>
    <hyperlink ref="BG15" r:id="rId186" display="https://www.scansante.fr/applications/flux-entre-etablissements-orfee/submit?an=20&amp;gp=C10&amp;choix1=choix1_etab&amp;finess=580780138&amp;choix2=descact&amp;typedesc=comp&amp;_program=orfee.orfee_trt.sas" xr:uid="{91EA8C4C-F9B8-6748-A6C4-8836D88AD92F}"/>
    <hyperlink ref="BG16" r:id="rId187" display="https://www.scansante.fr/applications/flux-entre-etablissements-orfee/submit?an=20&amp;gp=X24&amp;choix1=choix1_etab&amp;finess=580780138&amp;choix2=descact&amp;typedesc=comp&amp;_program=orfee.orfee_trt.sas" xr:uid="{05A8C2DD-021B-B648-8E6E-9C0A2D39445A}"/>
    <hyperlink ref="BG17" r:id="rId188" display="https://www.scansante.fr/applications/flux-entre-etablissements-orfee/submit?an=20&amp;gp=S03&amp;choix1=choix1_etab&amp;finess=580780138&amp;choix2=descact&amp;typedesc=comp&amp;_program=orfee.orfee_trt.sas" xr:uid="{2EA569C9-248E-804C-861A-01574C976F24}"/>
    <hyperlink ref="BG18" r:id="rId189" display="https://www.scansante.fr/applications/flux-entre-etablissements-orfee/submit?an=20&amp;gp=C15&amp;choix1=choix1_etab&amp;finess=580780138&amp;choix2=descact&amp;typedesc=comp&amp;_program=orfee.orfee_trt.sas" xr:uid="{546A794B-EB17-0343-A18A-3934ED4B0EDE}"/>
    <hyperlink ref="BG19" r:id="rId190" display="https://www.scansante.fr/applications/flux-entre-etablissements-orfee/submit?an=20&amp;gp=C20&amp;choix1=choix1_etab&amp;finess=580780138&amp;choix2=descact&amp;typedesc=comp&amp;_program=orfee.orfee_trt.sas" xr:uid="{0CA8B36E-2EF6-FA4E-8C82-5872ACDDE5C6}"/>
    <hyperlink ref="BG20" r:id="rId191" display="https://www.scansante.fr/applications/flux-entre-etablissements-orfee/submit?an=20&amp;gp=C19&amp;choix1=choix1_etab&amp;finess=580780138&amp;choix2=descact&amp;typedesc=comp&amp;_program=orfee.orfee_trt.sas" xr:uid="{46E9FB7D-B7E3-3041-B810-1A247DBD7CCC}"/>
    <hyperlink ref="BG21" r:id="rId192" display="https://www.scansante.fr/applications/flux-entre-etablissements-orfee/submit?an=20&amp;gp=X12&amp;choix1=choix1_etab&amp;finess=580780138&amp;choix2=descact&amp;typedesc=comp&amp;_program=orfee.orfee_trt.sas" xr:uid="{C630B4A5-2D17-B141-85B9-85AEA4FC8BBE}"/>
    <hyperlink ref="BG22" r:id="rId193" display="https://www.scansante.fr/applications/flux-entre-etablissements-orfee/submit?an=20&amp;gp=K06&amp;choix1=choix1_etab&amp;finess=580780138&amp;choix2=descact&amp;typedesc=comp&amp;_program=orfee.orfee_trt.sas" xr:uid="{71F085E9-D9E7-E142-882D-78E259EB1860}"/>
    <hyperlink ref="BG23" r:id="rId194" display="https://www.scansante.fr/applications/flux-entre-etablissements-orfee/submit?an=20&amp;gp=C08&amp;choix1=choix1_etab&amp;finess=580780138&amp;choix2=descact&amp;typedesc=comp&amp;_program=orfee.orfee_trt.sas" xr:uid="{B1994026-CD51-924C-95D0-BCC9A4C890FA}"/>
    <hyperlink ref="BG24" r:id="rId195" display="https://www.scansante.fr/applications/flux-entre-etablissements-orfee/submit?an=20&amp;gp=X02&amp;choix1=choix1_etab&amp;finess=580780138&amp;choix2=descact&amp;typedesc=comp&amp;_program=orfee.orfee_trt.sas" xr:uid="{CCC956DF-F0EA-D649-8CCE-F4341CE7F287}"/>
    <hyperlink ref="BG25" r:id="rId196" display="https://www.scansante.fr/applications/flux-entre-etablissements-orfee/submit?an=20&amp;gp=S05&amp;choix1=choix1_etab&amp;finess=580780138&amp;choix2=descact&amp;typedesc=comp&amp;_program=orfee.orfee_trt.sas" xr:uid="{80144C0E-3DAE-3A49-A312-9CE371B27DF4}"/>
    <hyperlink ref="BG26" r:id="rId197" display="https://www.scansante.fr/applications/flux-entre-etablissements-orfee/submit?an=20&amp;gp=C23&amp;choix1=choix1_etab&amp;finess=580780138&amp;choix2=descact&amp;typedesc=comp&amp;_program=orfee.orfee_trt.sas" xr:uid="{76E17922-BC74-1E40-86B2-1C15020A88E9}"/>
    <hyperlink ref="BG27" r:id="rId198" display="https://www.scansante.fr/applications/flux-entre-etablissements-orfee/submit?an=20&amp;gp=K10&amp;choix1=choix1_etab&amp;finess=580780138&amp;choix2=descact&amp;typedesc=comp&amp;_program=orfee.orfee_trt.sas" xr:uid="{B02A9646-6015-064B-84B8-9CB42F905AC3}"/>
    <hyperlink ref="BG28" r:id="rId199" display="https://www.scansante.fr/applications/flux-entre-etablissements-orfee/submit?an=20&amp;gp=C18&amp;choix1=choix1_etab&amp;finess=580780138&amp;choix2=descact&amp;typedesc=comp&amp;_program=orfee.orfee_trt.sas" xr:uid="{80FB1552-5E78-A546-BAD5-10D7E456FA0B}"/>
    <hyperlink ref="BG29" r:id="rId200" display="https://www.scansante.fr/applications/flux-entre-etablissements-orfee/submit?an=20&amp;gp=C25&amp;choix1=choix1_etab&amp;finess=580780138&amp;choix2=descact&amp;typedesc=comp&amp;_program=orfee.orfee_trt.sas" xr:uid="{94F8B5EB-847C-1244-9851-5E6055C1A17F}"/>
    <hyperlink ref="BG30" r:id="rId201" display="https://www.scansante.fr/applications/flux-entre-etablissements-orfee/submit?an=20&amp;gp=X23&amp;choix1=choix1_etab&amp;finess=580780138&amp;choix2=descact&amp;typedesc=comp&amp;_program=orfee.orfee_trt.sas" xr:uid="{48714CA5-E11A-E54C-BE34-F694F5AAD417}"/>
    <hyperlink ref="BG31" r:id="rId202" display="https://www.scansante.fr/applications/flux-entre-etablissements-orfee/submit?an=20&amp;gp=K15&amp;choix1=choix1_etab&amp;finess=580780138&amp;choix2=descact&amp;typedesc=comp&amp;_program=orfee.orfee_trt.sas" xr:uid="{7BA146B4-EB57-0446-967B-071DBD300C45}"/>
    <hyperlink ref="BG32" r:id="rId203" display="https://www.scansante.fr/applications/flux-entre-etablissements-orfee/submit?an=20&amp;gp=C22&amp;choix1=choix1_etab&amp;finess=580780138&amp;choix2=descact&amp;typedesc=comp&amp;_program=orfee.orfee_trt.sas" xr:uid="{D17122BA-00DE-5E43-801C-CB6399D2D970}"/>
    <hyperlink ref="BG33" r:id="rId204" display="https://www.scansante.fr/applications/flux-entre-etablissements-orfee/submit?an=20&amp;gp=X15&amp;choix1=choix1_etab&amp;finess=580780138&amp;choix2=descact&amp;typedesc=comp&amp;_program=orfee.orfee_trt.sas" xr:uid="{7FF0C3B0-F5A7-8240-B498-4A3766C24EB0}"/>
    <hyperlink ref="BG34" r:id="rId205" display="https://www.scansante.fr/applications/flux-entre-etablissements-orfee/submit?an=20&amp;gp=X14&amp;choix1=choix1_etab&amp;finess=580780138&amp;choix2=descact&amp;typedesc=comp&amp;_program=orfee.orfee_trt.sas" xr:uid="{C269A23C-6D33-E24A-97FF-B6E62FB3FB36}"/>
    <hyperlink ref="BG35" r:id="rId206" display="https://www.scansante.fr/applications/flux-entre-etablissements-orfee/submit?an=20&amp;gp=C06&amp;choix1=choix1_etab&amp;finess=580780138&amp;choix2=descact&amp;typedesc=comp&amp;_program=orfee.orfee_trt.sas" xr:uid="{188EC12E-E461-1246-8422-978BF96B03CB}"/>
    <hyperlink ref="BG36" r:id="rId207" display="https://www.scansante.fr/applications/flux-entre-etablissements-orfee/submit?an=20&amp;gp=X09&amp;choix1=choix1_etab&amp;finess=580780138&amp;choix2=descact&amp;typedesc=comp&amp;_program=orfee.orfee_trt.sas" xr:uid="{9DA4872E-7E8D-7840-89E0-5CCDFD436928}"/>
    <hyperlink ref="BG37" r:id="rId208" display="https://www.scansante.fr/applications/flux-entre-etablissements-orfee/submit?an=20&amp;gp=X06&amp;choix1=choix1_etab&amp;finess=580780138&amp;choix2=descact&amp;typedesc=comp&amp;_program=orfee.orfee_trt.sas" xr:uid="{1B77CBDD-412D-1245-A755-5343AFAC15E7}"/>
    <hyperlink ref="BG38" r:id="rId209" display="https://www.scansante.fr/applications/flux-entre-etablissements-orfee/submit?an=20&amp;gp=C21&amp;choix1=choix1_etab&amp;finess=580780138&amp;choix2=descact&amp;typedesc=comp&amp;_program=orfee.orfee_trt.sas" xr:uid="{F16319FD-EA21-AF40-B65E-9A600D189C15}"/>
    <hyperlink ref="BG39" r:id="rId210" display="https://www.scansante.fr/applications/flux-entre-etablissements-orfee/submit?an=20&amp;gp=X07&amp;choix1=choix1_etab&amp;finess=580780138&amp;choix2=descact&amp;typedesc=comp&amp;_program=orfee.orfee_trt.sas" xr:uid="{B32D1AD6-7F57-894C-8AA6-9C0D7EAF4D27}"/>
    <hyperlink ref="BG40" r:id="rId211" display="https://www.scansante.fr/applications/flux-entre-etablissements-orfee/submit?an=20&amp;gp=X08&amp;choix1=choix1_etab&amp;finess=580780138&amp;choix2=descact&amp;typedesc=comp&amp;_program=orfee.orfee_trt.sas" xr:uid="{4BDCAE26-633A-C241-B38F-53D90724A6D1}"/>
    <hyperlink ref="BG41" r:id="rId212" display="https://www.scansante.fr/applications/flux-entre-etablissements-orfee/submit?an=20&amp;gp=X16&amp;choix1=choix1_etab&amp;finess=580780138&amp;choix2=descact&amp;typedesc=comp&amp;_program=orfee.orfee_trt.sas" xr:uid="{3E649F69-0D11-DB4F-AFD9-DAC198E2DF9D}"/>
    <hyperlink ref="BG5" r:id="rId213" display="https://www.scansante.fr/applications/flux-entre-etablissements-orfee/submit?an=20&amp;gp=C09&amp;choix1=choix1_etab&amp;finess=580780138&amp;choix2=descact&amp;typedesc=comp&amp;_program=orfee.orfee_trt.sas" xr:uid="{9C1F61B5-779F-A040-9598-D7F09FB4590A}"/>
    <hyperlink ref="BG6" r:id="rId214" display="https://www.scansante.fr/applications/flux-entre-etablissements-orfee/submit?an=20&amp;gp=C09&amp;choix1=choix1_etab&amp;finess=580780138&amp;choix2=descact&amp;typedesc=comp&amp;_program=orfee.orfee_trt.sas" xr:uid="{89966DB9-1A73-254D-9ED1-725499E726CF}"/>
    <hyperlink ref="BG8" r:id="rId215" display="https://www.scansante.fr/applications/flux-entre-etablissements-orfee/submit?an=20&amp;gp=X22&amp;choix1=choix1_etab&amp;finess=580780138&amp;choix2=descact&amp;typedesc=comp&amp;_program=orfee.orfee_trt.sas" xr:uid="{82FB053E-53FF-E248-8C74-7B0AFF931124}"/>
    <hyperlink ref="CI3" r:id="rId216" display="https://www.scansante.fr/applications/flux-entre-etablissements-orfee/submit?an=20&amp;gp=ALL&amp;choix1=choix1_etab&amp;finess=210780789&amp;choix2=descact&amp;typedesc=comp&amp;_program=orfee.orfee_trt.sas" xr:uid="{935AC753-3AD8-5D44-94CC-D7CCFB27EF75}"/>
    <hyperlink ref="CI4" r:id="rId217" display="https://www.scansante.fr/applications/flux-entre-etablissements-orfee/submit?an=20&amp;gp=X08&amp;choix1=choix1_etab&amp;finess=210780789&amp;choix2=descact&amp;typedesc=comp&amp;_program=orfee.orfee_trt.sas" xr:uid="{D2078C40-7907-2948-9A8E-C3D0A085CFDC}"/>
    <hyperlink ref="CI6" r:id="rId218" display="https://www.scansante.fr/applications/flux-entre-etablissements-orfee/submit?an=20&amp;gp=C09&amp;choix1=choix1_etab&amp;finess=210780789&amp;choix2=descact&amp;typedesc=comp&amp;_program=orfee.orfee_trt.sas" xr:uid="{E32EE204-7938-0E4D-A2D5-6163CB7745F7}"/>
    <hyperlink ref="CI8" r:id="rId219" display="https://www.scansante.fr/applications/flux-entre-etablissements-orfee/submit?an=20&amp;gp=C19&amp;choix1=choix1_etab&amp;finess=210780789&amp;choix2=descact&amp;typedesc=comp&amp;_program=orfee.orfee_trt.sas" xr:uid="{119C9E3A-17B2-0F47-986F-3CD9ED09E49A}"/>
    <hyperlink ref="CI10" r:id="rId220" display="https://www.scansante.fr/applications/flux-entre-etablissements-orfee/submit?an=20&amp;gp=C07&amp;choix1=choix1_etab&amp;finess=210780789&amp;choix2=descact&amp;typedesc=comp&amp;_program=orfee.orfee_trt.sas" xr:uid="{2A65FFCD-F1FD-3440-B147-102C3558F0E7}"/>
    <hyperlink ref="CI12" r:id="rId221" display="https://www.scansante.fr/applications/flux-entre-etablissements-orfee/submit?an=20&amp;gp=X02&amp;choix1=choix1_etab&amp;finess=210780789&amp;choix2=descact&amp;typedesc=comp&amp;_program=orfee.orfee_trt.sas" xr:uid="{62CAACC5-005C-114F-8DAF-BE82268D30E0}"/>
    <hyperlink ref="CI14" r:id="rId222" display="https://www.scansante.fr/applications/flux-entre-etablissements-orfee/submit?an=20&amp;gp=X03&amp;choix1=choix1_etab&amp;finess=210780789&amp;choix2=descact&amp;typedesc=comp&amp;_program=orfee.orfee_trt.sas" xr:uid="{6B1E482A-6A1D-EF44-80F3-D4BFEAB09C5A}"/>
    <hyperlink ref="CI16" r:id="rId223" display="https://www.scansante.fr/applications/flux-entre-etablissements-orfee/submit?an=20&amp;gp=X07&amp;choix1=choix1_etab&amp;finess=210780789&amp;choix2=descact&amp;typedesc=comp&amp;_program=orfee.orfee_trt.sas" xr:uid="{6E0911E1-43C8-704E-ABAF-F8343A82346B}"/>
    <hyperlink ref="CI17" r:id="rId224" display="https://www.scansante.fr/applications/flux-entre-etablissements-orfee/submit?an=20&amp;gp=X05&amp;choix1=choix1_etab&amp;finess=210780789&amp;choix2=descact&amp;typedesc=comp&amp;_program=orfee.orfee_trt.sas" xr:uid="{A20FB286-C1B2-B241-AE93-CEA1D12E9C45}"/>
    <hyperlink ref="CI18" r:id="rId225" display="https://www.scansante.fr/applications/flux-entre-etablissements-orfee/submit?an=20&amp;gp=C06&amp;choix1=choix1_etab&amp;finess=210780789&amp;choix2=descact&amp;typedesc=comp&amp;_program=orfee.orfee_trt.sas" xr:uid="{583BCBC5-2598-FC49-B23F-4C70B9FB81E4}"/>
    <hyperlink ref="CI19" r:id="rId226" display="https://www.scansante.fr/applications/flux-entre-etablissements-orfee/submit?an=20&amp;gp=S01&amp;choix1=choix1_etab&amp;finess=210780789&amp;choix2=descact&amp;typedesc=comp&amp;_program=orfee.orfee_trt.sas" xr:uid="{2251481E-A01F-6D4C-B137-8117E9B73FC4}"/>
    <hyperlink ref="CI20" r:id="rId227" display="https://www.scansante.fr/applications/flux-entre-etablissements-orfee/submit?an=20&amp;gp=S02&amp;choix1=choix1_etab&amp;finess=210780789&amp;choix2=descact&amp;typedesc=comp&amp;_program=orfee.orfee_trt.sas" xr:uid="{9D505767-29B9-894A-8CA9-46E3DA13BEAA}"/>
    <hyperlink ref="CI21" r:id="rId228" display="https://www.scansante.fr/applications/flux-entre-etablissements-orfee/submit?an=20&amp;gp=K02&amp;choix1=choix1_etab&amp;finess=210780789&amp;choix2=descact&amp;typedesc=comp&amp;_program=orfee.orfee_trt.sas" xr:uid="{FBE82E33-72A3-2D4D-9FE3-C001CBC6FABF}"/>
    <hyperlink ref="CI22" r:id="rId229" display="https://www.scansante.fr/applications/flux-entre-etablissements-orfee/submit?an=20&amp;gp=S03&amp;choix1=choix1_etab&amp;finess=210780789&amp;choix2=descact&amp;typedesc=comp&amp;_program=orfee.orfee_trt.sas" xr:uid="{9B26B1EA-08C8-2D4C-BA35-A6EE8F2615D2}"/>
    <hyperlink ref="CI23" r:id="rId230" display="https://www.scansante.fr/applications/flux-entre-etablissements-orfee/submit?an=20&amp;gp=C15&amp;choix1=choix1_etab&amp;finess=210780789&amp;choix2=descact&amp;typedesc=comp&amp;_program=orfee.orfee_trt.sas" xr:uid="{DD631614-A4E9-1742-A299-08D57A7402DC}"/>
    <hyperlink ref="CI24" r:id="rId231" display="https://www.scansante.fr/applications/flux-entre-etablissements-orfee/submit?an=20&amp;gp=C20&amp;choix1=choix1_etab&amp;finess=210780789&amp;choix2=descact&amp;typedesc=comp&amp;_program=orfee.orfee_trt.sas" xr:uid="{84633145-3311-AA40-81B5-7642FA874CF7}"/>
    <hyperlink ref="CI25" r:id="rId232" display="https://www.scansante.fr/applications/flux-entre-etablissements-orfee/submit?an=20&amp;gp=K12&amp;choix1=choix1_etab&amp;finess=210780789&amp;choix2=descact&amp;typedesc=comp&amp;_program=orfee.orfee_trt.sas" xr:uid="{28797F14-7915-A044-A2CC-033F9A5DB7FB}"/>
    <hyperlink ref="CI26" r:id="rId233" display="https://www.scansante.fr/applications/flux-entre-etablissements-orfee/submit?an=20&amp;gp=C11&amp;choix1=choix1_etab&amp;finess=210780789&amp;choix2=descact&amp;typedesc=comp&amp;_program=orfee.orfee_trt.sas" xr:uid="{66A80D63-373B-7545-B92A-DDDC522BAC48}"/>
    <hyperlink ref="CI27" r:id="rId234" display="https://www.scansante.fr/applications/flux-entre-etablissements-orfee/submit?an=20&amp;gp=X12&amp;choix1=choix1_etab&amp;finess=210780789&amp;choix2=descact&amp;typedesc=comp&amp;_program=orfee.orfee_trt.sas" xr:uid="{29D021A1-E4A8-A54A-AAA0-07E08B784E23}"/>
    <hyperlink ref="CI28" r:id="rId235" display="https://www.scansante.fr/applications/flux-entre-etablissements-orfee/submit?an=20&amp;gp=K09&amp;choix1=choix1_etab&amp;finess=210780789&amp;choix2=descact&amp;typedesc=comp&amp;_program=orfee.orfee_trt.sas" xr:uid="{2487BAD2-BA54-BF47-BFCE-A2E2A0F7ACD0}"/>
    <hyperlink ref="CI29" r:id="rId236" display="https://www.scansante.fr/applications/flux-entre-etablissements-orfee/submit?an=20&amp;gp=C23&amp;choix1=choix1_etab&amp;finess=210780789&amp;choix2=descact&amp;typedesc=comp&amp;_program=orfee.orfee_trt.sas" xr:uid="{822A75D8-A091-D94A-B872-3A1EA68EDBDD}"/>
    <hyperlink ref="CI30" r:id="rId237" display="https://www.scansante.fr/applications/flux-entre-etablissements-orfee/submit?an=20&amp;gp=X24&amp;choix1=choix1_etab&amp;finess=210780789&amp;choix2=descact&amp;typedesc=comp&amp;_program=orfee.orfee_trt.sas" xr:uid="{5A254EE2-D004-A44E-881F-8A1CA0154514}"/>
    <hyperlink ref="CI31" r:id="rId238" display="https://www.scansante.fr/applications/flux-entre-etablissements-orfee/submit?an=20&amp;gp=K06&amp;choix1=choix1_etab&amp;finess=210780789&amp;choix2=descact&amp;typedesc=comp&amp;_program=orfee.orfee_trt.sas" xr:uid="{255A62F9-7955-284F-BFC9-47A6340375B4}"/>
    <hyperlink ref="CI32" r:id="rId239" display="https://www.scansante.fr/applications/flux-entre-etablissements-orfee/submit?an=20&amp;gp=C08&amp;choix1=choix1_etab&amp;finess=210780789&amp;choix2=descact&amp;typedesc=comp&amp;_program=orfee.orfee_trt.sas" xr:uid="{2F2600AE-144D-2742-8160-522B515D86C8}"/>
    <hyperlink ref="CI33" r:id="rId240" display="https://www.scansante.fr/applications/flux-entre-etablissements-orfee/submit?an=20&amp;gp=K15&amp;choix1=choix1_etab&amp;finess=210780789&amp;choix2=descact&amp;typedesc=comp&amp;_program=orfee.orfee_trt.sas" xr:uid="{1D731AF2-6C91-014A-9B27-BC3622936F81}"/>
    <hyperlink ref="CI34" r:id="rId241" display="https://www.scansante.fr/applications/flux-entre-etablissements-orfee/submit?an=20&amp;gp=C14&amp;choix1=choix1_etab&amp;finess=210780789&amp;choix2=descact&amp;typedesc=comp&amp;_program=orfee.orfee_trt.sas" xr:uid="{F701ABAB-5F6D-DA41-BF0F-A5296F38F2AC}"/>
    <hyperlink ref="CI35" r:id="rId242" display="https://www.scansante.fr/applications/flux-entre-etablissements-orfee/submit?an=20&amp;gp=C22&amp;choix1=choix1_etab&amp;finess=210780789&amp;choix2=descact&amp;typedesc=comp&amp;_program=orfee.orfee_trt.sas" xr:uid="{1A6E98E5-96E6-F743-A0C7-CA8BC12BDA8F}"/>
    <hyperlink ref="CI36" r:id="rId243" display="https://www.scansante.fr/applications/flux-entre-etablissements-orfee/submit?an=20&amp;gp=C25&amp;choix1=choix1_etab&amp;finess=210780789&amp;choix2=descact&amp;typedesc=comp&amp;_program=orfee.orfee_trt.sas" xr:uid="{F852ED4F-6A90-374E-BC14-316774AB668F}"/>
    <hyperlink ref="CI37" r:id="rId244" display="https://www.scansante.fr/applications/flux-entre-etablissements-orfee/submit?an=20&amp;gp=C10&amp;choix1=choix1_etab&amp;finess=210780789&amp;choix2=descact&amp;typedesc=comp&amp;_program=orfee.orfee_trt.sas" xr:uid="{E64BCB8D-773C-9348-81C3-89372FE3E4F1}"/>
    <hyperlink ref="CI38" r:id="rId245" display="https://www.scansante.fr/applications/flux-entre-etablissements-orfee/submit?an=20&amp;gp=X14&amp;choix1=choix1_etab&amp;finess=210780789&amp;choix2=descact&amp;typedesc=comp&amp;_program=orfee.orfee_trt.sas" xr:uid="{450BBB68-5901-C14A-BD00-25D36AB8F79D}"/>
    <hyperlink ref="CI39" r:id="rId246" display="https://www.scansante.fr/applications/flux-entre-etablissements-orfee/submit?an=20&amp;gp=K05&amp;choix1=choix1_etab&amp;finess=210780789&amp;choix2=descact&amp;typedesc=comp&amp;_program=orfee.orfee_trt.sas" xr:uid="{5136CC20-44DB-644B-A698-715389D6922D}"/>
    <hyperlink ref="CI40" r:id="rId247" display="https://www.scansante.fr/applications/flux-entre-etablissements-orfee/submit?an=20&amp;gp=X15&amp;choix1=choix1_etab&amp;finess=210780789&amp;choix2=descact&amp;typedesc=comp&amp;_program=orfee.orfee_trt.sas" xr:uid="{3BBCF54B-E7FD-1144-8C72-C67B8954E7FF}"/>
    <hyperlink ref="CI41" r:id="rId248" display="https://www.scansante.fr/applications/flux-entre-etablissements-orfee/submit?an=20&amp;gp=X18&amp;choix1=choix1_etab&amp;finess=210780789&amp;choix2=descact&amp;typedesc=comp&amp;_program=orfee.orfee_trt.sas" xr:uid="{F21B7879-88F2-644A-BF2E-A256FD4621E4}"/>
    <hyperlink ref="CI42" r:id="rId249" display="https://www.scansante.fr/applications/flux-entre-etablissements-orfee/submit?an=20&amp;gp=X09&amp;choix1=choix1_etab&amp;finess=210780789&amp;choix2=descact&amp;typedesc=comp&amp;_program=orfee.orfee_trt.sas" xr:uid="{E8EEBA44-8F89-094C-AFBC-C4F0B5E91EBD}"/>
    <hyperlink ref="CI43" r:id="rId250" display="https://www.scansante.fr/applications/flux-entre-etablissements-orfee/submit?an=20&amp;gp=S05&amp;choix1=choix1_etab&amp;finess=210780789&amp;choix2=descact&amp;typedesc=comp&amp;_program=orfee.orfee_trt.sas" xr:uid="{C3C36400-A630-F348-BC2B-063027D0D1F1}"/>
    <hyperlink ref="CI44" r:id="rId251" display="https://www.scansante.fr/applications/flux-entre-etablissements-orfee/submit?an=20&amp;gp=K10&amp;choix1=choix1_etab&amp;finess=210780789&amp;choix2=descact&amp;typedesc=comp&amp;_program=orfee.orfee_trt.sas" xr:uid="{9800C9C2-C93B-2049-AA70-C6160059BDBA}"/>
    <hyperlink ref="CI45" r:id="rId252" display="https://www.scansante.fr/applications/flux-entre-etablissements-orfee/submit?an=20&amp;gp=C05&amp;choix1=choix1_etab&amp;finess=210780789&amp;choix2=descact&amp;typedesc=comp&amp;_program=orfee.orfee_trt.sas" xr:uid="{2DCB1532-7DCF-E54E-9E50-8518A01D8F86}"/>
    <hyperlink ref="CI46" r:id="rId253" display="https://www.scansante.fr/applications/flux-entre-etablissements-orfee/submit?an=20&amp;gp=C16&amp;choix1=choix1_etab&amp;finess=210780789&amp;choix2=descact&amp;typedesc=comp&amp;_program=orfee.orfee_trt.sas" xr:uid="{674F5AAF-1D6B-FB43-A255-A0EB8F6178D7}"/>
    <hyperlink ref="CI47" r:id="rId254" display="https://www.scansante.fr/applications/flux-entre-etablissements-orfee/submit?an=20&amp;gp=X22&amp;choix1=choix1_etab&amp;finess=210780789&amp;choix2=descact&amp;typedesc=comp&amp;_program=orfee.orfee_trt.sas" xr:uid="{EAEC7732-9297-1947-BB12-E161DF62B932}"/>
    <hyperlink ref="CI48" r:id="rId255" display="https://www.scansante.fr/applications/flux-entre-etablissements-orfee/submit?an=20&amp;gp=C17&amp;choix1=choix1_etab&amp;finess=210780789&amp;choix2=descact&amp;typedesc=comp&amp;_program=orfee.orfee_trt.sas" xr:uid="{333FD4C8-71F4-BB46-81B9-270144B47054}"/>
    <hyperlink ref="CI49" r:id="rId256" display="https://www.scansante.fr/applications/flux-entre-etablissements-orfee/submit?an=20&amp;gp=X16&amp;choix1=choix1_etab&amp;finess=210780789&amp;choix2=descact&amp;typedesc=comp&amp;_program=orfee.orfee_trt.sas" xr:uid="{88944986-EDA4-E648-A8D1-F30A5A20D9D0}"/>
    <hyperlink ref="CI50" r:id="rId257" display="https://www.scansante.fr/applications/flux-entre-etablissements-orfee/submit?an=20&amp;gp=C18&amp;choix1=choix1_etab&amp;finess=210780789&amp;choix2=descact&amp;typedesc=comp&amp;_program=orfee.orfee_trt.sas" xr:uid="{347EBD3C-EAF2-AA44-A6A0-51587A173802}"/>
    <hyperlink ref="CI51" r:id="rId258" display="https://www.scansante.fr/applications/flux-entre-etablissements-orfee/submit?an=20&amp;gp=X06&amp;choix1=choix1_etab&amp;finess=210780789&amp;choix2=descact&amp;typedesc=comp&amp;_program=orfee.orfee_trt.sas" xr:uid="{840CE202-9CE3-F141-90F9-38CC7A00262B}"/>
    <hyperlink ref="CI52" r:id="rId259" display="https://www.scansante.fr/applications/flux-entre-etablissements-orfee/submit?an=20&amp;gp=X23&amp;choix1=choix1_etab&amp;finess=210780789&amp;choix2=descact&amp;typedesc=comp&amp;_program=orfee.orfee_trt.sas" xr:uid="{B5E24148-41F6-3B4A-A6FA-8A62B999A584}"/>
    <hyperlink ref="CI53" r:id="rId260" display="https://www.scansante.fr/applications/flux-entre-etablissements-orfee/submit?an=20&amp;gp=X19&amp;choix1=choix1_etab&amp;finess=210780789&amp;choix2=descact&amp;typedesc=comp&amp;_program=orfee.orfee_trt.sas" xr:uid="{A18F343B-AE55-6644-9BDB-E4EEFC2A26CC}"/>
    <hyperlink ref="CI54" r:id="rId261" display="https://www.scansante.fr/applications/flux-entre-etablissements-orfee/submit?an=20&amp;gp=C21&amp;choix1=choix1_etab&amp;finess=210780789&amp;choix2=descact&amp;typedesc=comp&amp;_program=orfee.orfee_trt.sas" xr:uid="{E898FD21-B623-324D-A802-360D96238199}"/>
    <hyperlink ref="CI55" r:id="rId262" display="https://www.scansante.fr/applications/flux-entre-etablissements-orfee/submit?an=20&amp;gp=X13&amp;choix1=choix1_etab&amp;finess=210780789&amp;choix2=descact&amp;typedesc=comp&amp;_program=orfee.orfee_trt.sas" xr:uid="{0930AF24-97E4-654D-9916-D84A657C99AA}"/>
    <hyperlink ref="CI56" r:id="rId263" display="https://www.scansante.fr/applications/flux-entre-etablissements-orfee/submit?an=20&amp;gp=X21&amp;choix1=choix1_etab&amp;finess=210780789&amp;choix2=descact&amp;typedesc=comp&amp;_program=orfee.orfee_trt.sas" xr:uid="{2D6D1E3D-9186-164E-A972-EC3F90C9CF24}"/>
    <hyperlink ref="CI57" r:id="rId264" display="https://www.scansante.fr/applications/flux-entre-etablissements-orfee/submit?an=20&amp;gp=K07&amp;choix1=choix1_etab&amp;finess=210780789&amp;choix2=descact&amp;typedesc=comp&amp;_program=orfee.orfee_trt.sas" xr:uid="{9BEC9548-1AF1-3045-A2B8-ADF68A371A6A}"/>
    <hyperlink ref="CI58" r:id="rId265" display="https://www.scansante.fr/applications/flux-entre-etablissements-orfee/submit?an=20&amp;gp=X20&amp;choix1=choix1_etab&amp;finess=210780789&amp;choix2=descact&amp;typedesc=comp&amp;_program=orfee.orfee_trt.sas" xr:uid="{DF48A74D-8754-9F4F-9E26-4BAABA117C81}"/>
    <hyperlink ref="CI59" r:id="rId266" display="https://www.scansante.fr/applications/flux-entre-etablissements-orfee/submit?an=20&amp;gp=X26&amp;choix1=choix1_etab&amp;finess=210780789&amp;choix2=descact&amp;typedesc=comp&amp;_program=orfee.orfee_trt.sas" xr:uid="{50B27F69-95E1-7F4C-8318-7D754DC9F527}"/>
    <hyperlink ref="CI5" r:id="rId267" display="https://www.scansante.fr/applications/flux-entre-etablissements-orfee/submit?an=20&amp;gp=X08&amp;choix1=choix1_etab&amp;finess=210780789&amp;choix2=descact&amp;typedesc=comp&amp;_program=orfee.orfee_trt.sas" xr:uid="{B29240AC-E219-E544-9A10-746525DEFBB2}"/>
    <hyperlink ref="CI7" r:id="rId268" display="https://www.scansante.fr/applications/flux-entre-etablissements-orfee/submit?an=20&amp;gp=C09&amp;choix1=choix1_etab&amp;finess=210780789&amp;choix2=descact&amp;typedesc=comp&amp;_program=orfee.orfee_trt.sas" xr:uid="{AF84BDB0-8780-4340-94E6-A78DA394DCD3}"/>
    <hyperlink ref="CI9" r:id="rId269" display="https://www.scansante.fr/applications/flux-entre-etablissements-orfee/submit?an=20&amp;gp=C19&amp;choix1=choix1_etab&amp;finess=210780789&amp;choix2=descact&amp;typedesc=comp&amp;_program=orfee.orfee_trt.sas" xr:uid="{49752EE6-6D39-1B4E-84C6-5A233772B204}"/>
    <hyperlink ref="CI11" r:id="rId270" display="https://www.scansante.fr/applications/flux-entre-etablissements-orfee/submit?an=20&amp;gp=C07&amp;choix1=choix1_etab&amp;finess=210780789&amp;choix2=descact&amp;typedesc=comp&amp;_program=orfee.orfee_trt.sas" xr:uid="{43D2EB3A-4108-D846-9E2D-7188117C7553}"/>
    <hyperlink ref="CI13" r:id="rId271" display="https://www.scansante.fr/applications/flux-entre-etablissements-orfee/submit?an=20&amp;gp=X02&amp;choix1=choix1_etab&amp;finess=210780789&amp;choix2=descact&amp;typedesc=comp&amp;_program=orfee.orfee_trt.sas" xr:uid="{FA01A36A-3D89-494D-B1B6-A6157E67DBBB}"/>
    <hyperlink ref="CI15" r:id="rId272" display="https://www.scansante.fr/applications/flux-entre-etablissements-orfee/submit?an=20&amp;gp=X03&amp;choix1=choix1_etab&amp;finess=210780789&amp;choix2=descact&amp;typedesc=comp&amp;_program=orfee.orfee_trt.sas" xr:uid="{16665660-73A8-D54B-AE33-69DCAC4B7630}"/>
    <hyperlink ref="BU3" r:id="rId273" display="https://www.scansante.fr/applications/flux-entre-etablissements-orfee/submit?an=20&amp;gp=ALL&amp;choix1=choix1_etab&amp;finess=210011847&amp;choix2=descact&amp;typedesc=comp&amp;_program=orfee.orfee_trt.sas" xr:uid="{47452E90-3284-6243-9775-588CA5410654}"/>
    <hyperlink ref="BU4" r:id="rId274" display="https://www.scansante.fr/applications/flux-entre-etablissements-orfee/submit?an=20&amp;gp=C09&amp;choix1=choix1_etab&amp;finess=210011847&amp;choix2=descact&amp;typedesc=comp&amp;_program=orfee.orfee_trt.sas" xr:uid="{FAB950E7-2ED5-9F40-9A43-64E6F22C7195}"/>
    <hyperlink ref="BU7" r:id="rId275" display="https://www.scansante.fr/applications/flux-entre-etablissements-orfee/submit?an=20&amp;gp=S02&amp;choix1=choix1_etab&amp;finess=210011847&amp;choix2=descact&amp;typedesc=comp&amp;_program=orfee.orfee_trt.sas" xr:uid="{14C2E735-816A-B049-8EA5-D3ADC8CCDD28}"/>
    <hyperlink ref="BU8" r:id="rId276" display="https://www.scansante.fr/applications/flux-entre-etablissements-orfee/submit?an=20&amp;gp=C16&amp;choix1=choix1_etab&amp;finess=210011847&amp;choix2=descact&amp;typedesc=comp&amp;_program=orfee.orfee_trt.sas" xr:uid="{2D742C3D-9BC8-D34B-AA32-B52FB0CCB1A6}"/>
    <hyperlink ref="BU9" r:id="rId277" display="https://www.scansante.fr/applications/flux-entre-etablissements-orfee/submit?an=20&amp;gp=K02&amp;choix1=choix1_etab&amp;finess=210011847&amp;choix2=descact&amp;typedesc=comp&amp;_program=orfee.orfee_trt.sas" xr:uid="{1820D2AF-13BF-4046-A45C-0179862B0E8B}"/>
    <hyperlink ref="BU10" r:id="rId278" display="https://www.scansante.fr/applications/flux-entre-etablissements-orfee/submit?an=20&amp;gp=K09&amp;choix1=choix1_etab&amp;finess=210011847&amp;choix2=descact&amp;typedesc=comp&amp;_program=orfee.orfee_trt.sas" xr:uid="{C2A1446F-F14C-5845-A602-ED3ECCA78246}"/>
    <hyperlink ref="BU11" r:id="rId279" display="https://www.scansante.fr/applications/flux-entre-etablissements-orfee/submit?an=20&amp;gp=C23&amp;choix1=choix1_etab&amp;finess=210011847&amp;choix2=descact&amp;typedesc=comp&amp;_program=orfee.orfee_trt.sas" xr:uid="{E977E577-87A2-304D-A3CF-734B1D695C77}"/>
    <hyperlink ref="BU12" r:id="rId280" display="https://www.scansante.fr/applications/flux-entre-etablissements-orfee/submit?an=20&amp;gp=C15&amp;choix1=choix1_etab&amp;finess=210011847&amp;choix2=descact&amp;typedesc=comp&amp;_program=orfee.orfee_trt.sas" xr:uid="{132B0552-42B5-3B44-B931-AD80B5BCC846}"/>
    <hyperlink ref="BU13" r:id="rId281" display="https://www.scansante.fr/applications/flux-entre-etablissements-orfee/submit?an=20&amp;gp=X26&amp;choix1=choix1_etab&amp;finess=210011847&amp;choix2=descact&amp;typedesc=comp&amp;_program=orfee.orfee_trt.sas" xr:uid="{E7D7725E-923A-044F-8730-BA8D3851AD56}"/>
    <hyperlink ref="BU14" r:id="rId282" display="https://www.scansante.fr/applications/flux-entre-etablissements-orfee/submit?an=20&amp;gp=C10&amp;choix1=choix1_etab&amp;finess=210011847&amp;choix2=descact&amp;typedesc=comp&amp;_program=orfee.orfee_trt.sas" xr:uid="{56398D9B-5C86-CB49-B406-C0DB5F46BE53}"/>
    <hyperlink ref="BU15" r:id="rId283" display="https://www.scansante.fr/applications/flux-entre-etablissements-orfee/submit?an=20&amp;gp=C19&amp;choix1=choix1_etab&amp;finess=210011847&amp;choix2=descact&amp;typedesc=comp&amp;_program=orfee.orfee_trt.sas" xr:uid="{78052CE7-3F39-814E-B827-27A3235AEC24}"/>
    <hyperlink ref="BU16" r:id="rId284" display="https://www.scansante.fr/applications/flux-entre-etablissements-orfee/submit?an=20&amp;gp=X23&amp;choix1=choix1_etab&amp;finess=210011847&amp;choix2=descact&amp;typedesc=comp&amp;_program=orfee.orfee_trt.sas" xr:uid="{3A95460E-1D15-F341-8588-E43F1468BFA2}"/>
    <hyperlink ref="BU17" r:id="rId285" display="https://www.scansante.fr/applications/flux-entre-etablissements-orfee/submit?an=20&amp;gp=X02&amp;choix1=choix1_etab&amp;finess=210011847&amp;choix2=descact&amp;typedesc=comp&amp;_program=orfee.orfee_trt.sas" xr:uid="{883BFFEB-D9CA-754A-B7DF-792131AD75F6}"/>
    <hyperlink ref="BU18" r:id="rId286" display="https://www.scansante.fr/applications/flux-entre-etablissements-orfee/submit?an=20&amp;gp=C18&amp;choix1=choix1_etab&amp;finess=210011847&amp;choix2=descact&amp;typedesc=comp&amp;_program=orfee.orfee_trt.sas" xr:uid="{1D9071C2-866D-7448-A997-051B8018FAEF}"/>
    <hyperlink ref="BU19" r:id="rId287" display="https://www.scansante.fr/applications/flux-entre-etablissements-orfee/submit?an=20&amp;gp=C11&amp;choix1=choix1_etab&amp;finess=210011847&amp;choix2=descact&amp;typedesc=comp&amp;_program=orfee.orfee_trt.sas" xr:uid="{662B72FC-D771-BB40-8A62-B4B42D91CF6F}"/>
    <hyperlink ref="BU20" r:id="rId288" display="https://www.scansante.fr/applications/flux-entre-etablissements-orfee/submit?an=20&amp;gp=C17&amp;choix1=choix1_etab&amp;finess=210011847&amp;choix2=descact&amp;typedesc=comp&amp;_program=orfee.orfee_trt.sas" xr:uid="{23A25B03-ED09-9546-A27C-54FC0A88A1B2}"/>
    <hyperlink ref="BU21" r:id="rId289" display="https://www.scansante.fr/applications/flux-entre-etablissements-orfee/submit?an=20&amp;gp=C22&amp;choix1=choix1_etab&amp;finess=210011847&amp;choix2=descact&amp;typedesc=comp&amp;_program=orfee.orfee_trt.sas" xr:uid="{5D8BA4DC-1459-DF42-9C85-0AFCC6D9BF42}"/>
    <hyperlink ref="BU22" r:id="rId290" display="https://www.scansante.fr/applications/flux-entre-etablissements-orfee/submit?an=20&amp;gp=C02&amp;choix1=choix1_etab&amp;finess=210011847&amp;choix2=descact&amp;typedesc=comp&amp;_program=orfee.orfee_trt.sas" xr:uid="{9A5D267C-51FC-4C4F-8EA9-E33E70B88B4A}"/>
    <hyperlink ref="BU23" r:id="rId291" display="https://www.scansante.fr/applications/flux-entre-etablissements-orfee/submit?an=20&amp;gp=C20&amp;choix1=choix1_etab&amp;finess=210011847&amp;choix2=descact&amp;typedesc=comp&amp;_program=orfee.orfee_trt.sas" xr:uid="{BA49BB3C-6CF8-1D4C-952F-3BB8FBBBF722}"/>
    <hyperlink ref="BU24" r:id="rId292" display="https://www.scansante.fr/applications/flux-entre-etablissements-orfee/submit?an=20&amp;gp=S03&amp;choix1=choix1_etab&amp;finess=210011847&amp;choix2=descact&amp;typedesc=comp&amp;_program=orfee.orfee_trt.sas" xr:uid="{B57D045F-3893-FD47-A060-F0AB740895D0}"/>
    <hyperlink ref="BU25" r:id="rId293" display="https://www.scansante.fr/applications/flux-entre-etablissements-orfee/submit?an=20&amp;gp=X22&amp;choix1=choix1_etab&amp;finess=210011847&amp;choix2=descact&amp;typedesc=comp&amp;_program=orfee.orfee_trt.sas" xr:uid="{029F568F-475F-0D4E-B8D6-285702F9D61C}"/>
    <hyperlink ref="BU26" r:id="rId294" display="https://www.scansante.fr/applications/flux-entre-etablissements-orfee/submit?an=20&amp;gp=X12&amp;choix1=choix1_etab&amp;finess=210011847&amp;choix2=descact&amp;typedesc=comp&amp;_program=orfee.orfee_trt.sas" xr:uid="{7E1A8DF9-4AB3-C542-992A-06FA03179C55}"/>
    <hyperlink ref="BU27" r:id="rId295" display="https://www.scansante.fr/applications/flux-entre-etablissements-orfee/submit?an=20&amp;gp=K10&amp;choix1=choix1_etab&amp;finess=210011847&amp;choix2=descact&amp;typedesc=comp&amp;_program=orfee.orfee_trt.sas" xr:uid="{C387E87D-DB14-7A4C-B5AE-4DEBB357A0D0}"/>
    <hyperlink ref="BU28" r:id="rId296" display="https://www.scansante.fr/applications/flux-entre-etablissements-orfee/submit?an=20&amp;gp=S05&amp;choix1=choix1_etab&amp;finess=210011847&amp;choix2=descact&amp;typedesc=comp&amp;_program=orfee.orfee_trt.sas" xr:uid="{8794196B-048D-B941-9921-715335FA251F}"/>
    <hyperlink ref="BU29" r:id="rId297" display="https://www.scansante.fr/applications/flux-entre-etablissements-orfee/submit?an=20&amp;gp=C25&amp;choix1=choix1_etab&amp;finess=210011847&amp;choix2=descact&amp;typedesc=comp&amp;_program=orfee.orfee_trt.sas" xr:uid="{FBA487BC-7D31-E344-8FB3-69CAB1D04D40}"/>
    <hyperlink ref="BU30" r:id="rId298" display="https://www.scansante.fr/applications/flux-entre-etablissements-orfee/submit?an=20&amp;gp=X08&amp;choix1=choix1_etab&amp;finess=210011847&amp;choix2=descact&amp;typedesc=comp&amp;_program=orfee.orfee_trt.sas" xr:uid="{80A9B9B8-D0C2-0C43-BA81-D09E27E8F34C}"/>
    <hyperlink ref="BU31" r:id="rId299" display="https://www.scansante.fr/applications/flux-entre-etablissements-orfee/submit?an=20&amp;gp=K05&amp;choix1=choix1_etab&amp;finess=210011847&amp;choix2=descact&amp;typedesc=comp&amp;_program=orfee.orfee_trt.sas" xr:uid="{3BC7C278-9740-3D48-A5FD-6FF9222BF595}"/>
    <hyperlink ref="BU32" r:id="rId300" display="https://www.scansante.fr/applications/flux-entre-etablissements-orfee/submit?an=20&amp;gp=X03&amp;choix1=choix1_etab&amp;finess=210011847&amp;choix2=descact&amp;typedesc=comp&amp;_program=orfee.orfee_trt.sas" xr:uid="{283A5A0F-2EA4-DA41-AB80-278CEE148BC3}"/>
    <hyperlink ref="BU33" r:id="rId301" display="https://www.scansante.fr/applications/flux-entre-etablissements-orfee/submit?an=20&amp;gp=X14&amp;choix1=choix1_etab&amp;finess=210011847&amp;choix2=descact&amp;typedesc=comp&amp;_program=orfee.orfee_trt.sas" xr:uid="{E869A8B6-2984-4F41-BBD2-86E2E30EAEFA}"/>
    <hyperlink ref="BU34" r:id="rId302" display="https://www.scansante.fr/applications/flux-entre-etablissements-orfee/submit?an=20&amp;gp=X24&amp;choix1=choix1_etab&amp;finess=210011847&amp;choix2=descact&amp;typedesc=comp&amp;_program=orfee.orfee_trt.sas" xr:uid="{84B1E02A-9431-CC4D-B806-EAA09D4EDF31}"/>
    <hyperlink ref="BU35" r:id="rId303" display="https://www.scansante.fr/applications/flux-entre-etablissements-orfee/submit?an=20&amp;gp=X18&amp;choix1=choix1_etab&amp;finess=210011847&amp;choix2=descact&amp;typedesc=comp&amp;_program=orfee.orfee_trt.sas" xr:uid="{73FC3ECF-2225-A349-BF7A-D1042CBB24F0}"/>
    <hyperlink ref="BU36" r:id="rId304" display="https://www.scansante.fr/applications/flux-entre-etablissements-orfee/submit?an=20&amp;gp=X13&amp;choix1=choix1_etab&amp;finess=210011847&amp;choix2=descact&amp;typedesc=comp&amp;_program=orfee.orfee_trt.sas" xr:uid="{7276AF0A-63F7-9F4E-BE45-FE264FDAD014}"/>
    <hyperlink ref="BU37" r:id="rId305" display="https://www.scansante.fr/applications/flux-entre-etablissements-orfee/submit?an=20&amp;gp=C07&amp;choix1=choix1_etab&amp;finess=210011847&amp;choix2=descact&amp;typedesc=comp&amp;_program=orfee.orfee_trt.sas" xr:uid="{05994C32-3237-A84F-8B3D-2868145DD66E}"/>
    <hyperlink ref="BU38" r:id="rId306" display="https://www.scansante.fr/applications/flux-entre-etablissements-orfee/submit?an=20&amp;gp=X09&amp;choix1=choix1_etab&amp;finess=210011847&amp;choix2=descact&amp;typedesc=comp&amp;_program=orfee.orfee_trt.sas" xr:uid="{C530786F-D8DB-E44B-B23B-4B39ED99A76B}"/>
    <hyperlink ref="BU39" r:id="rId307" display="https://www.scansante.fr/applications/flux-entre-etablissements-orfee/submit?an=20&amp;gp=X15&amp;choix1=choix1_etab&amp;finess=210011847&amp;choix2=descact&amp;typedesc=comp&amp;_program=orfee.orfee_trt.sas" xr:uid="{5EE1E55B-AC9F-4B40-BF90-1E27B0EB4CF6}"/>
    <hyperlink ref="BU40" r:id="rId308" display="https://www.scansante.fr/applications/flux-entre-etablissements-orfee/submit?an=20&amp;gp=K06&amp;choix1=choix1_etab&amp;finess=210011847&amp;choix2=descact&amp;typedesc=comp&amp;_program=orfee.orfee_trt.sas" xr:uid="{F4F87AB0-FEDD-564B-B00C-44C681A805FC}"/>
    <hyperlink ref="BU41" r:id="rId309" display="https://www.scansante.fr/applications/flux-entre-etablissements-orfee/submit?an=20&amp;gp=K15&amp;choix1=choix1_etab&amp;finess=210011847&amp;choix2=descact&amp;typedesc=comp&amp;_program=orfee.orfee_trt.sas" xr:uid="{81BEC5A3-2291-BD43-8B28-558E5EA6AAAF}"/>
    <hyperlink ref="BU42" r:id="rId310" display="https://www.scansante.fr/applications/flux-entre-etablissements-orfee/submit?an=20&amp;gp=X19&amp;choix1=choix1_etab&amp;finess=210011847&amp;choix2=descact&amp;typedesc=comp&amp;_program=orfee.orfee_trt.sas" xr:uid="{0DC51991-8B4E-6744-8778-AFABE3021043}"/>
    <hyperlink ref="BU43" r:id="rId311" display="https://www.scansante.fr/applications/flux-entre-etablissements-orfee/submit?an=20&amp;gp=X07&amp;choix1=choix1_etab&amp;finess=210011847&amp;choix2=descact&amp;typedesc=comp&amp;_program=orfee.orfee_trt.sas" xr:uid="{EF133294-0D74-C141-A62E-160E2DAECDBF}"/>
    <hyperlink ref="BU44" r:id="rId312" display="https://www.scansante.fr/applications/flux-entre-etablissements-orfee/submit?an=20&amp;gp=K08&amp;choix1=choix1_etab&amp;finess=210011847&amp;choix2=descact&amp;typedesc=comp&amp;_program=orfee.orfee_trt.sas" xr:uid="{38D85938-68ED-474D-86CB-AE7EB98089C1}"/>
    <hyperlink ref="BU45" r:id="rId313" display="https://www.scansante.fr/applications/flux-entre-etablissements-orfee/submit?an=20&amp;gp=X06&amp;choix1=choix1_etab&amp;finess=210011847&amp;choix2=descact&amp;typedesc=comp&amp;_program=orfee.orfee_trt.sas" xr:uid="{C3614BF9-61F2-C645-866C-B9090E76AD93}"/>
    <hyperlink ref="BU46" r:id="rId314" display="https://www.scansante.fr/applications/flux-entre-etablissements-orfee/submit?an=20&amp;gp=X16&amp;choix1=choix1_etab&amp;finess=210011847&amp;choix2=descact&amp;typedesc=comp&amp;_program=orfee.orfee_trt.sas" xr:uid="{44832FC1-728B-9E47-94AC-C8C85BD84D0E}"/>
    <hyperlink ref="BU47" r:id="rId315" display="https://www.scansante.fr/applications/flux-entre-etablissements-orfee/submit?an=20&amp;gp=K14&amp;choix1=choix1_etab&amp;finess=210011847&amp;choix2=descact&amp;typedesc=comp&amp;_program=orfee.orfee_trt.sas" xr:uid="{816C7763-E820-0145-B782-B510A59BB550}"/>
    <hyperlink ref="BU48" r:id="rId316" display="https://www.scansante.fr/applications/flux-entre-etablissements-orfee/submit?an=20&amp;gp=C06&amp;choix1=choix1_etab&amp;finess=210011847&amp;choix2=descact&amp;typedesc=comp&amp;_program=orfee.orfee_trt.sas" xr:uid="{2D35AC6C-B12D-B247-94E0-2B836372630F}"/>
    <hyperlink ref="BU5" r:id="rId317" display="https://www.scansante.fr/applications/flux-entre-etablissements-orfee/submit?an=20&amp;gp=C09&amp;choix1=choix1_etab&amp;finess=210011847&amp;choix2=descact&amp;typedesc=comp&amp;_program=orfee.orfee_trt.sas" xr:uid="{742C2718-EC0C-4E73-911E-3D983EE0F85C}"/>
    <hyperlink ref="BU6" r:id="rId318" display="https://www.scansante.fr/applications/flux-entre-etablissements-orfee/submit?an=20&amp;gp=C09&amp;choix1=choix1_etab&amp;finess=210011847&amp;choix2=descact&amp;typedesc=comp&amp;_program=orfee.orfee_trt.sas" xr:uid="{ACE6FE07-C927-42CE-A181-AA5A72F2DDD2}"/>
    <hyperlink ref="CW4" r:id="rId319" display="https://www.scansante.fr/applications/flux-entre-etablissements-orfee/submit?an=20&amp;gp=C09&amp;choix1=choix1_etab&amp;finess=710781410&amp;choix2=descact&amp;typedesc=comp&amp;_program=orfee.orfee_trt.sas" xr:uid="{52170396-575D-AF4A-97EC-63DA4363C386}"/>
    <hyperlink ref="CW8" r:id="rId320" display="https://www.scansante.fr/applications/flux-entre-etablissements-orfee/submit?an=20&amp;gp=C11&amp;choix1=choix1_etab&amp;finess=710781410&amp;choix2=descact&amp;typedesc=comp&amp;_program=orfee.orfee_trt.sas" xr:uid="{B043FFA9-F219-6E49-9A38-D8D925792A97}"/>
    <hyperlink ref="CW9" r:id="rId321" display="https://www.scansante.fr/applications/flux-entre-etablissements-orfee/submit?an=20&amp;gp=K02&amp;choix1=choix1_etab&amp;finess=710781410&amp;choix2=descact&amp;typedesc=comp&amp;_program=orfee.orfee_trt.sas" xr:uid="{5438FB30-CE35-A842-B45E-5A0D22A6225B}"/>
    <hyperlink ref="CW10" r:id="rId322" display="https://www.scansante.fr/applications/flux-entre-etablissements-orfee/submit?an=20&amp;gp=C07&amp;choix1=choix1_etab&amp;finess=710781410&amp;choix2=descact&amp;typedesc=comp&amp;_program=orfee.orfee_trt.sas" xr:uid="{D590D0D1-C51D-924D-895F-7EF2BD651BB2}"/>
    <hyperlink ref="CW11" r:id="rId323" display="https://www.scansante.fr/applications/flux-entre-etablissements-orfee/submit?an=20&amp;gp=C10&amp;choix1=choix1_etab&amp;finess=710781410&amp;choix2=descact&amp;typedesc=comp&amp;_program=orfee.orfee_trt.sas" xr:uid="{CF2C3089-B2AD-6C4E-BDCF-25CAF637AA51}"/>
    <hyperlink ref="CW12" r:id="rId324" display="https://www.scansante.fr/applications/flux-entre-etablissements-orfee/submit?an=20&amp;gp=K09&amp;choix1=choix1_etab&amp;finess=710781410&amp;choix2=descact&amp;typedesc=comp&amp;_program=orfee.orfee_trt.sas" xr:uid="{4823603E-E69E-6F4C-90EF-F9AA0DE0120A}"/>
    <hyperlink ref="CW13" r:id="rId325" display="https://www.scansante.fr/applications/flux-entre-etablissements-orfee/submit?an=20&amp;gp=C20&amp;choix1=choix1_etab&amp;finess=710781410&amp;choix2=descact&amp;typedesc=comp&amp;_program=orfee.orfee_trt.sas" xr:uid="{870E1367-E7FC-394D-BFB8-A7C79C076078}"/>
    <hyperlink ref="CW14" r:id="rId326" display="https://www.scansante.fr/applications/flux-entre-etablissements-orfee/submit?an=20&amp;gp=C16&amp;choix1=choix1_etab&amp;finess=710781410&amp;choix2=descact&amp;typedesc=comp&amp;_program=orfee.orfee_trt.sas" xr:uid="{F084D5EC-A4C1-9749-AD4F-7AD37427B446}"/>
    <hyperlink ref="CW15" r:id="rId327" display="https://www.scansante.fr/applications/flux-entre-etablissements-orfee/submit?an=20&amp;gp=C08&amp;choix1=choix1_etab&amp;finess=710781410&amp;choix2=descact&amp;typedesc=comp&amp;_program=orfee.orfee_trt.sas" xr:uid="{683D2E15-A85A-1545-AC97-CED3D8F7BBAC}"/>
    <hyperlink ref="CW16" r:id="rId328" display="https://www.scansante.fr/applications/flux-entre-etablissements-orfee/submit?an=20&amp;gp=C14&amp;choix1=choix1_etab&amp;finess=710781410&amp;choix2=descact&amp;typedesc=comp&amp;_program=orfee.orfee_trt.sas" xr:uid="{CD6A6ECF-3F78-8244-AE58-483FD13C4E29}"/>
    <hyperlink ref="CW17" r:id="rId329" display="https://www.scansante.fr/applications/flux-entre-etablissements-orfee/submit?an=20&amp;gp=C15&amp;choix1=choix1_etab&amp;finess=710781410&amp;choix2=descact&amp;typedesc=comp&amp;_program=orfee.orfee_trt.sas" xr:uid="{9326B0BD-CF94-0445-A585-45CA4434CE4E}"/>
    <hyperlink ref="CW18" r:id="rId330" display="https://www.scansante.fr/applications/flux-entre-etablissements-orfee/submit?an=20&amp;gp=X02&amp;choix1=choix1_etab&amp;finess=710781410&amp;choix2=descact&amp;typedesc=comp&amp;_program=orfee.orfee_trt.sas" xr:uid="{4041432B-CC61-9147-92E4-0DE1CCCEEAC4}"/>
    <hyperlink ref="CW19" r:id="rId331" display="https://www.scansante.fr/applications/flux-entre-etablissements-orfee/submit?an=20&amp;gp=K05&amp;choix1=choix1_etab&amp;finess=710781410&amp;choix2=descact&amp;typedesc=comp&amp;_program=orfee.orfee_trt.sas" xr:uid="{7B0EA73E-FE4D-0E47-ADB1-E3FDEFA17A62}"/>
    <hyperlink ref="CW20" r:id="rId332" display="https://www.scansante.fr/applications/flux-entre-etablissements-orfee/submit?an=20&amp;gp=C25&amp;choix1=choix1_etab&amp;finess=710781410&amp;choix2=descact&amp;typedesc=comp&amp;_program=orfee.orfee_trt.sas" xr:uid="{B962444E-E9DB-084E-866D-4AB0678003B8}"/>
    <hyperlink ref="CW21" r:id="rId333" display="https://www.scansante.fr/applications/flux-entre-etablissements-orfee/submit?an=20&amp;gp=C23&amp;choix1=choix1_etab&amp;finess=710781410&amp;choix2=descact&amp;typedesc=comp&amp;_program=orfee.orfee_trt.sas" xr:uid="{40B4FB55-D8F1-1A4C-80C0-E5E9C523EC57}"/>
    <hyperlink ref="CW22" r:id="rId334" display="https://www.scansante.fr/applications/flux-entre-etablissements-orfee/submit?an=20&amp;gp=K08&amp;choix1=choix1_etab&amp;finess=710781410&amp;choix2=descact&amp;typedesc=comp&amp;_program=orfee.orfee_trt.sas" xr:uid="{CB49466B-AC2A-0B4A-B1C9-5A76BF782A27}"/>
    <hyperlink ref="CW23" r:id="rId335" display="https://www.scansante.fr/applications/flux-entre-etablissements-orfee/submit?an=20&amp;gp=K10&amp;choix1=choix1_etab&amp;finess=710781410&amp;choix2=descact&amp;typedesc=comp&amp;_program=orfee.orfee_trt.sas" xr:uid="{5A061C99-4EAD-3144-9714-57EDDCA2801C}"/>
    <hyperlink ref="CW24" r:id="rId336" display="https://www.scansante.fr/applications/flux-entre-etablissements-orfee/submit?an=20&amp;gp=C19&amp;choix1=choix1_etab&amp;finess=710781410&amp;choix2=descact&amp;typedesc=comp&amp;_program=orfee.orfee_trt.sas" xr:uid="{D8C41EBC-74B3-B647-8534-D8D1689EDA19}"/>
    <hyperlink ref="CW25" r:id="rId337" display="https://www.scansante.fr/applications/flux-entre-etablissements-orfee/submit?an=20&amp;gp=K04&amp;choix1=choix1_etab&amp;finess=710781410&amp;choix2=descact&amp;typedesc=comp&amp;_program=orfee.orfee_trt.sas" xr:uid="{116CBEBA-1E85-BC46-9B1E-9EC45736FBA9}"/>
    <hyperlink ref="CW26" r:id="rId338" display="https://www.scansante.fr/applications/flux-entre-etablissements-orfee/submit?an=20&amp;gp=K15&amp;choix1=choix1_etab&amp;finess=710781410&amp;choix2=descact&amp;typedesc=comp&amp;_program=orfee.orfee_trt.sas" xr:uid="{903F6F2B-32C5-AC46-B9CE-422155FF7989}"/>
    <hyperlink ref="CW27" r:id="rId339" display="https://www.scansante.fr/applications/flux-entre-etablissements-orfee/submit?an=20&amp;gp=C13&amp;choix1=choix1_etab&amp;finess=710781410&amp;choix2=descact&amp;typedesc=comp&amp;_program=orfee.orfee_trt.sas" xr:uid="{E1214187-939D-2943-8C72-C89E3B66A41A}"/>
    <hyperlink ref="CW28" r:id="rId340" display="https://www.scansante.fr/applications/flux-entre-etablissements-orfee/submit?an=20&amp;gp=X06&amp;choix1=choix1_etab&amp;finess=710781410&amp;choix2=descact&amp;typedesc=comp&amp;_program=orfee.orfee_trt.sas" xr:uid="{80045398-7127-6D4F-BF80-26461CD0BFA3}"/>
    <hyperlink ref="CW29" r:id="rId341" display="https://www.scansante.fr/applications/flux-entre-etablissements-orfee/submit?an=20&amp;gp=C06&amp;choix1=choix1_etab&amp;finess=710781410&amp;choix2=descact&amp;typedesc=comp&amp;_program=orfee.orfee_trt.sas" xr:uid="{EB3AE55A-3626-DA4F-8E30-C1DC810385CA}"/>
    <hyperlink ref="CW30" r:id="rId342" display="https://www.scansante.fr/applications/flux-entre-etablissements-orfee/submit?an=20&amp;gp=X05&amp;choix1=choix1_etab&amp;finess=710781410&amp;choix2=descact&amp;typedesc=comp&amp;_program=orfee.orfee_trt.sas" xr:uid="{41694D56-4447-1748-82E4-BE5FC608E60E}"/>
    <hyperlink ref="CW31" r:id="rId343" display="https://www.scansante.fr/applications/flux-entre-etablissements-orfee/submit?an=20&amp;gp=K06&amp;choix1=choix1_etab&amp;finess=710781410&amp;choix2=descact&amp;typedesc=comp&amp;_program=orfee.orfee_trt.sas" xr:uid="{60806C5E-36D4-A742-AA25-868D90A6C0CD}"/>
    <hyperlink ref="CW3" r:id="rId344" display="https://www.scansante.fr/applications/flux-entre-etablissements-orfee/submit?an=20&amp;gp=ALL&amp;choix1=choix1_etab&amp;finess=710781410&amp;choix2=descact&amp;typedesc=comp&amp;_program=orfee.orfee_trt.sas" xr:uid="{ED36B2E0-2476-794B-B444-0951ABC25448}"/>
    <hyperlink ref="CW5" r:id="rId345" display="https://www.scansante.fr/applications/flux-entre-etablissements-orfee/submit?an=20&amp;gp=C09&amp;choix1=choix1_etab&amp;finess=710781410&amp;choix2=descact&amp;typedesc=comp&amp;_program=orfee.orfee_trt.sas" xr:uid="{0876E6B9-93B6-1448-B993-E8636057B6C5}"/>
    <hyperlink ref="CW6" r:id="rId346" display="https://www.scansante.fr/applications/flux-entre-etablissements-orfee/submit?an=20&amp;gp=C09&amp;choix1=choix1_etab&amp;finess=710781410&amp;choix2=descact&amp;typedesc=comp&amp;_program=orfee.orfee_trt.sas" xr:uid="{5DDA303F-37ED-1548-B0BC-F79A0FB947F4}"/>
    <hyperlink ref="CW7" r:id="rId347" display="https://www.scansante.fr/applications/flux-entre-etablissements-orfee/submit?an=20&amp;gp=C09&amp;choix1=choix1_etab&amp;finess=710781410&amp;choix2=descact&amp;typedesc=comp&amp;_program=orfee.orfee_trt.sas" xr:uid="{C87A669B-04C9-8B44-9ACF-17771D628050}"/>
    <hyperlink ref="DK3" r:id="rId348" display="https://www.scansante.fr/applications/flux-entre-etablissements-orfee/submit?an=20&amp;gp=ALL&amp;choix1=choix1_etab&amp;finess=890000169&amp;choix2=descact&amp;typedesc=comp&amp;_program=orfee.orfee_trt.sas" xr:uid="{D24421BC-AB34-B345-83D0-705CD3C7BF4A}"/>
    <hyperlink ref="DK4" r:id="rId349" display="https://www.scansante.fr/applications/flux-entre-etablissements-orfee/submit?an=20&amp;gp=C09&amp;choix1=choix1_etab&amp;finess=890000169&amp;choix2=descact&amp;typedesc=comp&amp;_program=orfee.orfee_trt.sas" xr:uid="{AF39A493-EB04-334E-AD97-06979EFE67C2}"/>
    <hyperlink ref="DK8" r:id="rId350" display="https://www.scansante.fr/applications/flux-entre-etablissements-orfee/submit?an=20&amp;gp=C11&amp;choix1=choix1_etab&amp;finess=890000169&amp;choix2=descact&amp;typedesc=comp&amp;_program=orfee.orfee_trt.sas" xr:uid="{AA2CA758-D3DC-A448-96E7-A11ED8906F06}"/>
    <hyperlink ref="DK9" r:id="rId351" display="https://www.scansante.fr/applications/flux-entre-etablissements-orfee/submit?an=20&amp;gp=K02&amp;choix1=choix1_etab&amp;finess=890000169&amp;choix2=descact&amp;typedesc=comp&amp;_program=orfee.orfee_trt.sas" xr:uid="{24A50D8E-E173-B84A-AE32-80435BE84872}"/>
    <hyperlink ref="DK10" r:id="rId352" display="https://www.scansante.fr/applications/flux-entre-etablissements-orfee/submit?an=20&amp;gp=C16&amp;choix1=choix1_etab&amp;finess=890000169&amp;choix2=descact&amp;typedesc=comp&amp;_program=orfee.orfee_trt.sas" xr:uid="{83540BF0-CB13-DE4B-A196-D20C570DC34C}"/>
    <hyperlink ref="DK11" r:id="rId353" display="https://www.scansante.fr/applications/flux-entre-etablissements-orfee/submit?an=20&amp;gp=S02&amp;choix1=choix1_etab&amp;finess=890000169&amp;choix2=descact&amp;typedesc=comp&amp;_program=orfee.orfee_trt.sas" xr:uid="{CF402880-E0F5-5046-8128-CC4EC4AC2A00}"/>
    <hyperlink ref="DK12" r:id="rId354" display="https://www.scansante.fr/applications/flux-entre-etablissements-orfee/submit?an=20&amp;gp=C07&amp;choix1=choix1_etab&amp;finess=890000169&amp;choix2=descact&amp;typedesc=comp&amp;_program=orfee.orfee_trt.sas" xr:uid="{E90CB229-DFAD-9448-9B7C-274D7CD2AC18}"/>
    <hyperlink ref="DK13" r:id="rId355" display="https://www.scansante.fr/applications/flux-entre-etablissements-orfee/submit?an=20&amp;gp=C15&amp;choix1=choix1_etab&amp;finess=890000169&amp;choix2=descact&amp;typedesc=comp&amp;_program=orfee.orfee_trt.sas" xr:uid="{56583A61-1940-2A4E-B83E-780554C682ED}"/>
    <hyperlink ref="DK14" r:id="rId356" display="https://www.scansante.fr/applications/flux-entre-etablissements-orfee/submit?an=20&amp;gp=K09&amp;choix1=choix1_etab&amp;finess=890000169&amp;choix2=descact&amp;typedesc=comp&amp;_program=orfee.orfee_trt.sas" xr:uid="{A85A947E-9CBD-8B43-BEB9-838785DE99E0}"/>
    <hyperlink ref="DK15" r:id="rId357" display="https://www.scansante.fr/applications/flux-entre-etablissements-orfee/submit?an=20&amp;gp=C10&amp;choix1=choix1_etab&amp;finess=890000169&amp;choix2=descact&amp;typedesc=comp&amp;_program=orfee.orfee_trt.sas" xr:uid="{8894C213-B869-014F-89CF-E43596567672}"/>
    <hyperlink ref="DK16" r:id="rId358" display="https://www.scansante.fr/applications/flux-entre-etablissements-orfee/submit?an=20&amp;gp=C20&amp;choix1=choix1_etab&amp;finess=890000169&amp;choix2=descact&amp;typedesc=comp&amp;_program=orfee.orfee_trt.sas" xr:uid="{4BE7F6E1-91DD-564A-8A14-F7D060497FF9}"/>
    <hyperlink ref="DK17" r:id="rId359" display="https://www.scansante.fr/applications/flux-entre-etablissements-orfee/submit?an=20&amp;gp=X02&amp;choix1=choix1_etab&amp;finess=890000169&amp;choix2=descact&amp;typedesc=comp&amp;_program=orfee.orfee_trt.sas" xr:uid="{1D71026B-B197-184A-A523-60A6033E6672}"/>
    <hyperlink ref="DK18" r:id="rId360" display="https://www.scansante.fr/applications/flux-entre-etablissements-orfee/submit?an=20&amp;gp=X24&amp;choix1=choix1_etab&amp;finess=890000169&amp;choix2=descact&amp;typedesc=comp&amp;_program=orfee.orfee_trt.sas" xr:uid="{02714B68-18D5-934D-869C-99F82CD05418}"/>
    <hyperlink ref="DK19" r:id="rId361" display="https://www.scansante.fr/applications/flux-entre-etablissements-orfee/submit?an=20&amp;gp=C19&amp;choix1=choix1_etab&amp;finess=890000169&amp;choix2=descact&amp;typedesc=comp&amp;_program=orfee.orfee_trt.sas" xr:uid="{C63E658E-3B8D-3641-B7EA-833F44A2F1B1}"/>
    <hyperlink ref="DK20" r:id="rId362" display="https://www.scansante.fr/applications/flux-entre-etablissements-orfee/submit?an=20&amp;gp=C23&amp;choix1=choix1_etab&amp;finess=890000169&amp;choix2=descact&amp;typedesc=comp&amp;_program=orfee.orfee_trt.sas" xr:uid="{F338A5CF-2308-564F-91C4-999E50CB041C}"/>
    <hyperlink ref="DK21" r:id="rId363" display="https://www.scansante.fr/applications/flux-entre-etablissements-orfee/submit?an=20&amp;gp=C25&amp;choix1=choix1_etab&amp;finess=890000169&amp;choix2=descact&amp;typedesc=comp&amp;_program=orfee.orfee_trt.sas" xr:uid="{A779C7CB-3B4F-CF4C-84BD-348B976150E2}"/>
    <hyperlink ref="DK22" r:id="rId364" display="https://www.scansante.fr/applications/flux-entre-etablissements-orfee/submit?an=20&amp;gp=K15&amp;choix1=choix1_etab&amp;finess=890000169&amp;choix2=descact&amp;typedesc=comp&amp;_program=orfee.orfee_trt.sas" xr:uid="{15D83893-C025-5C46-90C4-3338FE193202}"/>
    <hyperlink ref="DK23" r:id="rId365" display="https://www.scansante.fr/applications/flux-entre-etablissements-orfee/submit?an=20&amp;gp=S03&amp;choix1=choix1_etab&amp;finess=890000169&amp;choix2=descact&amp;typedesc=comp&amp;_program=orfee.orfee_trt.sas" xr:uid="{7D1D2F85-D0C6-4348-B876-48E7CD403ACD}"/>
    <hyperlink ref="DK24" r:id="rId366" display="https://www.scansante.fr/applications/flux-entre-etablissements-orfee/submit?an=20&amp;gp=K10&amp;choix1=choix1_etab&amp;finess=890000169&amp;choix2=descact&amp;typedesc=comp&amp;_program=orfee.orfee_trt.sas" xr:uid="{DBDDE043-CA01-204A-88FF-2068778EB4D0}"/>
    <hyperlink ref="DK25" r:id="rId367" display="https://www.scansante.fr/applications/flux-entre-etablissements-orfee/submit?an=20&amp;gp=C14&amp;choix1=choix1_etab&amp;finess=890000169&amp;choix2=descact&amp;typedesc=comp&amp;_program=orfee.orfee_trt.sas" xr:uid="{D2E0C9B1-A2C4-2548-AD5B-2689BB096E6A}"/>
    <hyperlink ref="DK26" r:id="rId368" display="https://www.scansante.fr/applications/flux-entre-etablissements-orfee/submit?an=20&amp;gp=C02&amp;choix1=choix1_etab&amp;finess=890000169&amp;choix2=descact&amp;typedesc=comp&amp;_program=orfee.orfee_trt.sas" xr:uid="{77EEE648-D99D-8E4C-8433-FD7A4ECFE391}"/>
    <hyperlink ref="DK27" r:id="rId369" display="https://www.scansante.fr/applications/flux-entre-etablissements-orfee/submit?an=20&amp;gp=C08&amp;choix1=choix1_etab&amp;finess=890000169&amp;choix2=descact&amp;typedesc=comp&amp;_program=orfee.orfee_trt.sas" xr:uid="{C87F26C2-2C94-1644-B841-19CD305CCE48}"/>
    <hyperlink ref="DK28" r:id="rId370" display="https://www.scansante.fr/applications/flux-entre-etablissements-orfee/submit?an=20&amp;gp=C17&amp;choix1=choix1_etab&amp;finess=890000169&amp;choix2=descact&amp;typedesc=comp&amp;_program=orfee.orfee_trt.sas" xr:uid="{0B69A923-074E-5D44-81F1-81148AB29153}"/>
    <hyperlink ref="DK29" r:id="rId371" display="https://www.scansante.fr/applications/flux-entre-etablissements-orfee/submit?an=20&amp;gp=C06&amp;choix1=choix1_etab&amp;finess=890000169&amp;choix2=descact&amp;typedesc=comp&amp;_program=orfee.orfee_trt.sas" xr:uid="{BB9561E5-8A56-0049-83D8-95368754B2AD}"/>
    <hyperlink ref="DK30" r:id="rId372" display="https://www.scansante.fr/applications/flux-entre-etablissements-orfee/submit?an=20&amp;gp=K06&amp;choix1=choix1_etab&amp;finess=890000169&amp;choix2=descact&amp;typedesc=comp&amp;_program=orfee.orfee_trt.sas" xr:uid="{E2CF6C77-5231-C743-98BA-F41A9072FB00}"/>
    <hyperlink ref="DK31" r:id="rId373" display="https://www.scansante.fr/applications/flux-entre-etablissements-orfee/submit?an=20&amp;gp=C18&amp;choix1=choix1_etab&amp;finess=890000169&amp;choix2=descact&amp;typedesc=comp&amp;_program=orfee.orfee_trt.sas" xr:uid="{C6BDF0E0-2DDE-6743-8524-3E1CAF82D786}"/>
    <hyperlink ref="DK32" r:id="rId374" display="https://www.scansante.fr/applications/flux-entre-etablissements-orfee/submit?an=20&amp;gp=K01&amp;choix1=choix1_etab&amp;finess=890000169&amp;choix2=descact&amp;typedesc=comp&amp;_program=orfee.orfee_trt.sas" xr:uid="{8F4E7C41-6FCC-6E46-8FE5-F88EA6FDCFF4}"/>
    <hyperlink ref="DK33" r:id="rId375" display="https://www.scansante.fr/applications/flux-entre-etablissements-orfee/submit?an=20&amp;gp=X14&amp;choix1=choix1_etab&amp;finess=890000169&amp;choix2=descact&amp;typedesc=comp&amp;_program=orfee.orfee_trt.sas" xr:uid="{111F1D6D-5FE5-DE4A-8258-0B6B59B78EFC}"/>
    <hyperlink ref="DK34" r:id="rId376" display="https://www.scansante.fr/applications/flux-entre-etablissements-orfee/submit?an=20&amp;gp=C22&amp;choix1=choix1_etab&amp;finess=890000169&amp;choix2=descact&amp;typedesc=comp&amp;_program=orfee.orfee_trt.sas" xr:uid="{381D4785-3A2E-DB4B-BD78-2BC9203E62B7}"/>
    <hyperlink ref="DK35" r:id="rId377" display="https://www.scansante.fr/applications/flux-entre-etablissements-orfee/submit?an=20&amp;gp=X09&amp;choix1=choix1_etab&amp;finess=890000169&amp;choix2=descact&amp;typedesc=comp&amp;_program=orfee.orfee_trt.sas" xr:uid="{8FDAB32A-3135-884A-AC10-16CF9412E240}"/>
    <hyperlink ref="DK36" r:id="rId378" display="https://www.scansante.fr/applications/flux-entre-etablissements-orfee/submit?an=20&amp;gp=X15&amp;choix1=choix1_etab&amp;finess=890000169&amp;choix2=descact&amp;typedesc=comp&amp;_program=orfee.orfee_trt.sas" xr:uid="{1BBCFFA0-C358-F34D-A071-2CD9C60AA467}"/>
    <hyperlink ref="DK37" r:id="rId379" display="https://www.scansante.fr/applications/flux-entre-etablissements-orfee/submit?an=20&amp;gp=X12&amp;choix1=choix1_etab&amp;finess=890000169&amp;choix2=descact&amp;typedesc=comp&amp;_program=orfee.orfee_trt.sas" xr:uid="{36EA264F-F72A-654A-A157-43963CF1A601}"/>
    <hyperlink ref="DK38" r:id="rId380" display="https://www.scansante.fr/applications/flux-entre-etablissements-orfee/submit?an=20&amp;gp=X22&amp;choix1=choix1_etab&amp;finess=890000169&amp;choix2=descact&amp;typedesc=comp&amp;_program=orfee.orfee_trt.sas" xr:uid="{DDB5ADD9-EAF3-8841-A590-7E4102A4D575}"/>
    <hyperlink ref="DK39" r:id="rId381" display="https://www.scansante.fr/applications/flux-entre-etablissements-orfee/submit?an=20&amp;gp=X26&amp;choix1=choix1_etab&amp;finess=890000169&amp;choix2=descact&amp;typedesc=comp&amp;_program=orfee.orfee_trt.sas" xr:uid="{AAD69455-F345-C94A-B622-A7EDEE7F1B5A}"/>
    <hyperlink ref="DK40" r:id="rId382" display="https://www.scansante.fr/applications/flux-entre-etablissements-orfee/submit?an=20&amp;gp=X07&amp;choix1=choix1_etab&amp;finess=890000169&amp;choix2=descact&amp;typedesc=comp&amp;_program=orfee.orfee_trt.sas" xr:uid="{DF0A43CF-600C-5D49-83B8-20C14D3FD141}"/>
    <hyperlink ref="DK41" r:id="rId383" display="https://www.scansante.fr/applications/flux-entre-etablissements-orfee/submit?an=20&amp;gp=K05&amp;choix1=choix1_etab&amp;finess=890000169&amp;choix2=descact&amp;typedesc=comp&amp;_program=orfee.orfee_trt.sas" xr:uid="{A41EDF7D-EEA6-1141-BAA5-BCCFA732DF2A}"/>
    <hyperlink ref="DK42" r:id="rId384" display="https://www.scansante.fr/applications/flux-entre-etablissements-orfee/submit?an=20&amp;gp=X23&amp;choix1=choix1_etab&amp;finess=890000169&amp;choix2=descact&amp;typedesc=comp&amp;_program=orfee.orfee_trt.sas" xr:uid="{60D0E6A4-D764-9240-88ED-FB4B6E5F29A5}"/>
    <hyperlink ref="DK43" r:id="rId385" display="https://www.scansante.fr/applications/flux-entre-etablissements-orfee/submit?an=20&amp;gp=X06&amp;choix1=choix1_etab&amp;finess=890000169&amp;choix2=descact&amp;typedesc=comp&amp;_program=orfee.orfee_trt.sas" xr:uid="{EA67227B-31A8-FB42-B530-8AAC9AA3202D}"/>
    <hyperlink ref="DK44" r:id="rId386" display="https://www.scansante.fr/applications/flux-entre-etablissements-orfee/submit?an=20&amp;gp=K08&amp;choix1=choix1_etab&amp;finess=890000169&amp;choix2=descact&amp;typedesc=comp&amp;_program=orfee.orfee_trt.sas" xr:uid="{B212C79B-9AB9-CD42-B004-D75E3B164438}"/>
    <hyperlink ref="DK45" r:id="rId387" display="https://www.scansante.fr/applications/flux-entre-etablissements-orfee/submit?an=20&amp;gp=X08&amp;choix1=choix1_etab&amp;finess=890000169&amp;choix2=descact&amp;typedesc=comp&amp;_program=orfee.orfee_trt.sas" xr:uid="{B805110E-A370-614C-8BD2-85C66E4DA14E}"/>
    <hyperlink ref="DK46" r:id="rId388" display="https://www.scansante.fr/applications/flux-entre-etablissements-orfee/submit?an=20&amp;gp=X16&amp;choix1=choix1_etab&amp;finess=890000169&amp;choix2=descact&amp;typedesc=comp&amp;_program=orfee.orfee_trt.sas" xr:uid="{3E3B2A47-72B9-F442-A8BD-9DD479567664}"/>
    <hyperlink ref="DK47" r:id="rId389" display="https://www.scansante.fr/applications/flux-entre-etablissements-orfee/submit?an=20&amp;gp=X13&amp;choix1=choix1_etab&amp;finess=890000169&amp;choix2=descact&amp;typedesc=comp&amp;_program=orfee.orfee_trt.sas" xr:uid="{018B7CA5-9533-2C4B-A3F0-ED490291EF10}"/>
    <hyperlink ref="DK48" r:id="rId390" display="https://www.scansante.fr/applications/flux-entre-etablissements-orfee/submit?an=20&amp;gp=X03&amp;choix1=choix1_etab&amp;finess=890000169&amp;choix2=descact&amp;typedesc=comp&amp;_program=orfee.orfee_trt.sas" xr:uid="{393AF7F9-A750-6549-AF2F-C84179882A9C}"/>
    <hyperlink ref="DK49" r:id="rId391" display="https://www.scansante.fr/applications/flux-entre-etablissements-orfee/submit?an=20&amp;gp=X18&amp;choix1=choix1_etab&amp;finess=890000169&amp;choix2=descact&amp;typedesc=comp&amp;_program=orfee.orfee_trt.sas" xr:uid="{AE142870-473D-5D43-93A3-A2E849BB1B7C}"/>
    <hyperlink ref="DK50" r:id="rId392" display="https://www.scansante.fr/applications/flux-entre-etablissements-orfee/submit?an=20&amp;gp=C21&amp;choix1=choix1_etab&amp;finess=890000169&amp;choix2=descact&amp;typedesc=comp&amp;_program=orfee.orfee_trt.sas" xr:uid="{B167EC3D-9139-D844-B6D1-F90863FB1338}"/>
    <hyperlink ref="DK51" r:id="rId393" display="https://www.scansante.fr/applications/flux-entre-etablissements-orfee/submit?an=20&amp;gp=X19&amp;choix1=choix1_etab&amp;finess=890000169&amp;choix2=descact&amp;typedesc=comp&amp;_program=orfee.orfee_trt.sas" xr:uid="{4E4689BE-62DC-D84C-9B02-94AB75279F6D}"/>
    <hyperlink ref="DK5" r:id="rId394" display="https://www.scansante.fr/applications/flux-entre-etablissements-orfee/submit?an=20&amp;gp=C09&amp;choix1=choix1_etab&amp;finess=890000169&amp;choix2=descact&amp;typedesc=comp&amp;_program=orfee.orfee_trt.sas" xr:uid="{ECF6C8F4-A34E-41D9-8740-8BF37E7FE4CF}"/>
    <hyperlink ref="DK6" r:id="rId395" display="https://www.scansante.fr/applications/flux-entre-etablissements-orfee/submit?an=20&amp;gp=C09&amp;choix1=choix1_etab&amp;finess=890000169&amp;choix2=descact&amp;typedesc=comp&amp;_program=orfee.orfee_trt.sas" xr:uid="{B60F67CD-C55A-42C8-9229-2CC47D432EF6}"/>
    <hyperlink ref="DK7" r:id="rId396" display="https://www.scansante.fr/applications/flux-entre-etablissements-orfee/submit?an=20&amp;gp=C09&amp;choix1=choix1_etab&amp;finess=890000169&amp;choix2=descact&amp;typedesc=comp&amp;_program=orfee.orfee_trt.sas" xr:uid="{52B0D220-24A4-422E-8E5A-A2BD3A5FF2AB}"/>
    <hyperlink ref="DY3" r:id="rId397" display="https://www.scansante.fr/applications/flux-entre-etablissements-orfee/submit?an=20&amp;gp=ALL&amp;choix1=choix1_etab&amp;finess=210012670&amp;choix2=descact&amp;typedesc=comp&amp;_program=orfee.orfee_trt.sas" xr:uid="{756A8DAD-06B5-9745-97A3-A01E6F7CFBF7}"/>
    <hyperlink ref="DY4" r:id="rId398" display="https://www.scansante.fr/applications/flux-entre-etablissements-orfee/submit?an=20&amp;gp=C09&amp;choix1=choix1_etab&amp;finess=210012670&amp;choix2=descact&amp;typedesc=comp&amp;_program=orfee.orfee_trt.sas" xr:uid="{4D68A6DB-438B-D949-9FAB-83DB3105D952}"/>
    <hyperlink ref="DY11" r:id="rId399" display="https://www.scansante.fr/applications/flux-entre-etablissements-orfee/submit?an=20&amp;gp=C02&amp;choix1=choix1_etab&amp;finess=210012670&amp;choix2=descact&amp;typedesc=comp&amp;_program=orfee.orfee_trt.sas" xr:uid="{41A90EB9-7A7B-9E4C-959E-F15285B5F7B8}"/>
    <hyperlink ref="DY16" r:id="rId400" display="https://www.scansante.fr/applications/flux-entre-etablissements-orfee/submit?an=20&amp;gp=C11&amp;choix1=choix1_etab&amp;finess=210012670&amp;choix2=descact&amp;typedesc=comp&amp;_program=orfee.orfee_trt.sas" xr:uid="{9652E54E-B852-9949-A71A-5BD9D953EF88}"/>
    <hyperlink ref="DY18" r:id="rId401" display="https://www.scansante.fr/applications/flux-entre-etablissements-orfee/submit?an=20&amp;gp=C10&amp;choix1=choix1_etab&amp;finess=210012670&amp;choix2=descact&amp;typedesc=comp&amp;_program=orfee.orfee_trt.sas" xr:uid="{E791325A-A747-DE4B-99A0-80A34B1AC69D}"/>
    <hyperlink ref="DY20" r:id="rId402" display="https://www.scansante.fr/applications/flux-entre-etablissements-orfee/submit?an=20&amp;gp=C07&amp;choix1=choix1_etab&amp;finess=210012670&amp;choix2=descact&amp;typedesc=comp&amp;_program=orfee.orfee_trt.sas" xr:uid="{8B7D1668-3C16-5642-9D89-EB7E83791B98}"/>
    <hyperlink ref="DY22" r:id="rId403" display="https://www.scansante.fr/applications/flux-entre-etablissements-orfee/submit?an=20&amp;gp=X05&amp;choix1=choix1_etab&amp;finess=210012670&amp;choix2=descact&amp;typedesc=comp&amp;_program=orfee.orfee_trt.sas" xr:uid="{5298153F-07E1-8D43-882E-067E1EAECB58}"/>
    <hyperlink ref="DY23" r:id="rId404" display="https://www.scansante.fr/applications/flux-entre-etablissements-orfee/submit?an=20&amp;gp=K05&amp;choix1=choix1_etab&amp;finess=210012670&amp;choix2=descact&amp;typedesc=comp&amp;_program=orfee.orfee_trt.sas" xr:uid="{AD584374-1125-E04C-9314-6A034C802CD6}"/>
    <hyperlink ref="DY24" r:id="rId405" display="https://www.scansante.fr/applications/flux-entre-etablissements-orfee/submit?an=20&amp;gp=C06&amp;choix1=choix1_etab&amp;finess=210012670&amp;choix2=descact&amp;typedesc=comp&amp;_program=orfee.orfee_trt.sas" xr:uid="{A069D85E-0091-FF4C-B20B-EBC3CD81FAF0}"/>
    <hyperlink ref="DY25" r:id="rId406" display="https://www.scansante.fr/applications/flux-entre-etablissements-orfee/submit?an=20&amp;gp=K02&amp;choix1=choix1_etab&amp;finess=210012670&amp;choix2=descact&amp;typedesc=comp&amp;_program=orfee.orfee_trt.sas" xr:uid="{4FBB3A02-7209-FC44-812E-249FEA8DDF52}"/>
    <hyperlink ref="DY26" r:id="rId407" display="https://www.scansante.fr/applications/flux-entre-etablissements-orfee/submit?an=20&amp;gp=C16&amp;choix1=choix1_etab&amp;finess=210012670&amp;choix2=descact&amp;typedesc=comp&amp;_program=orfee.orfee_trt.sas" xr:uid="{EA0CCE72-1239-7644-8BAB-5FC3D061E75A}"/>
    <hyperlink ref="DY27" r:id="rId408" display="https://www.scansante.fr/applications/flux-entre-etablissements-orfee/submit?an=20&amp;gp=X02&amp;choix1=choix1_etab&amp;finess=210012670&amp;choix2=descact&amp;typedesc=comp&amp;_program=orfee.orfee_trt.sas" xr:uid="{F1C1747F-16F4-8C4B-A268-12EA0E428DB7}"/>
    <hyperlink ref="DY28" r:id="rId409" display="https://www.scansante.fr/applications/flux-entre-etablissements-orfee/submit?an=20&amp;gp=N02&amp;choix1=choix1_etab&amp;finess=210012670&amp;choix2=descact&amp;typedesc=comp&amp;_program=orfee.orfee_trt.sas" xr:uid="{1B34E9C9-F7CC-7B4F-A49A-542D187D6341}"/>
    <hyperlink ref="DY29" r:id="rId410" display="https://www.scansante.fr/applications/flux-entre-etablissements-orfee/submit?an=20&amp;gp=O01&amp;choix1=choix1_etab&amp;finess=210012670&amp;choix2=descact&amp;typedesc=comp&amp;_program=orfee.orfee_trt.sas" xr:uid="{EDD2399D-4724-FF4D-BE66-864BAE740C95}"/>
    <hyperlink ref="DY30" r:id="rId411" display="https://www.scansante.fr/applications/flux-entre-etablissements-orfee/submit?an=20&amp;gp=X07&amp;choix1=choix1_etab&amp;finess=210012670&amp;choix2=descact&amp;typedesc=comp&amp;_program=orfee.orfee_trt.sas" xr:uid="{8B497A87-950B-0249-8FBE-65FFA72D3E1A}"/>
    <hyperlink ref="DY31" r:id="rId412" display="https://www.scansante.fr/applications/flux-entre-etablissements-orfee/submit?an=20&amp;gp=K15&amp;choix1=choix1_etab&amp;finess=210012670&amp;choix2=descact&amp;typedesc=comp&amp;_program=orfee.orfee_trt.sas" xr:uid="{C9623D96-2FDA-D24B-A8DE-BDAFDEADF92B}"/>
    <hyperlink ref="DY32" r:id="rId413" display="https://www.scansante.fr/applications/flux-entre-etablissements-orfee/submit?an=20&amp;gp=C25&amp;choix1=choix1_etab&amp;finess=210012670&amp;choix2=descact&amp;typedesc=comp&amp;_program=orfee.orfee_trt.sas" xr:uid="{36DB823C-502D-7146-9065-31D468889078}"/>
    <hyperlink ref="DY33" r:id="rId414" display="https://www.scansante.fr/applications/flux-entre-etablissements-orfee/submit?an=20&amp;gp=X08&amp;choix1=choix1_etab&amp;finess=210012670&amp;choix2=descact&amp;typedesc=comp&amp;_program=orfee.orfee_trt.sas" xr:uid="{F17FFBE8-42AD-7342-AE16-32ABEEDC59DE}"/>
    <hyperlink ref="DY34" r:id="rId415" display="https://www.scansante.fr/applications/flux-entre-etablissements-orfee/submit?an=20&amp;gp=X24&amp;choix1=choix1_etab&amp;finess=210012670&amp;choix2=descact&amp;typedesc=comp&amp;_program=orfee.orfee_trt.sas" xr:uid="{F8878FFB-A0C4-2A44-9DF8-0153B81310FD}"/>
    <hyperlink ref="DY35" r:id="rId416" display="https://www.scansante.fr/applications/flux-entre-etablissements-orfee/submit?an=20&amp;gp=C17&amp;choix1=choix1_etab&amp;finess=210012670&amp;choix2=descact&amp;typedesc=comp&amp;_program=orfee.orfee_trt.sas" xr:uid="{2DFAFC9E-1E10-2142-856C-E45ED92A893E}"/>
    <hyperlink ref="DY36" r:id="rId417" display="https://www.scansante.fr/applications/flux-entre-etablissements-orfee/submit?an=20&amp;gp=X12&amp;choix1=choix1_etab&amp;finess=210012670&amp;choix2=descact&amp;typedesc=comp&amp;_program=orfee.orfee_trt.sas" xr:uid="{8E247DA7-0107-3A47-9134-62C2207C7319}"/>
    <hyperlink ref="DY37" r:id="rId418" display="https://www.scansante.fr/applications/flux-entre-etablissements-orfee/submit?an=20&amp;gp=C14&amp;choix1=choix1_etab&amp;finess=210012670&amp;choix2=descact&amp;typedesc=comp&amp;_program=orfee.orfee_trt.sas" xr:uid="{2AEC782D-71C7-8A4A-99FD-978A3E63FABE}"/>
    <hyperlink ref="DY38" r:id="rId419" display="https://www.scansante.fr/applications/flux-entre-etablissements-orfee/submit?an=20&amp;gp=C08&amp;choix1=choix1_etab&amp;finess=210012670&amp;choix2=descact&amp;typedesc=comp&amp;_program=orfee.orfee_trt.sas" xr:uid="{8A2CE87A-8A24-F149-BD7A-EEC546FD4C86}"/>
    <hyperlink ref="DY39" r:id="rId420" display="https://www.scansante.fr/applications/flux-entre-etablissements-orfee/submit?an=20&amp;gp=S03&amp;choix1=choix1_etab&amp;finess=210012670&amp;choix2=descact&amp;typedesc=comp&amp;_program=orfee.orfee_trt.sas" xr:uid="{9270BF35-9B0F-D942-88CC-CFE5CCC0B455}"/>
    <hyperlink ref="DY40" r:id="rId421" display="https://www.scansante.fr/applications/flux-entre-etablissements-orfee/submit?an=20&amp;gp=C23&amp;choix1=choix1_etab&amp;finess=210012670&amp;choix2=descact&amp;typedesc=comp&amp;_program=orfee.orfee_trt.sas" xr:uid="{1AEFBFBB-E57E-3E42-B722-098FBEC1A91D}"/>
    <hyperlink ref="DY41" r:id="rId422" display="https://www.scansante.fr/applications/flux-entre-etablissements-orfee/submit?an=20&amp;gp=K09&amp;choix1=choix1_etab&amp;finess=210012670&amp;choix2=descact&amp;typedesc=comp&amp;_program=orfee.orfee_trt.sas" xr:uid="{121E2927-6D22-2F43-AE50-64A97F253E71}"/>
    <hyperlink ref="DY42" r:id="rId423" display="https://www.scansante.fr/applications/flux-entre-etablissements-orfee/submit?an=20&amp;gp=C20&amp;choix1=choix1_etab&amp;finess=210012670&amp;choix2=descact&amp;typedesc=comp&amp;_program=orfee.orfee_trt.sas" xr:uid="{28052F2B-FEF5-B84D-8395-C1AD5AE209F7}"/>
    <hyperlink ref="DY43" r:id="rId424" display="https://www.scansante.fr/applications/flux-entre-etablissements-orfee/submit?an=20&amp;gp=C19&amp;choix1=choix1_etab&amp;finess=210012670&amp;choix2=descact&amp;typedesc=comp&amp;_program=orfee.orfee_trt.sas" xr:uid="{4A596EBA-A25B-074C-918A-6883F309F582}"/>
    <hyperlink ref="DY44" r:id="rId425" display="https://www.scansante.fr/applications/flux-entre-etablissements-orfee/submit?an=20&amp;gp=O02&amp;choix1=choix1_etab&amp;finess=210012670&amp;choix2=descact&amp;typedesc=comp&amp;_program=orfee.orfee_trt.sas" xr:uid="{81473310-931D-CF44-BEE6-B8283591153C}"/>
    <hyperlink ref="DY45" r:id="rId426" display="https://www.scansante.fr/applications/flux-entre-etablissements-orfee/submit?an=20&amp;gp=C13&amp;choix1=choix1_etab&amp;finess=210012670&amp;choix2=descact&amp;typedesc=comp&amp;_program=orfee.orfee_trt.sas" xr:uid="{13D184EC-FB85-DC40-993F-79F78C933B7B}"/>
    <hyperlink ref="DY46" r:id="rId427" display="https://www.scansante.fr/applications/flux-entre-etablissements-orfee/submit?an=20&amp;gp=O04&amp;choix1=choix1_etab&amp;finess=210012670&amp;choix2=descact&amp;typedesc=comp&amp;_program=orfee.orfee_trt.sas" xr:uid="{9693CE5B-F035-6940-83A4-A29D84CD90BF}"/>
    <hyperlink ref="DY47" r:id="rId428" display="https://www.scansante.fr/applications/flux-entre-etablissements-orfee/submit?an=20&amp;gp=C15&amp;choix1=choix1_etab&amp;finess=210012670&amp;choix2=descact&amp;typedesc=comp&amp;_program=orfee.orfee_trt.sas" xr:uid="{379AE012-9FDD-2942-B7FF-296FFAD783D1}"/>
    <hyperlink ref="DY48" r:id="rId429" display="https://www.scansante.fr/applications/flux-entre-etablissements-orfee/submit?an=20&amp;gp=X03&amp;choix1=choix1_etab&amp;finess=210012670&amp;choix2=descact&amp;typedesc=comp&amp;_program=orfee.orfee_trt.sas" xr:uid="{4BA40E54-A322-F545-ACE6-1DD2D318EA3F}"/>
    <hyperlink ref="DY49" r:id="rId430" display="https://www.scansante.fr/applications/flux-entre-etablissements-orfee/submit?an=20&amp;gp=K10&amp;choix1=choix1_etab&amp;finess=210012670&amp;choix2=descact&amp;typedesc=comp&amp;_program=orfee.orfee_trt.sas" xr:uid="{5ADF615F-4F33-3F4A-9A2D-F27BC2FA57A8}"/>
    <hyperlink ref="DY50" r:id="rId431" display="https://www.scansante.fr/applications/flux-entre-etablissements-orfee/submit?an=20&amp;gp=X16&amp;choix1=choix1_etab&amp;finess=210012670&amp;choix2=descact&amp;typedesc=comp&amp;_program=orfee.orfee_trt.sas" xr:uid="{51F3DAC8-643D-CC45-99D3-E507B8E0628A}"/>
    <hyperlink ref="DY51" r:id="rId432" display="https://www.scansante.fr/applications/flux-entre-etablissements-orfee/submit?an=20&amp;gp=X04&amp;choix1=choix1_etab&amp;finess=210012670&amp;choix2=descact&amp;typedesc=comp&amp;_program=orfee.orfee_trt.sas" xr:uid="{EBEBDC9F-32D7-4F46-BEC1-55DCA0A26BE1}"/>
    <hyperlink ref="DY52" r:id="rId433" display="https://www.scansante.fr/applications/flux-entre-etablissements-orfee/submit?an=20&amp;gp=X09&amp;choix1=choix1_etab&amp;finess=210012670&amp;choix2=descact&amp;typedesc=comp&amp;_program=orfee.orfee_trt.sas" xr:uid="{07086113-80C7-084F-A152-D455CAC58A35}"/>
    <hyperlink ref="DY53" r:id="rId434" display="https://www.scansante.fr/applications/flux-entre-etablissements-orfee/submit?an=20&amp;gp=X06&amp;choix1=choix1_etab&amp;finess=210012670&amp;choix2=descact&amp;typedesc=comp&amp;_program=orfee.orfee_trt.sas" xr:uid="{F84D1E1A-4DC8-4F48-A354-A07B45559827}"/>
    <hyperlink ref="DY54" r:id="rId435" display="https://www.scansante.fr/applications/flux-entre-etablissements-orfee/submit?an=20&amp;gp=X15&amp;choix1=choix1_etab&amp;finess=210012670&amp;choix2=descact&amp;typedesc=comp&amp;_program=orfee.orfee_trt.sas" xr:uid="{5806584C-1FF2-ED41-9AB8-69A9AFF0F4C3}"/>
    <hyperlink ref="DY55" r:id="rId436" display="https://www.scansante.fr/applications/flux-entre-etablissements-orfee/submit?an=20&amp;gp=X26&amp;choix1=choix1_etab&amp;finess=210012670&amp;choix2=descact&amp;typedesc=comp&amp;_program=orfee.orfee_trt.sas" xr:uid="{5173CEB9-AA4A-E342-AB44-83749058F669}"/>
    <hyperlink ref="DY56" r:id="rId437" display="https://www.scansante.fr/applications/flux-entre-etablissements-orfee/submit?an=20&amp;gp=C18&amp;choix1=choix1_etab&amp;finess=210012670&amp;choix2=descact&amp;typedesc=comp&amp;_program=orfee.orfee_trt.sas" xr:uid="{A127B93B-CD0B-EC42-A90F-8E4857EAEFCD}"/>
    <hyperlink ref="DY57" r:id="rId438" display="https://www.scansante.fr/applications/flux-entre-etablissements-orfee/submit?an=20&amp;gp=X14&amp;choix1=choix1_etab&amp;finess=210012670&amp;choix2=descact&amp;typedesc=comp&amp;_program=orfee.orfee_trt.sas" xr:uid="{1EA4C6FA-4465-FB4B-9A50-9BD1195EECCA}"/>
    <hyperlink ref="DY58" r:id="rId439" display="https://www.scansante.fr/applications/flux-entre-etablissements-orfee/submit?an=20&amp;gp=X21&amp;choix1=choix1_etab&amp;finess=210012670&amp;choix2=descact&amp;typedesc=comp&amp;_program=orfee.orfee_trt.sas" xr:uid="{3F927CC8-4A1B-744E-A40D-AB69AD2D8DEA}"/>
    <hyperlink ref="DY59" r:id="rId440" display="https://www.scansante.fr/applications/flux-entre-etablissements-orfee/submit?an=20&amp;gp=X19&amp;choix1=choix1_etab&amp;finess=210012670&amp;choix2=descact&amp;typedesc=comp&amp;_program=orfee.orfee_trt.sas" xr:uid="{BFE8668D-A92B-D841-B44F-246D0177D777}"/>
    <hyperlink ref="DY60" r:id="rId441" display="https://www.scansante.fr/applications/flux-entre-etablissements-orfee/submit?an=20&amp;gp=K04&amp;choix1=choix1_etab&amp;finess=210012670&amp;choix2=descact&amp;typedesc=comp&amp;_program=orfee.orfee_trt.sas" xr:uid="{2A287EF5-5B44-6549-8CCD-2040E2A76532}"/>
    <hyperlink ref="DY61" r:id="rId442" display="https://www.scansante.fr/applications/flux-entre-etablissements-orfee/submit?an=20&amp;gp=K08&amp;choix1=choix1_etab&amp;finess=210012670&amp;choix2=descact&amp;typedesc=comp&amp;_program=orfee.orfee_trt.sas" xr:uid="{673D7CD0-7256-B34F-9547-B95E2CA92263}"/>
    <hyperlink ref="DY62" r:id="rId443" display="https://www.scansante.fr/applications/flux-entre-etablissements-orfee/submit?an=20&amp;gp=X11&amp;choix1=choix1_etab&amp;finess=210012670&amp;choix2=descact&amp;typedesc=comp&amp;_program=orfee.orfee_trt.sas" xr:uid="{82F7451C-1775-7448-A677-DFF0E8AEDD30}"/>
    <hyperlink ref="DY63" r:id="rId444" display="https://www.scansante.fr/applications/flux-entre-etablissements-orfee/submit?an=20&amp;gp=K06&amp;choix1=choix1_etab&amp;finess=210012670&amp;choix2=descact&amp;typedesc=comp&amp;_program=orfee.orfee_trt.sas" xr:uid="{F7E44801-6271-0443-BBF8-B6DFA13BE727}"/>
    <hyperlink ref="DY64" r:id="rId445" display="https://www.scansante.fr/applications/flux-entre-etablissements-orfee/submit?an=20&amp;gp=X13&amp;choix1=choix1_etab&amp;finess=210012670&amp;choix2=descact&amp;typedesc=comp&amp;_program=orfee.orfee_trt.sas" xr:uid="{F09064A1-DD92-8A43-98EE-3448E0717681}"/>
    <hyperlink ref="DY65" r:id="rId446" display="https://www.scansante.fr/applications/flux-entre-etablissements-orfee/submit?an=20&amp;gp=C22&amp;choix1=choix1_etab&amp;finess=210012670&amp;choix2=descact&amp;typedesc=comp&amp;_program=orfee.orfee_trt.sas" xr:uid="{4B8F2B31-E294-4542-A1A3-FF9765197711}"/>
    <hyperlink ref="DY66" r:id="rId447" display="https://www.scansante.fr/applications/flux-entre-etablissements-orfee/submit?an=20&amp;gp=X20&amp;choix1=choix1_etab&amp;finess=210012670&amp;choix2=descact&amp;typedesc=comp&amp;_program=orfee.orfee_trt.sas" xr:uid="{27A130DA-2C09-4B4E-8CB6-8FC33391449C}"/>
    <hyperlink ref="DY67" r:id="rId448" display="https://www.scansante.fr/applications/flux-entre-etablissements-orfee/submit?an=20&amp;gp=X18&amp;choix1=choix1_etab&amp;finess=210012670&amp;choix2=descact&amp;typedesc=comp&amp;_program=orfee.orfee_trt.sas" xr:uid="{BD7B38A8-A161-5F4F-96C0-A4C5F082C43A}"/>
    <hyperlink ref="DY68" r:id="rId449" display="https://www.scansante.fr/applications/flux-entre-etablissements-orfee/submit?an=20&amp;gp=X10&amp;choix1=choix1_etab&amp;finess=210012670&amp;choix2=descact&amp;typedesc=comp&amp;_program=orfee.orfee_trt.sas" xr:uid="{C48B41DA-0665-914F-BE60-1E8A2A527C05}"/>
    <hyperlink ref="DY69" r:id="rId450" display="https://www.scansante.fr/applications/flux-entre-etablissements-orfee/submit?an=20&amp;gp=K01&amp;choix1=choix1_etab&amp;finess=210012670&amp;choix2=descact&amp;typedesc=comp&amp;_program=orfee.orfee_trt.sas" xr:uid="{728736DB-8F76-744B-B4D0-3599893ECC83}"/>
    <hyperlink ref="DY70" r:id="rId451" display="https://www.scansante.fr/applications/flux-entre-etablissements-orfee/submit?an=20&amp;gp=S05&amp;choix1=choix1_etab&amp;finess=210012670&amp;choix2=descact&amp;typedesc=comp&amp;_program=orfee.orfee_trt.sas" xr:uid="{58A49694-B7C5-8D44-B249-744B9FD66E81}"/>
    <hyperlink ref="DY71" r:id="rId452" display="https://www.scansante.fr/applications/flux-entre-etablissements-orfee/submit?an=20&amp;gp=N03&amp;choix1=choix1_etab&amp;finess=210012670&amp;choix2=descact&amp;typedesc=comp&amp;_program=orfee.orfee_trt.sas" xr:uid="{27731C0C-6110-A647-B775-CB70F88B3377}"/>
    <hyperlink ref="DY5" r:id="rId453" display="https://www.scansante.fr/applications/flux-entre-etablissements-orfee/submit?an=20&amp;gp=C09&amp;choix1=choix1_etab&amp;finess=210012670&amp;choix2=descact&amp;typedesc=comp&amp;_program=orfee.orfee_trt.sas" xr:uid="{955B977B-5917-4A77-B56F-0CC01B37B00E}"/>
    <hyperlink ref="DY6" r:id="rId454" display="https://www.scansante.fr/applications/flux-entre-etablissements-orfee/submit?an=20&amp;gp=C09&amp;choix1=choix1_etab&amp;finess=210012670&amp;choix2=descact&amp;typedesc=comp&amp;_program=orfee.orfee_trt.sas" xr:uid="{6782361E-EF33-4F04-A982-5407A526D1B9}"/>
    <hyperlink ref="DY7" r:id="rId455" display="https://www.scansante.fr/applications/flux-entre-etablissements-orfee/submit?an=20&amp;gp=C09&amp;choix1=choix1_etab&amp;finess=210012670&amp;choix2=descact&amp;typedesc=comp&amp;_program=orfee.orfee_trt.sas" xr:uid="{F56A1CDF-3AAD-40D9-A481-6496AE07FCBF}"/>
    <hyperlink ref="DY8" r:id="rId456" display="https://www.scansante.fr/applications/flux-entre-etablissements-orfee/submit?an=20&amp;gp=C09&amp;choix1=choix1_etab&amp;finess=210012670&amp;choix2=descact&amp;typedesc=comp&amp;_program=orfee.orfee_trt.sas" xr:uid="{6549D206-4CBB-4CCD-8299-A3EDFA1DCDB3}"/>
    <hyperlink ref="DY9" r:id="rId457" display="https://www.scansante.fr/applications/flux-entre-etablissements-orfee/submit?an=20&amp;gp=C09&amp;choix1=choix1_etab&amp;finess=210012670&amp;choix2=descact&amp;typedesc=comp&amp;_program=orfee.orfee_trt.sas" xr:uid="{F3B2577B-305D-4E53-A620-E670082BADFF}"/>
    <hyperlink ref="DY10" r:id="rId458" display="https://www.scansante.fr/applications/flux-entre-etablissements-orfee/submit?an=20&amp;gp=C09&amp;choix1=choix1_etab&amp;finess=210012670&amp;choix2=descact&amp;typedesc=comp&amp;_program=orfee.orfee_trt.sas" xr:uid="{54C3B874-8E58-4CDE-A9A9-017E0D1BD269}"/>
    <hyperlink ref="DY12" r:id="rId459" display="https://www.scansante.fr/applications/flux-entre-etablissements-orfee/submit?an=20&amp;gp=C02&amp;choix1=choix1_etab&amp;finess=210012670&amp;choix2=descact&amp;typedesc=comp&amp;_program=orfee.orfee_trt.sas" xr:uid="{6C070F88-295A-42F6-900A-D23788FCC4D4}"/>
    <hyperlink ref="DY13" r:id="rId460" display="https://www.scansante.fr/applications/flux-entre-etablissements-orfee/submit?an=20&amp;gp=C02&amp;choix1=choix1_etab&amp;finess=210012670&amp;choix2=descact&amp;typedesc=comp&amp;_program=orfee.orfee_trt.sas" xr:uid="{0BE68BC3-AA45-4051-A53E-3A7D7FC657F4}"/>
    <hyperlink ref="DY14" r:id="rId461" display="https://www.scansante.fr/applications/flux-entre-etablissements-orfee/submit?an=20&amp;gp=C02&amp;choix1=choix1_etab&amp;finess=210012670&amp;choix2=descact&amp;typedesc=comp&amp;_program=orfee.orfee_trt.sas" xr:uid="{D5638190-22B5-499E-85B4-202571EBC68F}"/>
    <hyperlink ref="DY15" r:id="rId462" display="https://www.scansante.fr/applications/flux-entre-etablissements-orfee/submit?an=20&amp;gp=C02&amp;choix1=choix1_etab&amp;finess=210012670&amp;choix2=descact&amp;typedesc=comp&amp;_program=orfee.orfee_trt.sas" xr:uid="{81818C24-713C-4E0E-A2B9-632B7B873009}"/>
    <hyperlink ref="DY17" r:id="rId463" display="https://www.scansante.fr/applications/flux-entre-etablissements-orfee/submit?an=20&amp;gp=C11&amp;choix1=choix1_etab&amp;finess=210012670&amp;choix2=descact&amp;typedesc=comp&amp;_program=orfee.orfee_trt.sas" xr:uid="{1DF22F2C-9DF0-4257-94DE-883CA526A7A8}"/>
    <hyperlink ref="DY19" r:id="rId464" display="https://www.scansante.fr/applications/flux-entre-etablissements-orfee/submit?an=20&amp;gp=C10&amp;choix1=choix1_etab&amp;finess=210012670&amp;choix2=descact&amp;typedesc=comp&amp;_program=orfee.orfee_trt.sas" xr:uid="{48A10629-0CE3-4724-9A72-FCFA93B52554}"/>
    <hyperlink ref="DY21" r:id="rId465" display="https://www.scansante.fr/applications/flux-entre-etablissements-orfee/submit?an=20&amp;gp=C07&amp;choix1=choix1_etab&amp;finess=210012670&amp;choix2=descact&amp;typedesc=comp&amp;_program=orfee.orfee_trt.sas" xr:uid="{29D56205-BDC3-431C-A5A3-5C1AD2308437}"/>
    <hyperlink ref="EM3" r:id="rId466" display="https://www.scansante.fr/applications/flux-entre-etablissements-orfee/submit?an=20&amp;gp=ALL&amp;choix1=choix1_etab&amp;finess=210987731&amp;choix2=descact&amp;typedesc=comp&amp;_program=orfee.orfee_trt.sas" xr:uid="{3CCEE119-C0DF-674B-96A4-F0EA09F0EA4B}"/>
    <hyperlink ref="EM4" r:id="rId467" display="https://www.scansante.fr/applications/flux-entre-etablissements-orfee/submit?an=20&amp;gp=X23&amp;choix1=choix1_etab&amp;finess=210987731&amp;choix2=descact&amp;typedesc=comp&amp;_program=orfee.orfee_trt.sas" xr:uid="{E23A220E-8103-0D47-9C8B-F3C4F079D372}"/>
    <hyperlink ref="EM6" r:id="rId468" display="https://www.scansante.fr/applications/flux-entre-etablissements-orfee/submit?an=20&amp;gp=X22&amp;choix1=choix1_etab&amp;finess=210987731&amp;choix2=descact&amp;typedesc=comp&amp;_program=orfee.orfee_trt.sas" xr:uid="{FCCD790B-5D72-8740-8516-F9EEF5076D97}"/>
    <hyperlink ref="EM7" r:id="rId469" display="https://www.scansante.fr/applications/flux-entre-etablissements-orfee/submit?an=20&amp;gp=X02&amp;choix1=choix1_etab&amp;finess=210987731&amp;choix2=descact&amp;typedesc=comp&amp;_program=orfee.orfee_trt.sas" xr:uid="{611580FC-908B-C44F-9BD0-EADDD5EE046B}"/>
    <hyperlink ref="EM8" r:id="rId470" display="https://www.scansante.fr/applications/flux-entre-etablissements-orfee/submit?an=20&amp;gp=X08&amp;choix1=choix1_etab&amp;finess=210987731&amp;choix2=descact&amp;typedesc=comp&amp;_program=orfee.orfee_trt.sas" xr:uid="{9FBE6A53-0787-134C-9CC8-6658DF2C070A}"/>
    <hyperlink ref="EM9" r:id="rId471" display="https://www.scansante.fr/applications/flux-entre-etablissements-orfee/submit?an=20&amp;gp=X14&amp;choix1=choix1_etab&amp;finess=210987731&amp;choix2=descact&amp;typedesc=comp&amp;_program=orfee.orfee_trt.sas" xr:uid="{43746C56-A576-A747-8FDF-DAFE12FCD1BC}"/>
    <hyperlink ref="EM10" r:id="rId472" display="https://www.scansante.fr/applications/flux-entre-etablissements-orfee/submit?an=20&amp;gp=K14&amp;choix1=choix1_etab&amp;finess=210987731&amp;choix2=descact&amp;typedesc=comp&amp;_program=orfee.orfee_trt.sas" xr:uid="{83296B9B-529C-4C46-8B82-48CEDFDC7E72}"/>
    <hyperlink ref="EM11" r:id="rId473" display="https://www.scansante.fr/applications/flux-entre-etablissements-orfee/submit?an=20&amp;gp=S04&amp;choix1=choix1_etab&amp;finess=210987731&amp;choix2=descact&amp;typedesc=comp&amp;_program=orfee.orfee_trt.sas" xr:uid="{2846DED1-A923-9049-85FD-58A3FEA6A5AE}"/>
    <hyperlink ref="EM12" r:id="rId474" display="https://www.scansante.fr/applications/flux-entre-etablissements-orfee/submit?an=20&amp;gp=S02&amp;choix1=choix1_etab&amp;finess=210987731&amp;choix2=descact&amp;typedesc=comp&amp;_program=orfee.orfee_trt.sas" xr:uid="{2595333A-F7CD-994F-8392-B6D01829A048}"/>
    <hyperlink ref="EM13" r:id="rId475" display="https://www.scansante.fr/applications/flux-entre-etablissements-orfee/submit?an=20&amp;gp=C18&amp;choix1=choix1_etab&amp;finess=210987731&amp;choix2=descact&amp;typedesc=comp&amp;_program=orfee.orfee_trt.sas" xr:uid="{FCF8AA70-389E-CE4F-99B9-7A620808C9FF}"/>
    <hyperlink ref="EM14" r:id="rId476" display="https://www.scansante.fr/applications/flux-entre-etablissements-orfee/submit?an=20&amp;gp=K06&amp;choix1=choix1_etab&amp;finess=210987731&amp;choix2=descact&amp;typedesc=comp&amp;_program=orfee.orfee_trt.sas" xr:uid="{9E1145A8-9F6B-1F4B-BE7F-A74E9AFD3C07}"/>
    <hyperlink ref="EM15" r:id="rId477" display="https://www.scansante.fr/applications/flux-entre-etablissements-orfee/submit?an=20&amp;gp=X15&amp;choix1=choix1_etab&amp;finess=210987731&amp;choix2=descact&amp;typedesc=comp&amp;_program=orfee.orfee_trt.sas" xr:uid="{CCB341BA-FE1A-B841-9BF4-0E3BD75767A7}"/>
    <hyperlink ref="EM16" r:id="rId478" display="https://www.scansante.fr/applications/flux-entre-etablissements-orfee/submit?an=20&amp;gp=C17&amp;choix1=choix1_etab&amp;finess=210987731&amp;choix2=descact&amp;typedesc=comp&amp;_program=orfee.orfee_trt.sas" xr:uid="{E232747E-989E-104A-89E1-DC64E7BA36F8}"/>
    <hyperlink ref="EM17" r:id="rId479" display="https://www.scansante.fr/applications/flux-entre-etablissements-orfee/submit?an=20&amp;gp=X12&amp;choix1=choix1_etab&amp;finess=210987731&amp;choix2=descact&amp;typedesc=comp&amp;_program=orfee.orfee_trt.sas" xr:uid="{77B77A2A-5C3F-BB41-9FE8-50E0D4E46A58}"/>
    <hyperlink ref="EM18" r:id="rId480" display="https://www.scansante.fr/applications/flux-entre-etablissements-orfee/submit?an=20&amp;gp=X11&amp;choix1=choix1_etab&amp;finess=210987731&amp;choix2=descact&amp;typedesc=comp&amp;_program=orfee.orfee_trt.sas" xr:uid="{0FD439F0-316C-B744-8438-3AA9CF6D8CA6}"/>
    <hyperlink ref="EM19" r:id="rId481" display="https://www.scansante.fr/applications/flux-entre-etablissements-orfee/submit?an=20&amp;gp=C19&amp;choix1=choix1_etab&amp;finess=210987731&amp;choix2=descact&amp;typedesc=comp&amp;_program=orfee.orfee_trt.sas" xr:uid="{46DE7084-5F7C-6044-A2DC-1F7F517C30EC}"/>
    <hyperlink ref="EM20" r:id="rId482" display="https://www.scansante.fr/applications/flux-entre-etablissements-orfee/submit?an=20&amp;gp=K02&amp;choix1=choix1_etab&amp;finess=210987731&amp;choix2=descact&amp;typedesc=comp&amp;_program=orfee.orfee_trt.sas" xr:uid="{BB6AF52E-0826-8341-93B9-04CB49C3E020}"/>
    <hyperlink ref="EM21" r:id="rId483" display="https://www.scansante.fr/applications/flux-entre-etablissements-orfee/submit?an=20&amp;gp=S05&amp;choix1=choix1_etab&amp;finess=210987731&amp;choix2=descact&amp;typedesc=comp&amp;_program=orfee.orfee_trt.sas" xr:uid="{7F247C39-9304-6A4D-AD9E-2CDB096F6536}"/>
    <hyperlink ref="EM22" r:id="rId484" display="https://www.scansante.fr/applications/flux-entre-etablissements-orfee/submit?an=20&amp;gp=X03&amp;choix1=choix1_etab&amp;finess=210987731&amp;choix2=descact&amp;typedesc=comp&amp;_program=orfee.orfee_trt.sas" xr:uid="{08436FE9-7A79-8B41-8C2B-177776F30C98}"/>
    <hyperlink ref="EM23" r:id="rId485" display="https://www.scansante.fr/applications/flux-entre-etablissements-orfee/submit?an=20&amp;gp=X24&amp;choix1=choix1_etab&amp;finess=210987731&amp;choix2=descact&amp;typedesc=comp&amp;_program=orfee.orfee_trt.sas" xr:uid="{AF181B32-C435-5849-8DAD-23139F1D0395}"/>
    <hyperlink ref="EM24" r:id="rId486" display="https://www.scansante.fr/applications/flux-entre-etablissements-orfee/submit?an=20&amp;gp=X07&amp;choix1=choix1_etab&amp;finess=210987731&amp;choix2=descact&amp;typedesc=comp&amp;_program=orfee.orfee_trt.sas" xr:uid="{2A393E63-AEDC-384E-8FA2-AD56DFDF8E9B}"/>
    <hyperlink ref="EM25" r:id="rId487" display="https://www.scansante.fr/applications/flux-entre-etablissements-orfee/submit?an=20&amp;gp=C06&amp;choix1=choix1_etab&amp;finess=210987731&amp;choix2=descact&amp;typedesc=comp&amp;_program=orfee.orfee_trt.sas" xr:uid="{473C77F1-43F7-0E41-8E75-E6902F329AFC}"/>
    <hyperlink ref="EM26" r:id="rId488" display="https://www.scansante.fr/applications/flux-entre-etablissements-orfee/submit?an=20&amp;gp=C07&amp;choix1=choix1_etab&amp;finess=210987731&amp;choix2=descact&amp;typedesc=comp&amp;_program=orfee.orfee_trt.sas" xr:uid="{3C25BCFD-820F-CC4D-B492-91E7663454B1}"/>
    <hyperlink ref="EM27" r:id="rId489" display="https://www.scansante.fr/applications/flux-entre-etablissements-orfee/submit?an=20&amp;gp=X21&amp;choix1=choix1_etab&amp;finess=210987731&amp;choix2=descact&amp;typedesc=comp&amp;_program=orfee.orfee_trt.sas" xr:uid="{72BEA41B-2536-0746-91BA-24836AD3D604}"/>
    <hyperlink ref="EM28" r:id="rId490" display="https://www.scansante.fr/applications/flux-entre-etablissements-orfee/submit?an=20&amp;gp=X06&amp;choix1=choix1_etab&amp;finess=210987731&amp;choix2=descact&amp;typedesc=comp&amp;_program=orfee.orfee_trt.sas" xr:uid="{5987D5EA-5D07-804E-8A4D-176AD35331C5}"/>
    <hyperlink ref="EM29" r:id="rId491" display="https://www.scansante.fr/applications/flux-entre-etablissements-orfee/submit?an=20&amp;gp=X09&amp;choix1=choix1_etab&amp;finess=210987731&amp;choix2=descact&amp;typedesc=comp&amp;_program=orfee.orfee_trt.sas" xr:uid="{D919446A-4041-A749-AA88-BC0403617B5D}"/>
    <hyperlink ref="EM30" r:id="rId492" display="https://www.scansante.fr/applications/flux-entre-etablissements-orfee/submit?an=20&amp;gp=C25&amp;choix1=choix1_etab&amp;finess=210987731&amp;choix2=descact&amp;typedesc=comp&amp;_program=orfee.orfee_trt.sas" xr:uid="{A89AF78B-2C86-0240-9C97-DAD7E13CC975}"/>
    <hyperlink ref="EM31" r:id="rId493" display="https://www.scansante.fr/applications/flux-entre-etablissements-orfee/submit?an=20&amp;gp=K09&amp;choix1=choix1_etab&amp;finess=210987731&amp;choix2=descact&amp;typedesc=comp&amp;_program=orfee.orfee_trt.sas" xr:uid="{AF46BDA6-4148-BC45-864E-3AC6EE8065C6}"/>
    <hyperlink ref="EM32" r:id="rId494" display="https://www.scansante.fr/applications/flux-entre-etablissements-orfee/submit?an=20&amp;gp=X19&amp;choix1=choix1_etab&amp;finess=210987731&amp;choix2=descact&amp;typedesc=comp&amp;_program=orfee.orfee_trt.sas" xr:uid="{A41CEF10-2416-1A44-81D3-C5720F7B3300}"/>
    <hyperlink ref="EM33" r:id="rId495" display="https://www.scansante.fr/applications/flux-entre-etablissements-orfee/submit?an=20&amp;gp=C21&amp;choix1=choix1_etab&amp;finess=210987731&amp;choix2=descact&amp;typedesc=comp&amp;_program=orfee.orfee_trt.sas" xr:uid="{B1DC3555-AC29-9943-9694-204A922C2535}"/>
    <hyperlink ref="EM34" r:id="rId496" display="https://www.scansante.fr/applications/flux-entre-etablissements-orfee/submit?an=20&amp;gp=X16&amp;choix1=choix1_etab&amp;finess=210987731&amp;choix2=descact&amp;typedesc=comp&amp;_program=orfee.orfee_trt.sas" xr:uid="{FC69D323-C33C-CF4A-97C2-AF15AC66E170}"/>
    <hyperlink ref="EM35" r:id="rId497" display="https://www.scansante.fr/applications/flux-entre-etablissements-orfee/submit?an=20&amp;gp=K10&amp;choix1=choix1_etab&amp;finess=210987731&amp;choix2=descact&amp;typedesc=comp&amp;_program=orfee.orfee_trt.sas" xr:uid="{C939A9DB-9398-A34F-8970-EA0E2C195D37}"/>
    <hyperlink ref="EM36" r:id="rId498" display="https://www.scansante.fr/applications/flux-entre-etablissements-orfee/submit?an=20&amp;gp=S03&amp;choix1=choix1_etab&amp;finess=210987731&amp;choix2=descact&amp;typedesc=comp&amp;_program=orfee.orfee_trt.sas" xr:uid="{6D55C061-3974-E549-8AE9-951621211BAE}"/>
    <hyperlink ref="EM37" r:id="rId499" display="https://www.scansante.fr/applications/flux-entre-etablissements-orfee/submit?an=20&amp;gp=X18&amp;choix1=choix1_etab&amp;finess=210987731&amp;choix2=descact&amp;typedesc=comp&amp;_program=orfee.orfee_trt.sas" xr:uid="{EE722B6F-E1A8-024B-9478-4317CFF62B4C}"/>
    <hyperlink ref="EM38" r:id="rId500" display="https://www.scansante.fr/applications/flux-entre-etablissements-orfee/submit?an=20&amp;gp=C11&amp;choix1=choix1_etab&amp;finess=210987731&amp;choix2=descact&amp;typedesc=comp&amp;_program=orfee.orfee_trt.sas" xr:uid="{4684643A-8589-CD4D-B67A-FA9E746F0551}"/>
    <hyperlink ref="EM39" r:id="rId501" display="https://www.scansante.fr/applications/flux-entre-etablissements-orfee/submit?an=20&amp;gp=C15&amp;choix1=choix1_etab&amp;finess=210987731&amp;choix2=descact&amp;typedesc=comp&amp;_program=orfee.orfee_trt.sas" xr:uid="{190493F5-2422-CB41-9CB8-E1513E0AA884}"/>
    <hyperlink ref="EM40" r:id="rId502" display="https://www.scansante.fr/applications/flux-entre-etablissements-orfee/submit?an=20&amp;gp=K07&amp;choix1=choix1_etab&amp;finess=210987731&amp;choix2=descact&amp;typedesc=comp&amp;_program=orfee.orfee_trt.sas" xr:uid="{DE8A5AAC-81C5-B14F-A048-A8200777D79B}"/>
    <hyperlink ref="EM41" r:id="rId503" display="https://www.scansante.fr/applications/flux-entre-etablissements-orfee/submit?an=20&amp;gp=C08&amp;choix1=choix1_etab&amp;finess=210987731&amp;choix2=descact&amp;typedesc=comp&amp;_program=orfee.orfee_trt.sas" xr:uid="{91A88D1A-A9D7-1E4F-8DBC-C089D69CD94F}"/>
    <hyperlink ref="EM42" r:id="rId504" display="https://www.scansante.fr/applications/flux-entre-etablissements-orfee/submit?an=20&amp;gp=C20&amp;choix1=choix1_etab&amp;finess=210987731&amp;choix2=descact&amp;typedesc=comp&amp;_program=orfee.orfee_trt.sas" xr:uid="{6CEBE777-FE3A-D44B-95D6-E7183FD4D51E}"/>
    <hyperlink ref="EM43" r:id="rId505" display="https://www.scansante.fr/applications/flux-entre-etablissements-orfee/submit?an=20&amp;gp=K15&amp;choix1=choix1_etab&amp;finess=210987731&amp;choix2=descact&amp;typedesc=comp&amp;_program=orfee.orfee_trt.sas" xr:uid="{EAC58D46-1C65-C04C-8469-198BF67FD53F}"/>
    <hyperlink ref="EM44" r:id="rId506" display="https://www.scansante.fr/applications/flux-entre-etablissements-orfee/submit?an=20&amp;gp=X13&amp;choix1=choix1_etab&amp;finess=210987731&amp;choix2=descact&amp;typedesc=comp&amp;_program=orfee.orfee_trt.sas" xr:uid="{F80AACA0-FD84-5B48-BCB3-DC6796903D1D}"/>
    <hyperlink ref="EM45" r:id="rId507" display="https://www.scansante.fr/applications/flux-entre-etablissements-orfee/submit?an=20&amp;gp=K11&amp;choix1=choix1_etab&amp;finess=210987731&amp;choix2=descact&amp;typedesc=comp&amp;_program=orfee.orfee_trt.sas" xr:uid="{2DB9FA54-A165-FD4D-8729-829C9830670D}"/>
    <hyperlink ref="EM46" r:id="rId508" display="https://www.scansante.fr/applications/flux-entre-etablissements-orfee/submit?an=20&amp;gp=K01&amp;choix1=choix1_etab&amp;finess=210987731&amp;choix2=descact&amp;typedesc=comp&amp;_program=orfee.orfee_trt.sas" xr:uid="{C2F75246-70D0-6F48-AC45-D2EDA53309B9}"/>
    <hyperlink ref="EM47" r:id="rId509" display="https://www.scansante.fr/applications/flux-entre-etablissements-orfee/submit?an=20&amp;gp=C23&amp;choix1=choix1_etab&amp;finess=210987731&amp;choix2=descact&amp;typedesc=comp&amp;_program=orfee.orfee_trt.sas" xr:uid="{3AD7B16E-8516-CE40-A48C-0B454EB31E63}"/>
    <hyperlink ref="EM48" r:id="rId510" display="https://www.scansante.fr/applications/flux-entre-etablissements-orfee/submit?an=20&amp;gp=C22&amp;choix1=choix1_etab&amp;finess=210987731&amp;choix2=descact&amp;typedesc=comp&amp;_program=orfee.orfee_trt.sas" xr:uid="{918321AA-D38A-434F-ADAE-4E3707BF198B}"/>
    <hyperlink ref="EM49" r:id="rId511" display="https://www.scansante.fr/applications/flux-entre-etablissements-orfee/submit?an=20&amp;gp=K05&amp;choix1=choix1_etab&amp;finess=210987731&amp;choix2=descact&amp;typedesc=comp&amp;_program=orfee.orfee_trt.sas" xr:uid="{D7B219B4-96B0-1947-A9A1-99A3F80350F5}"/>
    <hyperlink ref="EM50" r:id="rId512" display="https://www.scansante.fr/applications/flux-entre-etablissements-orfee/submit?an=20&amp;gp=X20&amp;choix1=choix1_etab&amp;finess=210987731&amp;choix2=descact&amp;typedesc=comp&amp;_program=orfee.orfee_trt.sas" xr:uid="{620C7326-1ABC-B849-BB77-76BAB01E62A4}"/>
    <hyperlink ref="EM5" r:id="rId513" display="https://www.scansante.fr/applications/flux-entre-etablissements-orfee/submit?an=20&amp;gp=X23&amp;choix1=choix1_etab&amp;finess=210987731&amp;choix2=descact&amp;typedesc=comp&amp;_program=orfee.orfee_trt.sas" xr:uid="{164DB726-BDAB-458F-A4A0-B49540811711}"/>
    <hyperlink ref="FA3" r:id="rId514" display="https://www.scansante.fr/applications/flux-entre-etablissements-orfee/submit?an=20&amp;gp=ALL&amp;choix1=choix1_etab&amp;finess=710978347&amp;choix2=descact&amp;typedesc=comp&amp;_program=orfee.orfee_trt.sas" xr:uid="{35DCCFF9-5677-2C47-93B2-1FF73E3FA759}"/>
    <hyperlink ref="FA4" r:id="rId515" display="https://www.scansante.fr/applications/flux-entre-etablissements-orfee/submit?an=20&amp;gp=C09&amp;choix1=choix1_etab&amp;finess=710978347&amp;choix2=descact&amp;typedesc=comp&amp;_program=orfee.orfee_trt.sas" xr:uid="{8C4FC6B4-BB6F-EC45-AAC9-E3E10321ED1E}"/>
    <hyperlink ref="FA7" r:id="rId516" display="https://www.scansante.fr/applications/flux-entre-etablissements-orfee/submit?an=20&amp;gp=X08&amp;choix1=choix1_etab&amp;finess=710978347&amp;choix2=descact&amp;typedesc=comp&amp;_program=orfee.orfee_trt.sas" xr:uid="{59A606E4-3E31-AF44-8E2F-25CD7D61F13F}"/>
    <hyperlink ref="FA10" r:id="rId517" display="https://www.scansante.fr/applications/flux-entre-etablissements-orfee/submit?an=20&amp;gp=X05&amp;choix1=choix1_etab&amp;finess=710978347&amp;choix2=descact&amp;typedesc=comp&amp;_program=orfee.orfee_trt.sas" xr:uid="{3789A161-15E7-4C4C-A924-9835D25D22CA}"/>
    <hyperlink ref="FA12" r:id="rId518" display="https://www.scansante.fr/applications/flux-entre-etablissements-orfee/submit?an=20&amp;gp=X06&amp;choix1=choix1_etab&amp;finess=710978347&amp;choix2=descact&amp;typedesc=comp&amp;_program=orfee.orfee_trt.sas" xr:uid="{95559E0C-BE94-E747-858A-BE22B1841BBE}"/>
    <hyperlink ref="FA14" r:id="rId519" display="https://www.scansante.fr/applications/flux-entre-etablissements-orfee/submit?an=20&amp;gp=X07&amp;choix1=choix1_etab&amp;finess=710978347&amp;choix2=descact&amp;typedesc=comp&amp;_program=orfee.orfee_trt.sas" xr:uid="{9CCE6296-3F2B-BD46-81AD-F98239801E88}"/>
    <hyperlink ref="FA16" r:id="rId520" display="https://www.scansante.fr/applications/flux-entre-etablissements-orfee/submit?an=20&amp;gp=X03&amp;choix1=choix1_etab&amp;finess=710978347&amp;choix2=descact&amp;typedesc=comp&amp;_program=orfee.orfee_trt.sas" xr:uid="{F1BA38BC-8FAA-8046-8D02-B2DEC26CF42D}"/>
    <hyperlink ref="FA18" r:id="rId521" display="https://www.scansante.fr/applications/flux-entre-etablissements-orfee/submit?an=20&amp;gp=C11&amp;choix1=choix1_etab&amp;finess=710978347&amp;choix2=descact&amp;typedesc=comp&amp;_program=orfee.orfee_trt.sas" xr:uid="{28F29538-BB31-554D-8BF4-0A0FB965D566}"/>
    <hyperlink ref="FA19" r:id="rId522" display="https://www.scansante.fr/applications/flux-entre-etablissements-orfee/submit?an=20&amp;gp=X16&amp;choix1=choix1_etab&amp;finess=710978347&amp;choix2=descact&amp;typedesc=comp&amp;_program=orfee.orfee_trt.sas" xr:uid="{C90EEAAD-FCD7-1043-9167-6404AF9E1E8B}"/>
    <hyperlink ref="FA20" r:id="rId523" display="https://www.scansante.fr/applications/flux-entre-etablissements-orfee/submit?an=20&amp;gp=X20&amp;choix1=choix1_etab&amp;finess=710978347&amp;choix2=descact&amp;typedesc=comp&amp;_program=orfee.orfee_trt.sas" xr:uid="{20C83407-52E5-574C-A563-94A7E9466D46}"/>
    <hyperlink ref="FA21" r:id="rId524" display="https://www.scansante.fr/applications/flux-entre-etablissements-orfee/submit?an=20&amp;gp=X15&amp;choix1=choix1_etab&amp;finess=710978347&amp;choix2=descact&amp;typedesc=comp&amp;_program=orfee.orfee_trt.sas" xr:uid="{CF579C52-25CD-7D41-BF55-5761E4B996F4}"/>
    <hyperlink ref="FA22" r:id="rId525" display="https://www.scansante.fr/applications/flux-entre-etablissements-orfee/submit?an=20&amp;gp=S02&amp;choix1=choix1_etab&amp;finess=710978347&amp;choix2=descact&amp;typedesc=comp&amp;_program=orfee.orfee_trt.sas" xr:uid="{59E20B6F-8D94-824A-BBC4-7D4ECA09FFB6}"/>
    <hyperlink ref="FA23" r:id="rId526" display="https://www.scansante.fr/applications/flux-entre-etablissements-orfee/submit?an=20&amp;gp=X24&amp;choix1=choix1_etab&amp;finess=710978347&amp;choix2=descact&amp;typedesc=comp&amp;_program=orfee.orfee_trt.sas" xr:uid="{14113FC5-4B89-2149-9C77-192B16D08BD9}"/>
    <hyperlink ref="FA24" r:id="rId527" display="https://www.scansante.fr/applications/flux-entre-etablissements-orfee/submit?an=20&amp;gp=K02&amp;choix1=choix1_etab&amp;finess=710978347&amp;choix2=descact&amp;typedesc=comp&amp;_program=orfee.orfee_trt.sas" xr:uid="{5DC1D847-A99B-4C48-8418-AFD2E0802BB3}"/>
    <hyperlink ref="FA25" r:id="rId528" display="https://www.scansante.fr/applications/flux-entre-etablissements-orfee/submit?an=20&amp;gp=X02&amp;choix1=choix1_etab&amp;finess=710978347&amp;choix2=descact&amp;typedesc=comp&amp;_program=orfee.orfee_trt.sas" xr:uid="{53D11125-DFAA-A245-8921-96CF2CCD284B}"/>
    <hyperlink ref="FA26" r:id="rId529" display="https://www.scansante.fr/applications/flux-entre-etablissements-orfee/submit?an=20&amp;gp=X12&amp;choix1=choix1_etab&amp;finess=710978347&amp;choix2=descact&amp;typedesc=comp&amp;_program=orfee.orfee_trt.sas" xr:uid="{7A086472-BE6C-7D45-A040-D6125BC5DF20}"/>
    <hyperlink ref="FA27" r:id="rId530" display="https://www.scansante.fr/applications/flux-entre-etablissements-orfee/submit?an=20&amp;gp=N02&amp;choix1=choix1_etab&amp;finess=710978347&amp;choix2=descact&amp;typedesc=comp&amp;_program=orfee.orfee_trt.sas" xr:uid="{7626610E-5029-EA41-A491-9DEA9D9C30BD}"/>
    <hyperlink ref="FA28" r:id="rId531" display="https://www.scansante.fr/applications/flux-entre-etablissements-orfee/submit?an=20&amp;gp=S03&amp;choix1=choix1_etab&amp;finess=710978347&amp;choix2=descact&amp;typedesc=comp&amp;_program=orfee.orfee_trt.sas" xr:uid="{E1A278B7-08EA-9B41-8644-765FB06A1EC9}"/>
    <hyperlink ref="FA29" r:id="rId532" display="https://www.scansante.fr/applications/flux-entre-etablissements-orfee/submit?an=20&amp;gp=O01&amp;choix1=choix1_etab&amp;finess=710978347&amp;choix2=descact&amp;typedesc=comp&amp;_program=orfee.orfee_trt.sas" xr:uid="{C2508338-25A2-EF40-AFC6-CCC8244AFBBA}"/>
    <hyperlink ref="FA30" r:id="rId533" display="https://www.scansante.fr/applications/flux-entre-etablissements-orfee/submit?an=20&amp;gp=C19&amp;choix1=choix1_etab&amp;finess=710978347&amp;choix2=descact&amp;typedesc=comp&amp;_program=orfee.orfee_trt.sas" xr:uid="{CAC6D0C6-2F7E-754C-A918-AA17B165C5C3}"/>
    <hyperlink ref="FA31" r:id="rId534" display="https://www.scansante.fr/applications/flux-entre-etablissements-orfee/submit?an=20&amp;gp=C07&amp;choix1=choix1_etab&amp;finess=710978347&amp;choix2=descact&amp;typedesc=comp&amp;_program=orfee.orfee_trt.sas" xr:uid="{E4602C8A-E737-1642-A5D7-3B60C7F38415}"/>
    <hyperlink ref="FA32" r:id="rId535" display="https://www.scansante.fr/applications/flux-entre-etablissements-orfee/submit?an=20&amp;gp=C20&amp;choix1=choix1_etab&amp;finess=710978347&amp;choix2=descact&amp;typedesc=comp&amp;_program=orfee.orfee_trt.sas" xr:uid="{E92A7467-0E41-994E-BDA4-E18DD0211FB3}"/>
    <hyperlink ref="FA33" r:id="rId536" display="https://www.scansante.fr/applications/flux-entre-etablissements-orfee/submit?an=20&amp;gp=X21&amp;choix1=choix1_etab&amp;finess=710978347&amp;choix2=descact&amp;typedesc=comp&amp;_program=orfee.orfee_trt.sas" xr:uid="{06930E03-2CC6-DB4C-8EE4-55FC60116991}"/>
    <hyperlink ref="FA34" r:id="rId537" display="https://www.scansante.fr/applications/flux-entre-etablissements-orfee/submit?an=20&amp;gp=O04&amp;choix1=choix1_etab&amp;finess=710978347&amp;choix2=descact&amp;typedesc=comp&amp;_program=orfee.orfee_trt.sas" xr:uid="{D8C4B5D8-3EA2-5946-9C2B-8036A37F255C}"/>
    <hyperlink ref="FA35" r:id="rId538" display="https://www.scansante.fr/applications/flux-entre-etablissements-orfee/submit?an=20&amp;gp=C17&amp;choix1=choix1_etab&amp;finess=710978347&amp;choix2=descact&amp;typedesc=comp&amp;_program=orfee.orfee_trt.sas" xr:uid="{E5CB7A24-6384-D340-81A6-1F8A9208EA83}"/>
    <hyperlink ref="FA36" r:id="rId539" display="https://www.scansante.fr/applications/flux-entre-etablissements-orfee/submit?an=20&amp;gp=X09&amp;choix1=choix1_etab&amp;finess=710978347&amp;choix2=descact&amp;typedesc=comp&amp;_program=orfee.orfee_trt.sas" xr:uid="{679C31FD-8691-DB46-8117-70E603FD9FB6}"/>
    <hyperlink ref="FA37" r:id="rId540" display="https://www.scansante.fr/applications/flux-entre-etablissements-orfee/submit?an=20&amp;gp=S05&amp;choix1=choix1_etab&amp;finess=710978347&amp;choix2=descact&amp;typedesc=comp&amp;_program=orfee.orfee_trt.sas" xr:uid="{726D0B1D-0E8D-494B-974F-100A1C860173}"/>
    <hyperlink ref="FA38" r:id="rId541" display="https://www.scansante.fr/applications/flux-entre-etablissements-orfee/submit?an=20&amp;gp=X14&amp;choix1=choix1_etab&amp;finess=710978347&amp;choix2=descact&amp;typedesc=comp&amp;_program=orfee.orfee_trt.sas" xr:uid="{3ABB7F97-DF87-AC43-BFED-85D1F510E2CB}"/>
    <hyperlink ref="FA39" r:id="rId542" display="https://www.scansante.fr/applications/flux-entre-etablissements-orfee/submit?an=20&amp;gp=X10&amp;choix1=choix1_etab&amp;finess=710978347&amp;choix2=descact&amp;typedesc=comp&amp;_program=orfee.orfee_trt.sas" xr:uid="{6F03F2CE-2DA5-5E4B-8BCE-045B32E6EA99}"/>
    <hyperlink ref="FA40" r:id="rId543" display="https://www.scansante.fr/applications/flux-entre-etablissements-orfee/submit?an=20&amp;gp=C25&amp;choix1=choix1_etab&amp;finess=710978347&amp;choix2=descact&amp;typedesc=comp&amp;_program=orfee.orfee_trt.sas" xr:uid="{3D3CDF60-9270-654A-B8DB-07500A96E006}"/>
    <hyperlink ref="FA41" r:id="rId544" display="https://www.scansante.fr/applications/flux-entre-etablissements-orfee/submit?an=20&amp;gp=K10&amp;choix1=choix1_etab&amp;finess=710978347&amp;choix2=descact&amp;typedesc=comp&amp;_program=orfee.orfee_trt.sas" xr:uid="{D517C1CC-A5F7-3044-B8B9-E73D8B0A7397}"/>
    <hyperlink ref="FA42" r:id="rId545" display="https://www.scansante.fr/applications/flux-entre-etablissements-orfee/submit?an=20&amp;gp=C08&amp;choix1=choix1_etab&amp;finess=710978347&amp;choix2=descact&amp;typedesc=comp&amp;_program=orfee.orfee_trt.sas" xr:uid="{85FC433E-A7B5-BD41-A0EE-9C82953DFA96}"/>
    <hyperlink ref="FA43" r:id="rId546" display="https://www.scansante.fr/applications/flux-entre-etablissements-orfee/submit?an=20&amp;gp=O02&amp;choix1=choix1_etab&amp;finess=710978347&amp;choix2=descact&amp;typedesc=comp&amp;_program=orfee.orfee_trt.sas" xr:uid="{EBD459F8-9B2B-CA4F-BBF9-7E795B01D3ED}"/>
    <hyperlink ref="FA44" r:id="rId547" display="https://www.scansante.fr/applications/flux-entre-etablissements-orfee/submit?an=20&amp;gp=O03&amp;choix1=choix1_etab&amp;finess=710978347&amp;choix2=descact&amp;typedesc=comp&amp;_program=orfee.orfee_trt.sas" xr:uid="{30B885B5-0F9B-ED42-A289-180165C83E94}"/>
    <hyperlink ref="FA45" r:id="rId548" display="https://www.scansante.fr/applications/flux-entre-etablissements-orfee/submit?an=20&amp;gp=X19&amp;choix1=choix1_etab&amp;finess=710978347&amp;choix2=descact&amp;typedesc=comp&amp;_program=orfee.orfee_trt.sas" xr:uid="{32605DE4-6E57-074B-B417-C954669BBF48}"/>
    <hyperlink ref="FA46" r:id="rId549" display="https://www.scansante.fr/applications/flux-entre-etablissements-orfee/submit?an=20&amp;gp=C23&amp;choix1=choix1_etab&amp;finess=710978347&amp;choix2=descact&amp;typedesc=comp&amp;_program=orfee.orfee_trt.sas" xr:uid="{1A78EEB6-BB6E-A147-A2E1-26FE39D5E30F}"/>
    <hyperlink ref="FA47" r:id="rId550" display="https://www.scansante.fr/applications/flux-entre-etablissements-orfee/submit?an=20&amp;gp=C06&amp;choix1=choix1_etab&amp;finess=710978347&amp;choix2=descact&amp;typedesc=comp&amp;_program=orfee.orfee_trt.sas" xr:uid="{9FD71155-6F40-BC4C-9715-F7E7D38F9659}"/>
    <hyperlink ref="FA48" r:id="rId551" display="https://www.scansante.fr/applications/flux-entre-etablissements-orfee/submit?an=20&amp;gp=X13&amp;choix1=choix1_etab&amp;finess=710978347&amp;choix2=descact&amp;typedesc=comp&amp;_program=orfee.orfee_trt.sas" xr:uid="{54CADBFC-1795-4141-94D6-AFFCF66A382A}"/>
    <hyperlink ref="FA49" r:id="rId552" display="https://www.scansante.fr/applications/flux-entre-etablissements-orfee/submit?an=20&amp;gp=C15&amp;choix1=choix1_etab&amp;finess=710978347&amp;choix2=descact&amp;typedesc=comp&amp;_program=orfee.orfee_trt.sas" xr:uid="{9CD92C5C-4DEA-774C-8FF4-AC8EF4137165}"/>
    <hyperlink ref="FA50" r:id="rId553" display="https://www.scansante.fr/applications/flux-entre-etablissements-orfee/submit?an=20&amp;gp=C22&amp;choix1=choix1_etab&amp;finess=710978347&amp;choix2=descact&amp;typedesc=comp&amp;_program=orfee.orfee_trt.sas" xr:uid="{89A6828A-A991-AE41-B699-51C2E807E479}"/>
    <hyperlink ref="FA51" r:id="rId554" display="https://www.scansante.fr/applications/flux-entre-etablissements-orfee/submit?an=20&amp;gp=C18&amp;choix1=choix1_etab&amp;finess=710978347&amp;choix2=descact&amp;typedesc=comp&amp;_program=orfee.orfee_trt.sas" xr:uid="{B91E0731-8370-6348-9747-738641E74785}"/>
    <hyperlink ref="FA52" r:id="rId555" display="https://www.scansante.fr/applications/flux-entre-etablissements-orfee/submit?an=20&amp;gp=K06&amp;choix1=choix1_etab&amp;finess=710978347&amp;choix2=descact&amp;typedesc=comp&amp;_program=orfee.orfee_trt.sas" xr:uid="{B98ABE10-260D-DB4D-8348-DEB84EA11FFE}"/>
    <hyperlink ref="FA53" r:id="rId556" display="https://www.scansante.fr/applications/flux-entre-etablissements-orfee/submit?an=20&amp;gp=X04&amp;choix1=choix1_etab&amp;finess=710978347&amp;choix2=descact&amp;typedesc=comp&amp;_program=orfee.orfee_trt.sas" xr:uid="{ED29129E-351C-2342-961C-B517E79FCCA0}"/>
    <hyperlink ref="FA54" r:id="rId557" display="https://www.scansante.fr/applications/flux-entre-etablissements-orfee/submit?an=20&amp;gp=K15&amp;choix1=choix1_etab&amp;finess=710978347&amp;choix2=descact&amp;typedesc=comp&amp;_program=orfee.orfee_trt.sas" xr:uid="{F6FD1B29-582D-974D-B7A9-238FE4B72771}"/>
    <hyperlink ref="FA55" r:id="rId558" display="https://www.scansante.fr/applications/flux-entre-etablissements-orfee/submit?an=20&amp;gp=X11&amp;choix1=choix1_etab&amp;finess=710978347&amp;choix2=descact&amp;typedesc=comp&amp;_program=orfee.orfee_trt.sas" xr:uid="{2AC15DDA-27F1-DD44-B7FE-172781AC4842}"/>
    <hyperlink ref="FA56" r:id="rId559" display="https://www.scansante.fr/applications/flux-entre-etablissements-orfee/submit?an=20&amp;gp=X22&amp;choix1=choix1_etab&amp;finess=710978347&amp;choix2=descact&amp;typedesc=comp&amp;_program=orfee.orfee_trt.sas" xr:uid="{436AC78E-E5ED-664C-BB05-21B005FAD008}"/>
    <hyperlink ref="FA57" r:id="rId560" display="https://www.scansante.fr/applications/flux-entre-etablissements-orfee/submit?an=20&amp;gp=C10&amp;choix1=choix1_etab&amp;finess=710978347&amp;choix2=descact&amp;typedesc=comp&amp;_program=orfee.orfee_trt.sas" xr:uid="{D3B6E0D1-C9D2-174A-8028-DCBEB7E9671F}"/>
    <hyperlink ref="FA58" r:id="rId561" display="https://www.scansante.fr/applications/flux-entre-etablissements-orfee/submit?an=20&amp;gp=K12&amp;choix1=choix1_etab&amp;finess=710978347&amp;choix2=descact&amp;typedesc=comp&amp;_program=orfee.orfee_trt.sas" xr:uid="{B3F11933-99B9-AC4D-9B3A-A1A3DD372549}"/>
    <hyperlink ref="FA59" r:id="rId562" display="https://www.scansante.fr/applications/flux-entre-etablissements-orfee/submit?an=20&amp;gp=K08&amp;choix1=choix1_etab&amp;finess=710978347&amp;choix2=descact&amp;typedesc=comp&amp;_program=orfee.orfee_trt.sas" xr:uid="{24023FD0-83BC-F043-98BA-F5EF500D629A}"/>
    <hyperlink ref="FA60" r:id="rId563" display="https://www.scansante.fr/applications/flux-entre-etablissements-orfee/submit?an=20&amp;gp=K09&amp;choix1=choix1_etab&amp;finess=710978347&amp;choix2=descact&amp;typedesc=comp&amp;_program=orfee.orfee_trt.sas" xr:uid="{8D50E070-7AC0-5C43-8B2F-154F005B6FD2}"/>
    <hyperlink ref="FA61" r:id="rId564" display="https://www.scansante.fr/applications/flux-entre-etablissements-orfee/submit?an=20&amp;gp=X17&amp;choix1=choix1_etab&amp;finess=710978347&amp;choix2=descact&amp;typedesc=comp&amp;_program=orfee.orfee_trt.sas" xr:uid="{1B72B6C8-6978-0C4E-9BAF-8A107052EA23}"/>
    <hyperlink ref="FA62" r:id="rId565" display="https://www.scansante.fr/applications/flux-entre-etablissements-orfee/submit?an=20&amp;gp=C21&amp;choix1=choix1_etab&amp;finess=710978347&amp;choix2=descact&amp;typedesc=comp&amp;_program=orfee.orfee_trt.sas" xr:uid="{B23F897A-AF49-044A-ABAF-167BAEAD0062}"/>
    <hyperlink ref="FA63" r:id="rId566" display="https://www.scansante.fr/applications/flux-entre-etablissements-orfee/submit?an=20&amp;gp=N03&amp;choix1=choix1_etab&amp;finess=710978347&amp;choix2=descact&amp;typedesc=comp&amp;_program=orfee.orfee_trt.sas" xr:uid="{7289D720-9ABB-0E49-BEB5-5521723F0B19}"/>
    <hyperlink ref="FA64" r:id="rId567" display="https://www.scansante.fr/applications/flux-entre-etablissements-orfee/submit?an=20&amp;gp=X18&amp;choix1=choix1_etab&amp;finess=710978347&amp;choix2=descact&amp;typedesc=comp&amp;_program=orfee.orfee_trt.sas" xr:uid="{84B84E5E-2796-DA4B-BB6A-09E671B7820F}"/>
    <hyperlink ref="FA65" r:id="rId568" display="https://www.scansante.fr/applications/flux-entre-etablissements-orfee/submit?an=20&amp;gp=K01&amp;choix1=choix1_etab&amp;finess=710978347&amp;choix2=descact&amp;typedesc=comp&amp;_program=orfee.orfee_trt.sas" xr:uid="{07D7A456-1A73-424E-A2A5-26F8FD1B99C7}"/>
    <hyperlink ref="FA5" r:id="rId569" display="https://www.scansante.fr/applications/flux-entre-etablissements-orfee/submit?an=20&amp;gp=C09&amp;choix1=choix1_etab&amp;finess=710978347&amp;choix2=descact&amp;typedesc=comp&amp;_program=orfee.orfee_trt.sas" xr:uid="{50439391-2E97-402B-AF3C-32F725BA6644}"/>
    <hyperlink ref="FA6" r:id="rId570" display="https://www.scansante.fr/applications/flux-entre-etablissements-orfee/submit?an=20&amp;gp=C09&amp;choix1=choix1_etab&amp;finess=710978347&amp;choix2=descact&amp;typedesc=comp&amp;_program=orfee.orfee_trt.sas" xr:uid="{96ECB300-CFE0-485B-B3F6-1148803FAE8B}"/>
    <hyperlink ref="FA8" r:id="rId571" display="https://www.scansante.fr/applications/flux-entre-etablissements-orfee/submit?an=20&amp;gp=X08&amp;choix1=choix1_etab&amp;finess=710978347&amp;choix2=descact&amp;typedesc=comp&amp;_program=orfee.orfee_trt.sas" xr:uid="{548674A8-FF71-4F8D-9B7A-77E717CFF852}"/>
    <hyperlink ref="FA9" r:id="rId572" display="https://www.scansante.fr/applications/flux-entre-etablissements-orfee/submit?an=20&amp;gp=X08&amp;choix1=choix1_etab&amp;finess=710978347&amp;choix2=descact&amp;typedesc=comp&amp;_program=orfee.orfee_trt.sas" xr:uid="{771805AF-7EDC-4CF9-BB67-DE2E2B6D02DD}"/>
    <hyperlink ref="FA11" r:id="rId573" display="https://www.scansante.fr/applications/flux-entre-etablissements-orfee/submit?an=20&amp;gp=X05&amp;choix1=choix1_etab&amp;finess=710978347&amp;choix2=descact&amp;typedesc=comp&amp;_program=orfee.orfee_trt.sas" xr:uid="{00A642EE-ECC5-43DB-8F06-3D2B723A95E6}"/>
    <hyperlink ref="FA13" r:id="rId574" display="https://www.scansante.fr/applications/flux-entre-etablissements-orfee/submit?an=20&amp;gp=X06&amp;choix1=choix1_etab&amp;finess=710978347&amp;choix2=descact&amp;typedesc=comp&amp;_program=orfee.orfee_trt.sas" xr:uid="{18DF9C31-DC61-4DF6-A5A6-0B89501CC947}"/>
    <hyperlink ref="FA15" r:id="rId575" display="https://www.scansante.fr/applications/flux-entre-etablissements-orfee/submit?an=20&amp;gp=X07&amp;choix1=choix1_etab&amp;finess=710978347&amp;choix2=descact&amp;typedesc=comp&amp;_program=orfee.orfee_trt.sas" xr:uid="{9CD68B29-E6DB-49FF-832B-6869BB94F7DC}"/>
    <hyperlink ref="FA17" r:id="rId576" display="https://www.scansante.fr/applications/flux-entre-etablissements-orfee/submit?an=20&amp;gp=X03&amp;choix1=choix1_etab&amp;finess=710978347&amp;choix2=descact&amp;typedesc=comp&amp;_program=orfee.orfee_trt.sas" xr:uid="{03D81E24-4BDD-43D8-BF84-270D42835474}"/>
  </hyperlinks>
  <pageMargins left="0.7" right="0.7" top="0.75" bottom="0.75" header="0.3" footer="0.3"/>
  <pageSetup paperSize="9" orientation="portrait" horizontalDpi="1200" verticalDpi="1200" r:id="rId577"/>
  <tableParts count="13">
    <tablePart r:id="rId578"/>
    <tablePart r:id="rId579"/>
    <tablePart r:id="rId580"/>
    <tablePart r:id="rId581"/>
    <tablePart r:id="rId582"/>
    <tablePart r:id="rId583"/>
    <tablePart r:id="rId584"/>
    <tablePart r:id="rId585"/>
    <tablePart r:id="rId586"/>
    <tablePart r:id="rId587"/>
    <tablePart r:id="rId588"/>
    <tablePart r:id="rId589"/>
    <tablePart r:id="rId59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0A87-A0DC-4940-986E-8D3BB79E6906}">
  <dimension ref="A1:AM416"/>
  <sheetViews>
    <sheetView topLeftCell="AD116" zoomScale="56" zoomScaleNormal="50" workbookViewId="0">
      <selection activeCell="AD3" sqref="AD3:AI208"/>
    </sheetView>
  </sheetViews>
  <sheetFormatPr defaultColWidth="11" defaultRowHeight="15.6" x14ac:dyDescent="0.3"/>
  <cols>
    <col min="1" max="1" width="37.69921875" customWidth="1"/>
    <col min="2" max="2" width="11.796875" customWidth="1"/>
    <col min="4" max="4" width="32.19921875" customWidth="1"/>
    <col min="5" max="5" width="58.5" customWidth="1"/>
    <col min="7" max="7" width="37.296875" customWidth="1"/>
    <col min="8" max="8" width="34.69921875" customWidth="1"/>
    <col min="11" max="11" width="24.19921875" customWidth="1"/>
    <col min="12" max="12" width="37.296875" customWidth="1"/>
    <col min="13" max="13" width="18.796875" customWidth="1"/>
    <col min="14" max="14" width="42" customWidth="1"/>
    <col min="15" max="15" width="16.796875" customWidth="1"/>
    <col min="20" max="20" width="34.69921875" customWidth="1"/>
    <col min="21" max="21" width="40.296875" customWidth="1"/>
    <col min="24" max="24" width="18.5" customWidth="1"/>
    <col min="25" max="25" width="38.5" customWidth="1"/>
    <col min="28" max="28" width="25.796875" customWidth="1"/>
    <col min="29" max="29" width="33.796875" customWidth="1"/>
    <col min="31" max="31" width="29.69921875" customWidth="1"/>
    <col min="32" max="32" width="52.296875" customWidth="1"/>
    <col min="33" max="33" width="40.296875" customWidth="1"/>
    <col min="35" max="35" width="37.19921875" customWidth="1"/>
    <col min="36" max="36" width="26.5" customWidth="1"/>
  </cols>
  <sheetData>
    <row r="1" spans="1:36" x14ac:dyDescent="0.3">
      <c r="A1" s="841" t="s">
        <v>659</v>
      </c>
      <c r="B1" s="842"/>
      <c r="C1" s="842"/>
      <c r="D1" s="842"/>
      <c r="E1" s="842"/>
      <c r="F1" s="842"/>
      <c r="G1" s="842"/>
      <c r="H1" s="842"/>
      <c r="K1" s="490" t="s">
        <v>37</v>
      </c>
      <c r="L1" s="491" t="s">
        <v>38</v>
      </c>
      <c r="M1" s="491" t="s">
        <v>39</v>
      </c>
      <c r="N1" s="492" t="s">
        <v>33</v>
      </c>
      <c r="O1" s="492" t="s">
        <v>23</v>
      </c>
      <c r="T1" s="635" t="s">
        <v>2459</v>
      </c>
      <c r="U1" s="841" t="s">
        <v>2448</v>
      </c>
      <c r="V1" s="842"/>
      <c r="W1" s="842"/>
      <c r="X1" s="842"/>
      <c r="Y1" s="842"/>
      <c r="Z1" s="842"/>
      <c r="AA1" s="842"/>
      <c r="AB1" s="842"/>
      <c r="AJ1" s="535" t="s">
        <v>2449</v>
      </c>
    </row>
    <row r="2" spans="1:36" x14ac:dyDescent="0.3">
      <c r="A2" s="485" t="s">
        <v>30</v>
      </c>
      <c r="B2" s="485" t="s">
        <v>22</v>
      </c>
      <c r="C2" s="485" t="s">
        <v>31</v>
      </c>
      <c r="D2" s="485" t="s">
        <v>32</v>
      </c>
      <c r="E2" s="485" t="s">
        <v>33</v>
      </c>
      <c r="F2" s="485" t="s">
        <v>34</v>
      </c>
      <c r="G2" s="481" t="s">
        <v>35</v>
      </c>
      <c r="H2" s="424" t="s">
        <v>36</v>
      </c>
      <c r="K2" s="69">
        <v>710978248</v>
      </c>
      <c r="L2" s="12" t="s">
        <v>63</v>
      </c>
      <c r="M2" s="12" t="s">
        <v>64</v>
      </c>
      <c r="N2" s="15" t="s">
        <v>0</v>
      </c>
      <c r="O2" s="12">
        <v>155</v>
      </c>
      <c r="T2" s="120" t="s">
        <v>2450</v>
      </c>
      <c r="U2" s="485" t="s">
        <v>30</v>
      </c>
      <c r="V2" s="485" t="s">
        <v>22</v>
      </c>
      <c r="W2" s="485" t="s">
        <v>31</v>
      </c>
      <c r="X2" s="485" t="s">
        <v>32</v>
      </c>
      <c r="Y2" s="485" t="s">
        <v>33</v>
      </c>
      <c r="Z2" s="485" t="s">
        <v>34</v>
      </c>
      <c r="AA2" s="481" t="s">
        <v>35</v>
      </c>
      <c r="AB2" s="424" t="s">
        <v>36</v>
      </c>
    </row>
    <row r="3" spans="1:36" x14ac:dyDescent="0.3">
      <c r="A3" s="105" t="s">
        <v>63</v>
      </c>
      <c r="B3" s="475" t="s">
        <v>64</v>
      </c>
      <c r="C3" s="10" t="s">
        <v>65</v>
      </c>
      <c r="D3" s="10" t="s">
        <v>66</v>
      </c>
      <c r="E3" s="76" t="s">
        <v>0</v>
      </c>
      <c r="F3" s="11">
        <v>30</v>
      </c>
      <c r="G3" s="727">
        <f>SUM(F3,F4,F5,F6)</f>
        <v>88</v>
      </c>
      <c r="K3" s="428">
        <v>580780187</v>
      </c>
      <c r="L3" s="440" t="s">
        <v>94</v>
      </c>
      <c r="M3" s="440" t="s">
        <v>77</v>
      </c>
      <c r="N3" s="425" t="s">
        <v>0</v>
      </c>
      <c r="O3" s="426">
        <v>48</v>
      </c>
      <c r="P3" s="843">
        <f>SUM(O3,O4,O5)</f>
        <v>98</v>
      </c>
      <c r="T3" s="771" t="s">
        <v>2451</v>
      </c>
      <c r="U3" s="104" t="s">
        <v>63</v>
      </c>
      <c r="V3" s="475" t="s">
        <v>64</v>
      </c>
      <c r="W3" s="10" t="s">
        <v>65</v>
      </c>
      <c r="X3" s="10" t="s">
        <v>66</v>
      </c>
      <c r="Y3" s="76" t="s">
        <v>0</v>
      </c>
      <c r="Z3" s="11">
        <v>30</v>
      </c>
      <c r="AA3" s="727">
        <f>SUM(Z3,Z4,Z5,Z6)</f>
        <v>88</v>
      </c>
      <c r="AD3" s="607" t="s">
        <v>37</v>
      </c>
      <c r="AE3" s="607" t="s">
        <v>38</v>
      </c>
      <c r="AF3" s="607" t="s">
        <v>39</v>
      </c>
      <c r="AG3" s="607" t="s">
        <v>33</v>
      </c>
      <c r="AH3" s="607" t="s">
        <v>23</v>
      </c>
    </row>
    <row r="4" spans="1:36" ht="15.45" customHeight="1" x14ac:dyDescent="0.3">
      <c r="A4" s="105" t="s">
        <v>63</v>
      </c>
      <c r="B4" s="475" t="s">
        <v>64</v>
      </c>
      <c r="C4" s="427" t="s">
        <v>78</v>
      </c>
      <c r="D4" s="18" t="s">
        <v>93</v>
      </c>
      <c r="E4" s="76" t="s">
        <v>0</v>
      </c>
      <c r="F4" s="19">
        <v>30</v>
      </c>
      <c r="G4" s="727"/>
      <c r="K4" s="428">
        <v>580780187</v>
      </c>
      <c r="L4" s="440" t="s">
        <v>94</v>
      </c>
      <c r="M4" s="440" t="s">
        <v>77</v>
      </c>
      <c r="N4" s="428" t="s">
        <v>1878</v>
      </c>
      <c r="O4" s="429">
        <v>34</v>
      </c>
      <c r="P4" s="843"/>
      <c r="T4" s="772"/>
      <c r="U4" s="104" t="s">
        <v>63</v>
      </c>
      <c r="V4" s="475" t="s">
        <v>64</v>
      </c>
      <c r="W4" s="427" t="s">
        <v>78</v>
      </c>
      <c r="X4" s="18" t="s">
        <v>79</v>
      </c>
      <c r="Y4" s="76" t="s">
        <v>0</v>
      </c>
      <c r="Z4" s="19">
        <v>30</v>
      </c>
      <c r="AA4" s="727"/>
      <c r="AD4" s="118">
        <v>710978248</v>
      </c>
      <c r="AE4" s="118" t="s">
        <v>63</v>
      </c>
      <c r="AF4" s="118" t="s">
        <v>64</v>
      </c>
      <c r="AG4" s="575" t="s">
        <v>0</v>
      </c>
      <c r="AH4" s="118">
        <v>155</v>
      </c>
      <c r="AI4" s="847">
        <f>SUM(AH4,AH5)</f>
        <v>166</v>
      </c>
    </row>
    <row r="5" spans="1:36" ht="15.45" customHeight="1" x14ac:dyDescent="0.3">
      <c r="A5" s="105" t="s">
        <v>63</v>
      </c>
      <c r="B5" s="475" t="s">
        <v>64</v>
      </c>
      <c r="C5" s="18" t="s">
        <v>101</v>
      </c>
      <c r="D5" s="18" t="s">
        <v>102</v>
      </c>
      <c r="E5" s="76" t="s">
        <v>0</v>
      </c>
      <c r="F5" s="30">
        <v>16</v>
      </c>
      <c r="G5" s="727"/>
      <c r="K5" s="428">
        <v>580780187</v>
      </c>
      <c r="L5" s="440" t="s">
        <v>94</v>
      </c>
      <c r="M5" s="440" t="s">
        <v>77</v>
      </c>
      <c r="N5" s="425" t="s">
        <v>1889</v>
      </c>
      <c r="O5" s="429">
        <v>16</v>
      </c>
      <c r="P5" s="843"/>
      <c r="T5" s="772"/>
      <c r="U5" s="104" t="s">
        <v>63</v>
      </c>
      <c r="V5" s="475" t="s">
        <v>64</v>
      </c>
      <c r="W5" s="18" t="s">
        <v>101</v>
      </c>
      <c r="X5" s="18" t="s">
        <v>102</v>
      </c>
      <c r="Y5" s="76" t="s">
        <v>0</v>
      </c>
      <c r="Z5" s="30">
        <v>16</v>
      </c>
      <c r="AA5" s="727"/>
      <c r="AD5" s="118">
        <v>710978248</v>
      </c>
      <c r="AE5" s="118" t="s">
        <v>63</v>
      </c>
      <c r="AF5" s="118" t="s">
        <v>64</v>
      </c>
      <c r="AG5" s="118" t="s">
        <v>2400</v>
      </c>
      <c r="AH5" s="118">
        <v>11</v>
      </c>
      <c r="AI5" s="847"/>
    </row>
    <row r="6" spans="1:36" ht="15.45" customHeight="1" x14ac:dyDescent="0.3">
      <c r="A6" s="105" t="s">
        <v>63</v>
      </c>
      <c r="B6" s="475" t="s">
        <v>64</v>
      </c>
      <c r="C6" s="427" t="s">
        <v>117</v>
      </c>
      <c r="D6" s="18" t="s">
        <v>118</v>
      </c>
      <c r="E6" s="76" t="s">
        <v>0</v>
      </c>
      <c r="F6" s="37">
        <v>12</v>
      </c>
      <c r="G6" s="727"/>
      <c r="K6" s="69">
        <v>710002288</v>
      </c>
      <c r="L6" s="12" t="s">
        <v>103</v>
      </c>
      <c r="M6" s="12" t="s">
        <v>77</v>
      </c>
      <c r="N6" s="69" t="s">
        <v>0</v>
      </c>
      <c r="O6" s="12">
        <v>21</v>
      </c>
      <c r="P6" s="704">
        <f>SUM(O6,O7,O8,O9,O10)</f>
        <v>443</v>
      </c>
      <c r="T6" s="772"/>
      <c r="U6" s="104" t="s">
        <v>63</v>
      </c>
      <c r="V6" s="475" t="s">
        <v>64</v>
      </c>
      <c r="W6" s="427" t="s">
        <v>117</v>
      </c>
      <c r="X6" s="18" t="s">
        <v>118</v>
      </c>
      <c r="Y6" s="76" t="s">
        <v>0</v>
      </c>
      <c r="Z6" s="37">
        <v>12</v>
      </c>
      <c r="AA6" s="727"/>
      <c r="AD6" s="602">
        <v>580780187</v>
      </c>
      <c r="AE6" s="602" t="s">
        <v>94</v>
      </c>
      <c r="AF6" s="602" t="s">
        <v>77</v>
      </c>
      <c r="AG6" s="602" t="s">
        <v>0</v>
      </c>
      <c r="AH6" s="602">
        <v>48</v>
      </c>
      <c r="AI6" s="846">
        <f>SUM(AH6,AH7,AH8,AH9,AH10)</f>
        <v>196</v>
      </c>
    </row>
    <row r="7" spans="1:36" ht="61.95" customHeight="1" x14ac:dyDescent="0.3">
      <c r="A7" s="476" t="s">
        <v>76</v>
      </c>
      <c r="B7" s="477" t="s">
        <v>77</v>
      </c>
      <c r="C7" s="430" t="s">
        <v>71</v>
      </c>
      <c r="D7" s="431" t="s">
        <v>116</v>
      </c>
      <c r="E7" s="432" t="s">
        <v>1</v>
      </c>
      <c r="F7" s="433">
        <v>78</v>
      </c>
      <c r="G7" s="844">
        <f>SUM(F7,F8,F9,F10,F11,F12,F13,F14,F15)</f>
        <v>262</v>
      </c>
      <c r="K7" s="69">
        <v>710002288</v>
      </c>
      <c r="L7" s="12" t="s">
        <v>103</v>
      </c>
      <c r="M7" s="12" t="s">
        <v>77</v>
      </c>
      <c r="N7" s="69" t="s">
        <v>1</v>
      </c>
      <c r="O7" s="12">
        <v>301</v>
      </c>
      <c r="P7" s="704"/>
      <c r="T7" s="772"/>
      <c r="U7" s="613" t="s">
        <v>76</v>
      </c>
      <c r="V7" s="477" t="s">
        <v>77</v>
      </c>
      <c r="W7" s="430" t="s">
        <v>71</v>
      </c>
      <c r="X7" s="431" t="s">
        <v>116</v>
      </c>
      <c r="Y7" s="432" t="s">
        <v>1</v>
      </c>
      <c r="Z7" s="433">
        <v>78</v>
      </c>
      <c r="AA7" s="829">
        <f>SUM(Z7,Z8,Z9,Z10,Z11,Z12,Z13,Z14,Z15)</f>
        <v>262</v>
      </c>
      <c r="AB7" s="775">
        <f>SUM(AA7,AA16)</f>
        <v>751</v>
      </c>
      <c r="AD7" s="602">
        <v>580780187</v>
      </c>
      <c r="AE7" s="602" t="s">
        <v>94</v>
      </c>
      <c r="AF7" s="602" t="s">
        <v>77</v>
      </c>
      <c r="AG7" s="602" t="s">
        <v>1878</v>
      </c>
      <c r="AH7" s="602">
        <v>34</v>
      </c>
      <c r="AI7" s="846"/>
    </row>
    <row r="8" spans="1:36" ht="15.45" customHeight="1" x14ac:dyDescent="0.3">
      <c r="A8" s="476" t="s">
        <v>76</v>
      </c>
      <c r="B8" s="477" t="s">
        <v>77</v>
      </c>
      <c r="C8" s="434" t="s">
        <v>78</v>
      </c>
      <c r="D8" s="435" t="s">
        <v>93</v>
      </c>
      <c r="E8" s="435" t="s">
        <v>1</v>
      </c>
      <c r="F8" s="436">
        <v>32</v>
      </c>
      <c r="G8" s="808"/>
      <c r="K8" s="69">
        <v>710002288</v>
      </c>
      <c r="L8" s="12" t="s">
        <v>103</v>
      </c>
      <c r="M8" s="12" t="s">
        <v>77</v>
      </c>
      <c r="N8" s="69" t="s">
        <v>3</v>
      </c>
      <c r="O8" s="12">
        <v>31</v>
      </c>
      <c r="P8" s="704"/>
      <c r="T8" s="772"/>
      <c r="U8" s="613" t="s">
        <v>76</v>
      </c>
      <c r="V8" s="477" t="s">
        <v>77</v>
      </c>
      <c r="W8" s="434" t="s">
        <v>78</v>
      </c>
      <c r="X8" s="435" t="s">
        <v>79</v>
      </c>
      <c r="Y8" s="435" t="s">
        <v>1</v>
      </c>
      <c r="Z8" s="436">
        <v>32</v>
      </c>
      <c r="AA8" s="830"/>
      <c r="AB8" s="776"/>
      <c r="AD8" s="602">
        <v>580780187</v>
      </c>
      <c r="AE8" s="602" t="s">
        <v>94</v>
      </c>
      <c r="AF8" s="602" t="s">
        <v>77</v>
      </c>
      <c r="AG8" s="602" t="s">
        <v>1889</v>
      </c>
      <c r="AH8" s="602">
        <v>16</v>
      </c>
      <c r="AI8" s="846"/>
    </row>
    <row r="9" spans="1:36" ht="15.45" customHeight="1" x14ac:dyDescent="0.3">
      <c r="A9" s="476" t="s">
        <v>76</v>
      </c>
      <c r="B9" s="477" t="s">
        <v>77</v>
      </c>
      <c r="C9" s="435" t="s">
        <v>65</v>
      </c>
      <c r="D9" s="435" t="s">
        <v>66</v>
      </c>
      <c r="E9" s="435" t="s">
        <v>1</v>
      </c>
      <c r="F9" s="437">
        <v>22</v>
      </c>
      <c r="G9" s="808"/>
      <c r="K9" s="69">
        <v>710002288</v>
      </c>
      <c r="L9" s="12" t="s">
        <v>103</v>
      </c>
      <c r="M9" s="12" t="s">
        <v>77</v>
      </c>
      <c r="N9" s="69" t="s">
        <v>1040</v>
      </c>
      <c r="O9" s="12">
        <v>77</v>
      </c>
      <c r="P9" s="704"/>
      <c r="T9" s="772"/>
      <c r="U9" s="613" t="s">
        <v>76</v>
      </c>
      <c r="V9" s="477" t="s">
        <v>77</v>
      </c>
      <c r="W9" s="435" t="s">
        <v>65</v>
      </c>
      <c r="X9" s="435" t="s">
        <v>66</v>
      </c>
      <c r="Y9" s="435" t="s">
        <v>1</v>
      </c>
      <c r="Z9" s="437">
        <v>22</v>
      </c>
      <c r="AA9" s="830"/>
      <c r="AB9" s="776"/>
      <c r="AD9" s="846">
        <v>580780187</v>
      </c>
      <c r="AE9" s="846" t="s">
        <v>94</v>
      </c>
      <c r="AF9" s="846" t="s">
        <v>77</v>
      </c>
      <c r="AG9" s="602" t="s">
        <v>2400</v>
      </c>
      <c r="AH9" s="602">
        <v>80</v>
      </c>
      <c r="AI9" s="846"/>
    </row>
    <row r="10" spans="1:36" ht="15.45" customHeight="1" x14ac:dyDescent="0.3">
      <c r="A10" s="476" t="s">
        <v>76</v>
      </c>
      <c r="B10" s="477" t="s">
        <v>77</v>
      </c>
      <c r="C10" s="435" t="s">
        <v>101</v>
      </c>
      <c r="D10" s="435" t="s">
        <v>102</v>
      </c>
      <c r="E10" s="435" t="s">
        <v>1</v>
      </c>
      <c r="F10" s="436">
        <v>24</v>
      </c>
      <c r="G10" s="808"/>
      <c r="K10" s="69">
        <v>710002288</v>
      </c>
      <c r="L10" s="12" t="s">
        <v>103</v>
      </c>
      <c r="M10" s="12" t="s">
        <v>77</v>
      </c>
      <c r="N10" s="228" t="s">
        <v>1602</v>
      </c>
      <c r="O10" s="192">
        <v>13</v>
      </c>
      <c r="P10" s="704"/>
      <c r="T10" s="772"/>
      <c r="U10" s="613" t="s">
        <v>76</v>
      </c>
      <c r="V10" s="477" t="s">
        <v>77</v>
      </c>
      <c r="W10" s="435" t="s">
        <v>101</v>
      </c>
      <c r="X10" s="435" t="s">
        <v>102</v>
      </c>
      <c r="Y10" s="435" t="s">
        <v>1</v>
      </c>
      <c r="Z10" s="436">
        <v>24</v>
      </c>
      <c r="AA10" s="830"/>
      <c r="AB10" s="776"/>
      <c r="AD10" s="846"/>
      <c r="AE10" s="846"/>
      <c r="AF10" s="846"/>
      <c r="AG10" s="602" t="s">
        <v>2183</v>
      </c>
      <c r="AH10" s="602">
        <v>18</v>
      </c>
      <c r="AI10" s="846"/>
    </row>
    <row r="11" spans="1:36" ht="118.95" customHeight="1" x14ac:dyDescent="0.3">
      <c r="A11" s="476" t="s">
        <v>76</v>
      </c>
      <c r="B11" s="477" t="s">
        <v>77</v>
      </c>
      <c r="C11" s="435" t="s">
        <v>176</v>
      </c>
      <c r="D11" s="438" t="s">
        <v>177</v>
      </c>
      <c r="E11" s="435" t="s">
        <v>1</v>
      </c>
      <c r="F11" s="436">
        <v>20</v>
      </c>
      <c r="G11" s="808"/>
      <c r="K11" s="446">
        <v>710978263</v>
      </c>
      <c r="L11" s="440" t="s">
        <v>1</v>
      </c>
      <c r="M11" s="440" t="s">
        <v>64</v>
      </c>
      <c r="N11" s="440" t="s">
        <v>1</v>
      </c>
      <c r="O11" s="439">
        <v>357</v>
      </c>
      <c r="T11" s="772"/>
      <c r="U11" s="613" t="s">
        <v>76</v>
      </c>
      <c r="V11" s="477" t="s">
        <v>77</v>
      </c>
      <c r="W11" s="435" t="s">
        <v>176</v>
      </c>
      <c r="X11" s="438" t="s">
        <v>177</v>
      </c>
      <c r="Y11" s="435" t="s">
        <v>1</v>
      </c>
      <c r="Z11" s="436">
        <v>20</v>
      </c>
      <c r="AA11" s="830"/>
      <c r="AB11" s="776"/>
      <c r="AD11" s="118">
        <v>710002288</v>
      </c>
      <c r="AE11" s="118" t="s">
        <v>103</v>
      </c>
      <c r="AF11" s="118" t="s">
        <v>77</v>
      </c>
      <c r="AG11" s="118" t="s">
        <v>0</v>
      </c>
      <c r="AH11" s="118">
        <v>21</v>
      </c>
      <c r="AI11" s="847">
        <f>SUM(AH11,AH12,AH13,AH14,AH15,AH16,AH17)</f>
        <v>483</v>
      </c>
    </row>
    <row r="12" spans="1:36" ht="15.45" customHeight="1" x14ac:dyDescent="0.3">
      <c r="A12" s="476" t="s">
        <v>76</v>
      </c>
      <c r="B12" s="477" t="s">
        <v>77</v>
      </c>
      <c r="C12" s="435" t="s">
        <v>117</v>
      </c>
      <c r="D12" s="435" t="s">
        <v>118</v>
      </c>
      <c r="E12" s="435" t="s">
        <v>1</v>
      </c>
      <c r="F12" s="436">
        <v>20</v>
      </c>
      <c r="G12" s="808"/>
      <c r="K12" s="487">
        <v>710781824</v>
      </c>
      <c r="L12" s="441" t="s">
        <v>76</v>
      </c>
      <c r="M12" s="59" t="s">
        <v>77</v>
      </c>
      <c r="N12" s="220" t="s">
        <v>1</v>
      </c>
      <c r="O12" s="441">
        <v>327</v>
      </c>
      <c r="T12" s="772"/>
      <c r="U12" s="613" t="s">
        <v>76</v>
      </c>
      <c r="V12" s="477" t="s">
        <v>77</v>
      </c>
      <c r="W12" s="435" t="s">
        <v>117</v>
      </c>
      <c r="X12" s="435" t="s">
        <v>118</v>
      </c>
      <c r="Y12" s="435" t="s">
        <v>1</v>
      </c>
      <c r="Z12" s="436">
        <v>20</v>
      </c>
      <c r="AA12" s="830"/>
      <c r="AB12" s="776"/>
      <c r="AD12" s="118">
        <v>710002288</v>
      </c>
      <c r="AE12" s="118" t="s">
        <v>103</v>
      </c>
      <c r="AF12" s="118" t="s">
        <v>77</v>
      </c>
      <c r="AG12" s="118" t="s">
        <v>1</v>
      </c>
      <c r="AH12" s="118">
        <v>301</v>
      </c>
      <c r="AI12" s="847"/>
    </row>
    <row r="13" spans="1:36" ht="118.95" customHeight="1" x14ac:dyDescent="0.3">
      <c r="A13" s="476" t="s">
        <v>76</v>
      </c>
      <c r="B13" s="477" t="s">
        <v>77</v>
      </c>
      <c r="C13" s="435" t="s">
        <v>144</v>
      </c>
      <c r="D13" s="438" t="s">
        <v>145</v>
      </c>
      <c r="E13" s="435" t="s">
        <v>1</v>
      </c>
      <c r="F13" s="436">
        <v>33</v>
      </c>
      <c r="G13" s="808"/>
      <c r="K13" s="446">
        <v>710002569</v>
      </c>
      <c r="L13" s="439" t="s">
        <v>107</v>
      </c>
      <c r="M13" s="439" t="s">
        <v>77</v>
      </c>
      <c r="N13" s="440" t="s">
        <v>1</v>
      </c>
      <c r="O13" s="439">
        <v>171</v>
      </c>
      <c r="P13" s="843">
        <f>SUM(O13,O14,O15,O16)</f>
        <v>225</v>
      </c>
      <c r="T13" s="772"/>
      <c r="U13" s="613" t="s">
        <v>76</v>
      </c>
      <c r="V13" s="477" t="s">
        <v>77</v>
      </c>
      <c r="W13" s="435" t="s">
        <v>144</v>
      </c>
      <c r="X13" s="438" t="s">
        <v>145</v>
      </c>
      <c r="Y13" s="435" t="s">
        <v>1</v>
      </c>
      <c r="Z13" s="436">
        <v>33</v>
      </c>
      <c r="AA13" s="830"/>
      <c r="AB13" s="776"/>
      <c r="AD13" s="118">
        <v>710002288</v>
      </c>
      <c r="AE13" s="118" t="s">
        <v>103</v>
      </c>
      <c r="AF13" s="118" t="s">
        <v>77</v>
      </c>
      <c r="AG13" s="118" t="s">
        <v>3</v>
      </c>
      <c r="AH13" s="118">
        <v>31</v>
      </c>
      <c r="AI13" s="847"/>
    </row>
    <row r="14" spans="1:36" ht="15.45" customHeight="1" x14ac:dyDescent="0.3">
      <c r="A14" s="476" t="s">
        <v>76</v>
      </c>
      <c r="B14" s="477" t="s">
        <v>77</v>
      </c>
      <c r="C14" s="435" t="s">
        <v>157</v>
      </c>
      <c r="D14" s="435" t="s">
        <v>158</v>
      </c>
      <c r="E14" s="435" t="s">
        <v>1</v>
      </c>
      <c r="F14" s="436">
        <v>22</v>
      </c>
      <c r="G14" s="808"/>
      <c r="K14" s="446">
        <v>710002569</v>
      </c>
      <c r="L14" s="439" t="s">
        <v>107</v>
      </c>
      <c r="M14" s="439" t="s">
        <v>77</v>
      </c>
      <c r="N14" s="440" t="s">
        <v>1040</v>
      </c>
      <c r="O14" s="440">
        <v>24</v>
      </c>
      <c r="P14" s="843"/>
      <c r="T14" s="772"/>
      <c r="U14" s="613" t="s">
        <v>76</v>
      </c>
      <c r="V14" s="477" t="s">
        <v>77</v>
      </c>
      <c r="W14" s="435" t="s">
        <v>157</v>
      </c>
      <c r="X14" s="435" t="s">
        <v>158</v>
      </c>
      <c r="Y14" s="435" t="s">
        <v>1</v>
      </c>
      <c r="Z14" s="436">
        <v>22</v>
      </c>
      <c r="AA14" s="830"/>
      <c r="AB14" s="776"/>
      <c r="AD14" s="118">
        <v>710002288</v>
      </c>
      <c r="AE14" s="118" t="s">
        <v>103</v>
      </c>
      <c r="AF14" s="118" t="s">
        <v>77</v>
      </c>
      <c r="AG14" s="118" t="s">
        <v>1040</v>
      </c>
      <c r="AH14" s="118">
        <v>77</v>
      </c>
      <c r="AI14" s="847"/>
    </row>
    <row r="15" spans="1:36" ht="85.05" customHeight="1" x14ac:dyDescent="0.3">
      <c r="A15" s="476" t="s">
        <v>76</v>
      </c>
      <c r="B15" s="477" t="s">
        <v>77</v>
      </c>
      <c r="C15" s="435" t="s">
        <v>174</v>
      </c>
      <c r="D15" s="438" t="s">
        <v>175</v>
      </c>
      <c r="E15" s="435" t="s">
        <v>1</v>
      </c>
      <c r="F15" s="436">
        <v>11</v>
      </c>
      <c r="G15" s="809"/>
      <c r="K15" s="446">
        <v>710002569</v>
      </c>
      <c r="L15" s="439" t="s">
        <v>107</v>
      </c>
      <c r="M15" s="439" t="s">
        <v>77</v>
      </c>
      <c r="N15" s="440" t="s">
        <v>1602</v>
      </c>
      <c r="O15" s="440">
        <v>13</v>
      </c>
      <c r="P15" s="843"/>
      <c r="T15" s="772"/>
      <c r="U15" s="614" t="s">
        <v>76</v>
      </c>
      <c r="V15" s="582" t="s">
        <v>77</v>
      </c>
      <c r="W15" s="457" t="s">
        <v>174</v>
      </c>
      <c r="X15" s="431" t="s">
        <v>175</v>
      </c>
      <c r="Y15" s="457" t="s">
        <v>1</v>
      </c>
      <c r="Z15" s="579">
        <v>11</v>
      </c>
      <c r="AA15" s="830"/>
      <c r="AB15" s="776"/>
      <c r="AD15" s="118">
        <v>710002288</v>
      </c>
      <c r="AE15" s="118" t="s">
        <v>103</v>
      </c>
      <c r="AF15" s="118" t="s">
        <v>77</v>
      </c>
      <c r="AG15" s="118" t="s">
        <v>1602</v>
      </c>
      <c r="AH15" s="118">
        <v>13</v>
      </c>
      <c r="AI15" s="847"/>
    </row>
    <row r="16" spans="1:36" ht="139.5" customHeight="1" x14ac:dyDescent="0.3">
      <c r="A16" s="76" t="s">
        <v>1</v>
      </c>
      <c r="B16" s="76" t="s">
        <v>64</v>
      </c>
      <c r="C16" s="442" t="s">
        <v>71</v>
      </c>
      <c r="D16" s="75" t="s">
        <v>116</v>
      </c>
      <c r="E16" s="76" t="s">
        <v>1</v>
      </c>
      <c r="F16" s="77">
        <v>49</v>
      </c>
      <c r="G16" s="721">
        <f>SUM(F16,F17,F18,F19,F20,F21,F22,F23,F24,F25)</f>
        <v>313</v>
      </c>
      <c r="K16" s="446">
        <v>710002569</v>
      </c>
      <c r="L16" s="439" t="s">
        <v>107</v>
      </c>
      <c r="M16" s="439" t="s">
        <v>77</v>
      </c>
      <c r="N16" s="440" t="s">
        <v>1604</v>
      </c>
      <c r="O16" s="440">
        <v>17</v>
      </c>
      <c r="P16" s="843"/>
      <c r="T16" s="772"/>
      <c r="U16" s="615" t="s">
        <v>76</v>
      </c>
      <c r="V16" s="580" t="s">
        <v>77</v>
      </c>
      <c r="W16" s="435" t="s">
        <v>1155</v>
      </c>
      <c r="X16" s="438" t="s">
        <v>116</v>
      </c>
      <c r="Y16" s="580" t="s">
        <v>76</v>
      </c>
      <c r="Z16" s="580">
        <v>376</v>
      </c>
      <c r="AA16" s="791">
        <f>SUM(Z16,Z17,Z18,Z19)</f>
        <v>489</v>
      </c>
      <c r="AB16" s="776"/>
      <c r="AD16" s="118">
        <v>710002288</v>
      </c>
      <c r="AE16" s="118" t="s">
        <v>103</v>
      </c>
      <c r="AF16" s="118" t="s">
        <v>77</v>
      </c>
      <c r="AG16" s="118" t="s">
        <v>125</v>
      </c>
      <c r="AH16" s="118">
        <v>27</v>
      </c>
      <c r="AI16" s="847"/>
    </row>
    <row r="17" spans="1:35" ht="15.45" customHeight="1" x14ac:dyDescent="0.3">
      <c r="A17" s="76" t="s">
        <v>1</v>
      </c>
      <c r="B17" s="76" t="s">
        <v>64</v>
      </c>
      <c r="C17" s="442" t="s">
        <v>78</v>
      </c>
      <c r="D17" s="76" t="s">
        <v>93</v>
      </c>
      <c r="E17" s="76" t="s">
        <v>1</v>
      </c>
      <c r="F17" s="77">
        <v>28</v>
      </c>
      <c r="G17" s="722"/>
      <c r="K17" s="453">
        <v>710780917</v>
      </c>
      <c r="L17" s="246" t="s">
        <v>125</v>
      </c>
      <c r="M17" s="246" t="s">
        <v>77</v>
      </c>
      <c r="N17" s="12" t="s">
        <v>1</v>
      </c>
      <c r="O17" s="246">
        <v>66</v>
      </c>
      <c r="T17" s="772"/>
      <c r="U17" s="615" t="s">
        <v>76</v>
      </c>
      <c r="V17" s="580" t="s">
        <v>77</v>
      </c>
      <c r="W17" s="435" t="s">
        <v>526</v>
      </c>
      <c r="X17" s="435" t="s">
        <v>527</v>
      </c>
      <c r="Y17" s="580" t="s">
        <v>76</v>
      </c>
      <c r="Z17" s="580">
        <v>69</v>
      </c>
      <c r="AA17" s="791"/>
      <c r="AB17" s="776"/>
      <c r="AD17" s="118">
        <v>710002288</v>
      </c>
      <c r="AE17" s="118" t="s">
        <v>103</v>
      </c>
      <c r="AF17" s="118" t="s">
        <v>77</v>
      </c>
      <c r="AG17" s="118" t="s">
        <v>2183</v>
      </c>
      <c r="AH17" s="118">
        <v>13</v>
      </c>
      <c r="AI17" s="847"/>
    </row>
    <row r="18" spans="1:35" ht="15.45" customHeight="1" x14ac:dyDescent="0.3">
      <c r="A18" s="76" t="s">
        <v>1</v>
      </c>
      <c r="B18" s="76" t="s">
        <v>64</v>
      </c>
      <c r="C18" s="76" t="s">
        <v>65</v>
      </c>
      <c r="D18" s="76" t="s">
        <v>66</v>
      </c>
      <c r="E18" s="76" t="s">
        <v>1</v>
      </c>
      <c r="F18" s="77">
        <v>85</v>
      </c>
      <c r="G18" s="722"/>
      <c r="K18" s="446">
        <v>710978156</v>
      </c>
      <c r="L18" s="439" t="s">
        <v>2</v>
      </c>
      <c r="M18" s="439" t="s">
        <v>64</v>
      </c>
      <c r="N18" s="428" t="s">
        <v>1</v>
      </c>
      <c r="O18" s="439">
        <v>62</v>
      </c>
      <c r="P18" s="843">
        <f>SUM(O18,O19)</f>
        <v>158</v>
      </c>
      <c r="T18" s="772"/>
      <c r="U18" s="615" t="s">
        <v>76</v>
      </c>
      <c r="V18" s="580" t="s">
        <v>77</v>
      </c>
      <c r="W18" s="435" t="s">
        <v>176</v>
      </c>
      <c r="X18" s="435" t="s">
        <v>301</v>
      </c>
      <c r="Y18" s="580" t="s">
        <v>76</v>
      </c>
      <c r="Z18" s="435">
        <v>33</v>
      </c>
      <c r="AA18" s="791"/>
      <c r="AB18" s="776"/>
      <c r="AD18" s="610">
        <v>710978263</v>
      </c>
      <c r="AE18" s="602" t="s">
        <v>1</v>
      </c>
      <c r="AF18" s="602" t="s">
        <v>64</v>
      </c>
      <c r="AG18" s="602" t="s">
        <v>1</v>
      </c>
      <c r="AH18" s="610">
        <v>357</v>
      </c>
      <c r="AI18" s="846">
        <f>SUM(AH18,AH19)</f>
        <v>369</v>
      </c>
    </row>
    <row r="19" spans="1:35" ht="24" customHeight="1" x14ac:dyDescent="0.3">
      <c r="A19" s="76" t="s">
        <v>1</v>
      </c>
      <c r="B19" s="76" t="s">
        <v>64</v>
      </c>
      <c r="C19" s="76" t="s">
        <v>101</v>
      </c>
      <c r="D19" s="76" t="s">
        <v>102</v>
      </c>
      <c r="E19" s="76" t="s">
        <v>1</v>
      </c>
      <c r="F19" s="77">
        <v>26</v>
      </c>
      <c r="G19" s="722"/>
      <c r="K19" s="446">
        <v>710978156</v>
      </c>
      <c r="L19" s="439" t="s">
        <v>2</v>
      </c>
      <c r="M19" s="439" t="s">
        <v>64</v>
      </c>
      <c r="N19" s="443" t="s">
        <v>2</v>
      </c>
      <c r="O19" s="440">
        <v>96</v>
      </c>
      <c r="P19" s="843"/>
      <c r="T19" s="772"/>
      <c r="U19" s="615" t="s">
        <v>76</v>
      </c>
      <c r="V19" s="580" t="s">
        <v>77</v>
      </c>
      <c r="W19" s="435" t="s">
        <v>117</v>
      </c>
      <c r="X19" s="435" t="s">
        <v>137</v>
      </c>
      <c r="Y19" s="580" t="s">
        <v>76</v>
      </c>
      <c r="Z19" s="435">
        <v>11</v>
      </c>
      <c r="AA19" s="791"/>
      <c r="AB19" s="777"/>
      <c r="AD19" s="602">
        <v>710978263</v>
      </c>
      <c r="AE19" s="602" t="s">
        <v>1</v>
      </c>
      <c r="AF19" s="602" t="s">
        <v>64</v>
      </c>
      <c r="AG19" s="602" t="s">
        <v>2149</v>
      </c>
      <c r="AH19" s="602">
        <v>12</v>
      </c>
      <c r="AI19" s="846"/>
    </row>
    <row r="20" spans="1:35" ht="118.95" customHeight="1" x14ac:dyDescent="0.3">
      <c r="A20" s="76" t="s">
        <v>1</v>
      </c>
      <c r="B20" s="76" t="s">
        <v>64</v>
      </c>
      <c r="C20" s="76" t="s">
        <v>176</v>
      </c>
      <c r="D20" s="82" t="s">
        <v>177</v>
      </c>
      <c r="E20" s="76" t="s">
        <v>1</v>
      </c>
      <c r="F20" s="77">
        <v>14</v>
      </c>
      <c r="G20" s="722"/>
      <c r="K20" s="453">
        <v>710977307</v>
      </c>
      <c r="L20" s="246" t="s">
        <v>120</v>
      </c>
      <c r="M20" s="246" t="s">
        <v>77</v>
      </c>
      <c r="N20" s="69" t="s">
        <v>1</v>
      </c>
      <c r="O20" s="444">
        <v>60</v>
      </c>
      <c r="P20" s="704">
        <f>SUM(O20,O21)</f>
        <v>78</v>
      </c>
      <c r="T20" s="772"/>
      <c r="U20" s="183" t="s">
        <v>1</v>
      </c>
      <c r="V20" s="106" t="s">
        <v>64</v>
      </c>
      <c r="W20" s="583" t="s">
        <v>71</v>
      </c>
      <c r="X20" s="584" t="s">
        <v>116</v>
      </c>
      <c r="Y20" s="106" t="s">
        <v>1</v>
      </c>
      <c r="Z20" s="585">
        <v>49</v>
      </c>
      <c r="AA20" s="828">
        <f>SUM(Z20,Z21,Z22,Z23,Z24,Z25,Z26,Z27,Z28,Z29)</f>
        <v>313</v>
      </c>
      <c r="AD20" s="608">
        <v>710781824</v>
      </c>
      <c r="AE20" s="608" t="s">
        <v>76</v>
      </c>
      <c r="AF20" s="325" t="s">
        <v>77</v>
      </c>
      <c r="AG20" s="118" t="s">
        <v>1</v>
      </c>
      <c r="AH20" s="608">
        <v>327</v>
      </c>
      <c r="AI20" s="847">
        <f>SUM(AH20,AH21,AH22,AH23)</f>
        <v>880</v>
      </c>
    </row>
    <row r="21" spans="1:35" ht="15.45" customHeight="1" x14ac:dyDescent="0.3">
      <c r="A21" s="76" t="s">
        <v>1</v>
      </c>
      <c r="B21" s="76" t="s">
        <v>64</v>
      </c>
      <c r="C21" s="76" t="s">
        <v>117</v>
      </c>
      <c r="D21" s="76" t="s">
        <v>118</v>
      </c>
      <c r="E21" s="76" t="s">
        <v>1</v>
      </c>
      <c r="F21" s="77">
        <v>31</v>
      </c>
      <c r="G21" s="722"/>
      <c r="K21" s="453">
        <v>710977307</v>
      </c>
      <c r="L21" s="246" t="s">
        <v>120</v>
      </c>
      <c r="M21" s="246" t="s">
        <v>77</v>
      </c>
      <c r="N21" s="69" t="s">
        <v>1602</v>
      </c>
      <c r="O21" s="80">
        <v>18</v>
      </c>
      <c r="P21" s="704"/>
      <c r="T21" s="772"/>
      <c r="U21" s="181" t="s">
        <v>1</v>
      </c>
      <c r="V21" s="76" t="s">
        <v>64</v>
      </c>
      <c r="W21" s="442" t="s">
        <v>78</v>
      </c>
      <c r="X21" s="76" t="s">
        <v>79</v>
      </c>
      <c r="Y21" s="76" t="s">
        <v>1</v>
      </c>
      <c r="Z21" s="77">
        <v>28</v>
      </c>
      <c r="AA21" s="722"/>
      <c r="AD21" s="118">
        <v>710781824</v>
      </c>
      <c r="AE21" s="118" t="s">
        <v>76</v>
      </c>
      <c r="AF21" s="118" t="s">
        <v>77</v>
      </c>
      <c r="AG21" s="118" t="s">
        <v>76</v>
      </c>
      <c r="AH21" s="118">
        <v>502</v>
      </c>
      <c r="AI21" s="847"/>
    </row>
    <row r="22" spans="1:35" ht="118.95" customHeight="1" x14ac:dyDescent="0.3">
      <c r="A22" s="76" t="s">
        <v>1</v>
      </c>
      <c r="B22" s="76" t="s">
        <v>64</v>
      </c>
      <c r="C22" s="76" t="s">
        <v>144</v>
      </c>
      <c r="D22" s="82" t="s">
        <v>145</v>
      </c>
      <c r="E22" s="76" t="s">
        <v>1</v>
      </c>
      <c r="F22" s="77">
        <v>33</v>
      </c>
      <c r="G22" s="722"/>
      <c r="K22" s="446">
        <v>710978313</v>
      </c>
      <c r="L22" s="439" t="s">
        <v>3</v>
      </c>
      <c r="M22" s="439" t="s">
        <v>64</v>
      </c>
      <c r="N22" s="428" t="s">
        <v>1</v>
      </c>
      <c r="O22" s="445">
        <v>59</v>
      </c>
      <c r="P22" s="843">
        <f>SUM(O22,O23,O24)</f>
        <v>458</v>
      </c>
      <c r="T22" s="772"/>
      <c r="U22" s="181" t="s">
        <v>1</v>
      </c>
      <c r="V22" s="76" t="s">
        <v>64</v>
      </c>
      <c r="W22" s="76" t="s">
        <v>65</v>
      </c>
      <c r="X22" s="76" t="s">
        <v>66</v>
      </c>
      <c r="Y22" s="76" t="s">
        <v>1</v>
      </c>
      <c r="Z22" s="77">
        <v>85</v>
      </c>
      <c r="AA22" s="722"/>
      <c r="AD22" s="118">
        <v>710781824</v>
      </c>
      <c r="AE22" s="118" t="s">
        <v>76</v>
      </c>
      <c r="AF22" s="118" t="s">
        <v>77</v>
      </c>
      <c r="AG22" s="118" t="s">
        <v>125</v>
      </c>
      <c r="AH22" s="118">
        <v>24</v>
      </c>
      <c r="AI22" s="847"/>
    </row>
    <row r="23" spans="1:35" ht="85.05" customHeight="1" x14ac:dyDescent="0.3">
      <c r="A23" s="76" t="s">
        <v>1</v>
      </c>
      <c r="B23" s="76" t="s">
        <v>64</v>
      </c>
      <c r="C23" s="76" t="s">
        <v>174</v>
      </c>
      <c r="D23" s="82" t="s">
        <v>175</v>
      </c>
      <c r="E23" s="76" t="s">
        <v>1</v>
      </c>
      <c r="F23" s="77">
        <v>15</v>
      </c>
      <c r="G23" s="722"/>
      <c r="K23" s="446">
        <v>710978313</v>
      </c>
      <c r="L23" s="439" t="s">
        <v>3</v>
      </c>
      <c r="M23" s="439" t="s">
        <v>64</v>
      </c>
      <c r="N23" s="446" t="s">
        <v>3</v>
      </c>
      <c r="O23" s="429">
        <v>374</v>
      </c>
      <c r="P23" s="843"/>
      <c r="T23" s="772"/>
      <c r="U23" s="181" t="s">
        <v>1</v>
      </c>
      <c r="V23" s="76" t="s">
        <v>64</v>
      </c>
      <c r="W23" s="76" t="s">
        <v>101</v>
      </c>
      <c r="X23" s="76" t="s">
        <v>102</v>
      </c>
      <c r="Y23" s="76" t="s">
        <v>1</v>
      </c>
      <c r="Z23" s="77">
        <v>26</v>
      </c>
      <c r="AA23" s="722"/>
      <c r="AD23" s="118">
        <v>710781824</v>
      </c>
      <c r="AE23" s="118" t="s">
        <v>76</v>
      </c>
      <c r="AF23" s="118" t="s">
        <v>77</v>
      </c>
      <c r="AG23" s="118" t="s">
        <v>2183</v>
      </c>
      <c r="AH23" s="118">
        <v>27</v>
      </c>
      <c r="AI23" s="847"/>
    </row>
    <row r="24" spans="1:35" ht="61.95" customHeight="1" x14ac:dyDescent="0.3">
      <c r="A24" s="76" t="s">
        <v>1</v>
      </c>
      <c r="B24" s="76" t="s">
        <v>64</v>
      </c>
      <c r="C24" s="76" t="s">
        <v>297</v>
      </c>
      <c r="D24" s="76" t="s">
        <v>188</v>
      </c>
      <c r="E24" s="76" t="s">
        <v>1</v>
      </c>
      <c r="F24" s="77">
        <v>17</v>
      </c>
      <c r="G24" s="722"/>
      <c r="K24" s="446">
        <v>710978313</v>
      </c>
      <c r="L24" s="439" t="s">
        <v>3</v>
      </c>
      <c r="M24" s="439" t="s">
        <v>64</v>
      </c>
      <c r="N24" s="428" t="s">
        <v>1604</v>
      </c>
      <c r="O24" s="429">
        <v>25</v>
      </c>
      <c r="P24" s="843"/>
      <c r="T24" s="772"/>
      <c r="U24" s="181" t="s">
        <v>1</v>
      </c>
      <c r="V24" s="76" t="s">
        <v>64</v>
      </c>
      <c r="W24" s="76" t="s">
        <v>176</v>
      </c>
      <c r="X24" s="82" t="s">
        <v>177</v>
      </c>
      <c r="Y24" s="76" t="s">
        <v>1</v>
      </c>
      <c r="Z24" s="77">
        <v>14</v>
      </c>
      <c r="AA24" s="722"/>
      <c r="AD24" s="610">
        <v>710002569</v>
      </c>
      <c r="AE24" s="610" t="s">
        <v>107</v>
      </c>
      <c r="AF24" s="610" t="s">
        <v>77</v>
      </c>
      <c r="AG24" s="602" t="s">
        <v>1</v>
      </c>
      <c r="AH24" s="610">
        <v>171</v>
      </c>
      <c r="AI24" s="846">
        <f>SUM(AH24,AH25,AH26,AH27,AH28,AH29,AH30)</f>
        <v>300</v>
      </c>
    </row>
    <row r="25" spans="1:35" ht="67.95" customHeight="1" x14ac:dyDescent="0.3">
      <c r="A25" s="76" t="s">
        <v>1</v>
      </c>
      <c r="B25" s="76" t="s">
        <v>64</v>
      </c>
      <c r="C25" s="76" t="s">
        <v>260</v>
      </c>
      <c r="D25" s="75" t="s">
        <v>261</v>
      </c>
      <c r="E25" s="76" t="s">
        <v>1</v>
      </c>
      <c r="F25" s="77">
        <v>15</v>
      </c>
      <c r="G25" s="723"/>
      <c r="K25" s="449">
        <v>710978206</v>
      </c>
      <c r="L25" s="486" t="s">
        <v>96</v>
      </c>
      <c r="M25" s="486" t="s">
        <v>64</v>
      </c>
      <c r="N25" s="228" t="s">
        <v>1</v>
      </c>
      <c r="O25" s="447">
        <v>45</v>
      </c>
      <c r="P25" s="720">
        <f>SUM(O25,O26,O27,O28)</f>
        <v>217</v>
      </c>
      <c r="T25" s="772"/>
      <c r="U25" s="181" t="s">
        <v>1</v>
      </c>
      <c r="V25" s="76" t="s">
        <v>64</v>
      </c>
      <c r="W25" s="76" t="s">
        <v>117</v>
      </c>
      <c r="X25" s="76" t="s">
        <v>118</v>
      </c>
      <c r="Y25" s="76" t="s">
        <v>1</v>
      </c>
      <c r="Z25" s="77">
        <v>31</v>
      </c>
      <c r="AA25" s="722"/>
      <c r="AD25" s="610">
        <v>710002569</v>
      </c>
      <c r="AE25" s="610" t="s">
        <v>107</v>
      </c>
      <c r="AF25" s="610" t="s">
        <v>77</v>
      </c>
      <c r="AG25" s="602" t="s">
        <v>1040</v>
      </c>
      <c r="AH25" s="602">
        <v>24</v>
      </c>
      <c r="AI25" s="846"/>
    </row>
    <row r="26" spans="1:35" ht="139.5" customHeight="1" x14ac:dyDescent="0.3">
      <c r="A26" s="478" t="s">
        <v>318</v>
      </c>
      <c r="B26" s="478" t="s">
        <v>319</v>
      </c>
      <c r="C26" s="448" t="s">
        <v>71</v>
      </c>
      <c r="D26" s="438" t="s">
        <v>116</v>
      </c>
      <c r="E26" s="435" t="s">
        <v>1</v>
      </c>
      <c r="F26" s="436">
        <v>35</v>
      </c>
      <c r="G26" s="844">
        <f>SUM(F26,F27,F28,F29,F30,F31)</f>
        <v>110</v>
      </c>
      <c r="H26" s="845">
        <f>SUM(G26,G32)</f>
        <v>134</v>
      </c>
      <c r="K26" s="449">
        <v>710978206</v>
      </c>
      <c r="L26" s="486" t="s">
        <v>96</v>
      </c>
      <c r="M26" s="486" t="s">
        <v>64</v>
      </c>
      <c r="N26" s="449" t="s">
        <v>3</v>
      </c>
      <c r="O26" s="237">
        <v>112</v>
      </c>
      <c r="P26" s="720"/>
      <c r="T26" s="772"/>
      <c r="U26" s="181" t="s">
        <v>1</v>
      </c>
      <c r="V26" s="76" t="s">
        <v>64</v>
      </c>
      <c r="W26" s="76" t="s">
        <v>144</v>
      </c>
      <c r="X26" s="82" t="s">
        <v>145</v>
      </c>
      <c r="Y26" s="76" t="s">
        <v>1</v>
      </c>
      <c r="Z26" s="77">
        <v>33</v>
      </c>
      <c r="AA26" s="722"/>
      <c r="AD26" s="610">
        <v>710002569</v>
      </c>
      <c r="AE26" s="610" t="s">
        <v>107</v>
      </c>
      <c r="AF26" s="610" t="s">
        <v>77</v>
      </c>
      <c r="AG26" s="602" t="s">
        <v>1602</v>
      </c>
      <c r="AH26" s="602">
        <v>13</v>
      </c>
      <c r="AI26" s="846"/>
    </row>
    <row r="27" spans="1:35" ht="46.5" customHeight="1" x14ac:dyDescent="0.3">
      <c r="A27" s="478" t="s">
        <v>318</v>
      </c>
      <c r="B27" s="478" t="s">
        <v>319</v>
      </c>
      <c r="C27" s="450" t="s">
        <v>65</v>
      </c>
      <c r="D27" s="435" t="s">
        <v>66</v>
      </c>
      <c r="E27" s="435" t="s">
        <v>1</v>
      </c>
      <c r="F27" s="436">
        <v>12</v>
      </c>
      <c r="G27" s="844"/>
      <c r="H27" s="845"/>
      <c r="K27" s="449">
        <v>710978206</v>
      </c>
      <c r="L27" s="486" t="s">
        <v>96</v>
      </c>
      <c r="M27" s="486" t="s">
        <v>64</v>
      </c>
      <c r="N27" s="228" t="s">
        <v>1602</v>
      </c>
      <c r="O27" s="237">
        <v>32</v>
      </c>
      <c r="P27" s="720"/>
      <c r="T27" s="772"/>
      <c r="U27" s="181" t="s">
        <v>1</v>
      </c>
      <c r="V27" s="76" t="s">
        <v>64</v>
      </c>
      <c r="W27" s="76" t="s">
        <v>174</v>
      </c>
      <c r="X27" s="82" t="s">
        <v>175</v>
      </c>
      <c r="Y27" s="76" t="s">
        <v>1</v>
      </c>
      <c r="Z27" s="77">
        <v>15</v>
      </c>
      <c r="AA27" s="722"/>
      <c r="AD27" s="610">
        <v>710002569</v>
      </c>
      <c r="AE27" s="610" t="s">
        <v>107</v>
      </c>
      <c r="AF27" s="610" t="s">
        <v>77</v>
      </c>
      <c r="AG27" s="602" t="s">
        <v>1604</v>
      </c>
      <c r="AH27" s="602">
        <v>17</v>
      </c>
      <c r="AI27" s="846"/>
    </row>
    <row r="28" spans="1:35" ht="118.95" customHeight="1" x14ac:dyDescent="0.3">
      <c r="A28" s="478" t="s">
        <v>318</v>
      </c>
      <c r="B28" s="478" t="s">
        <v>319</v>
      </c>
      <c r="C28" s="450" t="s">
        <v>176</v>
      </c>
      <c r="D28" s="438" t="s">
        <v>177</v>
      </c>
      <c r="E28" s="435" t="s">
        <v>1</v>
      </c>
      <c r="F28" s="436">
        <v>15</v>
      </c>
      <c r="G28" s="844"/>
      <c r="H28" s="845"/>
      <c r="K28" s="449">
        <v>710978206</v>
      </c>
      <c r="L28" s="486" t="s">
        <v>96</v>
      </c>
      <c r="M28" s="486" t="s">
        <v>64</v>
      </c>
      <c r="N28" s="228" t="s">
        <v>1604</v>
      </c>
      <c r="O28" s="237">
        <v>28</v>
      </c>
      <c r="P28" s="720"/>
      <c r="T28" s="772"/>
      <c r="U28" s="181" t="s">
        <v>1</v>
      </c>
      <c r="V28" s="76" t="s">
        <v>64</v>
      </c>
      <c r="W28" s="76" t="s">
        <v>297</v>
      </c>
      <c r="X28" s="76" t="s">
        <v>188</v>
      </c>
      <c r="Y28" s="76" t="s">
        <v>1</v>
      </c>
      <c r="Z28" s="77">
        <v>17</v>
      </c>
      <c r="AA28" s="722"/>
      <c r="AD28" s="602">
        <v>710002569</v>
      </c>
      <c r="AE28" s="602" t="s">
        <v>107</v>
      </c>
      <c r="AF28" s="602" t="s">
        <v>77</v>
      </c>
      <c r="AG28" s="602" t="s">
        <v>125</v>
      </c>
      <c r="AH28" s="602">
        <v>21</v>
      </c>
      <c r="AI28" s="846"/>
    </row>
    <row r="29" spans="1:35" ht="31.05" customHeight="1" x14ac:dyDescent="0.3">
      <c r="A29" s="478" t="s">
        <v>318</v>
      </c>
      <c r="B29" s="478" t="s">
        <v>319</v>
      </c>
      <c r="C29" s="450" t="s">
        <v>157</v>
      </c>
      <c r="D29" s="435" t="s">
        <v>158</v>
      </c>
      <c r="E29" s="435" t="s">
        <v>1</v>
      </c>
      <c r="F29" s="436">
        <v>11</v>
      </c>
      <c r="G29" s="844"/>
      <c r="H29" s="845"/>
      <c r="K29" s="446">
        <v>710978180</v>
      </c>
      <c r="L29" s="439" t="s">
        <v>141</v>
      </c>
      <c r="M29" s="439" t="s">
        <v>64</v>
      </c>
      <c r="N29" s="428" t="s">
        <v>1</v>
      </c>
      <c r="O29" s="445">
        <v>44</v>
      </c>
      <c r="P29" s="843">
        <f>SUM(O29,O30,O31)</f>
        <v>271</v>
      </c>
      <c r="T29" s="772"/>
      <c r="U29" s="181" t="s">
        <v>1</v>
      </c>
      <c r="V29" s="76" t="s">
        <v>64</v>
      </c>
      <c r="W29" s="76" t="s">
        <v>260</v>
      </c>
      <c r="X29" s="75" t="s">
        <v>261</v>
      </c>
      <c r="Y29" s="76" t="s">
        <v>1</v>
      </c>
      <c r="Z29" s="77">
        <v>15</v>
      </c>
      <c r="AA29" s="723"/>
      <c r="AD29" s="602">
        <v>710002569</v>
      </c>
      <c r="AE29" s="602" t="s">
        <v>107</v>
      </c>
      <c r="AF29" s="602" t="s">
        <v>77</v>
      </c>
      <c r="AG29" s="602" t="s">
        <v>1715</v>
      </c>
      <c r="AH29" s="602">
        <v>16</v>
      </c>
      <c r="AI29" s="846"/>
    </row>
    <row r="30" spans="1:35" ht="136.05000000000001" customHeight="1" x14ac:dyDescent="0.3">
      <c r="A30" s="478" t="s">
        <v>318</v>
      </c>
      <c r="B30" s="478" t="s">
        <v>319</v>
      </c>
      <c r="C30" s="450" t="s">
        <v>236</v>
      </c>
      <c r="D30" s="438" t="s">
        <v>237</v>
      </c>
      <c r="E30" s="435" t="s">
        <v>1</v>
      </c>
      <c r="F30" s="436">
        <v>25</v>
      </c>
      <c r="G30" s="844"/>
      <c r="H30" s="845"/>
      <c r="K30" s="446">
        <v>710978180</v>
      </c>
      <c r="L30" s="439" t="s">
        <v>141</v>
      </c>
      <c r="M30" s="439" t="s">
        <v>64</v>
      </c>
      <c r="N30" s="428" t="s">
        <v>1602</v>
      </c>
      <c r="O30" s="429">
        <v>102</v>
      </c>
      <c r="P30" s="843"/>
      <c r="T30" s="772"/>
      <c r="U30" s="483" t="s">
        <v>318</v>
      </c>
      <c r="V30" s="478" t="s">
        <v>319</v>
      </c>
      <c r="W30" s="448" t="s">
        <v>71</v>
      </c>
      <c r="X30" s="438" t="s">
        <v>116</v>
      </c>
      <c r="Y30" s="435" t="s">
        <v>1</v>
      </c>
      <c r="Z30" s="436">
        <v>35</v>
      </c>
      <c r="AA30" s="829">
        <f>SUM(Z30,Z31,Z32,Z33,Z34,Z35)</f>
        <v>110</v>
      </c>
      <c r="AB30" s="805">
        <f>SUM(AA30,AA36,AA37)</f>
        <v>159</v>
      </c>
      <c r="AD30" s="602">
        <v>710002569</v>
      </c>
      <c r="AE30" s="602" t="s">
        <v>107</v>
      </c>
      <c r="AF30" s="602" t="s">
        <v>77</v>
      </c>
      <c r="AG30" s="602" t="s">
        <v>2206</v>
      </c>
      <c r="AH30" s="602">
        <v>38</v>
      </c>
      <c r="AI30" s="846"/>
    </row>
    <row r="31" spans="1:35" ht="136.05000000000001" customHeight="1" x14ac:dyDescent="0.3">
      <c r="A31" s="478" t="s">
        <v>318</v>
      </c>
      <c r="B31" s="478" t="s">
        <v>319</v>
      </c>
      <c r="C31" s="450" t="s">
        <v>252</v>
      </c>
      <c r="D31" s="438" t="s">
        <v>253</v>
      </c>
      <c r="E31" s="435" t="s">
        <v>1</v>
      </c>
      <c r="F31" s="436">
        <v>12</v>
      </c>
      <c r="G31" s="844"/>
      <c r="H31" s="845"/>
      <c r="K31" s="446">
        <v>710978180</v>
      </c>
      <c r="L31" s="439" t="s">
        <v>141</v>
      </c>
      <c r="M31" s="439" t="s">
        <v>64</v>
      </c>
      <c r="N31" s="428" t="s">
        <v>141</v>
      </c>
      <c r="O31" s="429">
        <v>125</v>
      </c>
      <c r="P31" s="843"/>
      <c r="T31" s="772"/>
      <c r="U31" s="483" t="s">
        <v>318</v>
      </c>
      <c r="V31" s="478" t="s">
        <v>319</v>
      </c>
      <c r="W31" s="450" t="s">
        <v>65</v>
      </c>
      <c r="X31" s="435" t="s">
        <v>66</v>
      </c>
      <c r="Y31" s="435" t="s">
        <v>1</v>
      </c>
      <c r="Z31" s="436">
        <v>12</v>
      </c>
      <c r="AA31" s="830"/>
      <c r="AB31" s="805"/>
      <c r="AD31" s="608">
        <v>710780917</v>
      </c>
      <c r="AE31" s="608" t="s">
        <v>125</v>
      </c>
      <c r="AF31" s="608" t="s">
        <v>77</v>
      </c>
      <c r="AG31" s="118" t="s">
        <v>1</v>
      </c>
      <c r="AH31" s="608">
        <v>66</v>
      </c>
      <c r="AI31" s="847">
        <f>SUM(AH31,AH32,AH33)</f>
        <v>214</v>
      </c>
    </row>
    <row r="32" spans="1:35" ht="46.5" customHeight="1" x14ac:dyDescent="0.3">
      <c r="A32" s="478" t="s">
        <v>318</v>
      </c>
      <c r="B32" s="478" t="s">
        <v>319</v>
      </c>
      <c r="C32" s="451" t="s">
        <v>236</v>
      </c>
      <c r="D32" s="452" t="s">
        <v>1811</v>
      </c>
      <c r="E32" s="452" t="s">
        <v>1760</v>
      </c>
      <c r="F32" s="452">
        <v>24</v>
      </c>
      <c r="G32" s="451">
        <v>24</v>
      </c>
      <c r="H32" s="845"/>
      <c r="K32" s="453">
        <v>710978214</v>
      </c>
      <c r="L32" s="246" t="s">
        <v>119</v>
      </c>
      <c r="M32" s="246" t="s">
        <v>64</v>
      </c>
      <c r="N32" s="69" t="s">
        <v>1</v>
      </c>
      <c r="O32" s="444">
        <v>16</v>
      </c>
      <c r="P32" s="704">
        <f>SUM(O32,O33,O34)</f>
        <v>85</v>
      </c>
      <c r="T32" s="772"/>
      <c r="U32" s="483" t="s">
        <v>318</v>
      </c>
      <c r="V32" s="478" t="s">
        <v>319</v>
      </c>
      <c r="W32" s="450" t="s">
        <v>176</v>
      </c>
      <c r="X32" s="438" t="s">
        <v>177</v>
      </c>
      <c r="Y32" s="435" t="s">
        <v>1</v>
      </c>
      <c r="Z32" s="436">
        <v>15</v>
      </c>
      <c r="AA32" s="830"/>
      <c r="AB32" s="805"/>
      <c r="AD32" s="118">
        <v>710780917</v>
      </c>
      <c r="AE32" s="118" t="s">
        <v>125</v>
      </c>
      <c r="AF32" s="118" t="s">
        <v>77</v>
      </c>
      <c r="AG32" s="118" t="s">
        <v>125</v>
      </c>
      <c r="AH32" s="118">
        <v>134</v>
      </c>
      <c r="AI32" s="847"/>
    </row>
    <row r="33" spans="1:35" ht="139.5" customHeight="1" x14ac:dyDescent="0.3">
      <c r="A33" s="106" t="s">
        <v>374</v>
      </c>
      <c r="B33" s="106" t="s">
        <v>319</v>
      </c>
      <c r="C33" s="74" t="s">
        <v>71</v>
      </c>
      <c r="D33" s="75" t="s">
        <v>116</v>
      </c>
      <c r="E33" s="76" t="s">
        <v>1</v>
      </c>
      <c r="F33" s="88">
        <v>25</v>
      </c>
      <c r="G33" s="727">
        <f>SUM(F33,F34)</f>
        <v>37</v>
      </c>
      <c r="K33" s="453">
        <v>710978214</v>
      </c>
      <c r="L33" s="246" t="s">
        <v>119</v>
      </c>
      <c r="M33" s="246" t="s">
        <v>64</v>
      </c>
      <c r="N33" s="453" t="s">
        <v>3</v>
      </c>
      <c r="O33" s="444">
        <v>28</v>
      </c>
      <c r="P33" s="704"/>
      <c r="T33" s="772"/>
      <c r="U33" s="483" t="s">
        <v>318</v>
      </c>
      <c r="V33" s="478" t="s">
        <v>319</v>
      </c>
      <c r="W33" s="450" t="s">
        <v>157</v>
      </c>
      <c r="X33" s="435" t="s">
        <v>158</v>
      </c>
      <c r="Y33" s="435" t="s">
        <v>1</v>
      </c>
      <c r="Z33" s="436">
        <v>11</v>
      </c>
      <c r="AA33" s="830"/>
      <c r="AB33" s="805"/>
      <c r="AD33" s="118">
        <v>710780917</v>
      </c>
      <c r="AE33" s="118" t="s">
        <v>125</v>
      </c>
      <c r="AF33" s="118" t="s">
        <v>77</v>
      </c>
      <c r="AG33" s="118" t="s">
        <v>2148</v>
      </c>
      <c r="AH33" s="118">
        <v>14</v>
      </c>
      <c r="AI33" s="847"/>
    </row>
    <row r="34" spans="1:35" ht="118.95" customHeight="1" x14ac:dyDescent="0.3">
      <c r="A34" s="106" t="s">
        <v>374</v>
      </c>
      <c r="B34" s="106" t="s">
        <v>319</v>
      </c>
      <c r="C34" s="27" t="s">
        <v>144</v>
      </c>
      <c r="D34" s="89" t="s">
        <v>145</v>
      </c>
      <c r="E34" s="27" t="s">
        <v>1</v>
      </c>
      <c r="F34" s="90">
        <v>12</v>
      </c>
      <c r="G34" s="727"/>
      <c r="K34" s="453">
        <v>710978214</v>
      </c>
      <c r="L34" s="246" t="s">
        <v>119</v>
      </c>
      <c r="M34" s="246" t="s">
        <v>64</v>
      </c>
      <c r="N34" s="69" t="s">
        <v>1604</v>
      </c>
      <c r="O34" s="80">
        <v>41</v>
      </c>
      <c r="P34" s="704"/>
      <c r="T34" s="772"/>
      <c r="U34" s="483" t="s">
        <v>318</v>
      </c>
      <c r="V34" s="478" t="s">
        <v>319</v>
      </c>
      <c r="W34" s="450" t="s">
        <v>236</v>
      </c>
      <c r="X34" s="438" t="s">
        <v>237</v>
      </c>
      <c r="Y34" s="435" t="s">
        <v>1</v>
      </c>
      <c r="Z34" s="436">
        <v>25</v>
      </c>
      <c r="AA34" s="830"/>
      <c r="AB34" s="805"/>
      <c r="AD34" s="610">
        <v>710978156</v>
      </c>
      <c r="AE34" s="610" t="s">
        <v>2</v>
      </c>
      <c r="AF34" s="610" t="s">
        <v>64</v>
      </c>
      <c r="AG34" s="602" t="s">
        <v>1</v>
      </c>
      <c r="AH34" s="610">
        <v>62</v>
      </c>
      <c r="AI34" s="846">
        <f>SUM(AH34,AH35)</f>
        <v>158</v>
      </c>
    </row>
    <row r="35" spans="1:35" ht="61.95" customHeight="1" x14ac:dyDescent="0.3">
      <c r="A35" s="435" t="s">
        <v>392</v>
      </c>
      <c r="B35" s="435" t="s">
        <v>64</v>
      </c>
      <c r="C35" s="454" t="s">
        <v>71</v>
      </c>
      <c r="D35" s="438" t="s">
        <v>116</v>
      </c>
      <c r="E35" s="435" t="s">
        <v>1</v>
      </c>
      <c r="F35" s="436">
        <v>18</v>
      </c>
      <c r="G35" s="482">
        <v>18</v>
      </c>
      <c r="H35" s="845">
        <f>SUM(F35,F36,F37,F38,F39,F40,F41,F42,F43,F44,F45,F46)</f>
        <v>338</v>
      </c>
      <c r="K35" s="446">
        <v>710781535</v>
      </c>
      <c r="L35" s="439" t="s">
        <v>199</v>
      </c>
      <c r="M35" s="439" t="s">
        <v>200</v>
      </c>
      <c r="N35" s="440" t="s">
        <v>1</v>
      </c>
      <c r="O35" s="439">
        <v>17</v>
      </c>
      <c r="P35" s="843">
        <f>SUM(O35,O36,O37)</f>
        <v>92</v>
      </c>
      <c r="T35" s="772"/>
      <c r="U35" s="483" t="s">
        <v>318</v>
      </c>
      <c r="V35" s="478" t="s">
        <v>319</v>
      </c>
      <c r="W35" s="450" t="s">
        <v>252</v>
      </c>
      <c r="X35" s="438" t="s">
        <v>253</v>
      </c>
      <c r="Y35" s="435" t="s">
        <v>1</v>
      </c>
      <c r="Z35" s="436">
        <v>12</v>
      </c>
      <c r="AA35" s="831"/>
      <c r="AB35" s="805"/>
      <c r="AD35" s="610">
        <v>710978156</v>
      </c>
      <c r="AE35" s="610" t="s">
        <v>2</v>
      </c>
      <c r="AF35" s="610" t="s">
        <v>64</v>
      </c>
      <c r="AG35" s="611" t="s">
        <v>2</v>
      </c>
      <c r="AH35" s="602">
        <v>96</v>
      </c>
      <c r="AI35" s="846"/>
    </row>
    <row r="36" spans="1:35" ht="15.45" customHeight="1" x14ac:dyDescent="0.3">
      <c r="A36" s="435" t="s">
        <v>392</v>
      </c>
      <c r="B36" s="435" t="s">
        <v>64</v>
      </c>
      <c r="C36" s="450" t="s">
        <v>65</v>
      </c>
      <c r="D36" s="435" t="s">
        <v>66</v>
      </c>
      <c r="E36" s="435" t="s">
        <v>392</v>
      </c>
      <c r="F36" s="455">
        <v>44</v>
      </c>
      <c r="G36" s="807">
        <f>SUM(F36,F37,F38,F39,F40,F41,F42,F43,F44,F45,F46)</f>
        <v>320</v>
      </c>
      <c r="H36" s="845"/>
      <c r="K36" s="446">
        <v>710781535</v>
      </c>
      <c r="L36" s="439" t="s">
        <v>199</v>
      </c>
      <c r="M36" s="439" t="s">
        <v>200</v>
      </c>
      <c r="N36" s="440" t="s">
        <v>1604</v>
      </c>
      <c r="O36" s="440">
        <v>61</v>
      </c>
      <c r="P36" s="843"/>
      <c r="T36" s="772"/>
      <c r="U36" s="483" t="s">
        <v>318</v>
      </c>
      <c r="V36" s="478" t="s">
        <v>319</v>
      </c>
      <c r="W36" s="451" t="s">
        <v>236</v>
      </c>
      <c r="X36" s="452" t="s">
        <v>1811</v>
      </c>
      <c r="Y36" s="452" t="s">
        <v>1760</v>
      </c>
      <c r="Z36" s="452">
        <v>24</v>
      </c>
      <c r="AA36" s="484">
        <v>24</v>
      </c>
      <c r="AB36" s="805"/>
      <c r="AD36" s="608">
        <v>710977307</v>
      </c>
      <c r="AE36" s="608" t="s">
        <v>120</v>
      </c>
      <c r="AF36" s="608" t="s">
        <v>77</v>
      </c>
      <c r="AG36" s="118" t="s">
        <v>1</v>
      </c>
      <c r="AH36" s="608">
        <v>60</v>
      </c>
      <c r="AI36" s="847">
        <f>SUM(AH36,AH37)</f>
        <v>78</v>
      </c>
    </row>
    <row r="37" spans="1:35" ht="15.45" customHeight="1" x14ac:dyDescent="0.3">
      <c r="A37" s="435" t="s">
        <v>392</v>
      </c>
      <c r="B37" s="435" t="s">
        <v>64</v>
      </c>
      <c r="C37" s="454" t="s">
        <v>78</v>
      </c>
      <c r="D37" s="435" t="s">
        <v>79</v>
      </c>
      <c r="E37" s="435" t="s">
        <v>392</v>
      </c>
      <c r="F37" s="455">
        <v>46</v>
      </c>
      <c r="G37" s="808"/>
      <c r="H37" s="845"/>
      <c r="K37" s="446">
        <v>710781535</v>
      </c>
      <c r="L37" s="439" t="s">
        <v>199</v>
      </c>
      <c r="M37" s="439" t="s">
        <v>200</v>
      </c>
      <c r="N37" s="440" t="s">
        <v>1878</v>
      </c>
      <c r="O37" s="440">
        <v>14</v>
      </c>
      <c r="P37" s="843"/>
      <c r="T37" s="772"/>
      <c r="U37" s="483" t="s">
        <v>318</v>
      </c>
      <c r="V37" s="478" t="s">
        <v>319</v>
      </c>
      <c r="W37" s="588" t="s">
        <v>236</v>
      </c>
      <c r="X37" s="588" t="s">
        <v>440</v>
      </c>
      <c r="Y37" s="435" t="s">
        <v>2147</v>
      </c>
      <c r="Z37" s="588">
        <v>25</v>
      </c>
      <c r="AA37" s="436">
        <v>25</v>
      </c>
      <c r="AB37" s="805"/>
      <c r="AD37" s="608">
        <v>710977307</v>
      </c>
      <c r="AE37" s="608" t="s">
        <v>120</v>
      </c>
      <c r="AF37" s="608" t="s">
        <v>77</v>
      </c>
      <c r="AG37" s="118" t="s">
        <v>1602</v>
      </c>
      <c r="AH37" s="118">
        <v>18</v>
      </c>
      <c r="AI37" s="847"/>
    </row>
    <row r="38" spans="1:35" ht="61.95" customHeight="1" x14ac:dyDescent="0.3">
      <c r="A38" s="435" t="s">
        <v>392</v>
      </c>
      <c r="B38" s="435" t="s">
        <v>64</v>
      </c>
      <c r="C38" s="454" t="s">
        <v>101</v>
      </c>
      <c r="D38" s="435" t="s">
        <v>102</v>
      </c>
      <c r="E38" s="435" t="s">
        <v>392</v>
      </c>
      <c r="F38" s="455">
        <v>42</v>
      </c>
      <c r="G38" s="808"/>
      <c r="H38" s="845"/>
      <c r="K38" s="206">
        <v>890000300</v>
      </c>
      <c r="L38" s="220" t="s">
        <v>680</v>
      </c>
      <c r="M38" s="220" t="s">
        <v>200</v>
      </c>
      <c r="N38" s="220" t="s">
        <v>654</v>
      </c>
      <c r="O38" s="220">
        <v>30</v>
      </c>
      <c r="T38" s="772"/>
      <c r="U38" s="183" t="s">
        <v>374</v>
      </c>
      <c r="V38" s="106" t="s">
        <v>319</v>
      </c>
      <c r="W38" s="74" t="s">
        <v>71</v>
      </c>
      <c r="X38" s="75" t="s">
        <v>116</v>
      </c>
      <c r="Y38" s="76" t="s">
        <v>1</v>
      </c>
      <c r="Z38" s="88">
        <v>25</v>
      </c>
      <c r="AA38" s="828">
        <f>SUM(Z38,Z39)</f>
        <v>37</v>
      </c>
      <c r="AD38" s="610">
        <v>710978313</v>
      </c>
      <c r="AE38" s="610" t="s">
        <v>3</v>
      </c>
      <c r="AF38" s="610" t="s">
        <v>64</v>
      </c>
      <c r="AG38" s="602" t="s">
        <v>1</v>
      </c>
      <c r="AH38" s="610">
        <v>59</v>
      </c>
      <c r="AI38" s="846">
        <f>SUM(AH38,AH39,AH40,AH41)</f>
        <v>490</v>
      </c>
    </row>
    <row r="39" spans="1:35" ht="77.55" customHeight="1" x14ac:dyDescent="0.3">
      <c r="A39" s="435" t="s">
        <v>392</v>
      </c>
      <c r="B39" s="435" t="s">
        <v>64</v>
      </c>
      <c r="C39" s="450" t="s">
        <v>117</v>
      </c>
      <c r="D39" s="435" t="s">
        <v>118</v>
      </c>
      <c r="E39" s="435" t="s">
        <v>392</v>
      </c>
      <c r="F39" s="455">
        <v>31</v>
      </c>
      <c r="G39" s="808"/>
      <c r="H39" s="845"/>
      <c r="K39" s="428">
        <v>210010443</v>
      </c>
      <c r="L39" s="440" t="s">
        <v>693</v>
      </c>
      <c r="M39" s="440" t="s">
        <v>77</v>
      </c>
      <c r="N39" s="440" t="s">
        <v>654</v>
      </c>
      <c r="O39" s="440">
        <v>13</v>
      </c>
      <c r="P39" s="843">
        <f>SUM(O39,O40)</f>
        <v>25</v>
      </c>
      <c r="T39" s="772"/>
      <c r="U39" s="183" t="s">
        <v>374</v>
      </c>
      <c r="V39" s="106" t="s">
        <v>319</v>
      </c>
      <c r="W39" s="27" t="s">
        <v>144</v>
      </c>
      <c r="X39" s="89" t="s">
        <v>145</v>
      </c>
      <c r="Y39" s="27" t="s">
        <v>1</v>
      </c>
      <c r="Z39" s="90">
        <v>12</v>
      </c>
      <c r="AA39" s="723"/>
      <c r="AD39" s="610">
        <v>710978313</v>
      </c>
      <c r="AE39" s="610" t="s">
        <v>3</v>
      </c>
      <c r="AF39" s="610" t="s">
        <v>64</v>
      </c>
      <c r="AG39" s="610" t="s">
        <v>3</v>
      </c>
      <c r="AH39" s="602">
        <v>374</v>
      </c>
      <c r="AI39" s="846"/>
    </row>
    <row r="40" spans="1:35" ht="61.95" customHeight="1" x14ac:dyDescent="0.3">
      <c r="A40" s="435" t="s">
        <v>392</v>
      </c>
      <c r="B40" s="435" t="s">
        <v>64</v>
      </c>
      <c r="C40" s="450" t="s">
        <v>297</v>
      </c>
      <c r="D40" s="435" t="s">
        <v>188</v>
      </c>
      <c r="E40" s="435" t="s">
        <v>392</v>
      </c>
      <c r="F40" s="455">
        <v>25</v>
      </c>
      <c r="G40" s="808"/>
      <c r="H40" s="845"/>
      <c r="K40" s="428">
        <v>210010443</v>
      </c>
      <c r="L40" s="440" t="s">
        <v>693</v>
      </c>
      <c r="M40" s="440" t="s">
        <v>77</v>
      </c>
      <c r="N40" s="440" t="s">
        <v>1181</v>
      </c>
      <c r="O40" s="440">
        <v>12</v>
      </c>
      <c r="P40" s="843"/>
      <c r="T40" s="772"/>
      <c r="U40" s="450" t="s">
        <v>392</v>
      </c>
      <c r="V40" s="435" t="s">
        <v>64</v>
      </c>
      <c r="W40" s="454" t="s">
        <v>71</v>
      </c>
      <c r="X40" s="438" t="s">
        <v>116</v>
      </c>
      <c r="Y40" s="435" t="s">
        <v>1</v>
      </c>
      <c r="Z40" s="436">
        <v>18</v>
      </c>
      <c r="AA40" s="484">
        <v>18</v>
      </c>
      <c r="AB40" s="805">
        <f>SUM(AA40,AA41,AA52)</f>
        <v>359</v>
      </c>
      <c r="AD40" s="610">
        <v>710978313</v>
      </c>
      <c r="AE40" s="610" t="s">
        <v>3</v>
      </c>
      <c r="AF40" s="610" t="s">
        <v>64</v>
      </c>
      <c r="AG40" s="602" t="s">
        <v>1604</v>
      </c>
      <c r="AH40" s="602">
        <v>25</v>
      </c>
      <c r="AI40" s="846"/>
    </row>
    <row r="41" spans="1:35" ht="15.45" customHeight="1" x14ac:dyDescent="0.3">
      <c r="A41" s="435" t="s">
        <v>392</v>
      </c>
      <c r="B41" s="435" t="s">
        <v>64</v>
      </c>
      <c r="C41" s="456" t="s">
        <v>91</v>
      </c>
      <c r="D41" s="457" t="s">
        <v>92</v>
      </c>
      <c r="E41" s="435" t="s">
        <v>392</v>
      </c>
      <c r="F41" s="455">
        <v>31</v>
      </c>
      <c r="G41" s="808"/>
      <c r="H41" s="845"/>
      <c r="K41" s="206">
        <v>890975527</v>
      </c>
      <c r="L41" s="220" t="s">
        <v>655</v>
      </c>
      <c r="M41" s="220" t="s">
        <v>64</v>
      </c>
      <c r="N41" s="12" t="s">
        <v>655</v>
      </c>
      <c r="O41" s="12">
        <v>587</v>
      </c>
      <c r="T41" s="772"/>
      <c r="U41" s="450" t="s">
        <v>392</v>
      </c>
      <c r="V41" s="435" t="s">
        <v>64</v>
      </c>
      <c r="W41" s="450" t="s">
        <v>65</v>
      </c>
      <c r="X41" s="435" t="s">
        <v>66</v>
      </c>
      <c r="Y41" s="435" t="s">
        <v>392</v>
      </c>
      <c r="Z41" s="455">
        <v>44</v>
      </c>
      <c r="AA41" s="829">
        <f>SUM(Z41,Z42,Z43,Z44,Z45,Z46,Z47,Z48,Z49,Z50,Z51)</f>
        <v>320</v>
      </c>
      <c r="AB41" s="805"/>
      <c r="AD41" s="602">
        <v>710978313</v>
      </c>
      <c r="AE41" s="602" t="s">
        <v>3</v>
      </c>
      <c r="AF41" s="602" t="s">
        <v>64</v>
      </c>
      <c r="AG41" s="602" t="s">
        <v>2149</v>
      </c>
      <c r="AH41" s="602">
        <v>32</v>
      </c>
      <c r="AI41" s="846"/>
    </row>
    <row r="42" spans="1:35" ht="118.95" customHeight="1" x14ac:dyDescent="0.3">
      <c r="A42" s="435" t="s">
        <v>392</v>
      </c>
      <c r="B42" s="435" t="s">
        <v>64</v>
      </c>
      <c r="C42" s="450" t="s">
        <v>144</v>
      </c>
      <c r="D42" s="438" t="s">
        <v>145</v>
      </c>
      <c r="E42" s="435" t="s">
        <v>392</v>
      </c>
      <c r="F42" s="455">
        <v>24</v>
      </c>
      <c r="G42" s="808"/>
      <c r="H42" s="845"/>
      <c r="K42" s="428">
        <v>890000318</v>
      </c>
      <c r="L42" s="440" t="s">
        <v>694</v>
      </c>
      <c r="M42" s="440" t="s">
        <v>77</v>
      </c>
      <c r="N42" s="428" t="s">
        <v>655</v>
      </c>
      <c r="O42" s="429">
        <v>440</v>
      </c>
      <c r="P42" s="843">
        <f>SUM(O42,O43,O44,O45)</f>
        <v>607</v>
      </c>
      <c r="T42" s="772"/>
      <c r="U42" s="450" t="s">
        <v>392</v>
      </c>
      <c r="V42" s="435" t="s">
        <v>64</v>
      </c>
      <c r="W42" s="454" t="s">
        <v>78</v>
      </c>
      <c r="X42" s="435" t="s">
        <v>79</v>
      </c>
      <c r="Y42" s="435" t="s">
        <v>392</v>
      </c>
      <c r="Z42" s="455">
        <v>46</v>
      </c>
      <c r="AA42" s="830"/>
      <c r="AB42" s="805"/>
      <c r="AD42" s="608">
        <v>710978206</v>
      </c>
      <c r="AE42" s="608" t="s">
        <v>96</v>
      </c>
      <c r="AF42" s="608" t="s">
        <v>64</v>
      </c>
      <c r="AG42" s="118" t="s">
        <v>1</v>
      </c>
      <c r="AH42" s="608">
        <v>45</v>
      </c>
      <c r="AI42" s="847">
        <f>SUM(AH42,AH43,AH44,AH45,AH46)</f>
        <v>281</v>
      </c>
    </row>
    <row r="43" spans="1:35" ht="15.45" customHeight="1" x14ac:dyDescent="0.3">
      <c r="A43" s="435" t="s">
        <v>392</v>
      </c>
      <c r="B43" s="435" t="s">
        <v>64</v>
      </c>
      <c r="C43" s="458" t="s">
        <v>183</v>
      </c>
      <c r="D43" s="435" t="s">
        <v>184</v>
      </c>
      <c r="E43" s="435" t="s">
        <v>392</v>
      </c>
      <c r="F43" s="455">
        <v>24</v>
      </c>
      <c r="G43" s="808"/>
      <c r="H43" s="845"/>
      <c r="K43" s="428">
        <v>890000318</v>
      </c>
      <c r="L43" s="440" t="s">
        <v>694</v>
      </c>
      <c r="M43" s="440" t="s">
        <v>77</v>
      </c>
      <c r="N43" s="428" t="s">
        <v>1040</v>
      </c>
      <c r="O43" s="429">
        <v>31</v>
      </c>
      <c r="P43" s="843"/>
      <c r="T43" s="772"/>
      <c r="U43" s="450" t="s">
        <v>392</v>
      </c>
      <c r="V43" s="435" t="s">
        <v>64</v>
      </c>
      <c r="W43" s="454" t="s">
        <v>101</v>
      </c>
      <c r="X43" s="435" t="s">
        <v>102</v>
      </c>
      <c r="Y43" s="435" t="s">
        <v>392</v>
      </c>
      <c r="Z43" s="455">
        <v>42</v>
      </c>
      <c r="AA43" s="830"/>
      <c r="AB43" s="805"/>
      <c r="AD43" s="608">
        <v>710978206</v>
      </c>
      <c r="AE43" s="608" t="s">
        <v>96</v>
      </c>
      <c r="AF43" s="608" t="s">
        <v>64</v>
      </c>
      <c r="AG43" s="608" t="s">
        <v>3</v>
      </c>
      <c r="AH43" s="118">
        <v>112</v>
      </c>
      <c r="AI43" s="847"/>
    </row>
    <row r="44" spans="1:35" ht="15.45" customHeight="1" x14ac:dyDescent="0.3">
      <c r="A44" s="435" t="s">
        <v>392</v>
      </c>
      <c r="B44" s="435" t="s">
        <v>64</v>
      </c>
      <c r="C44" s="450" t="s">
        <v>157</v>
      </c>
      <c r="D44" s="435" t="s">
        <v>158</v>
      </c>
      <c r="E44" s="435" t="s">
        <v>392</v>
      </c>
      <c r="F44" s="455">
        <v>22</v>
      </c>
      <c r="G44" s="808"/>
      <c r="H44" s="845"/>
      <c r="K44" s="428">
        <v>890000318</v>
      </c>
      <c r="L44" s="440" t="s">
        <v>694</v>
      </c>
      <c r="M44" s="440" t="s">
        <v>77</v>
      </c>
      <c r="N44" s="428" t="s">
        <v>2059</v>
      </c>
      <c r="O44" s="429">
        <v>40</v>
      </c>
      <c r="P44" s="843"/>
      <c r="T44" s="772"/>
      <c r="U44" s="450" t="s">
        <v>392</v>
      </c>
      <c r="V44" s="435" t="s">
        <v>64</v>
      </c>
      <c r="W44" s="450" t="s">
        <v>117</v>
      </c>
      <c r="X44" s="435" t="s">
        <v>118</v>
      </c>
      <c r="Y44" s="435" t="s">
        <v>392</v>
      </c>
      <c r="Z44" s="455">
        <v>31</v>
      </c>
      <c r="AA44" s="830"/>
      <c r="AB44" s="805"/>
      <c r="AD44" s="608">
        <v>710978206</v>
      </c>
      <c r="AE44" s="608" t="s">
        <v>96</v>
      </c>
      <c r="AF44" s="608" t="s">
        <v>64</v>
      </c>
      <c r="AG44" s="118" t="s">
        <v>1602</v>
      </c>
      <c r="AH44" s="118">
        <v>32</v>
      </c>
      <c r="AI44" s="847"/>
    </row>
    <row r="45" spans="1:35" ht="85.05" customHeight="1" x14ac:dyDescent="0.3">
      <c r="A45" s="435" t="s">
        <v>392</v>
      </c>
      <c r="B45" s="435" t="s">
        <v>64</v>
      </c>
      <c r="C45" s="458" t="s">
        <v>174</v>
      </c>
      <c r="D45" s="438" t="s">
        <v>175</v>
      </c>
      <c r="E45" s="435" t="s">
        <v>392</v>
      </c>
      <c r="F45" s="455">
        <v>15</v>
      </c>
      <c r="G45" s="808"/>
      <c r="H45" s="845"/>
      <c r="K45" s="428">
        <v>890000318</v>
      </c>
      <c r="L45" s="440" t="s">
        <v>694</v>
      </c>
      <c r="M45" s="440" t="s">
        <v>77</v>
      </c>
      <c r="N45" s="428" t="s">
        <v>2064</v>
      </c>
      <c r="O45" s="429">
        <v>96</v>
      </c>
      <c r="P45" s="843"/>
      <c r="T45" s="772"/>
      <c r="U45" s="450" t="s">
        <v>392</v>
      </c>
      <c r="V45" s="435" t="s">
        <v>64</v>
      </c>
      <c r="W45" s="450" t="s">
        <v>297</v>
      </c>
      <c r="X45" s="435" t="s">
        <v>188</v>
      </c>
      <c r="Y45" s="435" t="s">
        <v>392</v>
      </c>
      <c r="Z45" s="455">
        <v>25</v>
      </c>
      <c r="AA45" s="830"/>
      <c r="AB45" s="805"/>
      <c r="AD45" s="608">
        <v>710978206</v>
      </c>
      <c r="AE45" s="608" t="s">
        <v>96</v>
      </c>
      <c r="AF45" s="608" t="s">
        <v>64</v>
      </c>
      <c r="AG45" s="118" t="s">
        <v>1604</v>
      </c>
      <c r="AH45" s="118">
        <v>28</v>
      </c>
      <c r="AI45" s="847"/>
    </row>
    <row r="46" spans="1:35" ht="187.05" customHeight="1" x14ac:dyDescent="0.3">
      <c r="A46" s="435" t="s">
        <v>392</v>
      </c>
      <c r="B46" s="435" t="s">
        <v>64</v>
      </c>
      <c r="C46" s="458" t="s">
        <v>244</v>
      </c>
      <c r="D46" s="438" t="s">
        <v>245</v>
      </c>
      <c r="E46" s="435" t="s">
        <v>392</v>
      </c>
      <c r="F46" s="459">
        <v>16</v>
      </c>
      <c r="G46" s="809"/>
      <c r="H46" s="845"/>
      <c r="K46" s="228">
        <v>580971349</v>
      </c>
      <c r="L46" s="192" t="s">
        <v>681</v>
      </c>
      <c r="M46" s="192" t="s">
        <v>77</v>
      </c>
      <c r="N46" s="228" t="s">
        <v>655</v>
      </c>
      <c r="O46" s="237">
        <v>76</v>
      </c>
      <c r="P46" s="720">
        <f>SUM(O46,O47,O48,O49)</f>
        <v>297</v>
      </c>
      <c r="T46" s="772"/>
      <c r="U46" s="450" t="s">
        <v>392</v>
      </c>
      <c r="V46" s="435" t="s">
        <v>64</v>
      </c>
      <c r="W46" s="456" t="s">
        <v>91</v>
      </c>
      <c r="X46" s="457" t="s">
        <v>92</v>
      </c>
      <c r="Y46" s="435" t="s">
        <v>392</v>
      </c>
      <c r="Z46" s="455">
        <v>31</v>
      </c>
      <c r="AA46" s="830"/>
      <c r="AB46" s="805"/>
      <c r="AD46" s="118">
        <v>710978206</v>
      </c>
      <c r="AE46" s="118" t="s">
        <v>96</v>
      </c>
      <c r="AF46" s="118" t="s">
        <v>64</v>
      </c>
      <c r="AG46" s="118" t="s">
        <v>2149</v>
      </c>
      <c r="AH46" s="118">
        <v>64</v>
      </c>
      <c r="AI46" s="847"/>
    </row>
    <row r="47" spans="1:35" ht="77.55" customHeight="1" x14ac:dyDescent="0.3">
      <c r="A47" s="12" t="s">
        <v>141</v>
      </c>
      <c r="B47" s="12" t="s">
        <v>64</v>
      </c>
      <c r="C47" s="460" t="s">
        <v>71</v>
      </c>
      <c r="D47" s="75" t="s">
        <v>116</v>
      </c>
      <c r="E47" s="76" t="s">
        <v>1</v>
      </c>
      <c r="F47" s="88">
        <v>13</v>
      </c>
      <c r="G47" s="69">
        <v>13</v>
      </c>
      <c r="H47" s="704">
        <f>SUM(G47,G48,G50)</f>
        <v>110</v>
      </c>
      <c r="K47" s="228">
        <v>580971349</v>
      </c>
      <c r="L47" s="192" t="s">
        <v>681</v>
      </c>
      <c r="M47" s="192" t="s">
        <v>77</v>
      </c>
      <c r="N47" s="313" t="s">
        <v>717</v>
      </c>
      <c r="O47" s="237">
        <v>14</v>
      </c>
      <c r="P47" s="720"/>
      <c r="T47" s="772"/>
      <c r="U47" s="450" t="s">
        <v>392</v>
      </c>
      <c r="V47" s="435" t="s">
        <v>64</v>
      </c>
      <c r="W47" s="450" t="s">
        <v>144</v>
      </c>
      <c r="X47" s="438" t="s">
        <v>145</v>
      </c>
      <c r="Y47" s="435" t="s">
        <v>392</v>
      </c>
      <c r="Z47" s="455">
        <v>24</v>
      </c>
      <c r="AA47" s="830"/>
      <c r="AB47" s="805"/>
      <c r="AD47" s="610">
        <v>710978180</v>
      </c>
      <c r="AE47" s="610" t="s">
        <v>141</v>
      </c>
      <c r="AF47" s="610" t="s">
        <v>64</v>
      </c>
      <c r="AG47" s="602" t="s">
        <v>1</v>
      </c>
      <c r="AH47" s="610">
        <v>44</v>
      </c>
      <c r="AI47" s="846">
        <f>SUM(AH47,AH48,AH49)</f>
        <v>271</v>
      </c>
    </row>
    <row r="48" spans="1:35" ht="153" customHeight="1" x14ac:dyDescent="0.3">
      <c r="A48" s="12" t="s">
        <v>141</v>
      </c>
      <c r="B48" s="12" t="s">
        <v>64</v>
      </c>
      <c r="C48" s="69" t="s">
        <v>71</v>
      </c>
      <c r="D48" s="334" t="s">
        <v>116</v>
      </c>
      <c r="E48" s="12" t="s">
        <v>1624</v>
      </c>
      <c r="F48" s="80">
        <v>20</v>
      </c>
      <c r="G48" s="727">
        <f>SUM(F48,F49)</f>
        <v>31</v>
      </c>
      <c r="H48" s="704"/>
      <c r="K48" s="228">
        <v>580971349</v>
      </c>
      <c r="L48" s="192" t="s">
        <v>681</v>
      </c>
      <c r="M48" s="192" t="s">
        <v>77</v>
      </c>
      <c r="N48" s="228" t="s">
        <v>722</v>
      </c>
      <c r="O48" s="237">
        <v>142</v>
      </c>
      <c r="P48" s="720"/>
      <c r="T48" s="772"/>
      <c r="U48" s="450" t="s">
        <v>392</v>
      </c>
      <c r="V48" s="435" t="s">
        <v>64</v>
      </c>
      <c r="W48" s="458" t="s">
        <v>183</v>
      </c>
      <c r="X48" s="435" t="s">
        <v>184</v>
      </c>
      <c r="Y48" s="435" t="s">
        <v>392</v>
      </c>
      <c r="Z48" s="455">
        <v>24</v>
      </c>
      <c r="AA48" s="830"/>
      <c r="AB48" s="805"/>
      <c r="AD48" s="610">
        <v>710978180</v>
      </c>
      <c r="AE48" s="610" t="s">
        <v>141</v>
      </c>
      <c r="AF48" s="610" t="s">
        <v>64</v>
      </c>
      <c r="AG48" s="602" t="s">
        <v>1602</v>
      </c>
      <c r="AH48" s="602">
        <v>102</v>
      </c>
      <c r="AI48" s="846"/>
    </row>
    <row r="49" spans="1:35" ht="15.45" customHeight="1" x14ac:dyDescent="0.3">
      <c r="A49" s="12" t="s">
        <v>141</v>
      </c>
      <c r="B49" s="12" t="s">
        <v>64</v>
      </c>
      <c r="C49" s="69" t="s">
        <v>101</v>
      </c>
      <c r="D49" s="12" t="s">
        <v>1653</v>
      </c>
      <c r="E49" s="12" t="s">
        <v>1624</v>
      </c>
      <c r="F49" s="80">
        <v>11</v>
      </c>
      <c r="G49" s="727"/>
      <c r="H49" s="704"/>
      <c r="K49" s="228">
        <v>580971349</v>
      </c>
      <c r="L49" s="192" t="s">
        <v>681</v>
      </c>
      <c r="M49" s="192" t="s">
        <v>77</v>
      </c>
      <c r="N49" s="228" t="s">
        <v>1889</v>
      </c>
      <c r="O49" s="237">
        <v>65</v>
      </c>
      <c r="P49" s="720"/>
      <c r="T49" s="772"/>
      <c r="U49" s="450" t="s">
        <v>392</v>
      </c>
      <c r="V49" s="435" t="s">
        <v>64</v>
      </c>
      <c r="W49" s="450" t="s">
        <v>157</v>
      </c>
      <c r="X49" s="435" t="s">
        <v>158</v>
      </c>
      <c r="Y49" s="435" t="s">
        <v>392</v>
      </c>
      <c r="Z49" s="455">
        <v>22</v>
      </c>
      <c r="AA49" s="830"/>
      <c r="AB49" s="805"/>
      <c r="AD49" s="610">
        <v>710978180</v>
      </c>
      <c r="AE49" s="610" t="s">
        <v>141</v>
      </c>
      <c r="AF49" s="610" t="s">
        <v>64</v>
      </c>
      <c r="AG49" s="602" t="s">
        <v>141</v>
      </c>
      <c r="AH49" s="602">
        <v>125</v>
      </c>
      <c r="AI49" s="846"/>
    </row>
    <row r="50" spans="1:35" ht="46.5" customHeight="1" x14ac:dyDescent="0.3">
      <c r="A50" s="12" t="s">
        <v>141</v>
      </c>
      <c r="B50" s="12" t="s">
        <v>64</v>
      </c>
      <c r="C50" s="69" t="s">
        <v>297</v>
      </c>
      <c r="D50" s="12" t="s">
        <v>188</v>
      </c>
      <c r="E50" s="12" t="s">
        <v>1750</v>
      </c>
      <c r="F50" s="12">
        <v>25</v>
      </c>
      <c r="G50" s="727">
        <f>SUM(F50,F51,F52)</f>
        <v>66</v>
      </c>
      <c r="H50" s="704"/>
      <c r="K50" s="428">
        <v>890975568</v>
      </c>
      <c r="L50" s="440" t="s">
        <v>657</v>
      </c>
      <c r="M50" s="440" t="s">
        <v>64</v>
      </c>
      <c r="N50" s="428" t="s">
        <v>655</v>
      </c>
      <c r="O50" s="429">
        <v>56</v>
      </c>
      <c r="P50" s="843">
        <f>SUM(O50,O51,O52,O53)</f>
        <v>226</v>
      </c>
      <c r="T50" s="772"/>
      <c r="U50" s="450" t="s">
        <v>392</v>
      </c>
      <c r="V50" s="435" t="s">
        <v>64</v>
      </c>
      <c r="W50" s="458" t="s">
        <v>174</v>
      </c>
      <c r="X50" s="438" t="s">
        <v>175</v>
      </c>
      <c r="Y50" s="435" t="s">
        <v>392</v>
      </c>
      <c r="Z50" s="455">
        <v>15</v>
      </c>
      <c r="AA50" s="830"/>
      <c r="AB50" s="805"/>
      <c r="AD50" s="608">
        <v>710978214</v>
      </c>
      <c r="AE50" s="608" t="s">
        <v>119</v>
      </c>
      <c r="AF50" s="608" t="s">
        <v>64</v>
      </c>
      <c r="AG50" s="118" t="s">
        <v>1</v>
      </c>
      <c r="AH50" s="608">
        <v>16</v>
      </c>
      <c r="AI50" s="847">
        <f>SUM(AH50,AH51,AH52,AH53,AH54)</f>
        <v>133</v>
      </c>
    </row>
    <row r="51" spans="1:35" ht="77.55" customHeight="1" x14ac:dyDescent="0.3">
      <c r="A51" s="12" t="s">
        <v>141</v>
      </c>
      <c r="B51" s="12" t="s">
        <v>64</v>
      </c>
      <c r="C51" s="69" t="s">
        <v>65</v>
      </c>
      <c r="D51" s="12" t="s">
        <v>66</v>
      </c>
      <c r="E51" s="12" t="s">
        <v>1750</v>
      </c>
      <c r="F51" s="12">
        <v>22</v>
      </c>
      <c r="G51" s="727"/>
      <c r="H51" s="704"/>
      <c r="K51" s="428">
        <v>890975568</v>
      </c>
      <c r="L51" s="440" t="s">
        <v>657</v>
      </c>
      <c r="M51" s="440" t="s">
        <v>64</v>
      </c>
      <c r="N51" s="428" t="s">
        <v>657</v>
      </c>
      <c r="O51" s="461">
        <v>127</v>
      </c>
      <c r="P51" s="843"/>
      <c r="T51" s="772"/>
      <c r="U51" s="450" t="s">
        <v>392</v>
      </c>
      <c r="V51" s="435" t="s">
        <v>64</v>
      </c>
      <c r="W51" s="458" t="s">
        <v>244</v>
      </c>
      <c r="X51" s="438" t="s">
        <v>245</v>
      </c>
      <c r="Y51" s="435" t="s">
        <v>392</v>
      </c>
      <c r="Z51" s="459">
        <v>16</v>
      </c>
      <c r="AA51" s="832"/>
      <c r="AB51" s="805"/>
      <c r="AD51" s="608">
        <v>710978214</v>
      </c>
      <c r="AE51" s="608" t="s">
        <v>119</v>
      </c>
      <c r="AF51" s="608" t="s">
        <v>64</v>
      </c>
      <c r="AG51" s="608" t="s">
        <v>3</v>
      </c>
      <c r="AH51" s="608">
        <v>28</v>
      </c>
      <c r="AI51" s="847"/>
    </row>
    <row r="52" spans="1:35" ht="118.95" customHeight="1" x14ac:dyDescent="0.3">
      <c r="A52" s="12" t="s">
        <v>141</v>
      </c>
      <c r="B52" s="12" t="s">
        <v>64</v>
      </c>
      <c r="C52" s="69" t="s">
        <v>165</v>
      </c>
      <c r="D52" s="334" t="s">
        <v>306</v>
      </c>
      <c r="E52" s="12" t="s">
        <v>1750</v>
      </c>
      <c r="F52" s="12">
        <v>19</v>
      </c>
      <c r="G52" s="727"/>
      <c r="H52" s="704"/>
      <c r="K52" s="428">
        <v>890975568</v>
      </c>
      <c r="L52" s="440" t="s">
        <v>657</v>
      </c>
      <c r="M52" s="440" t="s">
        <v>64</v>
      </c>
      <c r="N52" s="428" t="s">
        <v>1040</v>
      </c>
      <c r="O52" s="429">
        <v>25</v>
      </c>
      <c r="P52" s="843"/>
      <c r="T52" s="772"/>
      <c r="U52" s="613" t="s">
        <v>3</v>
      </c>
      <c r="V52" s="476" t="s">
        <v>64</v>
      </c>
      <c r="W52" s="435" t="s">
        <v>1155</v>
      </c>
      <c r="X52" s="438" t="s">
        <v>116</v>
      </c>
      <c r="Y52" s="476" t="s">
        <v>2149</v>
      </c>
      <c r="Z52" s="435">
        <v>21</v>
      </c>
      <c r="AA52" s="436">
        <v>21</v>
      </c>
      <c r="AB52" s="805"/>
      <c r="AD52" s="608">
        <v>710978214</v>
      </c>
      <c r="AE52" s="608" t="s">
        <v>119</v>
      </c>
      <c r="AF52" s="608" t="s">
        <v>64</v>
      </c>
      <c r="AG52" s="118" t="s">
        <v>1604</v>
      </c>
      <c r="AH52" s="118">
        <v>41</v>
      </c>
      <c r="AI52" s="847"/>
    </row>
    <row r="53" spans="1:35" ht="61.95" customHeight="1" x14ac:dyDescent="0.3">
      <c r="A53" s="452" t="s">
        <v>103</v>
      </c>
      <c r="B53" s="452" t="s">
        <v>319</v>
      </c>
      <c r="C53" s="462" t="s">
        <v>78</v>
      </c>
      <c r="D53" s="452" t="s">
        <v>79</v>
      </c>
      <c r="E53" s="452" t="s">
        <v>1</v>
      </c>
      <c r="F53" s="452">
        <v>133</v>
      </c>
      <c r="G53" s="844">
        <f>SUM(F53,F55,F54)</f>
        <v>222</v>
      </c>
      <c r="H53" s="845">
        <f>SUM(G53,G56,G57)</f>
        <v>272</v>
      </c>
      <c r="K53" s="428">
        <v>890975568</v>
      </c>
      <c r="L53" s="440" t="s">
        <v>657</v>
      </c>
      <c r="M53" s="440" t="s">
        <v>64</v>
      </c>
      <c r="N53" s="428" t="s">
        <v>2059</v>
      </c>
      <c r="O53" s="429">
        <v>18</v>
      </c>
      <c r="P53" s="843"/>
      <c r="T53" s="772"/>
      <c r="U53" s="69" t="s">
        <v>141</v>
      </c>
      <c r="V53" s="12" t="s">
        <v>64</v>
      </c>
      <c r="W53" s="460" t="s">
        <v>71</v>
      </c>
      <c r="X53" s="75" t="s">
        <v>116</v>
      </c>
      <c r="Y53" s="76" t="s">
        <v>1</v>
      </c>
      <c r="Z53" s="88">
        <v>13</v>
      </c>
      <c r="AA53" s="392">
        <v>13</v>
      </c>
      <c r="AB53" s="754">
        <f>SUM(AA53,AA54,AA56)</f>
        <v>110</v>
      </c>
      <c r="AD53" s="118">
        <v>710978214</v>
      </c>
      <c r="AE53" s="118" t="s">
        <v>119</v>
      </c>
      <c r="AF53" s="118" t="s">
        <v>64</v>
      </c>
      <c r="AG53" s="118" t="s">
        <v>2400</v>
      </c>
      <c r="AH53" s="118">
        <v>35</v>
      </c>
      <c r="AI53" s="847"/>
    </row>
    <row r="54" spans="1:35" ht="61.95" customHeight="1" x14ac:dyDescent="0.3">
      <c r="A54" s="452" t="s">
        <v>103</v>
      </c>
      <c r="B54" s="452" t="s">
        <v>319</v>
      </c>
      <c r="C54" s="462" t="s">
        <v>101</v>
      </c>
      <c r="D54" s="452" t="s">
        <v>102</v>
      </c>
      <c r="E54" s="452" t="s">
        <v>1</v>
      </c>
      <c r="F54" s="452">
        <v>26</v>
      </c>
      <c r="G54" s="844"/>
      <c r="H54" s="845"/>
      <c r="K54" s="228">
        <v>890000250</v>
      </c>
      <c r="L54" s="192" t="s">
        <v>709</v>
      </c>
      <c r="M54" s="192" t="s">
        <v>200</v>
      </c>
      <c r="N54" s="228" t="s">
        <v>655</v>
      </c>
      <c r="O54" s="237">
        <v>42</v>
      </c>
      <c r="P54" s="720">
        <f>SUM(O54,O55,O56)</f>
        <v>168</v>
      </c>
      <c r="T54" s="772"/>
      <c r="U54" s="69" t="s">
        <v>141</v>
      </c>
      <c r="V54" s="12" t="s">
        <v>64</v>
      </c>
      <c r="W54" s="69" t="s">
        <v>71</v>
      </c>
      <c r="X54" s="334" t="s">
        <v>116</v>
      </c>
      <c r="Y54" s="12" t="s">
        <v>1624</v>
      </c>
      <c r="Z54" s="80">
        <v>20</v>
      </c>
      <c r="AA54" s="833">
        <f>SUM(Z54,Z55)</f>
        <v>31</v>
      </c>
      <c r="AB54" s="754"/>
      <c r="AD54" s="118">
        <v>710978214</v>
      </c>
      <c r="AE54" s="118" t="s">
        <v>119</v>
      </c>
      <c r="AF54" s="118" t="s">
        <v>64</v>
      </c>
      <c r="AG54" s="118" t="s">
        <v>2183</v>
      </c>
      <c r="AH54" s="118">
        <v>13</v>
      </c>
      <c r="AI54" s="847"/>
    </row>
    <row r="55" spans="1:35" ht="15.45" customHeight="1" x14ac:dyDescent="0.3">
      <c r="A55" s="452" t="s">
        <v>103</v>
      </c>
      <c r="B55" s="452" t="s">
        <v>319</v>
      </c>
      <c r="C55" s="452" t="s">
        <v>65</v>
      </c>
      <c r="D55" s="452" t="s">
        <v>66</v>
      </c>
      <c r="E55" s="452" t="s">
        <v>1</v>
      </c>
      <c r="F55" s="452">
        <v>63</v>
      </c>
      <c r="G55" s="844"/>
      <c r="H55" s="845"/>
      <c r="K55" s="228">
        <v>890000250</v>
      </c>
      <c r="L55" s="192" t="s">
        <v>709</v>
      </c>
      <c r="M55" s="192" t="s">
        <v>200</v>
      </c>
      <c r="N55" s="228" t="s">
        <v>2059</v>
      </c>
      <c r="O55" s="237">
        <v>94</v>
      </c>
      <c r="P55" s="720"/>
      <c r="T55" s="772"/>
      <c r="U55" s="69" t="s">
        <v>141</v>
      </c>
      <c r="V55" s="12" t="s">
        <v>64</v>
      </c>
      <c r="W55" s="69" t="s">
        <v>101</v>
      </c>
      <c r="X55" s="12" t="s">
        <v>127</v>
      </c>
      <c r="Y55" s="12" t="s">
        <v>1624</v>
      </c>
      <c r="Z55" s="80">
        <v>11</v>
      </c>
      <c r="AA55" s="834"/>
      <c r="AB55" s="754"/>
      <c r="AD55" s="610">
        <v>710781535</v>
      </c>
      <c r="AE55" s="610" t="s">
        <v>199</v>
      </c>
      <c r="AF55" s="610" t="s">
        <v>200</v>
      </c>
      <c r="AG55" s="602" t="s">
        <v>1</v>
      </c>
      <c r="AH55" s="610">
        <v>17</v>
      </c>
      <c r="AI55" s="846">
        <f>SUM(AH55,AH56,AH57,AH58,AH59)</f>
        <v>118</v>
      </c>
    </row>
    <row r="56" spans="1:35" ht="15.45" customHeight="1" x14ac:dyDescent="0.3">
      <c r="A56" s="452" t="s">
        <v>103</v>
      </c>
      <c r="B56" s="452" t="s">
        <v>319</v>
      </c>
      <c r="C56" s="452"/>
      <c r="D56" s="452"/>
      <c r="E56" s="452" t="s">
        <v>392</v>
      </c>
      <c r="F56" s="452">
        <v>11</v>
      </c>
      <c r="G56" s="451">
        <v>11</v>
      </c>
      <c r="H56" s="845"/>
      <c r="K56" s="228">
        <v>890000250</v>
      </c>
      <c r="L56" s="192" t="s">
        <v>709</v>
      </c>
      <c r="M56" s="192" t="s">
        <v>200</v>
      </c>
      <c r="N56" s="228" t="s">
        <v>2064</v>
      </c>
      <c r="O56" s="237">
        <v>32</v>
      </c>
      <c r="P56" s="720"/>
      <c r="T56" s="772"/>
      <c r="U56" s="69" t="s">
        <v>141</v>
      </c>
      <c r="V56" s="12" t="s">
        <v>64</v>
      </c>
      <c r="W56" s="69" t="s">
        <v>297</v>
      </c>
      <c r="X56" s="12" t="s">
        <v>188</v>
      </c>
      <c r="Y56" s="12" t="s">
        <v>1750</v>
      </c>
      <c r="Z56" s="12">
        <v>25</v>
      </c>
      <c r="AA56" s="835">
        <f>SUM(Z56,Z57,Z58)</f>
        <v>66</v>
      </c>
      <c r="AB56" s="754"/>
      <c r="AD56" s="610">
        <v>710781535</v>
      </c>
      <c r="AE56" s="610" t="s">
        <v>199</v>
      </c>
      <c r="AF56" s="610" t="s">
        <v>200</v>
      </c>
      <c r="AG56" s="602" t="s">
        <v>1604</v>
      </c>
      <c r="AH56" s="602">
        <v>61</v>
      </c>
      <c r="AI56" s="846"/>
    </row>
    <row r="57" spans="1:35" ht="136.05000000000001" customHeight="1" x14ac:dyDescent="0.3">
      <c r="A57" s="452" t="s">
        <v>103</v>
      </c>
      <c r="B57" s="452" t="s">
        <v>319</v>
      </c>
      <c r="C57" s="452" t="s">
        <v>1298</v>
      </c>
      <c r="D57" s="463" t="s">
        <v>1154</v>
      </c>
      <c r="E57" s="452" t="s">
        <v>1009</v>
      </c>
      <c r="F57" s="452">
        <v>39</v>
      </c>
      <c r="G57" s="451">
        <v>39</v>
      </c>
      <c r="H57" s="845"/>
      <c r="K57" s="488">
        <v>890002389</v>
      </c>
      <c r="L57" s="426" t="s">
        <v>721</v>
      </c>
      <c r="M57" s="426" t="s">
        <v>77</v>
      </c>
      <c r="N57" s="428" t="s">
        <v>655</v>
      </c>
      <c r="O57" s="440">
        <v>33</v>
      </c>
      <c r="T57" s="772"/>
      <c r="U57" s="69" t="s">
        <v>141</v>
      </c>
      <c r="V57" s="12" t="s">
        <v>64</v>
      </c>
      <c r="W57" s="69" t="s">
        <v>65</v>
      </c>
      <c r="X57" s="12" t="s">
        <v>66</v>
      </c>
      <c r="Y57" s="12" t="s">
        <v>1750</v>
      </c>
      <c r="Z57" s="12">
        <v>22</v>
      </c>
      <c r="AA57" s="836"/>
      <c r="AB57" s="754"/>
      <c r="AD57" s="610">
        <v>710781535</v>
      </c>
      <c r="AE57" s="610" t="s">
        <v>199</v>
      </c>
      <c r="AF57" s="610" t="s">
        <v>200</v>
      </c>
      <c r="AG57" s="602" t="s">
        <v>1878</v>
      </c>
      <c r="AH57" s="602">
        <v>14</v>
      </c>
      <c r="AI57" s="846"/>
    </row>
    <row r="58" spans="1:35" ht="61.95" customHeight="1" x14ac:dyDescent="0.3">
      <c r="A58" s="239" t="s">
        <v>2452</v>
      </c>
      <c r="B58" s="239" t="s">
        <v>200</v>
      </c>
      <c r="C58" s="460" t="s">
        <v>78</v>
      </c>
      <c r="D58" s="76" t="s">
        <v>503</v>
      </c>
      <c r="E58" s="76" t="s">
        <v>1</v>
      </c>
      <c r="F58" s="88">
        <v>14</v>
      </c>
      <c r="G58" s="69">
        <v>14</v>
      </c>
      <c r="H58" s="704">
        <f>SUM(G58,G59)</f>
        <v>56</v>
      </c>
      <c r="K58" s="228">
        <v>580972008</v>
      </c>
      <c r="L58" s="192" t="s">
        <v>726</v>
      </c>
      <c r="M58" s="192" t="s">
        <v>77</v>
      </c>
      <c r="N58" s="228" t="s">
        <v>655</v>
      </c>
      <c r="O58" s="237">
        <v>16</v>
      </c>
      <c r="P58" s="720">
        <f>SUM(O58,O59,O60,O61)</f>
        <v>167</v>
      </c>
      <c r="T58" s="772"/>
      <c r="U58" s="69" t="s">
        <v>141</v>
      </c>
      <c r="V58" s="12" t="s">
        <v>64</v>
      </c>
      <c r="W58" s="69" t="s">
        <v>165</v>
      </c>
      <c r="X58" s="334" t="s">
        <v>306</v>
      </c>
      <c r="Y58" s="12" t="s">
        <v>1750</v>
      </c>
      <c r="Z58" s="12">
        <v>19</v>
      </c>
      <c r="AA58" s="837"/>
      <c r="AB58" s="754"/>
      <c r="AD58" s="602">
        <v>710781535</v>
      </c>
      <c r="AE58" s="602" t="s">
        <v>199</v>
      </c>
      <c r="AF58" s="602" t="s">
        <v>200</v>
      </c>
      <c r="AG58" s="602" t="s">
        <v>2400</v>
      </c>
      <c r="AH58" s="602">
        <v>12</v>
      </c>
      <c r="AI58" s="846"/>
    </row>
    <row r="59" spans="1:35" ht="153" customHeight="1" x14ac:dyDescent="0.3">
      <c r="A59" s="239" t="s">
        <v>2452</v>
      </c>
      <c r="B59" s="239" t="s">
        <v>200</v>
      </c>
      <c r="C59" s="69" t="s">
        <v>71</v>
      </c>
      <c r="D59" s="334" t="s">
        <v>116</v>
      </c>
      <c r="E59" s="12" t="s">
        <v>1760</v>
      </c>
      <c r="F59" s="80">
        <v>31</v>
      </c>
      <c r="G59" s="727">
        <f>SUM(F59,F60)</f>
        <v>42</v>
      </c>
      <c r="H59" s="704"/>
      <c r="K59" s="228">
        <v>580972008</v>
      </c>
      <c r="L59" s="192" t="s">
        <v>726</v>
      </c>
      <c r="M59" s="192" t="s">
        <v>77</v>
      </c>
      <c r="N59" s="228" t="s">
        <v>1040</v>
      </c>
      <c r="O59" s="237">
        <v>22</v>
      </c>
      <c r="P59" s="720"/>
      <c r="T59" s="772"/>
      <c r="U59" s="451" t="s">
        <v>103</v>
      </c>
      <c r="V59" s="452" t="s">
        <v>319</v>
      </c>
      <c r="W59" s="462" t="s">
        <v>78</v>
      </c>
      <c r="X59" s="452" t="s">
        <v>79</v>
      </c>
      <c r="Y59" s="452" t="s">
        <v>1</v>
      </c>
      <c r="Z59" s="452">
        <v>133</v>
      </c>
      <c r="AA59" s="797">
        <f>SUM(Z59,Z61,Z60)</f>
        <v>222</v>
      </c>
      <c r="AB59" s="805">
        <f>SUM(AA59,AA62,AA63)</f>
        <v>272</v>
      </c>
      <c r="AD59" s="602">
        <v>710781535</v>
      </c>
      <c r="AE59" s="602" t="s">
        <v>199</v>
      </c>
      <c r="AF59" s="602" t="s">
        <v>200</v>
      </c>
      <c r="AG59" s="602" t="s">
        <v>2206</v>
      </c>
      <c r="AH59" s="602">
        <v>14</v>
      </c>
      <c r="AI59" s="846"/>
    </row>
    <row r="60" spans="1:35" ht="15.45" customHeight="1" x14ac:dyDescent="0.3">
      <c r="A60" s="239" t="s">
        <v>2452</v>
      </c>
      <c r="B60" s="239" t="s">
        <v>200</v>
      </c>
      <c r="C60" s="69" t="s">
        <v>78</v>
      </c>
      <c r="D60" s="12" t="s">
        <v>503</v>
      </c>
      <c r="E60" s="12" t="s">
        <v>1760</v>
      </c>
      <c r="F60" s="80">
        <v>11</v>
      </c>
      <c r="G60" s="727"/>
      <c r="H60" s="704"/>
      <c r="K60" s="228">
        <v>580972008</v>
      </c>
      <c r="L60" s="192" t="s">
        <v>726</v>
      </c>
      <c r="M60" s="192" t="s">
        <v>77</v>
      </c>
      <c r="N60" s="228" t="s">
        <v>1877</v>
      </c>
      <c r="O60" s="237">
        <v>20</v>
      </c>
      <c r="P60" s="720"/>
      <c r="T60" s="772"/>
      <c r="U60" s="451" t="s">
        <v>103</v>
      </c>
      <c r="V60" s="452" t="s">
        <v>319</v>
      </c>
      <c r="W60" s="462" t="s">
        <v>101</v>
      </c>
      <c r="X60" s="452" t="s">
        <v>102</v>
      </c>
      <c r="Y60" s="452" t="s">
        <v>1</v>
      </c>
      <c r="Z60" s="452">
        <v>26</v>
      </c>
      <c r="AA60" s="795"/>
      <c r="AB60" s="805"/>
      <c r="AD60" s="118">
        <v>890000300</v>
      </c>
      <c r="AE60" s="118" t="s">
        <v>680</v>
      </c>
      <c r="AF60" s="118" t="s">
        <v>200</v>
      </c>
      <c r="AG60" s="118" t="s">
        <v>654</v>
      </c>
      <c r="AH60" s="118">
        <v>30</v>
      </c>
      <c r="AI60" s="609"/>
    </row>
    <row r="61" spans="1:35" ht="15.45" customHeight="1" x14ac:dyDescent="0.3">
      <c r="A61" s="457" t="s">
        <v>2</v>
      </c>
      <c r="B61" s="465" t="s">
        <v>64</v>
      </c>
      <c r="C61" s="464" t="s">
        <v>78</v>
      </c>
      <c r="D61" s="435" t="s">
        <v>503</v>
      </c>
      <c r="E61" s="435" t="s">
        <v>2</v>
      </c>
      <c r="F61" s="436">
        <v>17</v>
      </c>
      <c r="G61" s="844">
        <f>SUM(F61,F62,F63)</f>
        <v>40</v>
      </c>
      <c r="K61" s="228">
        <v>580972008</v>
      </c>
      <c r="L61" s="192" t="s">
        <v>726</v>
      </c>
      <c r="M61" s="192" t="s">
        <v>77</v>
      </c>
      <c r="N61" s="70" t="s">
        <v>1889</v>
      </c>
      <c r="O61" s="237">
        <v>109</v>
      </c>
      <c r="P61" s="720"/>
      <c r="T61" s="772"/>
      <c r="U61" s="451" t="s">
        <v>103</v>
      </c>
      <c r="V61" s="452" t="s">
        <v>319</v>
      </c>
      <c r="W61" s="452" t="s">
        <v>65</v>
      </c>
      <c r="X61" s="452" t="s">
        <v>66</v>
      </c>
      <c r="Y61" s="452" t="s">
        <v>1</v>
      </c>
      <c r="Z61" s="452">
        <v>63</v>
      </c>
      <c r="AA61" s="796"/>
      <c r="AB61" s="805"/>
      <c r="AD61" s="602">
        <v>210010443</v>
      </c>
      <c r="AE61" s="602" t="s">
        <v>693</v>
      </c>
      <c r="AF61" s="602" t="s">
        <v>77</v>
      </c>
      <c r="AG61" s="602" t="s">
        <v>654</v>
      </c>
      <c r="AH61" s="602">
        <v>13</v>
      </c>
      <c r="AI61" s="846">
        <f>SUM(AH61,AH62)</f>
        <v>25</v>
      </c>
    </row>
    <row r="62" spans="1:35" ht="15.45" customHeight="1" x14ac:dyDescent="0.3">
      <c r="A62" s="457" t="s">
        <v>2</v>
      </c>
      <c r="B62" s="465" t="s">
        <v>64</v>
      </c>
      <c r="C62" s="435" t="s">
        <v>65</v>
      </c>
      <c r="D62" s="435" t="s">
        <v>66</v>
      </c>
      <c r="E62" s="435" t="s">
        <v>2</v>
      </c>
      <c r="F62" s="436">
        <v>12</v>
      </c>
      <c r="G62" s="844"/>
      <c r="K62" s="428">
        <v>580780203</v>
      </c>
      <c r="L62" s="440" t="s">
        <v>696</v>
      </c>
      <c r="M62" s="440" t="s">
        <v>77</v>
      </c>
      <c r="N62" s="428" t="s">
        <v>655</v>
      </c>
      <c r="O62" s="429">
        <v>11</v>
      </c>
      <c r="P62" s="843">
        <f>SUM(O62,O63,O64,O65,O66,O67)</f>
        <v>343</v>
      </c>
      <c r="T62" s="772"/>
      <c r="U62" s="451" t="s">
        <v>103</v>
      </c>
      <c r="V62" s="452" t="s">
        <v>319</v>
      </c>
      <c r="W62" s="452"/>
      <c r="X62" s="452"/>
      <c r="Y62" s="452" t="s">
        <v>392</v>
      </c>
      <c r="Z62" s="452">
        <v>11</v>
      </c>
      <c r="AA62" s="484">
        <v>11</v>
      </c>
      <c r="AB62" s="805"/>
      <c r="AD62" s="602">
        <v>210010443</v>
      </c>
      <c r="AE62" s="602" t="s">
        <v>693</v>
      </c>
      <c r="AF62" s="602" t="s">
        <v>77</v>
      </c>
      <c r="AG62" s="602" t="s">
        <v>1181</v>
      </c>
      <c r="AH62" s="602">
        <v>12</v>
      </c>
      <c r="AI62" s="846"/>
    </row>
    <row r="63" spans="1:35" ht="93" customHeight="1" x14ac:dyDescent="0.3">
      <c r="A63" s="457" t="s">
        <v>2</v>
      </c>
      <c r="B63" s="465" t="s">
        <v>64</v>
      </c>
      <c r="C63" s="464" t="s">
        <v>101</v>
      </c>
      <c r="D63" s="435" t="s">
        <v>102</v>
      </c>
      <c r="E63" s="435" t="s">
        <v>2</v>
      </c>
      <c r="F63" s="436">
        <v>11</v>
      </c>
      <c r="G63" s="844"/>
      <c r="K63" s="428">
        <v>580780203</v>
      </c>
      <c r="L63" s="440" t="s">
        <v>696</v>
      </c>
      <c r="M63" s="440" t="s">
        <v>77</v>
      </c>
      <c r="N63" s="428" t="s">
        <v>722</v>
      </c>
      <c r="O63" s="429">
        <v>49</v>
      </c>
      <c r="P63" s="843"/>
      <c r="T63" s="772"/>
      <c r="U63" s="451" t="s">
        <v>103</v>
      </c>
      <c r="V63" s="452" t="s">
        <v>319</v>
      </c>
      <c r="W63" s="452" t="s">
        <v>1298</v>
      </c>
      <c r="X63" s="463" t="s">
        <v>1154</v>
      </c>
      <c r="Y63" s="452" t="s">
        <v>1009</v>
      </c>
      <c r="Z63" s="452">
        <v>39</v>
      </c>
      <c r="AA63" s="484">
        <v>39</v>
      </c>
      <c r="AB63" s="805"/>
      <c r="AD63" s="118">
        <v>890975527</v>
      </c>
      <c r="AE63" s="118" t="s">
        <v>655</v>
      </c>
      <c r="AF63" s="118" t="s">
        <v>64</v>
      </c>
      <c r="AG63" s="118" t="s">
        <v>655</v>
      </c>
      <c r="AH63" s="118">
        <v>587</v>
      </c>
      <c r="AI63" s="609"/>
    </row>
    <row r="64" spans="1:35" ht="15.45" customHeight="1" x14ac:dyDescent="0.3">
      <c r="A64" s="118" t="s">
        <v>529</v>
      </c>
      <c r="B64" s="118" t="s">
        <v>530</v>
      </c>
      <c r="C64" s="118" t="s">
        <v>65</v>
      </c>
      <c r="D64" s="118" t="s">
        <v>66</v>
      </c>
      <c r="E64" s="118" t="s">
        <v>392</v>
      </c>
      <c r="F64" s="88">
        <v>43</v>
      </c>
      <c r="G64" s="69">
        <v>43</v>
      </c>
      <c r="K64" s="428">
        <v>580780203</v>
      </c>
      <c r="L64" s="440" t="s">
        <v>696</v>
      </c>
      <c r="M64" s="440" t="s">
        <v>77</v>
      </c>
      <c r="N64" s="428" t="s">
        <v>1040</v>
      </c>
      <c r="O64" s="429">
        <v>13</v>
      </c>
      <c r="P64" s="843"/>
      <c r="T64" s="772"/>
      <c r="U64" s="616" t="s">
        <v>2460</v>
      </c>
      <c r="V64" s="239" t="s">
        <v>200</v>
      </c>
      <c r="W64" s="460" t="s">
        <v>78</v>
      </c>
      <c r="X64" s="76" t="s">
        <v>503</v>
      </c>
      <c r="Y64" s="76" t="s">
        <v>1</v>
      </c>
      <c r="Z64" s="88">
        <v>14</v>
      </c>
      <c r="AA64" s="392">
        <v>14</v>
      </c>
      <c r="AB64" s="754">
        <f>SUM(AA64,AA65,AA67,AA68)</f>
        <v>79</v>
      </c>
      <c r="AD64" s="602">
        <v>890000318</v>
      </c>
      <c r="AE64" s="602" t="s">
        <v>694</v>
      </c>
      <c r="AF64" s="602" t="s">
        <v>77</v>
      </c>
      <c r="AG64" s="602" t="s">
        <v>655</v>
      </c>
      <c r="AH64" s="602">
        <v>440</v>
      </c>
      <c r="AI64" s="846">
        <f>SUM(AH64,AH65,AH66,AH67,AH68)</f>
        <v>623</v>
      </c>
    </row>
    <row r="65" spans="1:35" ht="61.95" customHeight="1" x14ac:dyDescent="0.3">
      <c r="A65" s="465" t="s">
        <v>680</v>
      </c>
      <c r="B65" s="465" t="s">
        <v>200</v>
      </c>
      <c r="C65" s="466" t="s">
        <v>91</v>
      </c>
      <c r="D65" s="457" t="s">
        <v>92</v>
      </c>
      <c r="E65" s="457" t="s">
        <v>654</v>
      </c>
      <c r="F65" s="433">
        <v>30</v>
      </c>
      <c r="G65" s="451">
        <v>30</v>
      </c>
      <c r="K65" s="428">
        <v>580780203</v>
      </c>
      <c r="L65" s="440" t="s">
        <v>696</v>
      </c>
      <c r="M65" s="440" t="s">
        <v>77</v>
      </c>
      <c r="N65" s="428" t="s">
        <v>1878</v>
      </c>
      <c r="O65" s="429">
        <v>23</v>
      </c>
      <c r="P65" s="843"/>
      <c r="T65" s="772"/>
      <c r="U65" s="616" t="s">
        <v>199</v>
      </c>
      <c r="V65" s="239" t="s">
        <v>200</v>
      </c>
      <c r="W65" s="69" t="s">
        <v>71</v>
      </c>
      <c r="X65" s="334" t="s">
        <v>116</v>
      </c>
      <c r="Y65" s="12" t="s">
        <v>1760</v>
      </c>
      <c r="Z65" s="80">
        <v>31</v>
      </c>
      <c r="AA65" s="833">
        <f>SUM(Z65,Z66)</f>
        <v>42</v>
      </c>
      <c r="AB65" s="754"/>
      <c r="AD65" s="602">
        <v>890000318</v>
      </c>
      <c r="AE65" s="602" t="s">
        <v>694</v>
      </c>
      <c r="AF65" s="602" t="s">
        <v>77</v>
      </c>
      <c r="AG65" s="602" t="s">
        <v>1040</v>
      </c>
      <c r="AH65" s="602">
        <v>31</v>
      </c>
      <c r="AI65" s="846"/>
    </row>
    <row r="66" spans="1:35" ht="15.45" customHeight="1" x14ac:dyDescent="0.3">
      <c r="A66" s="155" t="s">
        <v>693</v>
      </c>
      <c r="B66" s="469" t="s">
        <v>77</v>
      </c>
      <c r="C66" s="325" t="s">
        <v>91</v>
      </c>
      <c r="D66" s="118" t="s">
        <v>92</v>
      </c>
      <c r="E66" s="118" t="s">
        <v>654</v>
      </c>
      <c r="F66" s="326">
        <v>13</v>
      </c>
      <c r="G66" s="228">
        <v>13</v>
      </c>
      <c r="H66" s="704">
        <f>SUM(G66,G67)</f>
        <v>25</v>
      </c>
      <c r="K66" s="428">
        <v>580780203</v>
      </c>
      <c r="L66" s="440" t="s">
        <v>696</v>
      </c>
      <c r="M66" s="440" t="s">
        <v>77</v>
      </c>
      <c r="N66" s="428" t="s">
        <v>1889</v>
      </c>
      <c r="O66" s="429">
        <v>232</v>
      </c>
      <c r="P66" s="843"/>
      <c r="T66" s="773"/>
      <c r="U66" s="616" t="s">
        <v>2460</v>
      </c>
      <c r="V66" s="239" t="s">
        <v>200</v>
      </c>
      <c r="W66" s="69" t="s">
        <v>78</v>
      </c>
      <c r="X66" s="12" t="s">
        <v>503</v>
      </c>
      <c r="Y66" s="12" t="s">
        <v>1760</v>
      </c>
      <c r="Z66" s="80">
        <v>11</v>
      </c>
      <c r="AA66" s="840"/>
      <c r="AB66" s="754"/>
      <c r="AD66" s="602">
        <v>890000318</v>
      </c>
      <c r="AE66" s="602" t="s">
        <v>694</v>
      </c>
      <c r="AF66" s="602" t="s">
        <v>77</v>
      </c>
      <c r="AG66" s="602" t="s">
        <v>2059</v>
      </c>
      <c r="AH66" s="602">
        <v>40</v>
      </c>
      <c r="AI66" s="846"/>
    </row>
    <row r="67" spans="1:35" ht="62.4" x14ac:dyDescent="0.3">
      <c r="A67" s="155" t="s">
        <v>693</v>
      </c>
      <c r="B67" s="469" t="s">
        <v>77</v>
      </c>
      <c r="C67" s="226" t="s">
        <v>91</v>
      </c>
      <c r="D67" s="226" t="s">
        <v>92</v>
      </c>
      <c r="E67" s="226" t="s">
        <v>1181</v>
      </c>
      <c r="F67" s="227">
        <v>12</v>
      </c>
      <c r="G67" s="228">
        <v>12</v>
      </c>
      <c r="H67" s="737"/>
      <c r="K67" s="428">
        <v>580780203</v>
      </c>
      <c r="L67" s="440" t="s">
        <v>696</v>
      </c>
      <c r="M67" s="440" t="s">
        <v>77</v>
      </c>
      <c r="N67" s="428" t="s">
        <v>1947</v>
      </c>
      <c r="O67" s="429">
        <v>15</v>
      </c>
      <c r="P67" s="843"/>
      <c r="U67" s="242" t="s">
        <v>199</v>
      </c>
      <c r="V67" s="242" t="s">
        <v>200</v>
      </c>
      <c r="W67" s="118" t="s">
        <v>1155</v>
      </c>
      <c r="X67" s="82" t="s">
        <v>116</v>
      </c>
      <c r="Y67" s="118" t="s">
        <v>2400</v>
      </c>
      <c r="Z67" s="76">
        <v>12</v>
      </c>
      <c r="AA67" s="77">
        <v>12</v>
      </c>
      <c r="AB67" s="754"/>
      <c r="AD67" s="602">
        <v>890000318</v>
      </c>
      <c r="AE67" s="602" t="s">
        <v>694</v>
      </c>
      <c r="AF67" s="602" t="s">
        <v>77</v>
      </c>
      <c r="AG67" s="602" t="s">
        <v>2064</v>
      </c>
      <c r="AH67" s="602">
        <v>96</v>
      </c>
      <c r="AI67" s="846"/>
    </row>
    <row r="68" spans="1:35" ht="139.5" customHeight="1" x14ac:dyDescent="0.3">
      <c r="A68" s="471" t="s">
        <v>681</v>
      </c>
      <c r="B68" s="471" t="s">
        <v>319</v>
      </c>
      <c r="C68" s="458" t="s">
        <v>71</v>
      </c>
      <c r="D68" s="438" t="s">
        <v>116</v>
      </c>
      <c r="E68" s="435" t="s">
        <v>700</v>
      </c>
      <c r="F68" s="437">
        <v>39</v>
      </c>
      <c r="G68" s="484">
        <v>39</v>
      </c>
      <c r="H68" s="845">
        <f>SUM(G68,G69,G73)</f>
        <v>137</v>
      </c>
      <c r="K68" s="228">
        <v>580972610</v>
      </c>
      <c r="L68" s="192" t="s">
        <v>695</v>
      </c>
      <c r="M68" s="192" t="s">
        <v>64</v>
      </c>
      <c r="N68" s="228" t="s">
        <v>717</v>
      </c>
      <c r="O68" s="237">
        <v>15</v>
      </c>
      <c r="P68" s="704">
        <f>SUM(O68,O69,O70,O71)</f>
        <v>99</v>
      </c>
      <c r="U68" s="527" t="s">
        <v>199</v>
      </c>
      <c r="V68" s="527" t="s">
        <v>200</v>
      </c>
      <c r="W68" s="569" t="s">
        <v>1127</v>
      </c>
      <c r="X68" s="27" t="s">
        <v>1128</v>
      </c>
      <c r="Y68" s="187" t="s">
        <v>2147</v>
      </c>
      <c r="Z68" s="27">
        <v>11</v>
      </c>
      <c r="AA68" s="77">
        <v>11</v>
      </c>
      <c r="AB68" s="754"/>
      <c r="AD68" s="602">
        <v>890000318</v>
      </c>
      <c r="AE68" s="602" t="s">
        <v>694</v>
      </c>
      <c r="AF68" s="602" t="s">
        <v>77</v>
      </c>
      <c r="AG68" s="602" t="s">
        <v>721</v>
      </c>
      <c r="AH68" s="602">
        <v>16</v>
      </c>
      <c r="AI68" s="846"/>
    </row>
    <row r="69" spans="1:35" x14ac:dyDescent="0.3">
      <c r="A69" s="471" t="s">
        <v>681</v>
      </c>
      <c r="B69" s="471" t="s">
        <v>319</v>
      </c>
      <c r="C69" s="458" t="s">
        <v>101</v>
      </c>
      <c r="D69" s="435" t="s">
        <v>102</v>
      </c>
      <c r="E69" s="435" t="s">
        <v>658</v>
      </c>
      <c r="F69" s="437">
        <v>25</v>
      </c>
      <c r="G69" s="829">
        <f>SUM(F69,F70,F71,F72)</f>
        <v>84</v>
      </c>
      <c r="H69" s="845"/>
      <c r="K69" s="228">
        <v>580972610</v>
      </c>
      <c r="L69" s="192" t="s">
        <v>695</v>
      </c>
      <c r="M69" s="192" t="s">
        <v>64</v>
      </c>
      <c r="N69" s="228" t="s">
        <v>722</v>
      </c>
      <c r="O69" s="237">
        <v>18</v>
      </c>
      <c r="P69" s="704"/>
      <c r="T69" s="774" t="s">
        <v>2453</v>
      </c>
      <c r="U69" s="617" t="s">
        <v>2</v>
      </c>
      <c r="V69" s="465" t="s">
        <v>64</v>
      </c>
      <c r="W69" s="464" t="s">
        <v>78</v>
      </c>
      <c r="X69" s="435" t="s">
        <v>503</v>
      </c>
      <c r="Y69" s="435" t="s">
        <v>2</v>
      </c>
      <c r="Z69" s="436">
        <v>17</v>
      </c>
      <c r="AA69" s="818">
        <f>SUM(Z69,Z70,Z71)</f>
        <v>40</v>
      </c>
      <c r="AD69" s="118">
        <v>580971349</v>
      </c>
      <c r="AE69" s="118" t="s">
        <v>681</v>
      </c>
      <c r="AF69" s="118" t="s">
        <v>77</v>
      </c>
      <c r="AG69" s="118" t="s">
        <v>655</v>
      </c>
      <c r="AH69" s="118">
        <v>76</v>
      </c>
      <c r="AI69" s="847">
        <f>SUM(AH69,AH70,AH71,AH72,AH73,AH74)</f>
        <v>324</v>
      </c>
    </row>
    <row r="70" spans="1:35" ht="15.45" customHeight="1" x14ac:dyDescent="0.3">
      <c r="A70" s="471" t="s">
        <v>681</v>
      </c>
      <c r="B70" s="471" t="s">
        <v>319</v>
      </c>
      <c r="C70" s="458" t="s">
        <v>65</v>
      </c>
      <c r="D70" s="468" t="s">
        <v>66</v>
      </c>
      <c r="E70" s="435" t="s">
        <v>658</v>
      </c>
      <c r="F70" s="437">
        <v>21</v>
      </c>
      <c r="G70" s="830"/>
      <c r="H70" s="845"/>
      <c r="K70" s="228">
        <v>580972610</v>
      </c>
      <c r="L70" s="192" t="s">
        <v>695</v>
      </c>
      <c r="M70" s="192" t="s">
        <v>64</v>
      </c>
      <c r="N70" s="69" t="s">
        <v>695</v>
      </c>
      <c r="O70" s="80">
        <v>30</v>
      </c>
      <c r="P70" s="704"/>
      <c r="T70" s="774"/>
      <c r="U70" s="617" t="s">
        <v>2</v>
      </c>
      <c r="V70" s="465" t="s">
        <v>64</v>
      </c>
      <c r="W70" s="435" t="s">
        <v>65</v>
      </c>
      <c r="X70" s="435" t="s">
        <v>66</v>
      </c>
      <c r="Y70" s="435" t="s">
        <v>2</v>
      </c>
      <c r="Z70" s="436">
        <v>12</v>
      </c>
      <c r="AA70" s="808"/>
      <c r="AD70" s="118">
        <v>580971349</v>
      </c>
      <c r="AE70" s="118" t="s">
        <v>681</v>
      </c>
      <c r="AF70" s="118" t="s">
        <v>77</v>
      </c>
      <c r="AG70" s="118" t="s">
        <v>717</v>
      </c>
      <c r="AH70" s="118">
        <v>14</v>
      </c>
      <c r="AI70" s="847"/>
    </row>
    <row r="71" spans="1:35" ht="15.45" customHeight="1" x14ac:dyDescent="0.3">
      <c r="A71" s="471" t="s">
        <v>681</v>
      </c>
      <c r="B71" s="471" t="s">
        <v>319</v>
      </c>
      <c r="C71" s="458" t="s">
        <v>78</v>
      </c>
      <c r="D71" s="435" t="s">
        <v>93</v>
      </c>
      <c r="E71" s="435" t="s">
        <v>658</v>
      </c>
      <c r="F71" s="437">
        <v>20</v>
      </c>
      <c r="G71" s="830"/>
      <c r="H71" s="845"/>
      <c r="K71" s="228">
        <v>580972610</v>
      </c>
      <c r="L71" s="192" t="s">
        <v>695</v>
      </c>
      <c r="M71" s="192" t="s">
        <v>64</v>
      </c>
      <c r="N71" s="69" t="s">
        <v>1889</v>
      </c>
      <c r="O71" s="80">
        <v>36</v>
      </c>
      <c r="P71" s="704"/>
      <c r="T71" s="774"/>
      <c r="U71" s="617" t="s">
        <v>2</v>
      </c>
      <c r="V71" s="465" t="s">
        <v>64</v>
      </c>
      <c r="W71" s="464" t="s">
        <v>101</v>
      </c>
      <c r="X71" s="435" t="s">
        <v>102</v>
      </c>
      <c r="Y71" s="435" t="s">
        <v>2</v>
      </c>
      <c r="Z71" s="436">
        <v>11</v>
      </c>
      <c r="AA71" s="809"/>
      <c r="AD71" s="118">
        <v>580971349</v>
      </c>
      <c r="AE71" s="118" t="s">
        <v>681</v>
      </c>
      <c r="AF71" s="118" t="s">
        <v>77</v>
      </c>
      <c r="AG71" s="118" t="s">
        <v>722</v>
      </c>
      <c r="AH71" s="118">
        <v>142</v>
      </c>
      <c r="AI71" s="847"/>
    </row>
    <row r="72" spans="1:35" ht="15.45" customHeight="1" x14ac:dyDescent="0.3">
      <c r="A72" s="471" t="s">
        <v>681</v>
      </c>
      <c r="B72" s="471" t="s">
        <v>319</v>
      </c>
      <c r="C72" s="456" t="s">
        <v>117</v>
      </c>
      <c r="D72" s="457" t="s">
        <v>118</v>
      </c>
      <c r="E72" s="457" t="s">
        <v>658</v>
      </c>
      <c r="F72" s="433">
        <v>18</v>
      </c>
      <c r="G72" s="831"/>
      <c r="H72" s="845"/>
      <c r="K72" s="428">
        <v>890975535</v>
      </c>
      <c r="L72" s="440" t="s">
        <v>656</v>
      </c>
      <c r="M72" s="440" t="s">
        <v>64</v>
      </c>
      <c r="N72" s="440" t="s">
        <v>655</v>
      </c>
      <c r="O72" s="440">
        <v>41</v>
      </c>
      <c r="P72" s="843">
        <f>SUM(O72,O73,O74,O75)</f>
        <v>246</v>
      </c>
      <c r="T72" s="774"/>
      <c r="U72" s="618" t="s">
        <v>529</v>
      </c>
      <c r="V72" s="118" t="s">
        <v>530</v>
      </c>
      <c r="W72" s="118" t="s">
        <v>65</v>
      </c>
      <c r="X72" s="118" t="s">
        <v>66</v>
      </c>
      <c r="Y72" s="118" t="s">
        <v>392</v>
      </c>
      <c r="Z72" s="88">
        <v>43</v>
      </c>
      <c r="AA72" s="392">
        <v>43</v>
      </c>
      <c r="AB72" s="754">
        <f>SUM(AA72,AA73)</f>
        <v>63</v>
      </c>
      <c r="AD72" s="118">
        <v>580971349</v>
      </c>
      <c r="AE72" s="118" t="s">
        <v>681</v>
      </c>
      <c r="AF72" s="118" t="s">
        <v>77</v>
      </c>
      <c r="AG72" s="118" t="s">
        <v>1889</v>
      </c>
      <c r="AH72" s="118">
        <v>65</v>
      </c>
      <c r="AI72" s="847"/>
    </row>
    <row r="73" spans="1:35" ht="153" customHeight="1" x14ac:dyDescent="0.3">
      <c r="A73" s="471" t="s">
        <v>681</v>
      </c>
      <c r="B73" s="471" t="s">
        <v>319</v>
      </c>
      <c r="C73" s="451" t="s">
        <v>71</v>
      </c>
      <c r="D73" s="463" t="s">
        <v>116</v>
      </c>
      <c r="E73" s="452" t="s">
        <v>1889</v>
      </c>
      <c r="F73" s="452">
        <v>14</v>
      </c>
      <c r="G73" s="484">
        <v>14</v>
      </c>
      <c r="H73" s="845"/>
      <c r="K73" s="428">
        <v>890975535</v>
      </c>
      <c r="L73" s="440" t="s">
        <v>656</v>
      </c>
      <c r="M73" s="440" t="s">
        <v>64</v>
      </c>
      <c r="N73" s="440" t="s">
        <v>656</v>
      </c>
      <c r="O73" s="440">
        <v>169</v>
      </c>
      <c r="P73" s="843"/>
      <c r="T73" s="774"/>
      <c r="U73" s="328" t="s">
        <v>96</v>
      </c>
      <c r="V73" s="155" t="s">
        <v>64</v>
      </c>
      <c r="W73" s="155" t="s">
        <v>65</v>
      </c>
      <c r="X73" s="578" t="s">
        <v>66</v>
      </c>
      <c r="Y73" s="155" t="s">
        <v>2149</v>
      </c>
      <c r="Z73" s="187">
        <v>20</v>
      </c>
      <c r="AA73" s="88">
        <v>20</v>
      </c>
      <c r="AB73" s="754"/>
      <c r="AD73" s="118">
        <v>580971349</v>
      </c>
      <c r="AE73" s="118" t="s">
        <v>681</v>
      </c>
      <c r="AF73" s="118" t="s">
        <v>77</v>
      </c>
      <c r="AG73" s="118" t="s">
        <v>721</v>
      </c>
      <c r="AH73" s="118">
        <v>11</v>
      </c>
      <c r="AI73" s="847"/>
    </row>
    <row r="74" spans="1:35" ht="139.5" customHeight="1" x14ac:dyDescent="0.3">
      <c r="A74" s="479" t="s">
        <v>655</v>
      </c>
      <c r="B74" s="479" t="s">
        <v>64</v>
      </c>
      <c r="C74" s="325" t="s">
        <v>71</v>
      </c>
      <c r="D74" s="82" t="s">
        <v>116</v>
      </c>
      <c r="E74" s="60" t="s">
        <v>655</v>
      </c>
      <c r="F74" s="326">
        <v>62</v>
      </c>
      <c r="G74" s="742">
        <f>SUM(F74,F75,F76,F77,F78,F79,F80,F81,F82,F83,F84,F85,F86,F87)</f>
        <v>504</v>
      </c>
      <c r="K74" s="428">
        <v>890975535</v>
      </c>
      <c r="L74" s="440" t="s">
        <v>656</v>
      </c>
      <c r="M74" s="440" t="s">
        <v>64</v>
      </c>
      <c r="N74" s="440" t="s">
        <v>1040</v>
      </c>
      <c r="O74" s="440">
        <v>12</v>
      </c>
      <c r="P74" s="843"/>
      <c r="T74" s="774"/>
      <c r="U74" s="614" t="s">
        <v>680</v>
      </c>
      <c r="V74" s="465" t="s">
        <v>200</v>
      </c>
      <c r="W74" s="466" t="s">
        <v>91</v>
      </c>
      <c r="X74" s="457" t="s">
        <v>92</v>
      </c>
      <c r="Y74" s="457" t="s">
        <v>654</v>
      </c>
      <c r="Z74" s="433">
        <v>30</v>
      </c>
      <c r="AA74" s="451">
        <v>30</v>
      </c>
      <c r="AD74" s="118">
        <v>580971349</v>
      </c>
      <c r="AE74" s="118" t="s">
        <v>681</v>
      </c>
      <c r="AF74" s="118" t="s">
        <v>77</v>
      </c>
      <c r="AG74" s="118" t="s">
        <v>2142</v>
      </c>
      <c r="AH74" s="118">
        <v>16</v>
      </c>
      <c r="AI74" s="847"/>
    </row>
    <row r="75" spans="1:35" ht="15.45" customHeight="1" x14ac:dyDescent="0.3">
      <c r="A75" s="479" t="s">
        <v>655</v>
      </c>
      <c r="B75" s="479" t="s">
        <v>64</v>
      </c>
      <c r="C75" s="325" t="s">
        <v>65</v>
      </c>
      <c r="D75" s="325" t="s">
        <v>66</v>
      </c>
      <c r="E75" s="60" t="s">
        <v>655</v>
      </c>
      <c r="F75" s="326">
        <v>36</v>
      </c>
      <c r="G75" s="742"/>
      <c r="K75" s="428">
        <v>890975535</v>
      </c>
      <c r="L75" s="440" t="s">
        <v>656</v>
      </c>
      <c r="M75" s="440" t="s">
        <v>64</v>
      </c>
      <c r="N75" s="440" t="s">
        <v>971</v>
      </c>
      <c r="O75" s="440">
        <v>24</v>
      </c>
      <c r="P75" s="843"/>
      <c r="T75" s="774"/>
      <c r="U75" s="328" t="s">
        <v>693</v>
      </c>
      <c r="V75" s="469" t="s">
        <v>77</v>
      </c>
      <c r="W75" s="325" t="s">
        <v>91</v>
      </c>
      <c r="X75" s="118" t="s">
        <v>92</v>
      </c>
      <c r="Y75" s="118" t="s">
        <v>654</v>
      </c>
      <c r="Z75" s="326">
        <v>13</v>
      </c>
      <c r="AA75" s="292">
        <v>13</v>
      </c>
      <c r="AB75" s="754">
        <f>SUM(AA75,AA76)</f>
        <v>25</v>
      </c>
      <c r="AD75" s="602">
        <v>890975568</v>
      </c>
      <c r="AE75" s="602" t="s">
        <v>657</v>
      </c>
      <c r="AF75" s="602" t="s">
        <v>64</v>
      </c>
      <c r="AG75" s="602" t="s">
        <v>655</v>
      </c>
      <c r="AH75" s="602">
        <v>56</v>
      </c>
      <c r="AI75" s="846">
        <f>SUM(AH75,AH76,AH77,AH78,AH79,AH80)</f>
        <v>297</v>
      </c>
    </row>
    <row r="76" spans="1:35" ht="15.45" customHeight="1" x14ac:dyDescent="0.3">
      <c r="A76" s="479" t="s">
        <v>655</v>
      </c>
      <c r="B76" s="479" t="s">
        <v>64</v>
      </c>
      <c r="C76" s="325" t="s">
        <v>78</v>
      </c>
      <c r="D76" s="118" t="s">
        <v>93</v>
      </c>
      <c r="E76" s="60" t="s">
        <v>655</v>
      </c>
      <c r="F76" s="326">
        <v>80</v>
      </c>
      <c r="G76" s="742"/>
      <c r="K76" s="206">
        <v>210986089</v>
      </c>
      <c r="L76" s="220" t="s">
        <v>1007</v>
      </c>
      <c r="M76" s="220" t="s">
        <v>1008</v>
      </c>
      <c r="N76" s="12" t="s">
        <v>1007</v>
      </c>
      <c r="O76" s="12">
        <v>439</v>
      </c>
      <c r="P76" s="704">
        <f>SUM(O76,O77)</f>
        <v>489</v>
      </c>
      <c r="T76" s="774"/>
      <c r="U76" s="328" t="s">
        <v>693</v>
      </c>
      <c r="V76" s="469" t="s">
        <v>77</v>
      </c>
      <c r="W76" s="226" t="s">
        <v>91</v>
      </c>
      <c r="X76" s="226" t="s">
        <v>92</v>
      </c>
      <c r="Y76" s="226" t="s">
        <v>1181</v>
      </c>
      <c r="Z76" s="227">
        <v>12</v>
      </c>
      <c r="AA76" s="292">
        <v>12</v>
      </c>
      <c r="AB76" s="754"/>
      <c r="AD76" s="602">
        <v>890975568</v>
      </c>
      <c r="AE76" s="602" t="s">
        <v>657</v>
      </c>
      <c r="AF76" s="602" t="s">
        <v>64</v>
      </c>
      <c r="AG76" s="602" t="s">
        <v>657</v>
      </c>
      <c r="AH76" s="612">
        <v>127</v>
      </c>
      <c r="AI76" s="846"/>
    </row>
    <row r="77" spans="1:35" ht="61.95" customHeight="1" x14ac:dyDescent="0.3">
      <c r="A77" s="479" t="s">
        <v>655</v>
      </c>
      <c r="B77" s="479" t="s">
        <v>64</v>
      </c>
      <c r="C77" s="325" t="s">
        <v>101</v>
      </c>
      <c r="D77" s="118" t="s">
        <v>102</v>
      </c>
      <c r="E77" s="60" t="s">
        <v>655</v>
      </c>
      <c r="F77" s="326">
        <v>70</v>
      </c>
      <c r="G77" s="742"/>
      <c r="K77" s="206">
        <v>210986089</v>
      </c>
      <c r="L77" s="220" t="s">
        <v>1007</v>
      </c>
      <c r="M77" s="220" t="s">
        <v>1008</v>
      </c>
      <c r="N77" s="15" t="s">
        <v>1040</v>
      </c>
      <c r="O77" s="12">
        <v>50</v>
      </c>
      <c r="P77" s="704"/>
      <c r="T77" s="774"/>
      <c r="U77" s="619" t="s">
        <v>681</v>
      </c>
      <c r="V77" s="471" t="s">
        <v>319</v>
      </c>
      <c r="W77" s="458" t="s">
        <v>71</v>
      </c>
      <c r="X77" s="438" t="s">
        <v>116</v>
      </c>
      <c r="Y77" s="435" t="s">
        <v>700</v>
      </c>
      <c r="Z77" s="437">
        <v>39</v>
      </c>
      <c r="AA77" s="484">
        <v>39</v>
      </c>
      <c r="AB77" s="805">
        <f>SUM(AA77,AA78,AA82)</f>
        <v>137</v>
      </c>
      <c r="AD77" s="602">
        <v>890975568</v>
      </c>
      <c r="AE77" s="602" t="s">
        <v>657</v>
      </c>
      <c r="AF77" s="602" t="s">
        <v>64</v>
      </c>
      <c r="AG77" s="602" t="s">
        <v>1040</v>
      </c>
      <c r="AH77" s="602">
        <v>25</v>
      </c>
      <c r="AI77" s="846"/>
    </row>
    <row r="78" spans="1:35" ht="15.45" customHeight="1" x14ac:dyDescent="0.3">
      <c r="A78" s="479" t="s">
        <v>655</v>
      </c>
      <c r="B78" s="479" t="s">
        <v>64</v>
      </c>
      <c r="C78" s="325" t="s">
        <v>157</v>
      </c>
      <c r="D78" s="118" t="s">
        <v>158</v>
      </c>
      <c r="E78" s="60" t="s">
        <v>655</v>
      </c>
      <c r="F78" s="326">
        <v>31</v>
      </c>
      <c r="G78" s="742"/>
      <c r="K78" s="428">
        <v>210780276</v>
      </c>
      <c r="L78" s="440" t="s">
        <v>1036</v>
      </c>
      <c r="M78" s="440" t="s">
        <v>77</v>
      </c>
      <c r="N78" s="428" t="s">
        <v>1007</v>
      </c>
      <c r="O78" s="429">
        <v>111</v>
      </c>
      <c r="P78" s="843">
        <f>SUM(O78,O79)</f>
        <v>412</v>
      </c>
      <c r="T78" s="774"/>
      <c r="U78" s="619" t="s">
        <v>681</v>
      </c>
      <c r="V78" s="471" t="s">
        <v>319</v>
      </c>
      <c r="W78" s="458" t="s">
        <v>101</v>
      </c>
      <c r="X78" s="435" t="s">
        <v>102</v>
      </c>
      <c r="Y78" s="435" t="s">
        <v>658</v>
      </c>
      <c r="Z78" s="437">
        <v>25</v>
      </c>
      <c r="AA78" s="829">
        <f>SUM(Z78,Z79,Z80,Z81)</f>
        <v>84</v>
      </c>
      <c r="AB78" s="805"/>
      <c r="AD78" s="602">
        <v>890975568</v>
      </c>
      <c r="AE78" s="602" t="s">
        <v>657</v>
      </c>
      <c r="AF78" s="602" t="s">
        <v>64</v>
      </c>
      <c r="AG78" s="602" t="s">
        <v>2059</v>
      </c>
      <c r="AH78" s="602">
        <v>18</v>
      </c>
      <c r="AI78" s="846"/>
    </row>
    <row r="79" spans="1:35" ht="118.95" customHeight="1" x14ac:dyDescent="0.3">
      <c r="A79" s="479" t="s">
        <v>655</v>
      </c>
      <c r="B79" s="479" t="s">
        <v>64</v>
      </c>
      <c r="C79" s="325" t="s">
        <v>176</v>
      </c>
      <c r="D79" s="82" t="s">
        <v>177</v>
      </c>
      <c r="E79" s="60" t="s">
        <v>655</v>
      </c>
      <c r="F79" s="326">
        <v>17</v>
      </c>
      <c r="G79" s="742"/>
      <c r="K79" s="428">
        <v>210780276</v>
      </c>
      <c r="L79" s="440" t="s">
        <v>1036</v>
      </c>
      <c r="M79" s="440" t="s">
        <v>77</v>
      </c>
      <c r="N79" s="428" t="s">
        <v>1040</v>
      </c>
      <c r="O79" s="429">
        <v>301</v>
      </c>
      <c r="P79" s="843"/>
      <c r="T79" s="774"/>
      <c r="U79" s="619" t="s">
        <v>681</v>
      </c>
      <c r="V79" s="471" t="s">
        <v>319</v>
      </c>
      <c r="W79" s="458" t="s">
        <v>65</v>
      </c>
      <c r="X79" s="468" t="s">
        <v>66</v>
      </c>
      <c r="Y79" s="435" t="s">
        <v>658</v>
      </c>
      <c r="Z79" s="437">
        <v>21</v>
      </c>
      <c r="AA79" s="830"/>
      <c r="AB79" s="805"/>
      <c r="AD79" s="602">
        <v>890975568</v>
      </c>
      <c r="AE79" s="602" t="s">
        <v>657</v>
      </c>
      <c r="AF79" s="602" t="s">
        <v>64</v>
      </c>
      <c r="AG79" s="602" t="s">
        <v>721</v>
      </c>
      <c r="AH79" s="602">
        <v>15</v>
      </c>
      <c r="AI79" s="846"/>
    </row>
    <row r="80" spans="1:35" ht="15.45" customHeight="1" x14ac:dyDescent="0.3">
      <c r="A80" s="479" t="s">
        <v>655</v>
      </c>
      <c r="B80" s="479" t="s">
        <v>64</v>
      </c>
      <c r="C80" s="325" t="s">
        <v>117</v>
      </c>
      <c r="D80" s="118" t="s">
        <v>118</v>
      </c>
      <c r="E80" s="60" t="s">
        <v>655</v>
      </c>
      <c r="F80" s="326">
        <v>42</v>
      </c>
      <c r="G80" s="742"/>
      <c r="K80" s="69">
        <v>210987046</v>
      </c>
      <c r="L80" s="12" t="s">
        <v>1037</v>
      </c>
      <c r="M80" s="12" t="s">
        <v>77</v>
      </c>
      <c r="N80" s="12" t="s">
        <v>1007</v>
      </c>
      <c r="O80" s="12">
        <v>64</v>
      </c>
      <c r="P80" s="737">
        <f>SUM(O80,O81)</f>
        <v>370</v>
      </c>
      <c r="T80" s="774"/>
      <c r="U80" s="619" t="s">
        <v>681</v>
      </c>
      <c r="V80" s="471" t="s">
        <v>319</v>
      </c>
      <c r="W80" s="458" t="s">
        <v>78</v>
      </c>
      <c r="X80" s="435" t="s">
        <v>79</v>
      </c>
      <c r="Y80" s="435" t="s">
        <v>658</v>
      </c>
      <c r="Z80" s="437">
        <v>20</v>
      </c>
      <c r="AA80" s="830"/>
      <c r="AB80" s="805"/>
      <c r="AD80" s="602">
        <v>890975568</v>
      </c>
      <c r="AE80" s="602" t="s">
        <v>657</v>
      </c>
      <c r="AF80" s="602" t="s">
        <v>64</v>
      </c>
      <c r="AG80" s="602" t="s">
        <v>2206</v>
      </c>
      <c r="AH80" s="602">
        <v>56</v>
      </c>
      <c r="AI80" s="846"/>
    </row>
    <row r="81" spans="1:35" ht="118.95" customHeight="1" x14ac:dyDescent="0.3">
      <c r="A81" s="479" t="s">
        <v>655</v>
      </c>
      <c r="B81" s="479" t="s">
        <v>64</v>
      </c>
      <c r="C81" s="325" t="s">
        <v>165</v>
      </c>
      <c r="D81" s="82" t="s">
        <v>306</v>
      </c>
      <c r="E81" s="60" t="s">
        <v>655</v>
      </c>
      <c r="F81" s="326">
        <v>34</v>
      </c>
      <c r="G81" s="742"/>
      <c r="K81" s="69">
        <v>210987046</v>
      </c>
      <c r="L81" s="12" t="s">
        <v>1037</v>
      </c>
      <c r="M81" s="12" t="s">
        <v>77</v>
      </c>
      <c r="N81" s="12" t="s">
        <v>1040</v>
      </c>
      <c r="O81" s="12">
        <v>306</v>
      </c>
      <c r="P81" s="738"/>
      <c r="T81" s="774"/>
      <c r="U81" s="619" t="s">
        <v>681</v>
      </c>
      <c r="V81" s="471" t="s">
        <v>319</v>
      </c>
      <c r="W81" s="456" t="s">
        <v>117</v>
      </c>
      <c r="X81" s="457" t="s">
        <v>118</v>
      </c>
      <c r="Y81" s="457" t="s">
        <v>658</v>
      </c>
      <c r="Z81" s="433">
        <v>18</v>
      </c>
      <c r="AA81" s="831"/>
      <c r="AB81" s="805"/>
      <c r="AD81" s="118">
        <v>890000250</v>
      </c>
      <c r="AE81" s="118" t="s">
        <v>709</v>
      </c>
      <c r="AF81" s="118" t="s">
        <v>200</v>
      </c>
      <c r="AG81" s="118" t="s">
        <v>655</v>
      </c>
      <c r="AH81" s="118">
        <v>42</v>
      </c>
      <c r="AI81" s="847">
        <f>SUM(AH81,AH82,AH83,AH84)</f>
        <v>195</v>
      </c>
    </row>
    <row r="82" spans="1:35" ht="118.95" customHeight="1" x14ac:dyDescent="0.3">
      <c r="A82" s="479" t="s">
        <v>655</v>
      </c>
      <c r="B82" s="479" t="s">
        <v>64</v>
      </c>
      <c r="C82" s="325" t="s">
        <v>144</v>
      </c>
      <c r="D82" s="82" t="s">
        <v>145</v>
      </c>
      <c r="E82" s="60" t="s">
        <v>655</v>
      </c>
      <c r="F82" s="326">
        <v>37</v>
      </c>
      <c r="G82" s="742"/>
      <c r="K82" s="428">
        <v>210986741</v>
      </c>
      <c r="L82" s="440" t="s">
        <v>1061</v>
      </c>
      <c r="M82" s="440" t="s">
        <v>77</v>
      </c>
      <c r="N82" s="440" t="s">
        <v>1007</v>
      </c>
      <c r="O82" s="428">
        <v>21</v>
      </c>
      <c r="P82" s="843">
        <f>SUM(O82,O83)</f>
        <v>292</v>
      </c>
      <c r="T82" s="774"/>
      <c r="U82" s="619" t="s">
        <v>681</v>
      </c>
      <c r="V82" s="471" t="s">
        <v>319</v>
      </c>
      <c r="W82" s="451" t="s">
        <v>71</v>
      </c>
      <c r="X82" s="463" t="s">
        <v>116</v>
      </c>
      <c r="Y82" s="452" t="s">
        <v>1889</v>
      </c>
      <c r="Z82" s="452">
        <v>14</v>
      </c>
      <c r="AA82" s="484">
        <v>14</v>
      </c>
      <c r="AB82" s="805"/>
      <c r="AD82" s="118">
        <v>890000250</v>
      </c>
      <c r="AE82" s="118" t="s">
        <v>709</v>
      </c>
      <c r="AF82" s="118" t="s">
        <v>200</v>
      </c>
      <c r="AG82" s="118" t="s">
        <v>2059</v>
      </c>
      <c r="AH82" s="118">
        <v>94</v>
      </c>
      <c r="AI82" s="847"/>
    </row>
    <row r="83" spans="1:35" ht="61.95" customHeight="1" x14ac:dyDescent="0.3">
      <c r="A83" s="479" t="s">
        <v>655</v>
      </c>
      <c r="B83" s="479" t="s">
        <v>64</v>
      </c>
      <c r="C83" s="325" t="s">
        <v>183</v>
      </c>
      <c r="D83" s="118" t="s">
        <v>184</v>
      </c>
      <c r="E83" s="60" t="s">
        <v>655</v>
      </c>
      <c r="F83" s="326">
        <v>26</v>
      </c>
      <c r="G83" s="742"/>
      <c r="K83" s="428">
        <v>210986741</v>
      </c>
      <c r="L83" s="440" t="s">
        <v>1061</v>
      </c>
      <c r="M83" s="440" t="s">
        <v>77</v>
      </c>
      <c r="N83" s="440" t="s">
        <v>1040</v>
      </c>
      <c r="O83" s="428">
        <v>271</v>
      </c>
      <c r="P83" s="843"/>
      <c r="T83" s="774"/>
      <c r="U83" s="620" t="s">
        <v>655</v>
      </c>
      <c r="V83" s="479" t="s">
        <v>64</v>
      </c>
      <c r="W83" s="325" t="s">
        <v>71</v>
      </c>
      <c r="X83" s="82" t="s">
        <v>116</v>
      </c>
      <c r="Y83" s="60" t="s">
        <v>655</v>
      </c>
      <c r="Z83" s="326">
        <v>62</v>
      </c>
      <c r="AA83" s="783">
        <f>SUM(Z83,Z84,Z85,Z86,Z87,Z88,Z89,Z90,Z91,Z92,Z93,Z94,Z95,Z96)</f>
        <v>504</v>
      </c>
      <c r="AD83" s="118">
        <v>890000250</v>
      </c>
      <c r="AE83" s="118" t="s">
        <v>709</v>
      </c>
      <c r="AF83" s="118" t="s">
        <v>200</v>
      </c>
      <c r="AG83" s="118" t="s">
        <v>2064</v>
      </c>
      <c r="AH83" s="118">
        <v>32</v>
      </c>
      <c r="AI83" s="847"/>
    </row>
    <row r="84" spans="1:35" ht="85.05" customHeight="1" x14ac:dyDescent="0.3">
      <c r="A84" s="479" t="s">
        <v>655</v>
      </c>
      <c r="B84" s="479" t="s">
        <v>64</v>
      </c>
      <c r="C84" s="325" t="s">
        <v>174</v>
      </c>
      <c r="D84" s="82" t="s">
        <v>175</v>
      </c>
      <c r="E84" s="60" t="s">
        <v>655</v>
      </c>
      <c r="F84" s="326">
        <v>17</v>
      </c>
      <c r="G84" s="742"/>
      <c r="K84" s="69">
        <v>210987640</v>
      </c>
      <c r="L84" s="12" t="s">
        <v>1068</v>
      </c>
      <c r="M84" s="12" t="s">
        <v>64</v>
      </c>
      <c r="N84" s="69" t="s">
        <v>1007</v>
      </c>
      <c r="O84" s="12">
        <v>16</v>
      </c>
      <c r="P84" s="704">
        <f>SUM(O84,O85)</f>
        <v>88</v>
      </c>
      <c r="T84" s="774"/>
      <c r="U84" s="620" t="s">
        <v>655</v>
      </c>
      <c r="V84" s="479" t="s">
        <v>64</v>
      </c>
      <c r="W84" s="325" t="s">
        <v>65</v>
      </c>
      <c r="X84" s="325" t="s">
        <v>66</v>
      </c>
      <c r="Y84" s="60" t="s">
        <v>655</v>
      </c>
      <c r="Z84" s="326">
        <v>36</v>
      </c>
      <c r="AA84" s="784"/>
      <c r="AD84" s="118">
        <v>890000250</v>
      </c>
      <c r="AE84" s="118" t="s">
        <v>709</v>
      </c>
      <c r="AF84" s="118" t="s">
        <v>200</v>
      </c>
      <c r="AG84" s="118" t="s">
        <v>2437</v>
      </c>
      <c r="AH84" s="118">
        <v>27</v>
      </c>
      <c r="AI84" s="847"/>
    </row>
    <row r="85" spans="1:35" ht="15.45" customHeight="1" x14ac:dyDescent="0.3">
      <c r="A85" s="479" t="s">
        <v>655</v>
      </c>
      <c r="B85" s="479" t="s">
        <v>64</v>
      </c>
      <c r="C85" s="325" t="s">
        <v>111</v>
      </c>
      <c r="D85" s="118" t="s">
        <v>188</v>
      </c>
      <c r="E85" s="60" t="s">
        <v>655</v>
      </c>
      <c r="F85" s="326">
        <v>22</v>
      </c>
      <c r="G85" s="742"/>
      <c r="K85" s="69">
        <v>210987640</v>
      </c>
      <c r="L85" s="12" t="s">
        <v>1068</v>
      </c>
      <c r="M85" s="12" t="s">
        <v>64</v>
      </c>
      <c r="N85" s="69" t="s">
        <v>1040</v>
      </c>
      <c r="O85" s="12">
        <v>72</v>
      </c>
      <c r="P85" s="704"/>
      <c r="T85" s="774"/>
      <c r="U85" s="620" t="s">
        <v>655</v>
      </c>
      <c r="V85" s="479" t="s">
        <v>64</v>
      </c>
      <c r="W85" s="325" t="s">
        <v>78</v>
      </c>
      <c r="X85" s="118" t="s">
        <v>79</v>
      </c>
      <c r="Y85" s="60" t="s">
        <v>655</v>
      </c>
      <c r="Z85" s="326">
        <v>80</v>
      </c>
      <c r="AA85" s="784"/>
      <c r="AD85" s="602">
        <v>890002389</v>
      </c>
      <c r="AE85" s="602" t="s">
        <v>721</v>
      </c>
      <c r="AF85" s="602" t="s">
        <v>77</v>
      </c>
      <c r="AG85" s="602" t="s">
        <v>655</v>
      </c>
      <c r="AH85" s="602">
        <v>33</v>
      </c>
      <c r="AI85" s="846">
        <f>SUM(AH85,AH86)</f>
        <v>234</v>
      </c>
    </row>
    <row r="86" spans="1:35" ht="153" customHeight="1" x14ac:dyDescent="0.3">
      <c r="A86" s="479" t="s">
        <v>655</v>
      </c>
      <c r="B86" s="479" t="s">
        <v>64</v>
      </c>
      <c r="C86" s="325" t="s">
        <v>284</v>
      </c>
      <c r="D86" s="82" t="s">
        <v>285</v>
      </c>
      <c r="E86" s="60" t="s">
        <v>655</v>
      </c>
      <c r="F86" s="326">
        <v>18</v>
      </c>
      <c r="G86" s="742"/>
      <c r="K86" s="428">
        <v>210987558</v>
      </c>
      <c r="L86" s="440" t="s">
        <v>1009</v>
      </c>
      <c r="M86" s="440" t="s">
        <v>1008</v>
      </c>
      <c r="N86" s="428" t="s">
        <v>1007</v>
      </c>
      <c r="O86" s="440">
        <v>14</v>
      </c>
      <c r="P86" s="843">
        <f>SUM(O86,O87)</f>
        <v>534</v>
      </c>
      <c r="T86" s="774"/>
      <c r="U86" s="620" t="s">
        <v>655</v>
      </c>
      <c r="V86" s="479" t="s">
        <v>64</v>
      </c>
      <c r="W86" s="325" t="s">
        <v>101</v>
      </c>
      <c r="X86" s="118" t="s">
        <v>102</v>
      </c>
      <c r="Y86" s="60" t="s">
        <v>655</v>
      </c>
      <c r="Z86" s="326">
        <v>70</v>
      </c>
      <c r="AA86" s="784"/>
      <c r="AD86" s="602">
        <v>890002389</v>
      </c>
      <c r="AE86" s="602" t="s">
        <v>721</v>
      </c>
      <c r="AF86" s="602" t="s">
        <v>77</v>
      </c>
      <c r="AG86" s="602" t="s">
        <v>721</v>
      </c>
      <c r="AH86" s="602">
        <v>201</v>
      </c>
      <c r="AI86" s="846"/>
    </row>
    <row r="87" spans="1:35" ht="15.45" customHeight="1" x14ac:dyDescent="0.3">
      <c r="A87" s="479" t="s">
        <v>655</v>
      </c>
      <c r="B87" s="479" t="s">
        <v>64</v>
      </c>
      <c r="C87" s="110" t="s">
        <v>323</v>
      </c>
      <c r="D87" s="187" t="s">
        <v>324</v>
      </c>
      <c r="E87" s="155" t="s">
        <v>655</v>
      </c>
      <c r="F87" s="469">
        <v>12</v>
      </c>
      <c r="G87" s="783"/>
      <c r="K87" s="428">
        <v>210987558</v>
      </c>
      <c r="L87" s="440" t="s">
        <v>1009</v>
      </c>
      <c r="M87" s="440" t="s">
        <v>1008</v>
      </c>
      <c r="N87" s="428" t="s">
        <v>1040</v>
      </c>
      <c r="O87" s="440">
        <v>520</v>
      </c>
      <c r="P87" s="843"/>
      <c r="T87" s="774"/>
      <c r="U87" s="620" t="s">
        <v>655</v>
      </c>
      <c r="V87" s="479" t="s">
        <v>64</v>
      </c>
      <c r="W87" s="325" t="s">
        <v>157</v>
      </c>
      <c r="X87" s="118" t="s">
        <v>158</v>
      </c>
      <c r="Y87" s="60" t="s">
        <v>655</v>
      </c>
      <c r="Z87" s="326">
        <v>31</v>
      </c>
      <c r="AA87" s="784"/>
      <c r="AD87" s="118">
        <v>580972008</v>
      </c>
      <c r="AE87" s="118" t="s">
        <v>726</v>
      </c>
      <c r="AF87" s="118" t="s">
        <v>77</v>
      </c>
      <c r="AG87" s="118" t="s">
        <v>655</v>
      </c>
      <c r="AH87" s="118">
        <v>16</v>
      </c>
      <c r="AI87" s="847">
        <f>SUM(AH87,AH88,AH89,AH90,AH91)</f>
        <v>247</v>
      </c>
    </row>
    <row r="88" spans="1:35" ht="139.5" customHeight="1" x14ac:dyDescent="0.3">
      <c r="A88" s="452" t="s">
        <v>694</v>
      </c>
      <c r="B88" s="452" t="s">
        <v>319</v>
      </c>
      <c r="C88" s="470" t="s">
        <v>71</v>
      </c>
      <c r="D88" s="463" t="s">
        <v>116</v>
      </c>
      <c r="E88" s="471" t="s">
        <v>655</v>
      </c>
      <c r="F88" s="471">
        <v>53</v>
      </c>
      <c r="G88" s="844">
        <f>SUM(F88,F89,F90,F91,F92,F93,F94,F95,F96,F97,F98,F99)</f>
        <v>344</v>
      </c>
      <c r="H88" s="845">
        <f>SUM(G88,G100,G101)</f>
        <v>393</v>
      </c>
      <c r="K88" s="206">
        <v>210987582</v>
      </c>
      <c r="L88" s="220" t="s">
        <v>970</v>
      </c>
      <c r="M88" s="220" t="s">
        <v>64</v>
      </c>
      <c r="N88" s="69" t="s">
        <v>1007</v>
      </c>
      <c r="O88" s="12">
        <v>13</v>
      </c>
      <c r="P88" s="737">
        <f>SUM(O88,O89)</f>
        <v>76</v>
      </c>
      <c r="T88" s="774"/>
      <c r="U88" s="620" t="s">
        <v>655</v>
      </c>
      <c r="V88" s="479" t="s">
        <v>64</v>
      </c>
      <c r="W88" s="325" t="s">
        <v>176</v>
      </c>
      <c r="X88" s="82" t="s">
        <v>177</v>
      </c>
      <c r="Y88" s="60" t="s">
        <v>655</v>
      </c>
      <c r="Z88" s="326">
        <v>17</v>
      </c>
      <c r="AA88" s="784"/>
      <c r="AD88" s="118">
        <v>580972008</v>
      </c>
      <c r="AE88" s="118" t="s">
        <v>726</v>
      </c>
      <c r="AF88" s="118" t="s">
        <v>77</v>
      </c>
      <c r="AG88" s="118" t="s">
        <v>1040</v>
      </c>
      <c r="AH88" s="118">
        <v>22</v>
      </c>
      <c r="AI88" s="847"/>
    </row>
    <row r="89" spans="1:35" ht="15.45" customHeight="1" x14ac:dyDescent="0.3">
      <c r="A89" s="452" t="s">
        <v>694</v>
      </c>
      <c r="B89" s="452" t="s">
        <v>319</v>
      </c>
      <c r="C89" s="470" t="s">
        <v>65</v>
      </c>
      <c r="D89" s="470" t="s">
        <v>66</v>
      </c>
      <c r="E89" s="471" t="s">
        <v>655</v>
      </c>
      <c r="F89" s="471">
        <v>79</v>
      </c>
      <c r="G89" s="844"/>
      <c r="H89" s="845"/>
      <c r="K89" s="206">
        <v>210987582</v>
      </c>
      <c r="L89" s="220" t="s">
        <v>970</v>
      </c>
      <c r="M89" s="220" t="s">
        <v>64</v>
      </c>
      <c r="N89" s="69" t="s">
        <v>1040</v>
      </c>
      <c r="O89" s="12">
        <v>63</v>
      </c>
      <c r="P89" s="738"/>
      <c r="T89" s="774"/>
      <c r="U89" s="620" t="s">
        <v>655</v>
      </c>
      <c r="V89" s="479" t="s">
        <v>64</v>
      </c>
      <c r="W89" s="325" t="s">
        <v>117</v>
      </c>
      <c r="X89" s="118" t="s">
        <v>118</v>
      </c>
      <c r="Y89" s="60" t="s">
        <v>655</v>
      </c>
      <c r="Z89" s="326">
        <v>42</v>
      </c>
      <c r="AA89" s="784"/>
      <c r="AD89" s="118">
        <v>580972008</v>
      </c>
      <c r="AE89" s="118" t="s">
        <v>726</v>
      </c>
      <c r="AF89" s="118" t="s">
        <v>77</v>
      </c>
      <c r="AG89" s="118" t="s">
        <v>1877</v>
      </c>
      <c r="AH89" s="118">
        <v>20</v>
      </c>
      <c r="AI89" s="847"/>
    </row>
    <row r="90" spans="1:35" ht="61.95" customHeight="1" x14ac:dyDescent="0.3">
      <c r="A90" s="452" t="s">
        <v>694</v>
      </c>
      <c r="B90" s="452" t="s">
        <v>319</v>
      </c>
      <c r="C90" s="470" t="s">
        <v>78</v>
      </c>
      <c r="D90" s="452" t="s">
        <v>93</v>
      </c>
      <c r="E90" s="471" t="s">
        <v>655</v>
      </c>
      <c r="F90" s="471">
        <v>32</v>
      </c>
      <c r="G90" s="844"/>
      <c r="H90" s="845"/>
      <c r="K90" s="428">
        <v>210780144</v>
      </c>
      <c r="L90" s="440" t="s">
        <v>1069</v>
      </c>
      <c r="M90" s="440" t="s">
        <v>77</v>
      </c>
      <c r="N90" s="440" t="s">
        <v>1040</v>
      </c>
      <c r="O90" s="440">
        <v>205</v>
      </c>
      <c r="T90" s="774"/>
      <c r="U90" s="620" t="s">
        <v>655</v>
      </c>
      <c r="V90" s="479" t="s">
        <v>64</v>
      </c>
      <c r="W90" s="325" t="s">
        <v>165</v>
      </c>
      <c r="X90" s="82" t="s">
        <v>306</v>
      </c>
      <c r="Y90" s="60" t="s">
        <v>655</v>
      </c>
      <c r="Z90" s="326">
        <v>34</v>
      </c>
      <c r="AA90" s="784"/>
      <c r="AD90" s="118">
        <v>580972008</v>
      </c>
      <c r="AE90" s="118" t="s">
        <v>726</v>
      </c>
      <c r="AF90" s="118" t="s">
        <v>77</v>
      </c>
      <c r="AG90" s="118" t="s">
        <v>1889</v>
      </c>
      <c r="AH90" s="118">
        <v>109</v>
      </c>
      <c r="AI90" s="847"/>
    </row>
    <row r="91" spans="1:35" ht="77.55" customHeight="1" x14ac:dyDescent="0.3">
      <c r="A91" s="452" t="s">
        <v>694</v>
      </c>
      <c r="B91" s="452" t="s">
        <v>319</v>
      </c>
      <c r="C91" s="470" t="s">
        <v>101</v>
      </c>
      <c r="D91" s="452" t="s">
        <v>102</v>
      </c>
      <c r="E91" s="471" t="s">
        <v>655</v>
      </c>
      <c r="F91" s="471">
        <v>27</v>
      </c>
      <c r="G91" s="844"/>
      <c r="H91" s="845"/>
      <c r="K91" s="228">
        <v>210780292</v>
      </c>
      <c r="L91" s="192" t="s">
        <v>1079</v>
      </c>
      <c r="M91" s="192" t="s">
        <v>77</v>
      </c>
      <c r="N91" s="192" t="s">
        <v>1040</v>
      </c>
      <c r="O91" s="192">
        <v>186</v>
      </c>
      <c r="T91" s="774"/>
      <c r="U91" s="620" t="s">
        <v>655</v>
      </c>
      <c r="V91" s="479" t="s">
        <v>64</v>
      </c>
      <c r="W91" s="325" t="s">
        <v>144</v>
      </c>
      <c r="X91" s="82" t="s">
        <v>145</v>
      </c>
      <c r="Y91" s="60" t="s">
        <v>655</v>
      </c>
      <c r="Z91" s="326">
        <v>37</v>
      </c>
      <c r="AA91" s="784"/>
      <c r="AD91" s="118">
        <v>580972008</v>
      </c>
      <c r="AE91" s="118" t="s">
        <v>726</v>
      </c>
      <c r="AF91" s="118" t="s">
        <v>77</v>
      </c>
      <c r="AG91" s="118" t="s">
        <v>2142</v>
      </c>
      <c r="AH91" s="118">
        <v>80</v>
      </c>
      <c r="AI91" s="847"/>
    </row>
    <row r="92" spans="1:35" ht="15.45" customHeight="1" x14ac:dyDescent="0.3">
      <c r="A92" s="452" t="s">
        <v>694</v>
      </c>
      <c r="B92" s="452" t="s">
        <v>319</v>
      </c>
      <c r="C92" s="470" t="s">
        <v>157</v>
      </c>
      <c r="D92" s="452" t="s">
        <v>158</v>
      </c>
      <c r="E92" s="471" t="s">
        <v>655</v>
      </c>
      <c r="F92" s="471">
        <v>34</v>
      </c>
      <c r="G92" s="844"/>
      <c r="H92" s="845"/>
      <c r="K92" s="428">
        <v>210987673</v>
      </c>
      <c r="L92" s="440" t="s">
        <v>968</v>
      </c>
      <c r="M92" s="440" t="s">
        <v>64</v>
      </c>
      <c r="N92" s="428" t="s">
        <v>1040</v>
      </c>
      <c r="O92" s="429">
        <v>48</v>
      </c>
      <c r="P92" s="846">
        <f>SUM(O92,O93,O94)</f>
        <v>504</v>
      </c>
      <c r="T92" s="774"/>
      <c r="U92" s="620" t="s">
        <v>655</v>
      </c>
      <c r="V92" s="479" t="s">
        <v>64</v>
      </c>
      <c r="W92" s="325" t="s">
        <v>183</v>
      </c>
      <c r="X92" s="118" t="s">
        <v>184</v>
      </c>
      <c r="Y92" s="60" t="s">
        <v>655</v>
      </c>
      <c r="Z92" s="326">
        <v>26</v>
      </c>
      <c r="AA92" s="784"/>
      <c r="AD92" s="602">
        <v>580780203</v>
      </c>
      <c r="AE92" s="602" t="s">
        <v>696</v>
      </c>
      <c r="AF92" s="602" t="s">
        <v>77</v>
      </c>
      <c r="AG92" s="602" t="s">
        <v>655</v>
      </c>
      <c r="AH92" s="602">
        <v>11</v>
      </c>
      <c r="AI92" s="846">
        <f>SUM(AH92,AH93,AH94,AH95,AH96,AH97)</f>
        <v>343</v>
      </c>
    </row>
    <row r="93" spans="1:35" ht="118.95" customHeight="1" x14ac:dyDescent="0.3">
      <c r="A93" s="452" t="s">
        <v>694</v>
      </c>
      <c r="B93" s="452" t="s">
        <v>319</v>
      </c>
      <c r="C93" s="470" t="s">
        <v>176</v>
      </c>
      <c r="D93" s="463" t="s">
        <v>177</v>
      </c>
      <c r="E93" s="471" t="s">
        <v>655</v>
      </c>
      <c r="F93" s="471">
        <v>17</v>
      </c>
      <c r="G93" s="844"/>
      <c r="H93" s="845"/>
      <c r="K93" s="428">
        <v>210987673</v>
      </c>
      <c r="L93" s="440" t="s">
        <v>968</v>
      </c>
      <c r="M93" s="440" t="s">
        <v>64</v>
      </c>
      <c r="N93" s="440" t="s">
        <v>971</v>
      </c>
      <c r="O93" s="429">
        <v>231</v>
      </c>
      <c r="P93" s="846"/>
      <c r="T93" s="774"/>
      <c r="U93" s="620" t="s">
        <v>655</v>
      </c>
      <c r="V93" s="479" t="s">
        <v>64</v>
      </c>
      <c r="W93" s="325" t="s">
        <v>174</v>
      </c>
      <c r="X93" s="82" t="s">
        <v>175</v>
      </c>
      <c r="Y93" s="60" t="s">
        <v>655</v>
      </c>
      <c r="Z93" s="326">
        <v>17</v>
      </c>
      <c r="AA93" s="784"/>
      <c r="AD93" s="602">
        <v>580780203</v>
      </c>
      <c r="AE93" s="602" t="s">
        <v>696</v>
      </c>
      <c r="AF93" s="602" t="s">
        <v>77</v>
      </c>
      <c r="AG93" s="602" t="s">
        <v>722</v>
      </c>
      <c r="AH93" s="602">
        <v>49</v>
      </c>
      <c r="AI93" s="846"/>
    </row>
    <row r="94" spans="1:35" ht="15.45" customHeight="1" x14ac:dyDescent="0.3">
      <c r="A94" s="452" t="s">
        <v>694</v>
      </c>
      <c r="B94" s="452" t="s">
        <v>319</v>
      </c>
      <c r="C94" s="470" t="s">
        <v>117</v>
      </c>
      <c r="D94" s="452" t="s">
        <v>118</v>
      </c>
      <c r="E94" s="471" t="s">
        <v>655</v>
      </c>
      <c r="F94" s="471">
        <v>17</v>
      </c>
      <c r="G94" s="844"/>
      <c r="H94" s="845"/>
      <c r="K94" s="428">
        <v>210987673</v>
      </c>
      <c r="L94" s="440" t="s">
        <v>968</v>
      </c>
      <c r="M94" s="440" t="s">
        <v>64</v>
      </c>
      <c r="N94" s="440" t="s">
        <v>968</v>
      </c>
      <c r="O94" s="603">
        <v>225</v>
      </c>
      <c r="P94" s="846"/>
      <c r="T94" s="774"/>
      <c r="U94" s="620" t="s">
        <v>655</v>
      </c>
      <c r="V94" s="479" t="s">
        <v>64</v>
      </c>
      <c r="W94" s="325" t="s">
        <v>111</v>
      </c>
      <c r="X94" s="118" t="s">
        <v>188</v>
      </c>
      <c r="Y94" s="60" t="s">
        <v>655</v>
      </c>
      <c r="Z94" s="326">
        <v>22</v>
      </c>
      <c r="AA94" s="784"/>
      <c r="AD94" s="602">
        <v>580780203</v>
      </c>
      <c r="AE94" s="602" t="s">
        <v>696</v>
      </c>
      <c r="AF94" s="602" t="s">
        <v>77</v>
      </c>
      <c r="AG94" s="602" t="s">
        <v>1040</v>
      </c>
      <c r="AH94" s="602">
        <v>13</v>
      </c>
      <c r="AI94" s="846"/>
    </row>
    <row r="95" spans="1:35" ht="118.95" customHeight="1" x14ac:dyDescent="0.3">
      <c r="A95" s="452" t="s">
        <v>694</v>
      </c>
      <c r="B95" s="452" t="s">
        <v>319</v>
      </c>
      <c r="C95" s="470" t="s">
        <v>165</v>
      </c>
      <c r="D95" s="463" t="s">
        <v>306</v>
      </c>
      <c r="E95" s="471" t="s">
        <v>655</v>
      </c>
      <c r="F95" s="471">
        <v>22</v>
      </c>
      <c r="G95" s="844"/>
      <c r="H95" s="845"/>
      <c r="K95" s="69">
        <v>210987665</v>
      </c>
      <c r="L95" s="12" t="s">
        <v>967</v>
      </c>
      <c r="M95" s="12" t="s">
        <v>64</v>
      </c>
      <c r="N95" s="69" t="s">
        <v>1040</v>
      </c>
      <c r="O95" s="12">
        <v>37</v>
      </c>
      <c r="P95" s="704">
        <f>SUM(O95,O96,O97)</f>
        <v>158</v>
      </c>
      <c r="T95" s="774"/>
      <c r="U95" s="620" t="s">
        <v>655</v>
      </c>
      <c r="V95" s="479" t="s">
        <v>64</v>
      </c>
      <c r="W95" s="325" t="s">
        <v>284</v>
      </c>
      <c r="X95" s="82" t="s">
        <v>285</v>
      </c>
      <c r="Y95" s="60" t="s">
        <v>655</v>
      </c>
      <c r="Z95" s="326">
        <v>18</v>
      </c>
      <c r="AA95" s="784"/>
      <c r="AD95" s="602">
        <v>580780203</v>
      </c>
      <c r="AE95" s="602" t="s">
        <v>696</v>
      </c>
      <c r="AF95" s="602" t="s">
        <v>77</v>
      </c>
      <c r="AG95" s="602" t="s">
        <v>1878</v>
      </c>
      <c r="AH95" s="602">
        <v>23</v>
      </c>
      <c r="AI95" s="846"/>
    </row>
    <row r="96" spans="1:35" ht="51" customHeight="1" x14ac:dyDescent="0.3">
      <c r="A96" s="452" t="s">
        <v>694</v>
      </c>
      <c r="B96" s="452" t="s">
        <v>319</v>
      </c>
      <c r="C96" s="470" t="s">
        <v>448</v>
      </c>
      <c r="D96" s="463" t="s">
        <v>449</v>
      </c>
      <c r="E96" s="471" t="s">
        <v>655</v>
      </c>
      <c r="F96" s="471">
        <v>28</v>
      </c>
      <c r="G96" s="844"/>
      <c r="H96" s="845"/>
      <c r="K96" s="69">
        <v>210987665</v>
      </c>
      <c r="L96" s="12" t="s">
        <v>967</v>
      </c>
      <c r="M96" s="12" t="s">
        <v>64</v>
      </c>
      <c r="N96" s="13" t="s">
        <v>967</v>
      </c>
      <c r="O96" s="12">
        <v>80</v>
      </c>
      <c r="P96" s="704"/>
      <c r="T96" s="774"/>
      <c r="U96" s="620" t="s">
        <v>655</v>
      </c>
      <c r="V96" s="479" t="s">
        <v>64</v>
      </c>
      <c r="W96" s="110" t="s">
        <v>323</v>
      </c>
      <c r="X96" s="187" t="s">
        <v>324</v>
      </c>
      <c r="Y96" s="155" t="s">
        <v>655</v>
      </c>
      <c r="Z96" s="469">
        <v>12</v>
      </c>
      <c r="AA96" s="785"/>
      <c r="AD96" s="602">
        <v>580780203</v>
      </c>
      <c r="AE96" s="602" t="s">
        <v>696</v>
      </c>
      <c r="AF96" s="602" t="s">
        <v>77</v>
      </c>
      <c r="AG96" s="602" t="s">
        <v>1889</v>
      </c>
      <c r="AH96" s="602">
        <v>232</v>
      </c>
      <c r="AI96" s="846"/>
    </row>
    <row r="97" spans="1:35" ht="61.95" customHeight="1" x14ac:dyDescent="0.3">
      <c r="A97" s="452" t="s">
        <v>694</v>
      </c>
      <c r="B97" s="452" t="s">
        <v>319</v>
      </c>
      <c r="C97" s="470" t="s">
        <v>183</v>
      </c>
      <c r="D97" s="452" t="s">
        <v>184</v>
      </c>
      <c r="E97" s="471" t="s">
        <v>655</v>
      </c>
      <c r="F97" s="471">
        <v>11</v>
      </c>
      <c r="G97" s="844"/>
      <c r="H97" s="845"/>
      <c r="K97" s="69">
        <v>210987665</v>
      </c>
      <c r="L97" s="12" t="s">
        <v>967</v>
      </c>
      <c r="M97" s="12" t="s">
        <v>64</v>
      </c>
      <c r="N97" s="69" t="s">
        <v>971</v>
      </c>
      <c r="O97" s="12">
        <v>41</v>
      </c>
      <c r="P97" s="704"/>
      <c r="T97" s="774"/>
      <c r="U97" s="451" t="s">
        <v>694</v>
      </c>
      <c r="V97" s="452" t="s">
        <v>319</v>
      </c>
      <c r="W97" s="470" t="s">
        <v>71</v>
      </c>
      <c r="X97" s="463" t="s">
        <v>116</v>
      </c>
      <c r="Y97" s="471" t="s">
        <v>655</v>
      </c>
      <c r="Z97" s="471">
        <v>53</v>
      </c>
      <c r="AA97" s="797">
        <f>SUM(Z97,Z98,Z99,Z100,Z101,Z102,Z103,Z104,Z105,Z106,Z107,Z108)</f>
        <v>344</v>
      </c>
      <c r="AB97" s="805">
        <f>SUM(AA97,AA109,AA110,AA112)</f>
        <v>405</v>
      </c>
      <c r="AD97" s="602">
        <v>580780203</v>
      </c>
      <c r="AE97" s="602" t="s">
        <v>696</v>
      </c>
      <c r="AF97" s="602" t="s">
        <v>77</v>
      </c>
      <c r="AG97" s="602" t="s">
        <v>1947</v>
      </c>
      <c r="AH97" s="602">
        <v>15</v>
      </c>
      <c r="AI97" s="846"/>
    </row>
    <row r="98" spans="1:35" ht="85.05" customHeight="1" x14ac:dyDescent="0.3">
      <c r="A98" s="452" t="s">
        <v>694</v>
      </c>
      <c r="B98" s="452" t="s">
        <v>319</v>
      </c>
      <c r="C98" s="470" t="s">
        <v>174</v>
      </c>
      <c r="D98" s="463" t="s">
        <v>175</v>
      </c>
      <c r="E98" s="471" t="s">
        <v>655</v>
      </c>
      <c r="F98" s="471">
        <v>13</v>
      </c>
      <c r="G98" s="844"/>
      <c r="H98" s="845"/>
      <c r="K98" s="488">
        <v>390000172</v>
      </c>
      <c r="L98" s="426" t="s">
        <v>1171</v>
      </c>
      <c r="M98" s="426" t="s">
        <v>200</v>
      </c>
      <c r="N98" s="428" t="s">
        <v>1040</v>
      </c>
      <c r="O98" s="440">
        <v>27</v>
      </c>
      <c r="T98" s="774"/>
      <c r="U98" s="451" t="s">
        <v>694</v>
      </c>
      <c r="V98" s="452" t="s">
        <v>319</v>
      </c>
      <c r="W98" s="470" t="s">
        <v>65</v>
      </c>
      <c r="X98" s="470" t="s">
        <v>66</v>
      </c>
      <c r="Y98" s="471" t="s">
        <v>655</v>
      </c>
      <c r="Z98" s="471">
        <v>79</v>
      </c>
      <c r="AA98" s="795"/>
      <c r="AB98" s="805"/>
      <c r="AD98" s="118">
        <v>580972610</v>
      </c>
      <c r="AE98" s="118" t="s">
        <v>695</v>
      </c>
      <c r="AF98" s="118" t="s">
        <v>64</v>
      </c>
      <c r="AG98" s="118" t="s">
        <v>717</v>
      </c>
      <c r="AH98" s="118">
        <v>15</v>
      </c>
      <c r="AI98" s="847">
        <f>SUM(AH98,AH99,AH100,AH101)</f>
        <v>99</v>
      </c>
    </row>
    <row r="99" spans="1:35" ht="15.45" customHeight="1" x14ac:dyDescent="0.3">
      <c r="A99" s="452" t="s">
        <v>694</v>
      </c>
      <c r="B99" s="452" t="s">
        <v>319</v>
      </c>
      <c r="C99" s="470" t="s">
        <v>111</v>
      </c>
      <c r="D99" s="452" t="s">
        <v>188</v>
      </c>
      <c r="E99" s="471" t="s">
        <v>655</v>
      </c>
      <c r="F99" s="471">
        <v>11</v>
      </c>
      <c r="G99" s="844"/>
      <c r="H99" s="845"/>
      <c r="K99" s="69">
        <v>210987657</v>
      </c>
      <c r="L99" s="12" t="s">
        <v>1221</v>
      </c>
      <c r="M99" s="12" t="s">
        <v>64</v>
      </c>
      <c r="N99" s="69" t="s">
        <v>1040</v>
      </c>
      <c r="O99" s="12">
        <v>16</v>
      </c>
      <c r="P99" s="704">
        <f>SUM(O99,O100)</f>
        <v>413</v>
      </c>
      <c r="T99" s="774"/>
      <c r="U99" s="451" t="s">
        <v>694</v>
      </c>
      <c r="V99" s="452" t="s">
        <v>319</v>
      </c>
      <c r="W99" s="470" t="s">
        <v>78</v>
      </c>
      <c r="X99" s="452" t="s">
        <v>79</v>
      </c>
      <c r="Y99" s="471" t="s">
        <v>655</v>
      </c>
      <c r="Z99" s="471">
        <v>32</v>
      </c>
      <c r="AA99" s="795"/>
      <c r="AB99" s="805"/>
      <c r="AD99" s="118">
        <v>580972610</v>
      </c>
      <c r="AE99" s="118" t="s">
        <v>695</v>
      </c>
      <c r="AF99" s="118" t="s">
        <v>64</v>
      </c>
      <c r="AG99" s="118" t="s">
        <v>722</v>
      </c>
      <c r="AH99" s="118">
        <v>18</v>
      </c>
      <c r="AI99" s="847"/>
    </row>
    <row r="100" spans="1:35" ht="15.45" customHeight="1" x14ac:dyDescent="0.3">
      <c r="A100" s="452" t="s">
        <v>694</v>
      </c>
      <c r="B100" s="452" t="s">
        <v>319</v>
      </c>
      <c r="C100" s="452" t="s">
        <v>78</v>
      </c>
      <c r="D100" s="452" t="s">
        <v>79</v>
      </c>
      <c r="E100" s="452" t="s">
        <v>2059</v>
      </c>
      <c r="F100" s="452">
        <v>11</v>
      </c>
      <c r="G100" s="451">
        <v>11</v>
      </c>
      <c r="H100" s="845"/>
      <c r="K100" s="69">
        <v>210987657</v>
      </c>
      <c r="L100" s="12" t="s">
        <v>1221</v>
      </c>
      <c r="M100" s="12" t="s">
        <v>64</v>
      </c>
      <c r="N100" s="69" t="s">
        <v>1513</v>
      </c>
      <c r="O100" s="12">
        <v>397</v>
      </c>
      <c r="P100" s="704"/>
      <c r="T100" s="774"/>
      <c r="U100" s="451" t="s">
        <v>694</v>
      </c>
      <c r="V100" s="452" t="s">
        <v>319</v>
      </c>
      <c r="W100" s="470" t="s">
        <v>101</v>
      </c>
      <c r="X100" s="452" t="s">
        <v>102</v>
      </c>
      <c r="Y100" s="471" t="s">
        <v>655</v>
      </c>
      <c r="Z100" s="471">
        <v>27</v>
      </c>
      <c r="AA100" s="795"/>
      <c r="AB100" s="805"/>
      <c r="AD100" s="118">
        <v>580972610</v>
      </c>
      <c r="AE100" s="118" t="s">
        <v>695</v>
      </c>
      <c r="AF100" s="118" t="s">
        <v>64</v>
      </c>
      <c r="AG100" s="118" t="s">
        <v>695</v>
      </c>
      <c r="AH100" s="118">
        <v>30</v>
      </c>
      <c r="AI100" s="847"/>
    </row>
    <row r="101" spans="1:35" ht="15.45" customHeight="1" x14ac:dyDescent="0.3">
      <c r="A101" s="452" t="s">
        <v>694</v>
      </c>
      <c r="B101" s="452" t="s">
        <v>319</v>
      </c>
      <c r="C101" s="452" t="s">
        <v>1170</v>
      </c>
      <c r="D101" s="452" t="s">
        <v>66</v>
      </c>
      <c r="E101" s="452" t="s">
        <v>2064</v>
      </c>
      <c r="F101" s="452">
        <v>27</v>
      </c>
      <c r="G101" s="844">
        <f>SUM(F101,F102)</f>
        <v>38</v>
      </c>
      <c r="H101" s="845"/>
      <c r="K101" s="428">
        <v>210007399</v>
      </c>
      <c r="L101" s="440" t="s">
        <v>1230</v>
      </c>
      <c r="M101" s="440" t="s">
        <v>77</v>
      </c>
      <c r="N101" s="428" t="s">
        <v>1040</v>
      </c>
      <c r="O101" s="440">
        <v>14</v>
      </c>
      <c r="T101" s="774"/>
      <c r="U101" s="451" t="s">
        <v>694</v>
      </c>
      <c r="V101" s="452" t="s">
        <v>319</v>
      </c>
      <c r="W101" s="470" t="s">
        <v>157</v>
      </c>
      <c r="X101" s="452" t="s">
        <v>158</v>
      </c>
      <c r="Y101" s="471" t="s">
        <v>655</v>
      </c>
      <c r="Z101" s="471">
        <v>34</v>
      </c>
      <c r="AA101" s="795"/>
      <c r="AB101" s="805"/>
      <c r="AD101" s="118">
        <v>580972610</v>
      </c>
      <c r="AE101" s="118" t="s">
        <v>695</v>
      </c>
      <c r="AF101" s="118" t="s">
        <v>64</v>
      </c>
      <c r="AG101" s="118" t="s">
        <v>1889</v>
      </c>
      <c r="AH101" s="118">
        <v>36</v>
      </c>
      <c r="AI101" s="847"/>
    </row>
    <row r="102" spans="1:35" ht="61.95" customHeight="1" x14ac:dyDescent="0.3">
      <c r="A102" s="452" t="s">
        <v>694</v>
      </c>
      <c r="B102" s="452" t="s">
        <v>319</v>
      </c>
      <c r="C102" s="452" t="s">
        <v>117</v>
      </c>
      <c r="D102" s="452" t="s">
        <v>118</v>
      </c>
      <c r="E102" s="452" t="s">
        <v>2064</v>
      </c>
      <c r="F102" s="452">
        <v>11</v>
      </c>
      <c r="G102" s="844"/>
      <c r="H102" s="845"/>
      <c r="K102" s="228">
        <v>520000027</v>
      </c>
      <c r="L102" s="192" t="s">
        <v>1010</v>
      </c>
      <c r="M102" s="192" t="s">
        <v>64</v>
      </c>
      <c r="N102" s="228" t="s">
        <v>1040</v>
      </c>
      <c r="O102" s="237">
        <v>12</v>
      </c>
      <c r="P102" s="720">
        <f>SUM(O102,O103)</f>
        <v>222</v>
      </c>
      <c r="T102" s="774"/>
      <c r="U102" s="451" t="s">
        <v>694</v>
      </c>
      <c r="V102" s="452" t="s">
        <v>319</v>
      </c>
      <c r="W102" s="470" t="s">
        <v>176</v>
      </c>
      <c r="X102" s="463" t="s">
        <v>177</v>
      </c>
      <c r="Y102" s="471" t="s">
        <v>655</v>
      </c>
      <c r="Z102" s="471">
        <v>17</v>
      </c>
      <c r="AA102" s="795"/>
      <c r="AB102" s="805"/>
      <c r="AD102" s="602">
        <v>890975535</v>
      </c>
      <c r="AE102" s="602" t="s">
        <v>656</v>
      </c>
      <c r="AF102" s="602" t="s">
        <v>64</v>
      </c>
      <c r="AG102" s="602" t="s">
        <v>655</v>
      </c>
      <c r="AH102" s="602">
        <v>41</v>
      </c>
      <c r="AI102" s="846">
        <f>SUM(AH102,AH103,AH104,AH105)</f>
        <v>246</v>
      </c>
    </row>
    <row r="103" spans="1:35" ht="139.5" customHeight="1" x14ac:dyDescent="0.3">
      <c r="A103" s="118" t="s">
        <v>717</v>
      </c>
      <c r="B103" s="118" t="s">
        <v>530</v>
      </c>
      <c r="C103" s="325" t="s">
        <v>71</v>
      </c>
      <c r="D103" s="82" t="s">
        <v>116</v>
      </c>
      <c r="E103" s="60" t="s">
        <v>655</v>
      </c>
      <c r="F103" s="326">
        <v>25</v>
      </c>
      <c r="G103" s="228">
        <v>25</v>
      </c>
      <c r="H103" s="720">
        <f>SUM(F103,F104,F105,F106,F107,F108,F109,F110)</f>
        <v>145</v>
      </c>
      <c r="K103" s="228">
        <v>520000027</v>
      </c>
      <c r="L103" s="192" t="s">
        <v>1010</v>
      </c>
      <c r="M103" s="192" t="s">
        <v>64</v>
      </c>
      <c r="N103" s="228" t="s">
        <v>1010</v>
      </c>
      <c r="O103" s="237">
        <v>210</v>
      </c>
      <c r="P103" s="720"/>
      <c r="T103" s="774"/>
      <c r="U103" s="451" t="s">
        <v>694</v>
      </c>
      <c r="V103" s="452" t="s">
        <v>319</v>
      </c>
      <c r="W103" s="470" t="s">
        <v>117</v>
      </c>
      <c r="X103" s="452" t="s">
        <v>118</v>
      </c>
      <c r="Y103" s="471" t="s">
        <v>655</v>
      </c>
      <c r="Z103" s="471">
        <v>17</v>
      </c>
      <c r="AA103" s="795"/>
      <c r="AB103" s="805"/>
      <c r="AD103" s="602">
        <v>890975535</v>
      </c>
      <c r="AE103" s="602" t="s">
        <v>656</v>
      </c>
      <c r="AF103" s="602" t="s">
        <v>64</v>
      </c>
      <c r="AG103" s="602" t="s">
        <v>656</v>
      </c>
      <c r="AH103" s="602">
        <v>169</v>
      </c>
      <c r="AI103" s="846"/>
    </row>
    <row r="104" spans="1:35" ht="61.95" customHeight="1" x14ac:dyDescent="0.3">
      <c r="A104" s="118" t="s">
        <v>717</v>
      </c>
      <c r="B104" s="118" t="s">
        <v>530</v>
      </c>
      <c r="C104" s="325" t="s">
        <v>117</v>
      </c>
      <c r="D104" s="118" t="s">
        <v>118</v>
      </c>
      <c r="E104" s="118" t="s">
        <v>717</v>
      </c>
      <c r="F104" s="88">
        <v>26</v>
      </c>
      <c r="G104" s="783">
        <f>SUM(F104,F105,F106,F107,F108,F109,F110)</f>
        <v>120</v>
      </c>
      <c r="H104" s="720"/>
      <c r="K104" s="428">
        <v>100000116</v>
      </c>
      <c r="L104" s="440" t="s">
        <v>1038</v>
      </c>
      <c r="M104" s="440" t="s">
        <v>64</v>
      </c>
      <c r="N104" s="428" t="s">
        <v>1010</v>
      </c>
      <c r="O104" s="440">
        <v>17</v>
      </c>
      <c r="T104" s="774"/>
      <c r="U104" s="451" t="s">
        <v>694</v>
      </c>
      <c r="V104" s="452" t="s">
        <v>319</v>
      </c>
      <c r="W104" s="470" t="s">
        <v>165</v>
      </c>
      <c r="X104" s="463" t="s">
        <v>306</v>
      </c>
      <c r="Y104" s="471" t="s">
        <v>655</v>
      </c>
      <c r="Z104" s="471">
        <v>22</v>
      </c>
      <c r="AA104" s="795"/>
      <c r="AB104" s="805"/>
      <c r="AD104" s="602">
        <v>890975535</v>
      </c>
      <c r="AE104" s="602" t="s">
        <v>656</v>
      </c>
      <c r="AF104" s="602" t="s">
        <v>64</v>
      </c>
      <c r="AG104" s="602" t="s">
        <v>1040</v>
      </c>
      <c r="AH104" s="602">
        <v>12</v>
      </c>
      <c r="AI104" s="846"/>
    </row>
    <row r="105" spans="1:35" ht="31.05" customHeight="1" x14ac:dyDescent="0.3">
      <c r="A105" s="118" t="s">
        <v>717</v>
      </c>
      <c r="B105" s="118" t="s">
        <v>530</v>
      </c>
      <c r="C105" s="325" t="s">
        <v>101</v>
      </c>
      <c r="D105" s="118" t="s">
        <v>102</v>
      </c>
      <c r="E105" s="118" t="s">
        <v>717</v>
      </c>
      <c r="F105" s="88">
        <v>21</v>
      </c>
      <c r="G105" s="784"/>
      <c r="H105" s="720"/>
      <c r="K105" s="228">
        <v>520000035</v>
      </c>
      <c r="L105" s="192" t="s">
        <v>1043</v>
      </c>
      <c r="M105" s="192" t="s">
        <v>64</v>
      </c>
      <c r="N105" s="228" t="s">
        <v>1010</v>
      </c>
      <c r="O105" s="192">
        <v>15</v>
      </c>
      <c r="T105" s="774"/>
      <c r="U105" s="451" t="s">
        <v>694</v>
      </c>
      <c r="V105" s="452" t="s">
        <v>319</v>
      </c>
      <c r="W105" s="470" t="s">
        <v>448</v>
      </c>
      <c r="X105" s="463" t="s">
        <v>449</v>
      </c>
      <c r="Y105" s="471" t="s">
        <v>655</v>
      </c>
      <c r="Z105" s="471">
        <v>28</v>
      </c>
      <c r="AA105" s="795"/>
      <c r="AB105" s="805"/>
      <c r="AD105" s="602">
        <v>890975535</v>
      </c>
      <c r="AE105" s="602" t="s">
        <v>656</v>
      </c>
      <c r="AF105" s="602" t="s">
        <v>64</v>
      </c>
      <c r="AG105" s="602" t="s">
        <v>971</v>
      </c>
      <c r="AH105" s="602">
        <v>24</v>
      </c>
      <c r="AI105" s="846"/>
    </row>
    <row r="106" spans="1:35" ht="15.45" customHeight="1" x14ac:dyDescent="0.3">
      <c r="A106" s="118" t="s">
        <v>717</v>
      </c>
      <c r="B106" s="118" t="s">
        <v>530</v>
      </c>
      <c r="C106" s="325" t="s">
        <v>65</v>
      </c>
      <c r="D106" s="325" t="s">
        <v>66</v>
      </c>
      <c r="E106" s="118" t="s">
        <v>717</v>
      </c>
      <c r="F106" s="88">
        <v>21</v>
      </c>
      <c r="G106" s="784"/>
      <c r="H106" s="720"/>
      <c r="K106" s="428">
        <v>520000043</v>
      </c>
      <c r="L106" s="440" t="s">
        <v>965</v>
      </c>
      <c r="M106" s="440" t="s">
        <v>64</v>
      </c>
      <c r="N106" s="440" t="s">
        <v>965</v>
      </c>
      <c r="O106" s="440">
        <v>223</v>
      </c>
      <c r="T106" s="774"/>
      <c r="U106" s="451" t="s">
        <v>694</v>
      </c>
      <c r="V106" s="452" t="s">
        <v>319</v>
      </c>
      <c r="W106" s="470" t="s">
        <v>183</v>
      </c>
      <c r="X106" s="452" t="s">
        <v>184</v>
      </c>
      <c r="Y106" s="471" t="s">
        <v>655</v>
      </c>
      <c r="Z106" s="471">
        <v>11</v>
      </c>
      <c r="AA106" s="795"/>
      <c r="AB106" s="805"/>
      <c r="AD106" s="118">
        <v>210986089</v>
      </c>
      <c r="AE106" s="118" t="s">
        <v>1007</v>
      </c>
      <c r="AF106" s="118" t="s">
        <v>1008</v>
      </c>
      <c r="AG106" s="118" t="s">
        <v>1007</v>
      </c>
      <c r="AH106" s="118">
        <v>439</v>
      </c>
      <c r="AI106" s="847">
        <f>SUM(AH106,AH107)</f>
        <v>489</v>
      </c>
    </row>
    <row r="107" spans="1:35" ht="46.5" customHeight="1" x14ac:dyDescent="0.3">
      <c r="A107" s="118" t="s">
        <v>717</v>
      </c>
      <c r="B107" s="118" t="s">
        <v>530</v>
      </c>
      <c r="C107" s="325" t="s">
        <v>78</v>
      </c>
      <c r="D107" s="118" t="s">
        <v>93</v>
      </c>
      <c r="E107" s="118" t="s">
        <v>717</v>
      </c>
      <c r="F107" s="88">
        <v>12</v>
      </c>
      <c r="G107" s="784"/>
      <c r="H107" s="720"/>
      <c r="K107" s="228">
        <v>520780156</v>
      </c>
      <c r="L107" s="192" t="s">
        <v>1039</v>
      </c>
      <c r="M107" s="192" t="s">
        <v>77</v>
      </c>
      <c r="N107" s="192" t="s">
        <v>965</v>
      </c>
      <c r="O107" s="192">
        <v>22</v>
      </c>
      <c r="T107" s="774"/>
      <c r="U107" s="451" t="s">
        <v>694</v>
      </c>
      <c r="V107" s="452" t="s">
        <v>319</v>
      </c>
      <c r="W107" s="470" t="s">
        <v>174</v>
      </c>
      <c r="X107" s="463" t="s">
        <v>175</v>
      </c>
      <c r="Y107" s="471" t="s">
        <v>655</v>
      </c>
      <c r="Z107" s="471">
        <v>13</v>
      </c>
      <c r="AA107" s="795"/>
      <c r="AB107" s="805"/>
      <c r="AD107" s="118">
        <v>210986089</v>
      </c>
      <c r="AE107" s="118" t="s">
        <v>1007</v>
      </c>
      <c r="AF107" s="118" t="s">
        <v>1008</v>
      </c>
      <c r="AG107" s="575" t="s">
        <v>1040</v>
      </c>
      <c r="AH107" s="118">
        <v>50</v>
      </c>
      <c r="AI107" s="847"/>
    </row>
    <row r="108" spans="1:35" ht="118.95" customHeight="1" x14ac:dyDescent="0.3">
      <c r="A108" s="118" t="s">
        <v>717</v>
      </c>
      <c r="B108" s="118" t="s">
        <v>530</v>
      </c>
      <c r="C108" s="325" t="s">
        <v>144</v>
      </c>
      <c r="D108" s="82" t="s">
        <v>145</v>
      </c>
      <c r="E108" s="118" t="s">
        <v>717</v>
      </c>
      <c r="F108" s="88">
        <v>14</v>
      </c>
      <c r="G108" s="784"/>
      <c r="H108" s="720"/>
      <c r="K108" s="488">
        <v>520000019</v>
      </c>
      <c r="L108" s="426" t="s">
        <v>966</v>
      </c>
      <c r="M108" s="426" t="s">
        <v>64</v>
      </c>
      <c r="N108" s="440" t="s">
        <v>965</v>
      </c>
      <c r="O108" s="440">
        <v>16</v>
      </c>
      <c r="T108" s="774"/>
      <c r="U108" s="451" t="s">
        <v>694</v>
      </c>
      <c r="V108" s="452" t="s">
        <v>319</v>
      </c>
      <c r="W108" s="470" t="s">
        <v>111</v>
      </c>
      <c r="X108" s="452" t="s">
        <v>188</v>
      </c>
      <c r="Y108" s="471" t="s">
        <v>655</v>
      </c>
      <c r="Z108" s="471">
        <v>11</v>
      </c>
      <c r="AA108" s="796"/>
      <c r="AB108" s="805"/>
      <c r="AD108" s="602">
        <v>210780276</v>
      </c>
      <c r="AE108" s="602" t="s">
        <v>1036</v>
      </c>
      <c r="AF108" s="602" t="s">
        <v>77</v>
      </c>
      <c r="AG108" s="602" t="s">
        <v>1007</v>
      </c>
      <c r="AH108" s="602">
        <v>111</v>
      </c>
      <c r="AI108" s="846">
        <f>SUM(AH108,AH109,AH110,AH111,AH112,AH113)</f>
        <v>725</v>
      </c>
    </row>
    <row r="109" spans="1:35" ht="15.45" customHeight="1" x14ac:dyDescent="0.3">
      <c r="A109" s="118" t="s">
        <v>717</v>
      </c>
      <c r="B109" s="118" t="s">
        <v>530</v>
      </c>
      <c r="C109" s="325" t="s">
        <v>111</v>
      </c>
      <c r="D109" s="118" t="s">
        <v>188</v>
      </c>
      <c r="E109" s="118" t="s">
        <v>717</v>
      </c>
      <c r="F109" s="88">
        <v>14</v>
      </c>
      <c r="G109" s="784"/>
      <c r="H109" s="720"/>
      <c r="K109" s="228">
        <v>210987681</v>
      </c>
      <c r="L109" s="192" t="s">
        <v>969</v>
      </c>
      <c r="M109" s="192" t="s">
        <v>64</v>
      </c>
      <c r="N109" s="228" t="s">
        <v>969</v>
      </c>
      <c r="O109" s="237">
        <v>118</v>
      </c>
      <c r="P109" s="720">
        <f>SUM(O109,O110)</f>
        <v>237</v>
      </c>
      <c r="T109" s="774"/>
      <c r="U109" s="451" t="s">
        <v>694</v>
      </c>
      <c r="V109" s="452" t="s">
        <v>319</v>
      </c>
      <c r="W109" s="452" t="s">
        <v>78</v>
      </c>
      <c r="X109" s="452" t="s">
        <v>79</v>
      </c>
      <c r="Y109" s="452" t="s">
        <v>2059</v>
      </c>
      <c r="Z109" s="452">
        <v>11</v>
      </c>
      <c r="AA109" s="484">
        <v>11</v>
      </c>
      <c r="AB109" s="805"/>
      <c r="AD109" s="602">
        <v>210780276</v>
      </c>
      <c r="AE109" s="602" t="s">
        <v>1036</v>
      </c>
      <c r="AF109" s="602" t="s">
        <v>77</v>
      </c>
      <c r="AG109" s="602" t="s">
        <v>1040</v>
      </c>
      <c r="AH109" s="602">
        <v>301</v>
      </c>
      <c r="AI109" s="846"/>
    </row>
    <row r="110" spans="1:35" ht="118.95" customHeight="1" x14ac:dyDescent="0.3">
      <c r="A110" s="118" t="s">
        <v>717</v>
      </c>
      <c r="B110" s="118" t="s">
        <v>530</v>
      </c>
      <c r="C110" s="110" t="s">
        <v>165</v>
      </c>
      <c r="D110" s="89" t="s">
        <v>306</v>
      </c>
      <c r="E110" s="187" t="s">
        <v>717</v>
      </c>
      <c r="F110" s="90">
        <v>12</v>
      </c>
      <c r="G110" s="784"/>
      <c r="H110" s="717"/>
      <c r="K110" s="228">
        <v>210987681</v>
      </c>
      <c r="L110" s="192" t="s">
        <v>969</v>
      </c>
      <c r="M110" s="192" t="s">
        <v>64</v>
      </c>
      <c r="N110" s="228" t="s">
        <v>971</v>
      </c>
      <c r="O110" s="237">
        <v>119</v>
      </c>
      <c r="P110" s="720"/>
      <c r="T110" s="774"/>
      <c r="U110" s="451" t="s">
        <v>694</v>
      </c>
      <c r="V110" s="452" t="s">
        <v>319</v>
      </c>
      <c r="W110" s="452" t="s">
        <v>1170</v>
      </c>
      <c r="X110" s="452" t="s">
        <v>66</v>
      </c>
      <c r="Y110" s="452" t="s">
        <v>2064</v>
      </c>
      <c r="Z110" s="452">
        <v>27</v>
      </c>
      <c r="AA110" s="797">
        <f>SUM(Z110,Z111)</f>
        <v>38</v>
      </c>
      <c r="AB110" s="805"/>
      <c r="AD110" s="602">
        <v>210780276</v>
      </c>
      <c r="AE110" s="602" t="s">
        <v>1036</v>
      </c>
      <c r="AF110" s="602" t="s">
        <v>77</v>
      </c>
      <c r="AG110" s="602" t="s">
        <v>2143</v>
      </c>
      <c r="AH110" s="602">
        <v>18</v>
      </c>
      <c r="AI110" s="846"/>
    </row>
    <row r="111" spans="1:35" ht="139.5" customHeight="1" x14ac:dyDescent="0.3">
      <c r="A111" s="471" t="s">
        <v>657</v>
      </c>
      <c r="B111" s="471" t="s">
        <v>64</v>
      </c>
      <c r="C111" s="470" t="s">
        <v>71</v>
      </c>
      <c r="D111" s="463" t="s">
        <v>116</v>
      </c>
      <c r="E111" s="471" t="s">
        <v>655</v>
      </c>
      <c r="F111" s="471">
        <v>24</v>
      </c>
      <c r="G111" s="451">
        <v>24</v>
      </c>
      <c r="H111" s="845">
        <f>SUM(G111,G112,G117)</f>
        <v>134</v>
      </c>
      <c r="K111" s="428">
        <v>710978289</v>
      </c>
      <c r="L111" s="440" t="s">
        <v>1602</v>
      </c>
      <c r="M111" s="440" t="s">
        <v>64</v>
      </c>
      <c r="N111" s="440" t="s">
        <v>1602</v>
      </c>
      <c r="O111" s="440">
        <v>406</v>
      </c>
      <c r="T111" s="774"/>
      <c r="U111" s="451" t="s">
        <v>694</v>
      </c>
      <c r="V111" s="452" t="s">
        <v>319</v>
      </c>
      <c r="W111" s="452" t="s">
        <v>117</v>
      </c>
      <c r="X111" s="452" t="s">
        <v>118</v>
      </c>
      <c r="Y111" s="452" t="s">
        <v>2064</v>
      </c>
      <c r="Z111" s="452">
        <v>11</v>
      </c>
      <c r="AA111" s="825"/>
      <c r="AB111" s="805"/>
      <c r="AD111" s="602">
        <v>210780276</v>
      </c>
      <c r="AE111" s="602" t="s">
        <v>1036</v>
      </c>
      <c r="AF111" s="602" t="s">
        <v>77</v>
      </c>
      <c r="AG111" s="602" t="s">
        <v>2325</v>
      </c>
      <c r="AH111" s="602">
        <v>154</v>
      </c>
      <c r="AI111" s="846"/>
    </row>
    <row r="112" spans="1:35" ht="61.95" customHeight="1" x14ac:dyDescent="0.3">
      <c r="A112" s="471" t="s">
        <v>657</v>
      </c>
      <c r="B112" s="471" t="s">
        <v>64</v>
      </c>
      <c r="C112" s="470" t="s">
        <v>78</v>
      </c>
      <c r="D112" s="452" t="s">
        <v>93</v>
      </c>
      <c r="E112" s="471" t="s">
        <v>657</v>
      </c>
      <c r="F112" s="452">
        <v>22</v>
      </c>
      <c r="G112" s="844">
        <f>SUM(F112,F113,F114,F115,F116)</f>
        <v>92</v>
      </c>
      <c r="H112" s="845"/>
      <c r="K112" s="489">
        <v>710780081</v>
      </c>
      <c r="L112" s="226" t="s">
        <v>1631</v>
      </c>
      <c r="M112" s="226" t="s">
        <v>77</v>
      </c>
      <c r="N112" s="192" t="s">
        <v>1602</v>
      </c>
      <c r="O112" s="192">
        <v>310</v>
      </c>
      <c r="T112" s="774"/>
      <c r="U112" s="451" t="s">
        <v>694</v>
      </c>
      <c r="V112" s="452" t="s">
        <v>319</v>
      </c>
      <c r="W112" s="435" t="s">
        <v>1155</v>
      </c>
      <c r="X112" s="438" t="s">
        <v>116</v>
      </c>
      <c r="Y112" s="476" t="s">
        <v>721</v>
      </c>
      <c r="Z112" s="435">
        <v>12</v>
      </c>
      <c r="AA112" s="436">
        <v>12</v>
      </c>
      <c r="AB112" s="805"/>
      <c r="AD112" s="602">
        <v>210780276</v>
      </c>
      <c r="AE112" s="602" t="s">
        <v>1036</v>
      </c>
      <c r="AF112" s="602" t="s">
        <v>77</v>
      </c>
      <c r="AG112" s="602" t="s">
        <v>2148</v>
      </c>
      <c r="AH112" s="602">
        <v>46</v>
      </c>
      <c r="AI112" s="846"/>
    </row>
    <row r="113" spans="1:39" ht="61.95" customHeight="1" x14ac:dyDescent="0.3">
      <c r="A113" s="471" t="s">
        <v>657</v>
      </c>
      <c r="B113" s="471" t="s">
        <v>64</v>
      </c>
      <c r="C113" s="470" t="s">
        <v>117</v>
      </c>
      <c r="D113" s="452" t="s">
        <v>118</v>
      </c>
      <c r="E113" s="471" t="s">
        <v>657</v>
      </c>
      <c r="F113" s="452">
        <v>23</v>
      </c>
      <c r="G113" s="844"/>
      <c r="H113" s="845"/>
      <c r="K113" s="428">
        <v>710978131</v>
      </c>
      <c r="L113" s="440" t="s">
        <v>1605</v>
      </c>
      <c r="M113" s="440" t="s">
        <v>64</v>
      </c>
      <c r="N113" s="428" t="s">
        <v>1602</v>
      </c>
      <c r="O113" s="429">
        <v>206</v>
      </c>
      <c r="T113" s="774"/>
      <c r="U113" s="618" t="s">
        <v>717</v>
      </c>
      <c r="V113" s="118" t="s">
        <v>530</v>
      </c>
      <c r="W113" s="325" t="s">
        <v>71</v>
      </c>
      <c r="X113" s="82" t="s">
        <v>116</v>
      </c>
      <c r="Y113" s="60" t="s">
        <v>655</v>
      </c>
      <c r="Z113" s="326">
        <v>25</v>
      </c>
      <c r="AA113" s="292">
        <v>25</v>
      </c>
      <c r="AB113" s="754">
        <f>SUM(AA113,AA114)</f>
        <v>145</v>
      </c>
      <c r="AD113" s="602">
        <v>210780276</v>
      </c>
      <c r="AE113" s="602" t="s">
        <v>1036</v>
      </c>
      <c r="AF113" s="602" t="s">
        <v>77</v>
      </c>
      <c r="AG113" s="602" t="s">
        <v>2206</v>
      </c>
      <c r="AH113" s="602">
        <v>95</v>
      </c>
      <c r="AI113" s="846"/>
    </row>
    <row r="114" spans="1:39" ht="15.45" customHeight="1" x14ac:dyDescent="0.3">
      <c r="A114" s="471" t="s">
        <v>657</v>
      </c>
      <c r="B114" s="471" t="s">
        <v>64</v>
      </c>
      <c r="C114" s="470" t="s">
        <v>65</v>
      </c>
      <c r="D114" s="470" t="s">
        <v>66</v>
      </c>
      <c r="E114" s="471" t="s">
        <v>657</v>
      </c>
      <c r="F114" s="452">
        <v>18</v>
      </c>
      <c r="G114" s="844"/>
      <c r="H114" s="845"/>
      <c r="K114" s="428">
        <v>710978131</v>
      </c>
      <c r="L114" s="440" t="s">
        <v>1605</v>
      </c>
      <c r="M114" s="440" t="s">
        <v>64</v>
      </c>
      <c r="N114" s="428" t="s">
        <v>1605</v>
      </c>
      <c r="O114" s="429">
        <v>34</v>
      </c>
      <c r="T114" s="774"/>
      <c r="U114" s="618" t="s">
        <v>717</v>
      </c>
      <c r="V114" s="118" t="s">
        <v>530</v>
      </c>
      <c r="W114" s="325" t="s">
        <v>117</v>
      </c>
      <c r="X114" s="118" t="s">
        <v>118</v>
      </c>
      <c r="Y114" s="118" t="s">
        <v>717</v>
      </c>
      <c r="Z114" s="88">
        <v>26</v>
      </c>
      <c r="AA114" s="792">
        <f>SUM(Z114,Z115,Z116,Z117,Z118,Z119,Z120)</f>
        <v>120</v>
      </c>
      <c r="AB114" s="754"/>
      <c r="AD114" s="118">
        <v>210987046</v>
      </c>
      <c r="AE114" s="118" t="s">
        <v>1037</v>
      </c>
      <c r="AF114" s="118" t="s">
        <v>77</v>
      </c>
      <c r="AG114" s="118" t="s">
        <v>1007</v>
      </c>
      <c r="AH114" s="118">
        <v>64</v>
      </c>
      <c r="AI114" s="847">
        <f>SUM(AH114,AH115,AH116,AH117,AH118,AH119)</f>
        <v>520</v>
      </c>
    </row>
    <row r="115" spans="1:39" ht="118.95" customHeight="1" x14ac:dyDescent="0.3">
      <c r="A115" s="471" t="s">
        <v>657</v>
      </c>
      <c r="B115" s="471" t="s">
        <v>64</v>
      </c>
      <c r="C115" s="470" t="s">
        <v>144</v>
      </c>
      <c r="D115" s="463" t="s">
        <v>145</v>
      </c>
      <c r="E115" s="471" t="s">
        <v>657</v>
      </c>
      <c r="F115" s="452">
        <v>16</v>
      </c>
      <c r="G115" s="844"/>
      <c r="H115" s="845"/>
      <c r="K115" s="228">
        <v>10000131</v>
      </c>
      <c r="L115" s="192" t="s">
        <v>1646</v>
      </c>
      <c r="M115" s="192" t="s">
        <v>64</v>
      </c>
      <c r="N115" s="228" t="s">
        <v>1602</v>
      </c>
      <c r="O115" s="192">
        <v>159</v>
      </c>
      <c r="T115" s="774"/>
      <c r="U115" s="618" t="s">
        <v>717</v>
      </c>
      <c r="V115" s="118" t="s">
        <v>530</v>
      </c>
      <c r="W115" s="325" t="s">
        <v>101</v>
      </c>
      <c r="X115" s="118" t="s">
        <v>102</v>
      </c>
      <c r="Y115" s="118" t="s">
        <v>717</v>
      </c>
      <c r="Z115" s="88">
        <v>21</v>
      </c>
      <c r="AA115" s="708"/>
      <c r="AB115" s="754"/>
      <c r="AD115" s="118">
        <v>210987046</v>
      </c>
      <c r="AE115" s="118" t="s">
        <v>1037</v>
      </c>
      <c r="AF115" s="118" t="s">
        <v>77</v>
      </c>
      <c r="AG115" s="118" t="s">
        <v>1040</v>
      </c>
      <c r="AH115" s="118">
        <v>306</v>
      </c>
      <c r="AI115" s="847"/>
    </row>
    <row r="116" spans="1:39" ht="15.45" customHeight="1" x14ac:dyDescent="0.3">
      <c r="A116" s="471" t="s">
        <v>657</v>
      </c>
      <c r="B116" s="471" t="s">
        <v>64</v>
      </c>
      <c r="C116" s="470" t="s">
        <v>101</v>
      </c>
      <c r="D116" s="452" t="s">
        <v>102</v>
      </c>
      <c r="E116" s="471" t="s">
        <v>657</v>
      </c>
      <c r="F116" s="452">
        <v>13</v>
      </c>
      <c r="G116" s="844"/>
      <c r="H116" s="845"/>
      <c r="K116" s="428">
        <v>10000107</v>
      </c>
      <c r="L116" s="440" t="s">
        <v>1654</v>
      </c>
      <c r="M116" s="440" t="s">
        <v>64</v>
      </c>
      <c r="N116" s="428" t="s">
        <v>1602</v>
      </c>
      <c r="O116" s="440">
        <v>111</v>
      </c>
      <c r="T116" s="774"/>
      <c r="U116" s="618" t="s">
        <v>717</v>
      </c>
      <c r="V116" s="118" t="s">
        <v>530</v>
      </c>
      <c r="W116" s="325" t="s">
        <v>65</v>
      </c>
      <c r="X116" s="325" t="s">
        <v>66</v>
      </c>
      <c r="Y116" s="118" t="s">
        <v>717</v>
      </c>
      <c r="Z116" s="88">
        <v>21</v>
      </c>
      <c r="AA116" s="708"/>
      <c r="AB116" s="754"/>
      <c r="AD116" s="118">
        <v>210987046</v>
      </c>
      <c r="AE116" s="118" t="s">
        <v>1037</v>
      </c>
      <c r="AF116" s="118" t="s">
        <v>77</v>
      </c>
      <c r="AG116" s="118" t="s">
        <v>2143</v>
      </c>
      <c r="AH116" s="118">
        <v>23</v>
      </c>
      <c r="AI116" s="847"/>
    </row>
    <row r="117" spans="1:39" ht="153" customHeight="1" x14ac:dyDescent="0.3">
      <c r="A117" s="471" t="s">
        <v>657</v>
      </c>
      <c r="B117" s="471" t="s">
        <v>64</v>
      </c>
      <c r="C117" s="452" t="s">
        <v>1155</v>
      </c>
      <c r="D117" s="463" t="s">
        <v>116</v>
      </c>
      <c r="E117" s="452" t="s">
        <v>2059</v>
      </c>
      <c r="F117" s="452">
        <v>18</v>
      </c>
      <c r="G117" s="451">
        <v>18</v>
      </c>
      <c r="H117" s="845"/>
      <c r="K117" s="489">
        <v>10000115</v>
      </c>
      <c r="L117" s="226" t="s">
        <v>1647</v>
      </c>
      <c r="M117" s="226" t="s">
        <v>64</v>
      </c>
      <c r="N117" s="228" t="s">
        <v>1602</v>
      </c>
      <c r="O117" s="192">
        <v>104</v>
      </c>
      <c r="T117" s="774"/>
      <c r="U117" s="618" t="s">
        <v>717</v>
      </c>
      <c r="V117" s="118" t="s">
        <v>530</v>
      </c>
      <c r="W117" s="325" t="s">
        <v>78</v>
      </c>
      <c r="X117" s="118" t="s">
        <v>79</v>
      </c>
      <c r="Y117" s="118" t="s">
        <v>717</v>
      </c>
      <c r="Z117" s="88">
        <v>12</v>
      </c>
      <c r="AA117" s="708"/>
      <c r="AB117" s="754"/>
      <c r="AD117" s="118">
        <v>210987046</v>
      </c>
      <c r="AE117" s="118" t="s">
        <v>1037</v>
      </c>
      <c r="AF117" s="118" t="s">
        <v>77</v>
      </c>
      <c r="AG117" s="118" t="s">
        <v>2325</v>
      </c>
      <c r="AH117" s="118">
        <v>26</v>
      </c>
      <c r="AI117" s="847"/>
    </row>
    <row r="118" spans="1:39" ht="77.55" customHeight="1" x14ac:dyDescent="0.3">
      <c r="A118" s="192" t="s">
        <v>708</v>
      </c>
      <c r="B118" s="192" t="s">
        <v>319</v>
      </c>
      <c r="C118" s="288" t="s">
        <v>65</v>
      </c>
      <c r="D118" s="288" t="s">
        <v>66</v>
      </c>
      <c r="E118" s="192" t="s">
        <v>658</v>
      </c>
      <c r="F118" s="192">
        <v>11</v>
      </c>
      <c r="G118" s="228">
        <v>11</v>
      </c>
      <c r="H118" s="720">
        <f>SUM(G118,G119,G120)</f>
        <v>191</v>
      </c>
      <c r="K118" s="428">
        <v>710010067</v>
      </c>
      <c r="L118" s="440" t="s">
        <v>1604</v>
      </c>
      <c r="M118" s="440" t="s">
        <v>64</v>
      </c>
      <c r="N118" s="428" t="s">
        <v>1602</v>
      </c>
      <c r="O118" s="429">
        <v>17</v>
      </c>
      <c r="P118" s="843">
        <f>SUM(O118,O119)</f>
        <v>713</v>
      </c>
      <c r="T118" s="774"/>
      <c r="U118" s="618" t="s">
        <v>717</v>
      </c>
      <c r="V118" s="118" t="s">
        <v>530</v>
      </c>
      <c r="W118" s="325" t="s">
        <v>144</v>
      </c>
      <c r="X118" s="82" t="s">
        <v>145</v>
      </c>
      <c r="Y118" s="118" t="s">
        <v>717</v>
      </c>
      <c r="Z118" s="88">
        <v>14</v>
      </c>
      <c r="AA118" s="708"/>
      <c r="AB118" s="754"/>
      <c r="AD118" s="118">
        <v>210987046</v>
      </c>
      <c r="AE118" s="118" t="s">
        <v>1037</v>
      </c>
      <c r="AF118" s="118" t="s">
        <v>77</v>
      </c>
      <c r="AG118" s="118" t="s">
        <v>2206</v>
      </c>
      <c r="AH118" s="118">
        <v>86</v>
      </c>
      <c r="AI118" s="847"/>
    </row>
    <row r="119" spans="1:39" ht="15.45" customHeight="1" x14ac:dyDescent="0.3">
      <c r="A119" s="192" t="s">
        <v>708</v>
      </c>
      <c r="B119" s="192" t="s">
        <v>319</v>
      </c>
      <c r="C119" s="192" t="s">
        <v>91</v>
      </c>
      <c r="D119" s="192" t="s">
        <v>92</v>
      </c>
      <c r="E119" s="192" t="s">
        <v>1878</v>
      </c>
      <c r="F119" s="192">
        <v>17</v>
      </c>
      <c r="G119" s="228">
        <v>17</v>
      </c>
      <c r="H119" s="720"/>
      <c r="K119" s="428">
        <v>710010067</v>
      </c>
      <c r="L119" s="440" t="s">
        <v>1604</v>
      </c>
      <c r="M119" s="440" t="s">
        <v>64</v>
      </c>
      <c r="N119" s="428" t="s">
        <v>1604</v>
      </c>
      <c r="O119" s="429">
        <v>696</v>
      </c>
      <c r="P119" s="843"/>
      <c r="T119" s="774"/>
      <c r="U119" s="618" t="s">
        <v>717</v>
      </c>
      <c r="V119" s="118" t="s">
        <v>530</v>
      </c>
      <c r="W119" s="325" t="s">
        <v>111</v>
      </c>
      <c r="X119" s="118" t="s">
        <v>188</v>
      </c>
      <c r="Y119" s="118" t="s">
        <v>717</v>
      </c>
      <c r="Z119" s="88">
        <v>14</v>
      </c>
      <c r="AA119" s="708"/>
      <c r="AB119" s="754"/>
      <c r="AD119" s="118">
        <v>210987046</v>
      </c>
      <c r="AE119" s="118" t="s">
        <v>1037</v>
      </c>
      <c r="AF119" s="118" t="s">
        <v>77</v>
      </c>
      <c r="AG119" s="118" t="s">
        <v>2148</v>
      </c>
      <c r="AH119" s="118">
        <v>15</v>
      </c>
      <c r="AI119" s="847"/>
    </row>
    <row r="120" spans="1:39" ht="153" customHeight="1" x14ac:dyDescent="0.3">
      <c r="A120" s="192" t="s">
        <v>708</v>
      </c>
      <c r="B120" s="192" t="s">
        <v>319</v>
      </c>
      <c r="C120" s="192" t="s">
        <v>71</v>
      </c>
      <c r="D120" s="210" t="s">
        <v>116</v>
      </c>
      <c r="E120" s="192" t="s">
        <v>1889</v>
      </c>
      <c r="F120" s="192">
        <v>56</v>
      </c>
      <c r="G120" s="742">
        <f>SUM(F120,F121,F122,F123,F124,F125,F126,F127)</f>
        <v>163</v>
      </c>
      <c r="H120" s="720"/>
      <c r="K120" s="206">
        <v>690000591</v>
      </c>
      <c r="L120" s="220" t="s">
        <v>1694</v>
      </c>
      <c r="M120" s="220" t="s">
        <v>64</v>
      </c>
      <c r="N120" s="69" t="s">
        <v>1602</v>
      </c>
      <c r="O120" s="12">
        <v>16</v>
      </c>
      <c r="T120" s="774"/>
      <c r="U120" s="618" t="s">
        <v>717</v>
      </c>
      <c r="V120" s="118" t="s">
        <v>530</v>
      </c>
      <c r="W120" s="110" t="s">
        <v>165</v>
      </c>
      <c r="X120" s="89" t="s">
        <v>306</v>
      </c>
      <c r="Y120" s="187" t="s">
        <v>717</v>
      </c>
      <c r="Z120" s="90">
        <v>12</v>
      </c>
      <c r="AA120" s="793"/>
      <c r="AB120" s="754"/>
      <c r="AD120" s="602">
        <v>210986741</v>
      </c>
      <c r="AE120" s="602" t="s">
        <v>1061</v>
      </c>
      <c r="AF120" s="602" t="s">
        <v>77</v>
      </c>
      <c r="AG120" s="602" t="s">
        <v>1007</v>
      </c>
      <c r="AH120" s="602">
        <v>21</v>
      </c>
      <c r="AI120" s="846">
        <f>SUM(AH120,AH121,AH122,AH123,AH124,AH125)</f>
        <v>408</v>
      </c>
    </row>
    <row r="121" spans="1:39" ht="61.95" customHeight="1" x14ac:dyDescent="0.3">
      <c r="A121" s="192" t="s">
        <v>708</v>
      </c>
      <c r="B121" s="192" t="s">
        <v>319</v>
      </c>
      <c r="C121" s="192" t="s">
        <v>65</v>
      </c>
      <c r="D121" s="192" t="s">
        <v>66</v>
      </c>
      <c r="E121" s="192" t="s">
        <v>1889</v>
      </c>
      <c r="F121" s="192">
        <v>11</v>
      </c>
      <c r="G121" s="742"/>
      <c r="H121" s="720"/>
      <c r="K121" s="428">
        <v>710978271</v>
      </c>
      <c r="L121" s="440" t="s">
        <v>1625</v>
      </c>
      <c r="M121" s="440" t="s">
        <v>64</v>
      </c>
      <c r="N121" s="428" t="s">
        <v>1602</v>
      </c>
      <c r="O121" s="429">
        <v>15</v>
      </c>
      <c r="P121" s="843">
        <f>SUM(O121,O122,O123)</f>
        <v>334</v>
      </c>
      <c r="T121" s="774"/>
      <c r="U121" s="619" t="s">
        <v>657</v>
      </c>
      <c r="V121" s="471" t="s">
        <v>64</v>
      </c>
      <c r="W121" s="470" t="s">
        <v>71</v>
      </c>
      <c r="X121" s="463" t="s">
        <v>116</v>
      </c>
      <c r="Y121" s="471" t="s">
        <v>655</v>
      </c>
      <c r="Z121" s="471">
        <v>24</v>
      </c>
      <c r="AA121" s="451">
        <v>24</v>
      </c>
      <c r="AB121" s="839">
        <f>SUM(AA121,AA122,AA127,AA128,AA129)</f>
        <v>199</v>
      </c>
      <c r="AD121" s="602">
        <v>210986741</v>
      </c>
      <c r="AE121" s="602" t="s">
        <v>1061</v>
      </c>
      <c r="AF121" s="602" t="s">
        <v>77</v>
      </c>
      <c r="AG121" s="602" t="s">
        <v>1040</v>
      </c>
      <c r="AH121" s="602">
        <v>271</v>
      </c>
      <c r="AI121" s="846"/>
    </row>
    <row r="122" spans="1:39" ht="15.45" customHeight="1" x14ac:dyDescent="0.3">
      <c r="A122" s="192" t="s">
        <v>708</v>
      </c>
      <c r="B122" s="192" t="s">
        <v>319</v>
      </c>
      <c r="C122" s="192" t="s">
        <v>101</v>
      </c>
      <c r="D122" s="192" t="s">
        <v>102</v>
      </c>
      <c r="E122" s="192" t="s">
        <v>1889</v>
      </c>
      <c r="F122" s="192">
        <v>28</v>
      </c>
      <c r="G122" s="742"/>
      <c r="H122" s="720"/>
      <c r="K122" s="428">
        <v>710978271</v>
      </c>
      <c r="L122" s="440" t="s">
        <v>1625</v>
      </c>
      <c r="M122" s="440" t="s">
        <v>64</v>
      </c>
      <c r="N122" s="428" t="s">
        <v>1604</v>
      </c>
      <c r="O122" s="429">
        <v>278</v>
      </c>
      <c r="P122" s="843"/>
      <c r="T122" s="774"/>
      <c r="U122" s="619" t="s">
        <v>657</v>
      </c>
      <c r="V122" s="471" t="s">
        <v>64</v>
      </c>
      <c r="W122" s="470" t="s">
        <v>78</v>
      </c>
      <c r="X122" s="452" t="s">
        <v>79</v>
      </c>
      <c r="Y122" s="471" t="s">
        <v>657</v>
      </c>
      <c r="Z122" s="452">
        <v>22</v>
      </c>
      <c r="AA122" s="802">
        <f>SUM(Z122,Z123,Z124,Z125,Z126)</f>
        <v>92</v>
      </c>
      <c r="AB122" s="830"/>
      <c r="AD122" s="602">
        <v>210986741</v>
      </c>
      <c r="AE122" s="602" t="s">
        <v>1061</v>
      </c>
      <c r="AF122" s="602" t="s">
        <v>77</v>
      </c>
      <c r="AG122" s="602" t="s">
        <v>2143</v>
      </c>
      <c r="AH122" s="602">
        <v>12</v>
      </c>
      <c r="AI122" s="846"/>
    </row>
    <row r="123" spans="1:39" ht="15.45" customHeight="1" x14ac:dyDescent="0.3">
      <c r="A123" s="192" t="s">
        <v>708</v>
      </c>
      <c r="B123" s="192" t="s">
        <v>319</v>
      </c>
      <c r="C123" s="192" t="s">
        <v>157</v>
      </c>
      <c r="D123" s="192" t="s">
        <v>158</v>
      </c>
      <c r="E123" s="192" t="s">
        <v>1889</v>
      </c>
      <c r="F123" s="192">
        <v>13</v>
      </c>
      <c r="G123" s="742"/>
      <c r="H123" s="720"/>
      <c r="K123" s="428">
        <v>710978271</v>
      </c>
      <c r="L123" s="440" t="s">
        <v>1625</v>
      </c>
      <c r="M123" s="440" t="s">
        <v>64</v>
      </c>
      <c r="N123" s="425" t="s">
        <v>1606</v>
      </c>
      <c r="O123" s="429">
        <v>41</v>
      </c>
      <c r="P123" s="843"/>
      <c r="T123" s="774"/>
      <c r="U123" s="619" t="s">
        <v>657</v>
      </c>
      <c r="V123" s="471" t="s">
        <v>64</v>
      </c>
      <c r="W123" s="470" t="s">
        <v>117</v>
      </c>
      <c r="X123" s="452" t="s">
        <v>118</v>
      </c>
      <c r="Y123" s="471" t="s">
        <v>657</v>
      </c>
      <c r="Z123" s="452">
        <v>23</v>
      </c>
      <c r="AA123" s="803"/>
      <c r="AB123" s="830"/>
      <c r="AD123" s="602">
        <v>210986741</v>
      </c>
      <c r="AE123" s="602" t="s">
        <v>1061</v>
      </c>
      <c r="AF123" s="602" t="s">
        <v>77</v>
      </c>
      <c r="AG123" s="602" t="s">
        <v>2325</v>
      </c>
      <c r="AH123" s="602">
        <v>13</v>
      </c>
      <c r="AI123" s="846"/>
    </row>
    <row r="124" spans="1:39" ht="118.95" customHeight="1" x14ac:dyDescent="0.3">
      <c r="A124" s="192" t="s">
        <v>708</v>
      </c>
      <c r="B124" s="192" t="s">
        <v>319</v>
      </c>
      <c r="C124" s="192" t="s">
        <v>176</v>
      </c>
      <c r="D124" s="210" t="s">
        <v>177</v>
      </c>
      <c r="E124" s="192" t="s">
        <v>1889</v>
      </c>
      <c r="F124" s="192">
        <v>16</v>
      </c>
      <c r="G124" s="742"/>
      <c r="H124" s="720"/>
      <c r="K124" s="69">
        <v>10002129</v>
      </c>
      <c r="L124" s="12" t="s">
        <v>1708</v>
      </c>
      <c r="M124" s="12" t="s">
        <v>77</v>
      </c>
      <c r="N124" s="69" t="s">
        <v>1602</v>
      </c>
      <c r="O124" s="12">
        <v>12</v>
      </c>
      <c r="T124" s="774"/>
      <c r="U124" s="619" t="s">
        <v>657</v>
      </c>
      <c r="V124" s="471" t="s">
        <v>64</v>
      </c>
      <c r="W124" s="470" t="s">
        <v>65</v>
      </c>
      <c r="X124" s="470" t="s">
        <v>66</v>
      </c>
      <c r="Y124" s="471" t="s">
        <v>657</v>
      </c>
      <c r="Z124" s="452">
        <v>18</v>
      </c>
      <c r="AA124" s="803"/>
      <c r="AB124" s="830"/>
      <c r="AD124" s="602">
        <v>210986741</v>
      </c>
      <c r="AE124" s="602" t="s">
        <v>1061</v>
      </c>
      <c r="AF124" s="602" t="s">
        <v>77</v>
      </c>
      <c r="AG124" s="602" t="s">
        <v>2206</v>
      </c>
      <c r="AH124" s="602">
        <v>47</v>
      </c>
      <c r="AI124" s="846"/>
    </row>
    <row r="125" spans="1:39" ht="118.95" customHeight="1" x14ac:dyDescent="0.3">
      <c r="A125" s="192" t="s">
        <v>708</v>
      </c>
      <c r="B125" s="192" t="s">
        <v>319</v>
      </c>
      <c r="C125" s="192" t="s">
        <v>1372</v>
      </c>
      <c r="D125" s="210" t="s">
        <v>145</v>
      </c>
      <c r="E125" s="192" t="s">
        <v>1889</v>
      </c>
      <c r="F125" s="192">
        <v>13</v>
      </c>
      <c r="G125" s="742"/>
      <c r="H125" s="720"/>
      <c r="K125" s="488">
        <v>710006859</v>
      </c>
      <c r="L125" s="426" t="s">
        <v>1715</v>
      </c>
      <c r="M125" s="426" t="s">
        <v>77</v>
      </c>
      <c r="N125" s="428" t="s">
        <v>1602</v>
      </c>
      <c r="O125" s="440">
        <v>11</v>
      </c>
      <c r="T125" s="774"/>
      <c r="U125" s="619" t="s">
        <v>657</v>
      </c>
      <c r="V125" s="471" t="s">
        <v>64</v>
      </c>
      <c r="W125" s="470" t="s">
        <v>144</v>
      </c>
      <c r="X125" s="463" t="s">
        <v>145</v>
      </c>
      <c r="Y125" s="471" t="s">
        <v>657</v>
      </c>
      <c r="Z125" s="452">
        <v>16</v>
      </c>
      <c r="AA125" s="803"/>
      <c r="AB125" s="830"/>
      <c r="AD125" s="602">
        <v>210986741</v>
      </c>
      <c r="AE125" s="602" t="s">
        <v>1061</v>
      </c>
      <c r="AF125" s="602" t="s">
        <v>77</v>
      </c>
      <c r="AG125" s="602" t="s">
        <v>2148</v>
      </c>
      <c r="AH125" s="602">
        <v>44</v>
      </c>
      <c r="AI125" s="846"/>
      <c r="AM125" t="s">
        <v>126</v>
      </c>
    </row>
    <row r="126" spans="1:39" ht="15.45" customHeight="1" x14ac:dyDescent="0.3">
      <c r="A126" s="192" t="s">
        <v>708</v>
      </c>
      <c r="B126" s="192" t="s">
        <v>319</v>
      </c>
      <c r="C126" s="192" t="s">
        <v>91</v>
      </c>
      <c r="D126" s="192" t="s">
        <v>92</v>
      </c>
      <c r="E126" s="192" t="s">
        <v>1889</v>
      </c>
      <c r="F126" s="192">
        <v>13</v>
      </c>
      <c r="G126" s="742"/>
      <c r="H126" s="720"/>
      <c r="K126" s="69">
        <v>710978255</v>
      </c>
      <c r="L126" s="12" t="s">
        <v>1603</v>
      </c>
      <c r="M126" s="12" t="s">
        <v>64</v>
      </c>
      <c r="N126" s="69" t="s">
        <v>1603</v>
      </c>
      <c r="O126" s="80">
        <v>108</v>
      </c>
      <c r="P126" s="704">
        <f>SUM(O126,O127)</f>
        <v>138</v>
      </c>
      <c r="T126" s="774"/>
      <c r="U126" s="619" t="s">
        <v>657</v>
      </c>
      <c r="V126" s="471" t="s">
        <v>64</v>
      </c>
      <c r="W126" s="470" t="s">
        <v>101</v>
      </c>
      <c r="X126" s="452" t="s">
        <v>102</v>
      </c>
      <c r="Y126" s="471" t="s">
        <v>657</v>
      </c>
      <c r="Z126" s="452">
        <v>13</v>
      </c>
      <c r="AA126" s="804"/>
      <c r="AB126" s="830"/>
      <c r="AD126" s="118">
        <v>210987640</v>
      </c>
      <c r="AE126" s="118" t="s">
        <v>1068</v>
      </c>
      <c r="AF126" s="118" t="s">
        <v>64</v>
      </c>
      <c r="AG126" s="118" t="s">
        <v>1007</v>
      </c>
      <c r="AH126" s="118">
        <v>16</v>
      </c>
      <c r="AI126" s="847">
        <f>SUM(AH126,AH127,AH128)</f>
        <v>100</v>
      </c>
    </row>
    <row r="127" spans="1:39" ht="136.05000000000001" customHeight="1" x14ac:dyDescent="0.3">
      <c r="A127" s="192" t="s">
        <v>708</v>
      </c>
      <c r="B127" s="192" t="s">
        <v>319</v>
      </c>
      <c r="C127" s="192" t="s">
        <v>572</v>
      </c>
      <c r="D127" s="210" t="s">
        <v>558</v>
      </c>
      <c r="E127" s="192" t="s">
        <v>1889</v>
      </c>
      <c r="F127" s="192">
        <v>13</v>
      </c>
      <c r="G127" s="742"/>
      <c r="H127" s="720"/>
      <c r="K127" s="69">
        <v>710978255</v>
      </c>
      <c r="L127" s="12" t="s">
        <v>1603</v>
      </c>
      <c r="M127" s="12" t="s">
        <v>64</v>
      </c>
      <c r="N127" s="69" t="s">
        <v>1604</v>
      </c>
      <c r="O127" s="80">
        <v>30</v>
      </c>
      <c r="P127" s="704"/>
      <c r="T127" s="774"/>
      <c r="U127" s="619" t="s">
        <v>657</v>
      </c>
      <c r="V127" s="471" t="s">
        <v>64</v>
      </c>
      <c r="W127" s="452" t="s">
        <v>1155</v>
      </c>
      <c r="X127" s="463" t="s">
        <v>116</v>
      </c>
      <c r="Y127" s="452" t="s">
        <v>2059</v>
      </c>
      <c r="Z127" s="452">
        <v>18</v>
      </c>
      <c r="AA127" s="483">
        <v>18</v>
      </c>
      <c r="AB127" s="830"/>
      <c r="AD127" s="118">
        <v>210987640</v>
      </c>
      <c r="AE127" s="118" t="s">
        <v>1068</v>
      </c>
      <c r="AF127" s="118" t="s">
        <v>64</v>
      </c>
      <c r="AG127" s="118" t="s">
        <v>1040</v>
      </c>
      <c r="AH127" s="118">
        <v>72</v>
      </c>
      <c r="AI127" s="847"/>
    </row>
    <row r="128" spans="1:39" ht="46.5" customHeight="1" x14ac:dyDescent="0.3">
      <c r="A128" s="478" t="s">
        <v>1005</v>
      </c>
      <c r="B128" s="480" t="s">
        <v>1006</v>
      </c>
      <c r="C128" s="452" t="s">
        <v>65</v>
      </c>
      <c r="D128" s="452" t="s">
        <v>66</v>
      </c>
      <c r="E128" s="452" t="s">
        <v>1005</v>
      </c>
      <c r="F128" s="452">
        <v>90</v>
      </c>
      <c r="G128" s="844">
        <f>SUM(F128,F129,F130,F131,F132,F133,F134,F135)</f>
        <v>370</v>
      </c>
      <c r="H128" s="472"/>
      <c r="K128" s="428">
        <v>580972677</v>
      </c>
      <c r="L128" s="440" t="s">
        <v>1877</v>
      </c>
      <c r="M128" s="440" t="s">
        <v>64</v>
      </c>
      <c r="N128" s="428" t="s">
        <v>1877</v>
      </c>
      <c r="O128" s="429">
        <v>99</v>
      </c>
      <c r="P128" s="843">
        <f>SUM(O128,O129)</f>
        <v>145</v>
      </c>
      <c r="T128" s="774"/>
      <c r="U128" s="619" t="s">
        <v>657</v>
      </c>
      <c r="V128" s="471" t="s">
        <v>64</v>
      </c>
      <c r="W128" s="435" t="s">
        <v>1155</v>
      </c>
      <c r="X128" s="438" t="s">
        <v>116</v>
      </c>
      <c r="Y128" s="476" t="s">
        <v>721</v>
      </c>
      <c r="Z128" s="435">
        <v>14</v>
      </c>
      <c r="AA128" s="435">
        <v>14</v>
      </c>
      <c r="AB128" s="830"/>
      <c r="AD128" s="118">
        <v>210987640</v>
      </c>
      <c r="AE128" s="118" t="s">
        <v>1068</v>
      </c>
      <c r="AF128" s="118" t="s">
        <v>64</v>
      </c>
      <c r="AG128" s="118" t="s">
        <v>2148</v>
      </c>
      <c r="AH128" s="118">
        <v>12</v>
      </c>
      <c r="AI128" s="847"/>
    </row>
    <row r="129" spans="1:35" ht="77.55" customHeight="1" x14ac:dyDescent="0.3">
      <c r="A129" s="478" t="s">
        <v>1005</v>
      </c>
      <c r="B129" s="480" t="s">
        <v>1006</v>
      </c>
      <c r="C129" s="452" t="s">
        <v>101</v>
      </c>
      <c r="D129" s="452" t="s">
        <v>102</v>
      </c>
      <c r="E129" s="452" t="s">
        <v>1005</v>
      </c>
      <c r="F129" s="452">
        <v>68</v>
      </c>
      <c r="G129" s="844"/>
      <c r="H129" s="472"/>
      <c r="K129" s="428">
        <v>580972677</v>
      </c>
      <c r="L129" s="440" t="s">
        <v>1877</v>
      </c>
      <c r="M129" s="440" t="s">
        <v>64</v>
      </c>
      <c r="N129" s="425" t="s">
        <v>1889</v>
      </c>
      <c r="O129" s="429">
        <v>46</v>
      </c>
      <c r="P129" s="843"/>
      <c r="T129" s="774"/>
      <c r="U129" s="619" t="s">
        <v>657</v>
      </c>
      <c r="V129" s="471" t="s">
        <v>64</v>
      </c>
      <c r="W129" s="435" t="s">
        <v>1155</v>
      </c>
      <c r="X129" s="438" t="s">
        <v>116</v>
      </c>
      <c r="Y129" s="435" t="s">
        <v>2147</v>
      </c>
      <c r="Z129" s="435">
        <v>23</v>
      </c>
      <c r="AA129" s="775">
        <f>SUM(Z129,Z130)</f>
        <v>51</v>
      </c>
      <c r="AB129" s="830"/>
      <c r="AD129" s="602">
        <v>210987558</v>
      </c>
      <c r="AE129" s="602" t="s">
        <v>1009</v>
      </c>
      <c r="AF129" s="602" t="s">
        <v>1008</v>
      </c>
      <c r="AG129" s="602" t="s">
        <v>1007</v>
      </c>
      <c r="AH129" s="602">
        <v>14</v>
      </c>
      <c r="AI129" s="846">
        <f>SUM(AH129,AH130)</f>
        <v>534</v>
      </c>
    </row>
    <row r="130" spans="1:35" ht="15.45" customHeight="1" x14ac:dyDescent="0.3">
      <c r="A130" s="478" t="s">
        <v>1005</v>
      </c>
      <c r="B130" s="480" t="s">
        <v>1006</v>
      </c>
      <c r="C130" s="452" t="s">
        <v>297</v>
      </c>
      <c r="D130" s="452" t="s">
        <v>188</v>
      </c>
      <c r="E130" s="452" t="s">
        <v>1005</v>
      </c>
      <c r="F130" s="452">
        <v>59</v>
      </c>
      <c r="G130" s="844"/>
      <c r="H130" s="472"/>
      <c r="K130" s="69">
        <v>580972685</v>
      </c>
      <c r="L130" s="12" t="s">
        <v>1878</v>
      </c>
      <c r="M130" s="12" t="s">
        <v>64</v>
      </c>
      <c r="N130" s="69" t="s">
        <v>1878</v>
      </c>
      <c r="O130" s="80">
        <v>196</v>
      </c>
      <c r="P130" s="704">
        <f>SUM(O130,O131)</f>
        <v>228</v>
      </c>
      <c r="T130" s="774"/>
      <c r="U130" s="619" t="s">
        <v>657</v>
      </c>
      <c r="V130" s="586" t="s">
        <v>64</v>
      </c>
      <c r="W130" s="435" t="s">
        <v>1127</v>
      </c>
      <c r="X130" s="435" t="s">
        <v>1128</v>
      </c>
      <c r="Y130" s="435" t="s">
        <v>2147</v>
      </c>
      <c r="Z130" s="435">
        <v>28</v>
      </c>
      <c r="AA130" s="838"/>
      <c r="AB130" s="830"/>
      <c r="AD130" s="602">
        <v>210987558</v>
      </c>
      <c r="AE130" s="602" t="s">
        <v>1009</v>
      </c>
      <c r="AF130" s="602" t="s">
        <v>1008</v>
      </c>
      <c r="AG130" s="602" t="s">
        <v>1040</v>
      </c>
      <c r="AH130" s="602">
        <v>520</v>
      </c>
      <c r="AI130" s="846"/>
    </row>
    <row r="131" spans="1:35" ht="61.95" customHeight="1" x14ac:dyDescent="0.3">
      <c r="A131" s="478" t="s">
        <v>1005</v>
      </c>
      <c r="B131" s="480" t="s">
        <v>1006</v>
      </c>
      <c r="C131" s="452" t="s">
        <v>1060</v>
      </c>
      <c r="D131" s="452" t="s">
        <v>503</v>
      </c>
      <c r="E131" s="452" t="s">
        <v>1005</v>
      </c>
      <c r="F131" s="452">
        <v>49</v>
      </c>
      <c r="G131" s="844"/>
      <c r="H131" s="472"/>
      <c r="K131" s="69">
        <v>580972685</v>
      </c>
      <c r="L131" s="12" t="s">
        <v>1878</v>
      </c>
      <c r="M131" s="12" t="s">
        <v>64</v>
      </c>
      <c r="N131" s="13" t="s">
        <v>1889</v>
      </c>
      <c r="O131" s="80">
        <v>32</v>
      </c>
      <c r="P131" s="704"/>
      <c r="T131" s="774"/>
      <c r="U131" s="228" t="s">
        <v>708</v>
      </c>
      <c r="V131" s="192" t="s">
        <v>319</v>
      </c>
      <c r="W131" s="288" t="s">
        <v>65</v>
      </c>
      <c r="X131" s="288" t="s">
        <v>66</v>
      </c>
      <c r="Y131" s="192" t="s">
        <v>658</v>
      </c>
      <c r="Z131" s="192">
        <v>11</v>
      </c>
      <c r="AA131" s="292">
        <v>11</v>
      </c>
      <c r="AB131" s="754">
        <f>SUM(AA131,AA132,AA133)</f>
        <v>191</v>
      </c>
      <c r="AD131" s="118">
        <v>210987582</v>
      </c>
      <c r="AE131" s="118" t="s">
        <v>970</v>
      </c>
      <c r="AF131" s="118" t="s">
        <v>64</v>
      </c>
      <c r="AG131" s="118" t="s">
        <v>1007</v>
      </c>
      <c r="AH131" s="118">
        <v>13</v>
      </c>
      <c r="AI131" s="847">
        <f>SUM(AH131,AH132)</f>
        <v>76</v>
      </c>
    </row>
    <row r="132" spans="1:35" ht="15.45" customHeight="1" x14ac:dyDescent="0.3">
      <c r="A132" s="478" t="s">
        <v>1005</v>
      </c>
      <c r="B132" s="480" t="s">
        <v>1006</v>
      </c>
      <c r="C132" s="452" t="s">
        <v>1067</v>
      </c>
      <c r="D132" s="452" t="s">
        <v>118</v>
      </c>
      <c r="E132" s="452" t="s">
        <v>1005</v>
      </c>
      <c r="F132" s="452">
        <v>36</v>
      </c>
      <c r="G132" s="844"/>
      <c r="H132" s="472"/>
      <c r="K132" s="428">
        <v>580006286</v>
      </c>
      <c r="L132" s="440" t="s">
        <v>1879</v>
      </c>
      <c r="M132" s="440" t="s">
        <v>77</v>
      </c>
      <c r="N132" s="440" t="s">
        <v>1889</v>
      </c>
      <c r="O132" s="429">
        <v>328</v>
      </c>
      <c r="P132" s="843">
        <f>SUM(O132,O133)</f>
        <v>340</v>
      </c>
      <c r="T132" s="774"/>
      <c r="U132" s="228" t="s">
        <v>708</v>
      </c>
      <c r="V132" s="192" t="s">
        <v>319</v>
      </c>
      <c r="W132" s="192" t="s">
        <v>91</v>
      </c>
      <c r="X132" s="192" t="s">
        <v>92</v>
      </c>
      <c r="Y132" s="192" t="s">
        <v>1878</v>
      </c>
      <c r="Z132" s="192">
        <v>17</v>
      </c>
      <c r="AA132" s="292">
        <v>17</v>
      </c>
      <c r="AB132" s="754"/>
      <c r="AD132" s="118">
        <v>210987582</v>
      </c>
      <c r="AE132" s="118" t="s">
        <v>970</v>
      </c>
      <c r="AF132" s="118" t="s">
        <v>64</v>
      </c>
      <c r="AG132" s="118" t="s">
        <v>1040</v>
      </c>
      <c r="AH132" s="118">
        <v>63</v>
      </c>
      <c r="AI132" s="847"/>
    </row>
    <row r="133" spans="1:35" ht="61.95" customHeight="1" x14ac:dyDescent="0.3">
      <c r="A133" s="478" t="s">
        <v>1005</v>
      </c>
      <c r="B133" s="480" t="s">
        <v>1006</v>
      </c>
      <c r="C133" s="452" t="s">
        <v>1078</v>
      </c>
      <c r="D133" s="452" t="s">
        <v>158</v>
      </c>
      <c r="E133" s="452" t="s">
        <v>1005</v>
      </c>
      <c r="F133" s="452">
        <v>34</v>
      </c>
      <c r="G133" s="844"/>
      <c r="H133" s="472"/>
      <c r="K133" s="428">
        <v>580006286</v>
      </c>
      <c r="L133" s="440" t="s">
        <v>1879</v>
      </c>
      <c r="M133" s="440" t="s">
        <v>77</v>
      </c>
      <c r="N133" s="440" t="s">
        <v>1947</v>
      </c>
      <c r="O133" s="429">
        <v>12</v>
      </c>
      <c r="P133" s="843"/>
      <c r="T133" s="774"/>
      <c r="U133" s="228" t="s">
        <v>708</v>
      </c>
      <c r="V133" s="192" t="s">
        <v>319</v>
      </c>
      <c r="W133" s="192" t="s">
        <v>71</v>
      </c>
      <c r="X133" s="210" t="s">
        <v>116</v>
      </c>
      <c r="Y133" s="192" t="s">
        <v>1889</v>
      </c>
      <c r="Z133" s="192">
        <v>56</v>
      </c>
      <c r="AA133" s="789">
        <f>SUM(Z133,Z134,Z135,Z136,Z137,Z138,Z139,Z140)</f>
        <v>163</v>
      </c>
      <c r="AB133" s="754"/>
      <c r="AD133" s="602">
        <v>210780144</v>
      </c>
      <c r="AE133" s="602" t="s">
        <v>1069</v>
      </c>
      <c r="AF133" s="602" t="s">
        <v>77</v>
      </c>
      <c r="AG133" s="602" t="s">
        <v>1040</v>
      </c>
      <c r="AH133" s="602">
        <v>205</v>
      </c>
      <c r="AI133" s="846">
        <f>SUM(AH133,AH134,AH135,AH136)</f>
        <v>385</v>
      </c>
    </row>
    <row r="134" spans="1:35" ht="85.05" customHeight="1" x14ac:dyDescent="0.3">
      <c r="A134" s="478" t="s">
        <v>1005</v>
      </c>
      <c r="B134" s="480" t="s">
        <v>1006</v>
      </c>
      <c r="C134" s="452" t="s">
        <v>1086</v>
      </c>
      <c r="D134" s="463" t="s">
        <v>175</v>
      </c>
      <c r="E134" s="452" t="s">
        <v>1005</v>
      </c>
      <c r="F134" s="452">
        <v>21</v>
      </c>
      <c r="G134" s="844"/>
      <c r="H134" s="472"/>
      <c r="K134" s="69">
        <v>580972693</v>
      </c>
      <c r="L134" s="12" t="s">
        <v>1889</v>
      </c>
      <c r="M134" s="12" t="s">
        <v>64</v>
      </c>
      <c r="N134" s="12" t="s">
        <v>1889</v>
      </c>
      <c r="O134" s="12">
        <v>81</v>
      </c>
      <c r="T134" s="774"/>
      <c r="U134" s="228" t="s">
        <v>708</v>
      </c>
      <c r="V134" s="192" t="s">
        <v>319</v>
      </c>
      <c r="W134" s="192" t="s">
        <v>65</v>
      </c>
      <c r="X134" s="192" t="s">
        <v>66</v>
      </c>
      <c r="Y134" s="192" t="s">
        <v>1889</v>
      </c>
      <c r="Z134" s="192">
        <v>11</v>
      </c>
      <c r="AA134" s="787"/>
      <c r="AB134" s="754"/>
      <c r="AD134" s="602">
        <v>210780144</v>
      </c>
      <c r="AE134" s="602" t="s">
        <v>1069</v>
      </c>
      <c r="AF134" s="602" t="s">
        <v>77</v>
      </c>
      <c r="AG134" s="602" t="s">
        <v>2143</v>
      </c>
      <c r="AH134" s="602">
        <v>14</v>
      </c>
      <c r="AI134" s="846"/>
    </row>
    <row r="135" spans="1:35" ht="153" customHeight="1" x14ac:dyDescent="0.3">
      <c r="A135" s="478" t="s">
        <v>1005</v>
      </c>
      <c r="B135" s="480" t="s">
        <v>1006</v>
      </c>
      <c r="C135" s="452" t="s">
        <v>226</v>
      </c>
      <c r="D135" s="463" t="s">
        <v>227</v>
      </c>
      <c r="E135" s="452" t="s">
        <v>1005</v>
      </c>
      <c r="F135" s="452">
        <v>13</v>
      </c>
      <c r="G135" s="844"/>
      <c r="H135" s="472"/>
      <c r="K135" s="428">
        <v>410000418</v>
      </c>
      <c r="L135" s="440" t="s">
        <v>1940</v>
      </c>
      <c r="M135" s="440" t="s">
        <v>77</v>
      </c>
      <c r="N135" s="440" t="s">
        <v>1889</v>
      </c>
      <c r="O135" s="440">
        <v>22</v>
      </c>
      <c r="T135" s="774"/>
      <c r="U135" s="228" t="s">
        <v>708</v>
      </c>
      <c r="V135" s="192" t="s">
        <v>319</v>
      </c>
      <c r="W135" s="192" t="s">
        <v>101</v>
      </c>
      <c r="X135" s="192" t="s">
        <v>102</v>
      </c>
      <c r="Y135" s="192" t="s">
        <v>1889</v>
      </c>
      <c r="Z135" s="192">
        <v>28</v>
      </c>
      <c r="AA135" s="787"/>
      <c r="AB135" s="754"/>
      <c r="AD135" s="602">
        <v>210780144</v>
      </c>
      <c r="AE135" s="602" t="s">
        <v>1069</v>
      </c>
      <c r="AF135" s="602" t="s">
        <v>77</v>
      </c>
      <c r="AG135" s="602" t="s">
        <v>2325</v>
      </c>
      <c r="AH135" s="602">
        <v>11</v>
      </c>
      <c r="AI135" s="846"/>
    </row>
    <row r="136" spans="1:35" x14ac:dyDescent="0.3">
      <c r="A136" s="192" t="s">
        <v>1108</v>
      </c>
      <c r="B136" s="192" t="s">
        <v>319</v>
      </c>
      <c r="C136" s="192" t="s">
        <v>101</v>
      </c>
      <c r="D136" s="192" t="s">
        <v>102</v>
      </c>
      <c r="E136" s="192" t="s">
        <v>1005</v>
      </c>
      <c r="F136" s="192">
        <v>22</v>
      </c>
      <c r="G136" s="742">
        <f>SUM(F136,F137,F138,F139)</f>
        <v>71</v>
      </c>
      <c r="H136" s="720">
        <f>SUM(G136,G140)</f>
        <v>270</v>
      </c>
      <c r="K136" s="228">
        <v>580972628</v>
      </c>
      <c r="L136" s="192" t="s">
        <v>1903</v>
      </c>
      <c r="M136" s="192" t="s">
        <v>64</v>
      </c>
      <c r="N136" s="192" t="s">
        <v>1947</v>
      </c>
      <c r="O136" s="192">
        <v>12</v>
      </c>
      <c r="U136" s="192" t="s">
        <v>708</v>
      </c>
      <c r="V136" s="192" t="s">
        <v>319</v>
      </c>
      <c r="W136" s="192" t="s">
        <v>157</v>
      </c>
      <c r="X136" s="192" t="s">
        <v>158</v>
      </c>
      <c r="Y136" s="192" t="s">
        <v>1889</v>
      </c>
      <c r="Z136" s="192">
        <v>13</v>
      </c>
      <c r="AA136" s="787"/>
      <c r="AB136" s="754"/>
      <c r="AD136" s="602">
        <v>210780144</v>
      </c>
      <c r="AE136" s="602" t="s">
        <v>1069</v>
      </c>
      <c r="AF136" s="602" t="s">
        <v>77</v>
      </c>
      <c r="AG136" s="602" t="s">
        <v>2206</v>
      </c>
      <c r="AH136" s="602">
        <v>155</v>
      </c>
      <c r="AI136" s="846"/>
    </row>
    <row r="137" spans="1:35" ht="62.4" x14ac:dyDescent="0.3">
      <c r="A137" s="192" t="s">
        <v>1108</v>
      </c>
      <c r="B137" s="192" t="s">
        <v>319</v>
      </c>
      <c r="C137" s="192" t="s">
        <v>297</v>
      </c>
      <c r="D137" s="192" t="s">
        <v>188</v>
      </c>
      <c r="E137" s="192" t="s">
        <v>1005</v>
      </c>
      <c r="F137" s="192">
        <v>23</v>
      </c>
      <c r="G137" s="742"/>
      <c r="H137" s="720"/>
      <c r="K137" s="428">
        <v>580972651</v>
      </c>
      <c r="L137" s="440" t="s">
        <v>1859</v>
      </c>
      <c r="M137" s="440" t="s">
        <v>64</v>
      </c>
      <c r="N137" s="440" t="s">
        <v>1859</v>
      </c>
      <c r="O137" s="440">
        <v>65</v>
      </c>
      <c r="U137" s="192" t="s">
        <v>708</v>
      </c>
      <c r="V137" s="192" t="s">
        <v>319</v>
      </c>
      <c r="W137" s="192" t="s">
        <v>176</v>
      </c>
      <c r="X137" s="210" t="s">
        <v>177</v>
      </c>
      <c r="Y137" s="192" t="s">
        <v>1889</v>
      </c>
      <c r="Z137" s="192">
        <v>16</v>
      </c>
      <c r="AA137" s="787"/>
      <c r="AB137" s="754"/>
      <c r="AD137" s="118">
        <v>210780292</v>
      </c>
      <c r="AE137" s="118" t="s">
        <v>1079</v>
      </c>
      <c r="AF137" s="118" t="s">
        <v>77</v>
      </c>
      <c r="AG137" s="118" t="s">
        <v>1040</v>
      </c>
      <c r="AH137" s="118">
        <v>186</v>
      </c>
      <c r="AI137" s="847">
        <f>SUM(AH137,AH138,AH139,AH140)</f>
        <v>579</v>
      </c>
    </row>
    <row r="138" spans="1:35" ht="46.5" customHeight="1" x14ac:dyDescent="0.3">
      <c r="A138" s="192" t="s">
        <v>1108</v>
      </c>
      <c r="B138" s="192" t="s">
        <v>319</v>
      </c>
      <c r="C138" s="192" t="s">
        <v>1060</v>
      </c>
      <c r="D138" s="192" t="s">
        <v>503</v>
      </c>
      <c r="E138" s="192" t="s">
        <v>1005</v>
      </c>
      <c r="F138" s="192">
        <v>14</v>
      </c>
      <c r="G138" s="742"/>
      <c r="H138" s="720"/>
      <c r="K138" s="69">
        <v>890973258</v>
      </c>
      <c r="L138" s="12" t="s">
        <v>2060</v>
      </c>
      <c r="M138" s="12" t="s">
        <v>64</v>
      </c>
      <c r="N138" s="12" t="s">
        <v>2059</v>
      </c>
      <c r="O138" s="80">
        <v>315</v>
      </c>
      <c r="P138" s="753">
        <f>SUM(O138,O139)</f>
        <v>328</v>
      </c>
      <c r="U138" s="192" t="s">
        <v>708</v>
      </c>
      <c r="V138" s="192" t="s">
        <v>319</v>
      </c>
      <c r="W138" s="192" t="s">
        <v>1372</v>
      </c>
      <c r="X138" s="210" t="s">
        <v>145</v>
      </c>
      <c r="Y138" s="192" t="s">
        <v>1889</v>
      </c>
      <c r="Z138" s="192">
        <v>13</v>
      </c>
      <c r="AA138" s="787"/>
      <c r="AB138" s="754"/>
      <c r="AD138" s="118">
        <v>210780292</v>
      </c>
      <c r="AE138" s="118" t="s">
        <v>1079</v>
      </c>
      <c r="AF138" s="118" t="s">
        <v>77</v>
      </c>
      <c r="AG138" s="118" t="s">
        <v>2143</v>
      </c>
      <c r="AH138" s="118">
        <v>14</v>
      </c>
      <c r="AI138" s="847"/>
    </row>
    <row r="139" spans="1:35" ht="77.55" customHeight="1" x14ac:dyDescent="0.3">
      <c r="A139" s="192" t="s">
        <v>1108</v>
      </c>
      <c r="B139" s="192" t="s">
        <v>319</v>
      </c>
      <c r="C139" s="192" t="s">
        <v>1067</v>
      </c>
      <c r="D139" s="192" t="s">
        <v>118</v>
      </c>
      <c r="E139" s="192" t="s">
        <v>1005</v>
      </c>
      <c r="F139" s="192">
        <v>12</v>
      </c>
      <c r="G139" s="742"/>
      <c r="H139" s="720"/>
      <c r="K139" s="69">
        <v>890973258</v>
      </c>
      <c r="L139" s="12" t="s">
        <v>2060</v>
      </c>
      <c r="M139" s="12" t="s">
        <v>64</v>
      </c>
      <c r="N139" s="12" t="s">
        <v>2064</v>
      </c>
      <c r="O139" s="80">
        <v>13</v>
      </c>
      <c r="P139" s="753"/>
      <c r="U139" s="192" t="s">
        <v>708</v>
      </c>
      <c r="V139" s="192" t="s">
        <v>319</v>
      </c>
      <c r="W139" s="192" t="s">
        <v>91</v>
      </c>
      <c r="X139" s="192" t="s">
        <v>92</v>
      </c>
      <c r="Y139" s="192" t="s">
        <v>1889</v>
      </c>
      <c r="Z139" s="192">
        <v>13</v>
      </c>
      <c r="AA139" s="787"/>
      <c r="AB139" s="754"/>
      <c r="AD139" s="118">
        <v>210780292</v>
      </c>
      <c r="AE139" s="118" t="s">
        <v>1079</v>
      </c>
      <c r="AF139" s="118" t="s">
        <v>77</v>
      </c>
      <c r="AG139" s="118" t="s">
        <v>2325</v>
      </c>
      <c r="AH139" s="118">
        <v>15</v>
      </c>
      <c r="AI139" s="847"/>
    </row>
    <row r="140" spans="1:35" ht="153" customHeight="1" x14ac:dyDescent="0.3">
      <c r="A140" s="192" t="s">
        <v>1108</v>
      </c>
      <c r="B140" s="192" t="s">
        <v>319</v>
      </c>
      <c r="C140" s="192" t="s">
        <v>1155</v>
      </c>
      <c r="D140" s="210" t="s">
        <v>116</v>
      </c>
      <c r="E140" s="192" t="s">
        <v>1009</v>
      </c>
      <c r="F140" s="192">
        <v>30</v>
      </c>
      <c r="G140" s="742">
        <f>SUM(F140,F141,F142,F143,F144,F145,F146,F147,F148)</f>
        <v>199</v>
      </c>
      <c r="H140" s="720"/>
      <c r="K140" s="428">
        <v>890000292</v>
      </c>
      <c r="L140" s="440" t="s">
        <v>2063</v>
      </c>
      <c r="M140" s="440" t="s">
        <v>77</v>
      </c>
      <c r="N140" s="440" t="s">
        <v>2059</v>
      </c>
      <c r="O140" s="440">
        <v>236</v>
      </c>
      <c r="U140" s="192" t="s">
        <v>708</v>
      </c>
      <c r="V140" s="192" t="s">
        <v>319</v>
      </c>
      <c r="W140" s="192" t="s">
        <v>572</v>
      </c>
      <c r="X140" s="210" t="s">
        <v>558</v>
      </c>
      <c r="Y140" s="192" t="s">
        <v>1889</v>
      </c>
      <c r="Z140" s="192">
        <v>13</v>
      </c>
      <c r="AA140" s="788"/>
      <c r="AB140" s="754"/>
      <c r="AD140" s="118">
        <v>210780292</v>
      </c>
      <c r="AE140" s="118" t="s">
        <v>1079</v>
      </c>
      <c r="AF140" s="118" t="s">
        <v>77</v>
      </c>
      <c r="AG140" s="118" t="s">
        <v>2206</v>
      </c>
      <c r="AH140" s="118">
        <v>364</v>
      </c>
      <c r="AI140" s="847"/>
    </row>
    <row r="141" spans="1:35" x14ac:dyDescent="0.3">
      <c r="A141" s="192" t="s">
        <v>1108</v>
      </c>
      <c r="B141" s="192" t="s">
        <v>319</v>
      </c>
      <c r="C141" s="192" t="s">
        <v>1170</v>
      </c>
      <c r="D141" s="192" t="s">
        <v>66</v>
      </c>
      <c r="E141" s="192" t="s">
        <v>1009</v>
      </c>
      <c r="F141" s="192">
        <v>37</v>
      </c>
      <c r="G141" s="742"/>
      <c r="H141" s="720"/>
      <c r="K141" s="69">
        <v>890975501</v>
      </c>
      <c r="L141" s="12" t="s">
        <v>2065</v>
      </c>
      <c r="M141" s="12" t="s">
        <v>64</v>
      </c>
      <c r="N141" s="12" t="s">
        <v>2059</v>
      </c>
      <c r="O141" s="12">
        <v>172</v>
      </c>
      <c r="T141" s="774" t="s">
        <v>2454</v>
      </c>
      <c r="U141" s="483" t="s">
        <v>1005</v>
      </c>
      <c r="V141" s="480" t="s">
        <v>1006</v>
      </c>
      <c r="W141" s="452" t="s">
        <v>65</v>
      </c>
      <c r="X141" s="452" t="s">
        <v>66</v>
      </c>
      <c r="Y141" s="452" t="s">
        <v>1005</v>
      </c>
      <c r="Z141" s="452">
        <v>90</v>
      </c>
      <c r="AA141" s="802">
        <f>SUM(Z141,Z142,Z143,Z144,Z145,Z146,Z147,Z148)</f>
        <v>370</v>
      </c>
      <c r="AD141" s="602">
        <v>210987673</v>
      </c>
      <c r="AE141" s="602" t="s">
        <v>968</v>
      </c>
      <c r="AF141" s="602" t="s">
        <v>64</v>
      </c>
      <c r="AG141" s="602" t="s">
        <v>1040</v>
      </c>
      <c r="AH141" s="602">
        <v>48</v>
      </c>
      <c r="AI141" s="846">
        <f>SUM(AH141,AH142,AH143,AH144)</f>
        <v>521</v>
      </c>
    </row>
    <row r="142" spans="1:35" ht="15.45" customHeight="1" x14ac:dyDescent="0.3">
      <c r="A142" s="192" t="s">
        <v>1108</v>
      </c>
      <c r="B142" s="192" t="s">
        <v>319</v>
      </c>
      <c r="C142" s="192" t="s">
        <v>1060</v>
      </c>
      <c r="D142" s="192" t="s">
        <v>503</v>
      </c>
      <c r="E142" s="192" t="s">
        <v>1009</v>
      </c>
      <c r="F142" s="192">
        <v>15</v>
      </c>
      <c r="G142" s="742"/>
      <c r="H142" s="720"/>
      <c r="K142" s="428">
        <v>890975543</v>
      </c>
      <c r="L142" s="440" t="s">
        <v>2049</v>
      </c>
      <c r="M142" s="440" t="s">
        <v>64</v>
      </c>
      <c r="N142" s="428" t="s">
        <v>2059</v>
      </c>
      <c r="O142" s="440">
        <v>48</v>
      </c>
      <c r="P142" s="843">
        <f>SUM(O142,O143)</f>
        <v>197</v>
      </c>
      <c r="T142" s="774"/>
      <c r="U142" s="483" t="s">
        <v>1005</v>
      </c>
      <c r="V142" s="480" t="s">
        <v>1006</v>
      </c>
      <c r="W142" s="452" t="s">
        <v>101</v>
      </c>
      <c r="X142" s="452" t="s">
        <v>102</v>
      </c>
      <c r="Y142" s="452" t="s">
        <v>1005</v>
      </c>
      <c r="Z142" s="452">
        <v>68</v>
      </c>
      <c r="AA142" s="803"/>
      <c r="AD142" s="602">
        <v>210987673</v>
      </c>
      <c r="AE142" s="602" t="s">
        <v>968</v>
      </c>
      <c r="AF142" s="602" t="s">
        <v>64</v>
      </c>
      <c r="AG142" s="602" t="s">
        <v>971</v>
      </c>
      <c r="AH142" s="602">
        <v>231</v>
      </c>
      <c r="AI142" s="846"/>
    </row>
    <row r="143" spans="1:35" ht="15.45" customHeight="1" x14ac:dyDescent="0.3">
      <c r="A143" s="192" t="s">
        <v>1108</v>
      </c>
      <c r="B143" s="192" t="s">
        <v>319</v>
      </c>
      <c r="C143" s="192" t="s">
        <v>1067</v>
      </c>
      <c r="D143" s="192" t="s">
        <v>118</v>
      </c>
      <c r="E143" s="192" t="s">
        <v>1009</v>
      </c>
      <c r="F143" s="192">
        <v>20</v>
      </c>
      <c r="G143" s="742"/>
      <c r="H143" s="720"/>
      <c r="K143" s="428">
        <v>890975543</v>
      </c>
      <c r="L143" s="440" t="s">
        <v>2049</v>
      </c>
      <c r="M143" s="440" t="s">
        <v>64</v>
      </c>
      <c r="N143" s="428" t="s">
        <v>2064</v>
      </c>
      <c r="O143" s="440">
        <v>149</v>
      </c>
      <c r="P143" s="843"/>
      <c r="T143" s="774"/>
      <c r="U143" s="483" t="s">
        <v>1005</v>
      </c>
      <c r="V143" s="480" t="s">
        <v>1006</v>
      </c>
      <c r="W143" s="452" t="s">
        <v>297</v>
      </c>
      <c r="X143" s="452" t="s">
        <v>188</v>
      </c>
      <c r="Y143" s="452" t="s">
        <v>1005</v>
      </c>
      <c r="Z143" s="452">
        <v>59</v>
      </c>
      <c r="AA143" s="803"/>
      <c r="AD143" s="602">
        <v>210987673</v>
      </c>
      <c r="AE143" s="602" t="s">
        <v>968</v>
      </c>
      <c r="AF143" s="602" t="s">
        <v>64</v>
      </c>
      <c r="AG143" s="602" t="s">
        <v>968</v>
      </c>
      <c r="AH143" s="612">
        <v>225</v>
      </c>
      <c r="AI143" s="846"/>
    </row>
    <row r="144" spans="1:35" ht="51" customHeight="1" x14ac:dyDescent="0.3">
      <c r="A144" s="192" t="s">
        <v>1108</v>
      </c>
      <c r="B144" s="192" t="s">
        <v>319</v>
      </c>
      <c r="C144" s="192" t="s">
        <v>1208</v>
      </c>
      <c r="D144" s="210" t="s">
        <v>102</v>
      </c>
      <c r="E144" s="192" t="s">
        <v>1009</v>
      </c>
      <c r="F144" s="192">
        <v>26</v>
      </c>
      <c r="G144" s="742"/>
      <c r="H144" s="720"/>
      <c r="K144" s="69">
        <v>100007285</v>
      </c>
      <c r="L144" s="12" t="s">
        <v>2066</v>
      </c>
      <c r="M144" s="12" t="s">
        <v>77</v>
      </c>
      <c r="N144" s="69" t="s">
        <v>2059</v>
      </c>
      <c r="O144" s="12">
        <v>37</v>
      </c>
      <c r="T144" s="774"/>
      <c r="U144" s="483" t="s">
        <v>1005</v>
      </c>
      <c r="V144" s="480" t="s">
        <v>1006</v>
      </c>
      <c r="W144" s="452" t="s">
        <v>1060</v>
      </c>
      <c r="X144" s="452" t="s">
        <v>503</v>
      </c>
      <c r="Y144" s="452" t="s">
        <v>1005</v>
      </c>
      <c r="Z144" s="452">
        <v>49</v>
      </c>
      <c r="AA144" s="803"/>
      <c r="AD144" s="602">
        <v>210987673</v>
      </c>
      <c r="AE144" s="602" t="s">
        <v>968</v>
      </c>
      <c r="AF144" s="602" t="s">
        <v>64</v>
      </c>
      <c r="AG144" s="602" t="s">
        <v>2206</v>
      </c>
      <c r="AH144" s="602">
        <v>17</v>
      </c>
      <c r="AI144" s="846"/>
    </row>
    <row r="145" spans="1:35" ht="15.45" customHeight="1" x14ac:dyDescent="0.3">
      <c r="A145" s="192" t="s">
        <v>1108</v>
      </c>
      <c r="B145" s="192" t="s">
        <v>319</v>
      </c>
      <c r="C145" s="192" t="s">
        <v>1078</v>
      </c>
      <c r="D145" s="192" t="s">
        <v>158</v>
      </c>
      <c r="E145" s="192" t="s">
        <v>1009</v>
      </c>
      <c r="F145" s="192">
        <v>23</v>
      </c>
      <c r="G145" s="742"/>
      <c r="H145" s="720"/>
      <c r="K145" s="428">
        <v>100010362</v>
      </c>
      <c r="L145" s="440" t="s">
        <v>2070</v>
      </c>
      <c r="M145" s="440" t="s">
        <v>77</v>
      </c>
      <c r="N145" s="428" t="s">
        <v>2059</v>
      </c>
      <c r="O145" s="440">
        <v>19</v>
      </c>
      <c r="T145" s="774"/>
      <c r="U145" s="483" t="s">
        <v>1005</v>
      </c>
      <c r="V145" s="480" t="s">
        <v>1006</v>
      </c>
      <c r="W145" s="452" t="s">
        <v>1067</v>
      </c>
      <c r="X145" s="452" t="s">
        <v>118</v>
      </c>
      <c r="Y145" s="452" t="s">
        <v>1005</v>
      </c>
      <c r="Z145" s="452">
        <v>36</v>
      </c>
      <c r="AA145" s="803"/>
      <c r="AD145" s="118">
        <v>210987665</v>
      </c>
      <c r="AE145" s="118" t="s">
        <v>967</v>
      </c>
      <c r="AF145" s="118" t="s">
        <v>64</v>
      </c>
      <c r="AG145" s="118" t="s">
        <v>1040</v>
      </c>
      <c r="AH145" s="118">
        <v>37</v>
      </c>
      <c r="AI145" s="847">
        <f>SUM(AH145,AH146,AH147)</f>
        <v>158</v>
      </c>
    </row>
    <row r="146" spans="1:35" ht="85.05" customHeight="1" x14ac:dyDescent="0.3">
      <c r="A146" s="192" t="s">
        <v>1108</v>
      </c>
      <c r="B146" s="192" t="s">
        <v>319</v>
      </c>
      <c r="C146" s="192" t="s">
        <v>1086</v>
      </c>
      <c r="D146" s="210" t="s">
        <v>175</v>
      </c>
      <c r="E146" s="192" t="s">
        <v>1009</v>
      </c>
      <c r="F146" s="192">
        <v>13</v>
      </c>
      <c r="G146" s="742"/>
      <c r="H146" s="720"/>
      <c r="K146" s="228">
        <v>450000526</v>
      </c>
      <c r="L146" s="192" t="s">
        <v>2075</v>
      </c>
      <c r="M146" s="192" t="s">
        <v>200</v>
      </c>
      <c r="N146" s="228" t="s">
        <v>2059</v>
      </c>
      <c r="O146" s="192">
        <v>14</v>
      </c>
      <c r="T146" s="774"/>
      <c r="U146" s="483" t="s">
        <v>1005</v>
      </c>
      <c r="V146" s="480" t="s">
        <v>1006</v>
      </c>
      <c r="W146" s="452" t="s">
        <v>1078</v>
      </c>
      <c r="X146" s="452" t="s">
        <v>158</v>
      </c>
      <c r="Y146" s="452" t="s">
        <v>1005</v>
      </c>
      <c r="Z146" s="452">
        <v>34</v>
      </c>
      <c r="AA146" s="803"/>
      <c r="AD146" s="118">
        <v>210987665</v>
      </c>
      <c r="AE146" s="118" t="s">
        <v>967</v>
      </c>
      <c r="AF146" s="118" t="s">
        <v>64</v>
      </c>
      <c r="AG146" s="118" t="s">
        <v>967</v>
      </c>
      <c r="AH146" s="118">
        <v>80</v>
      </c>
      <c r="AI146" s="847"/>
    </row>
    <row r="147" spans="1:35" ht="136.05000000000001" customHeight="1" x14ac:dyDescent="0.3">
      <c r="A147" s="192" t="s">
        <v>1108</v>
      </c>
      <c r="B147" s="192" t="s">
        <v>319</v>
      </c>
      <c r="C147" s="290" t="s">
        <v>252</v>
      </c>
      <c r="D147" s="89" t="s">
        <v>477</v>
      </c>
      <c r="E147" s="192" t="s">
        <v>1009</v>
      </c>
      <c r="F147" s="290">
        <v>23</v>
      </c>
      <c r="G147" s="742"/>
      <c r="H147" s="720"/>
      <c r="K147" s="488">
        <v>100010933</v>
      </c>
      <c r="L147" s="426" t="s">
        <v>2076</v>
      </c>
      <c r="M147" s="426" t="s">
        <v>77</v>
      </c>
      <c r="N147" s="488" t="s">
        <v>2059</v>
      </c>
      <c r="O147" s="426">
        <v>13</v>
      </c>
      <c r="T147" s="774"/>
      <c r="U147" s="483" t="s">
        <v>1005</v>
      </c>
      <c r="V147" s="480" t="s">
        <v>1006</v>
      </c>
      <c r="W147" s="452" t="s">
        <v>1086</v>
      </c>
      <c r="X147" s="463" t="s">
        <v>175</v>
      </c>
      <c r="Y147" s="452" t="s">
        <v>1005</v>
      </c>
      <c r="Z147" s="452">
        <v>21</v>
      </c>
      <c r="AA147" s="803"/>
      <c r="AD147" s="118">
        <v>210987665</v>
      </c>
      <c r="AE147" s="118" t="s">
        <v>967</v>
      </c>
      <c r="AF147" s="118" t="s">
        <v>64</v>
      </c>
      <c r="AG147" s="118" t="s">
        <v>971</v>
      </c>
      <c r="AH147" s="118">
        <v>41</v>
      </c>
      <c r="AI147" s="847"/>
    </row>
    <row r="148" spans="1:35" ht="153" customHeight="1" x14ac:dyDescent="0.3">
      <c r="A148" s="192" t="s">
        <v>1108</v>
      </c>
      <c r="B148" s="192" t="s">
        <v>319</v>
      </c>
      <c r="C148" s="192" t="s">
        <v>226</v>
      </c>
      <c r="D148" s="210" t="s">
        <v>227</v>
      </c>
      <c r="E148" s="192" t="s">
        <v>1009</v>
      </c>
      <c r="F148" s="192">
        <v>12</v>
      </c>
      <c r="G148" s="742"/>
      <c r="H148" s="720"/>
      <c r="T148" s="774"/>
      <c r="U148" s="483" t="s">
        <v>1005</v>
      </c>
      <c r="V148" s="480" t="s">
        <v>1006</v>
      </c>
      <c r="W148" s="452" t="s">
        <v>226</v>
      </c>
      <c r="X148" s="463" t="s">
        <v>227</v>
      </c>
      <c r="Y148" s="452" t="s">
        <v>1005</v>
      </c>
      <c r="Z148" s="452">
        <v>13</v>
      </c>
      <c r="AA148" s="804"/>
      <c r="AD148" s="118">
        <v>390000172</v>
      </c>
      <c r="AE148" s="118" t="s">
        <v>1171</v>
      </c>
      <c r="AF148" s="118" t="s">
        <v>200</v>
      </c>
      <c r="AG148" s="118" t="s">
        <v>1040</v>
      </c>
      <c r="AH148" s="118">
        <v>27</v>
      </c>
      <c r="AI148" s="609"/>
    </row>
    <row r="149" spans="1:35" ht="139.5" customHeight="1" x14ac:dyDescent="0.3">
      <c r="A149" s="452" t="s">
        <v>1009</v>
      </c>
      <c r="B149" s="470" t="s">
        <v>1006</v>
      </c>
      <c r="C149" s="452" t="s">
        <v>1155</v>
      </c>
      <c r="D149" s="463" t="s">
        <v>116</v>
      </c>
      <c r="E149" s="452" t="s">
        <v>1009</v>
      </c>
      <c r="F149" s="452">
        <v>86</v>
      </c>
      <c r="G149" s="844">
        <f>SUM(F149,F150,F151,F152,F153,F154,F156,F157,F155,F158,F159)</f>
        <v>433</v>
      </c>
      <c r="T149" s="774"/>
      <c r="U149" s="228" t="s">
        <v>1108</v>
      </c>
      <c r="V149" s="192" t="s">
        <v>319</v>
      </c>
      <c r="W149" s="192" t="s">
        <v>101</v>
      </c>
      <c r="X149" s="192" t="s">
        <v>102</v>
      </c>
      <c r="Y149" s="192" t="s">
        <v>1005</v>
      </c>
      <c r="Z149" s="192">
        <v>22</v>
      </c>
      <c r="AA149" s="789">
        <f>SUM(Z149,Z150,Z151,Z152)</f>
        <v>71</v>
      </c>
      <c r="AB149" s="754">
        <f>SUM(AA149,AA153,AA162,AA168)</f>
        <v>398</v>
      </c>
      <c r="AD149" s="602">
        <v>210987657</v>
      </c>
      <c r="AE149" s="602" t="s">
        <v>1221</v>
      </c>
      <c r="AF149" s="602" t="s">
        <v>64</v>
      </c>
      <c r="AG149" s="602" t="s">
        <v>1040</v>
      </c>
      <c r="AH149" s="602">
        <v>16</v>
      </c>
      <c r="AI149" s="846">
        <f>SUM(AH149,AH150)</f>
        <v>413</v>
      </c>
    </row>
    <row r="150" spans="1:35" ht="46.5" customHeight="1" x14ac:dyDescent="0.3">
      <c r="A150" s="452" t="s">
        <v>1009</v>
      </c>
      <c r="B150" s="470" t="s">
        <v>1006</v>
      </c>
      <c r="C150" s="452" t="s">
        <v>1170</v>
      </c>
      <c r="D150" s="452" t="s">
        <v>66</v>
      </c>
      <c r="E150" s="452" t="s">
        <v>1009</v>
      </c>
      <c r="F150" s="452">
        <v>67</v>
      </c>
      <c r="G150" s="844"/>
      <c r="T150" s="774"/>
      <c r="U150" s="228" t="s">
        <v>1108</v>
      </c>
      <c r="V150" s="192" t="s">
        <v>319</v>
      </c>
      <c r="W150" s="192" t="s">
        <v>297</v>
      </c>
      <c r="X150" s="192" t="s">
        <v>188</v>
      </c>
      <c r="Y150" s="192" t="s">
        <v>1005</v>
      </c>
      <c r="Z150" s="192">
        <v>23</v>
      </c>
      <c r="AA150" s="787"/>
      <c r="AB150" s="754"/>
      <c r="AD150" s="602">
        <v>210987657</v>
      </c>
      <c r="AE150" s="602" t="s">
        <v>1221</v>
      </c>
      <c r="AF150" s="602" t="s">
        <v>64</v>
      </c>
      <c r="AG150" s="602" t="s">
        <v>1513</v>
      </c>
      <c r="AH150" s="602">
        <v>397</v>
      </c>
      <c r="AI150" s="846"/>
    </row>
    <row r="151" spans="1:35" ht="61.95" customHeight="1" x14ac:dyDescent="0.3">
      <c r="A151" s="452" t="s">
        <v>1009</v>
      </c>
      <c r="B151" s="470" t="s">
        <v>1006</v>
      </c>
      <c r="C151" s="452" t="s">
        <v>1060</v>
      </c>
      <c r="D151" s="452" t="s">
        <v>503</v>
      </c>
      <c r="E151" s="452" t="s">
        <v>1009</v>
      </c>
      <c r="F151" s="452">
        <v>85</v>
      </c>
      <c r="G151" s="844"/>
      <c r="T151" s="774"/>
      <c r="U151" s="228" t="s">
        <v>1108</v>
      </c>
      <c r="V151" s="192" t="s">
        <v>319</v>
      </c>
      <c r="W151" s="192" t="s">
        <v>1060</v>
      </c>
      <c r="X151" s="192" t="s">
        <v>503</v>
      </c>
      <c r="Y151" s="192" t="s">
        <v>1005</v>
      </c>
      <c r="Z151" s="192">
        <v>14</v>
      </c>
      <c r="AA151" s="787"/>
      <c r="AB151" s="754"/>
      <c r="AD151" s="118">
        <v>210007399</v>
      </c>
      <c r="AE151" s="118" t="s">
        <v>1230</v>
      </c>
      <c r="AF151" s="118" t="s">
        <v>77</v>
      </c>
      <c r="AG151" s="118" t="s">
        <v>1040</v>
      </c>
      <c r="AH151" s="118">
        <v>14</v>
      </c>
      <c r="AI151" s="609"/>
    </row>
    <row r="152" spans="1:35" ht="118.95" customHeight="1" x14ac:dyDescent="0.3">
      <c r="A152" s="452" t="s">
        <v>1009</v>
      </c>
      <c r="B152" s="470" t="s">
        <v>1006</v>
      </c>
      <c r="C152" s="452" t="s">
        <v>176</v>
      </c>
      <c r="D152" s="463" t="s">
        <v>177</v>
      </c>
      <c r="E152" s="452" t="s">
        <v>1009</v>
      </c>
      <c r="F152" s="452">
        <v>43</v>
      </c>
      <c r="G152" s="844"/>
      <c r="T152" s="774"/>
      <c r="U152" s="228" t="s">
        <v>1108</v>
      </c>
      <c r="V152" s="192" t="s">
        <v>319</v>
      </c>
      <c r="W152" s="192" t="s">
        <v>1067</v>
      </c>
      <c r="X152" s="192" t="s">
        <v>118</v>
      </c>
      <c r="Y152" s="192" t="s">
        <v>1005</v>
      </c>
      <c r="Z152" s="192">
        <v>12</v>
      </c>
      <c r="AA152" s="788"/>
      <c r="AB152" s="754"/>
      <c r="AD152" s="602">
        <v>520000027</v>
      </c>
      <c r="AE152" s="602" t="s">
        <v>1010</v>
      </c>
      <c r="AF152" s="602" t="s">
        <v>64</v>
      </c>
      <c r="AG152" s="602" t="s">
        <v>1040</v>
      </c>
      <c r="AH152" s="602">
        <v>12</v>
      </c>
      <c r="AI152" s="846">
        <f>SUM(AH152,AH153)</f>
        <v>222</v>
      </c>
    </row>
    <row r="153" spans="1:35" ht="61.95" customHeight="1" x14ac:dyDescent="0.3">
      <c r="A153" s="452" t="s">
        <v>1009</v>
      </c>
      <c r="B153" s="470" t="s">
        <v>1006</v>
      </c>
      <c r="C153" s="452" t="s">
        <v>1291</v>
      </c>
      <c r="D153" s="452" t="s">
        <v>1292</v>
      </c>
      <c r="E153" s="452" t="s">
        <v>1009</v>
      </c>
      <c r="F153" s="452">
        <v>33</v>
      </c>
      <c r="G153" s="844"/>
      <c r="T153" s="774"/>
      <c r="U153" s="228" t="s">
        <v>1108</v>
      </c>
      <c r="V153" s="192" t="s">
        <v>319</v>
      </c>
      <c r="W153" s="192" t="s">
        <v>1155</v>
      </c>
      <c r="X153" s="210" t="s">
        <v>116</v>
      </c>
      <c r="Y153" s="192" t="s">
        <v>1009</v>
      </c>
      <c r="Z153" s="192">
        <v>30</v>
      </c>
      <c r="AA153" s="789">
        <f>SUM(Z153,Z154,Z155,Z156,Z157,Z158,Z159,Z160,Z161)</f>
        <v>199</v>
      </c>
      <c r="AB153" s="754"/>
      <c r="AD153" s="602">
        <v>520000027</v>
      </c>
      <c r="AE153" s="602" t="s">
        <v>1010</v>
      </c>
      <c r="AF153" s="602" t="s">
        <v>64</v>
      </c>
      <c r="AG153" s="602" t="s">
        <v>1010</v>
      </c>
      <c r="AH153" s="602">
        <v>210</v>
      </c>
      <c r="AI153" s="846"/>
    </row>
    <row r="154" spans="1:35" ht="136.05000000000001" customHeight="1" x14ac:dyDescent="0.3">
      <c r="A154" s="452" t="s">
        <v>1009</v>
      </c>
      <c r="B154" s="470" t="s">
        <v>1006</v>
      </c>
      <c r="C154" s="452" t="s">
        <v>1298</v>
      </c>
      <c r="D154" s="463" t="s">
        <v>1154</v>
      </c>
      <c r="E154" s="452" t="s">
        <v>1009</v>
      </c>
      <c r="F154" s="452">
        <v>37</v>
      </c>
      <c r="G154" s="844"/>
      <c r="T154" s="774"/>
      <c r="U154" s="228" t="s">
        <v>1108</v>
      </c>
      <c r="V154" s="192" t="s">
        <v>319</v>
      </c>
      <c r="W154" s="192" t="s">
        <v>1170</v>
      </c>
      <c r="X154" s="192" t="s">
        <v>66</v>
      </c>
      <c r="Y154" s="192" t="s">
        <v>1009</v>
      </c>
      <c r="Z154" s="192">
        <v>37</v>
      </c>
      <c r="AA154" s="787"/>
      <c r="AB154" s="754"/>
      <c r="AD154" s="118">
        <v>100000116</v>
      </c>
      <c r="AE154" s="118" t="s">
        <v>1038</v>
      </c>
      <c r="AF154" s="118" t="s">
        <v>64</v>
      </c>
      <c r="AG154" s="118" t="s">
        <v>1010</v>
      </c>
      <c r="AH154" s="118">
        <v>17</v>
      </c>
      <c r="AI154" s="609"/>
    </row>
    <row r="155" spans="1:35" ht="15.45" customHeight="1" x14ac:dyDescent="0.3">
      <c r="A155" s="452" t="s">
        <v>1009</v>
      </c>
      <c r="B155" s="470" t="s">
        <v>1006</v>
      </c>
      <c r="C155" s="452" t="s">
        <v>1067</v>
      </c>
      <c r="D155" s="452" t="s">
        <v>118</v>
      </c>
      <c r="E155" s="452" t="s">
        <v>1009</v>
      </c>
      <c r="F155" s="452">
        <v>15</v>
      </c>
      <c r="G155" s="844"/>
      <c r="T155" s="774"/>
      <c r="U155" s="228" t="s">
        <v>1108</v>
      </c>
      <c r="V155" s="192" t="s">
        <v>319</v>
      </c>
      <c r="W155" s="192" t="s">
        <v>1060</v>
      </c>
      <c r="X155" s="192" t="s">
        <v>503</v>
      </c>
      <c r="Y155" s="192" t="s">
        <v>1009</v>
      </c>
      <c r="Z155" s="192">
        <v>15</v>
      </c>
      <c r="AA155" s="787"/>
      <c r="AB155" s="754"/>
      <c r="AD155" s="602">
        <v>520000035</v>
      </c>
      <c r="AE155" s="602" t="s">
        <v>1043</v>
      </c>
      <c r="AF155" s="602" t="s">
        <v>64</v>
      </c>
      <c r="AG155" s="602" t="s">
        <v>1010</v>
      </c>
      <c r="AH155" s="602">
        <v>15</v>
      </c>
      <c r="AI155" s="609"/>
    </row>
    <row r="156" spans="1:35" ht="51" customHeight="1" x14ac:dyDescent="0.3">
      <c r="A156" s="452" t="s">
        <v>1009</v>
      </c>
      <c r="B156" s="470" t="s">
        <v>1006</v>
      </c>
      <c r="C156" s="452" t="s">
        <v>1208</v>
      </c>
      <c r="D156" s="463" t="s">
        <v>102</v>
      </c>
      <c r="E156" s="452" t="s">
        <v>1009</v>
      </c>
      <c r="F156" s="452">
        <v>18</v>
      </c>
      <c r="G156" s="844"/>
      <c r="T156" s="774"/>
      <c r="U156" s="228" t="s">
        <v>1108</v>
      </c>
      <c r="V156" s="192" t="s">
        <v>319</v>
      </c>
      <c r="W156" s="192" t="s">
        <v>1067</v>
      </c>
      <c r="X156" s="192" t="s">
        <v>118</v>
      </c>
      <c r="Y156" s="192" t="s">
        <v>1009</v>
      </c>
      <c r="Z156" s="192">
        <v>20</v>
      </c>
      <c r="AA156" s="787"/>
      <c r="AB156" s="754"/>
      <c r="AD156" s="118">
        <v>520000043</v>
      </c>
      <c r="AE156" s="118" t="s">
        <v>965</v>
      </c>
      <c r="AF156" s="118" t="s">
        <v>64</v>
      </c>
      <c r="AG156" s="118" t="s">
        <v>965</v>
      </c>
      <c r="AH156" s="118">
        <v>223</v>
      </c>
      <c r="AI156" s="609"/>
    </row>
    <row r="157" spans="1:35" ht="136.05000000000001" customHeight="1" x14ac:dyDescent="0.3">
      <c r="A157" s="452" t="s">
        <v>1009</v>
      </c>
      <c r="B157" s="470" t="s">
        <v>1006</v>
      </c>
      <c r="C157" s="452" t="s">
        <v>572</v>
      </c>
      <c r="D157" s="463" t="s">
        <v>558</v>
      </c>
      <c r="E157" s="452" t="s">
        <v>1009</v>
      </c>
      <c r="F157" s="452">
        <v>25</v>
      </c>
      <c r="G157" s="844"/>
      <c r="T157" s="774"/>
      <c r="U157" s="228" t="s">
        <v>1108</v>
      </c>
      <c r="V157" s="192" t="s">
        <v>319</v>
      </c>
      <c r="W157" s="192" t="s">
        <v>1208</v>
      </c>
      <c r="X157" s="210" t="s">
        <v>102</v>
      </c>
      <c r="Y157" s="192" t="s">
        <v>1009</v>
      </c>
      <c r="Z157" s="192">
        <v>26</v>
      </c>
      <c r="AA157" s="787"/>
      <c r="AB157" s="754"/>
      <c r="AD157" s="602">
        <v>520780156</v>
      </c>
      <c r="AE157" s="602" t="s">
        <v>1039</v>
      </c>
      <c r="AF157" s="602" t="s">
        <v>77</v>
      </c>
      <c r="AG157" s="602" t="s">
        <v>965</v>
      </c>
      <c r="AH157" s="602">
        <v>22</v>
      </c>
      <c r="AI157" s="609"/>
    </row>
    <row r="158" spans="1:35" ht="85.05" customHeight="1" x14ac:dyDescent="0.3">
      <c r="A158" s="452" t="s">
        <v>1009</v>
      </c>
      <c r="B158" s="470" t="s">
        <v>1006</v>
      </c>
      <c r="C158" s="452" t="s">
        <v>1086</v>
      </c>
      <c r="D158" s="463" t="s">
        <v>175</v>
      </c>
      <c r="E158" s="452" t="s">
        <v>1009</v>
      </c>
      <c r="F158" s="452">
        <v>12</v>
      </c>
      <c r="G158" s="844"/>
      <c r="T158" s="774"/>
      <c r="U158" s="228" t="s">
        <v>1108</v>
      </c>
      <c r="V158" s="192" t="s">
        <v>319</v>
      </c>
      <c r="W158" s="192" t="s">
        <v>1078</v>
      </c>
      <c r="X158" s="192" t="s">
        <v>158</v>
      </c>
      <c r="Y158" s="192" t="s">
        <v>1009</v>
      </c>
      <c r="Z158" s="192">
        <v>23</v>
      </c>
      <c r="AA158" s="787"/>
      <c r="AB158" s="754"/>
      <c r="AD158" s="118">
        <v>520000019</v>
      </c>
      <c r="AE158" s="118" t="s">
        <v>966</v>
      </c>
      <c r="AF158" s="118" t="s">
        <v>64</v>
      </c>
      <c r="AG158" s="118" t="s">
        <v>965</v>
      </c>
      <c r="AH158" s="118">
        <v>16</v>
      </c>
      <c r="AI158" s="609"/>
    </row>
    <row r="159" spans="1:35" ht="34.049999999999997" customHeight="1" x14ac:dyDescent="0.3">
      <c r="A159" s="452" t="s">
        <v>1009</v>
      </c>
      <c r="B159" s="470" t="s">
        <v>1006</v>
      </c>
      <c r="C159" s="452" t="s">
        <v>270</v>
      </c>
      <c r="D159" s="463" t="s">
        <v>271</v>
      </c>
      <c r="E159" s="452" t="s">
        <v>1009</v>
      </c>
      <c r="F159" s="452">
        <v>12</v>
      </c>
      <c r="G159" s="844"/>
      <c r="T159" s="774"/>
      <c r="U159" s="228" t="s">
        <v>1108</v>
      </c>
      <c r="V159" s="192" t="s">
        <v>319</v>
      </c>
      <c r="W159" s="192" t="s">
        <v>1086</v>
      </c>
      <c r="X159" s="210" t="s">
        <v>175</v>
      </c>
      <c r="Y159" s="192" t="s">
        <v>1009</v>
      </c>
      <c r="Z159" s="192">
        <v>13</v>
      </c>
      <c r="AA159" s="787"/>
      <c r="AB159" s="754"/>
      <c r="AD159" s="602">
        <v>210987681</v>
      </c>
      <c r="AE159" s="602" t="s">
        <v>969</v>
      </c>
      <c r="AF159" s="602" t="s">
        <v>64</v>
      </c>
      <c r="AG159" s="602" t="s">
        <v>969</v>
      </c>
      <c r="AH159" s="602">
        <v>118</v>
      </c>
      <c r="AI159" s="846">
        <f>SUM(AH159,AH160)</f>
        <v>237</v>
      </c>
    </row>
    <row r="160" spans="1:35" ht="139.5" customHeight="1" x14ac:dyDescent="0.3">
      <c r="A160" s="192" t="s">
        <v>1041</v>
      </c>
      <c r="B160" s="192" t="s">
        <v>319</v>
      </c>
      <c r="C160" s="192" t="s">
        <v>1155</v>
      </c>
      <c r="D160" s="210" t="s">
        <v>116</v>
      </c>
      <c r="E160" s="192" t="s">
        <v>1009</v>
      </c>
      <c r="F160" s="192">
        <v>74</v>
      </c>
      <c r="G160" s="742">
        <f>SUM(F160,F161,F162,F163)</f>
        <v>135</v>
      </c>
      <c r="T160" s="774"/>
      <c r="U160" s="228" t="s">
        <v>1108</v>
      </c>
      <c r="V160" s="192" t="s">
        <v>319</v>
      </c>
      <c r="W160" s="290" t="s">
        <v>252</v>
      </c>
      <c r="X160" s="89" t="s">
        <v>477</v>
      </c>
      <c r="Y160" s="192" t="s">
        <v>1009</v>
      </c>
      <c r="Z160" s="290">
        <v>23</v>
      </c>
      <c r="AA160" s="787"/>
      <c r="AB160" s="754"/>
      <c r="AD160" s="602">
        <v>210987681</v>
      </c>
      <c r="AE160" s="602" t="s">
        <v>969</v>
      </c>
      <c r="AF160" s="602" t="s">
        <v>64</v>
      </c>
      <c r="AG160" s="602" t="s">
        <v>971</v>
      </c>
      <c r="AH160" s="602">
        <v>119</v>
      </c>
      <c r="AI160" s="846"/>
    </row>
    <row r="161" spans="1:35" ht="61.95" customHeight="1" x14ac:dyDescent="0.3">
      <c r="A161" s="192" t="s">
        <v>1041</v>
      </c>
      <c r="B161" s="192" t="s">
        <v>319</v>
      </c>
      <c r="C161" s="192" t="s">
        <v>1170</v>
      </c>
      <c r="D161" s="192" t="s">
        <v>66</v>
      </c>
      <c r="E161" s="192" t="s">
        <v>1009</v>
      </c>
      <c r="F161" s="192">
        <v>22</v>
      </c>
      <c r="G161" s="742"/>
      <c r="T161" s="774"/>
      <c r="U161" s="228" t="s">
        <v>1108</v>
      </c>
      <c r="V161" s="192" t="s">
        <v>319</v>
      </c>
      <c r="W161" s="192" t="s">
        <v>226</v>
      </c>
      <c r="X161" s="210" t="s">
        <v>227</v>
      </c>
      <c r="Y161" s="192" t="s">
        <v>1009</v>
      </c>
      <c r="Z161" s="192">
        <v>12</v>
      </c>
      <c r="AA161" s="790"/>
      <c r="AB161" s="754"/>
      <c r="AD161" s="118">
        <v>710978289</v>
      </c>
      <c r="AE161" s="118" t="s">
        <v>1602</v>
      </c>
      <c r="AF161" s="118" t="s">
        <v>64</v>
      </c>
      <c r="AG161" s="118" t="s">
        <v>1602</v>
      </c>
      <c r="AH161" s="118">
        <v>406</v>
      </c>
      <c r="AI161" s="847">
        <f>SUM(AH161,AH162)</f>
        <v>421</v>
      </c>
    </row>
    <row r="162" spans="1:35" ht="118.95" customHeight="1" x14ac:dyDescent="0.3">
      <c r="A162" s="192" t="s">
        <v>1041</v>
      </c>
      <c r="B162" s="192" t="s">
        <v>319</v>
      </c>
      <c r="C162" s="192" t="s">
        <v>176</v>
      </c>
      <c r="D162" s="210" t="s">
        <v>177</v>
      </c>
      <c r="E162" s="192" t="s">
        <v>1009</v>
      </c>
      <c r="F162" s="192">
        <v>26</v>
      </c>
      <c r="G162" s="742"/>
      <c r="T162" s="774"/>
      <c r="U162" s="621" t="s">
        <v>1036</v>
      </c>
      <c r="V162" s="589" t="s">
        <v>77</v>
      </c>
      <c r="W162" s="576" t="s">
        <v>65</v>
      </c>
      <c r="X162" s="577" t="s">
        <v>66</v>
      </c>
      <c r="Y162" s="118" t="s">
        <v>2144</v>
      </c>
      <c r="Z162" s="118">
        <v>20</v>
      </c>
      <c r="AA162" s="819">
        <f>SUM(Z162,Z163,Z164,Z165,Z166,Z167)</f>
        <v>84</v>
      </c>
      <c r="AB162" s="754"/>
      <c r="AD162" s="118">
        <v>710978289</v>
      </c>
      <c r="AE162" s="118" t="s">
        <v>1602</v>
      </c>
      <c r="AF162" s="118" t="s">
        <v>64</v>
      </c>
      <c r="AG162" s="118" t="s">
        <v>1715</v>
      </c>
      <c r="AH162" s="118">
        <v>15</v>
      </c>
      <c r="AI162" s="847"/>
    </row>
    <row r="163" spans="1:35" ht="61.95" customHeight="1" x14ac:dyDescent="0.3">
      <c r="A163" s="192" t="s">
        <v>1041</v>
      </c>
      <c r="B163" s="192" t="s">
        <v>319</v>
      </c>
      <c r="C163" s="192" t="s">
        <v>1067</v>
      </c>
      <c r="D163" s="192" t="s">
        <v>118</v>
      </c>
      <c r="E163" s="192" t="s">
        <v>1009</v>
      </c>
      <c r="F163" s="192">
        <v>13</v>
      </c>
      <c r="G163" s="742"/>
      <c r="T163" s="774"/>
      <c r="U163" s="621" t="s">
        <v>1036</v>
      </c>
      <c r="V163" s="589" t="s">
        <v>77</v>
      </c>
      <c r="W163" s="118" t="s">
        <v>1155</v>
      </c>
      <c r="X163" s="82" t="s">
        <v>116</v>
      </c>
      <c r="Y163" s="118" t="s">
        <v>2144</v>
      </c>
      <c r="Z163" s="118">
        <v>13</v>
      </c>
      <c r="AA163" s="820"/>
      <c r="AB163" s="754"/>
      <c r="AD163" s="602">
        <v>710780081</v>
      </c>
      <c r="AE163" s="602" t="s">
        <v>1631</v>
      </c>
      <c r="AF163" s="602" t="s">
        <v>77</v>
      </c>
      <c r="AG163" s="602" t="s">
        <v>1602</v>
      </c>
      <c r="AH163" s="602">
        <v>310</v>
      </c>
      <c r="AI163" s="846">
        <f>SUM(AH163,AH164,AH165)</f>
        <v>414</v>
      </c>
    </row>
    <row r="164" spans="1:35" ht="139.5" customHeight="1" x14ac:dyDescent="0.3">
      <c r="A164" s="452" t="s">
        <v>1048</v>
      </c>
      <c r="B164" s="452" t="s">
        <v>319</v>
      </c>
      <c r="C164" s="452" t="s">
        <v>1155</v>
      </c>
      <c r="D164" s="463" t="s">
        <v>116</v>
      </c>
      <c r="E164" s="452" t="s">
        <v>1009</v>
      </c>
      <c r="F164" s="452">
        <v>55</v>
      </c>
      <c r="G164" s="844">
        <f>SUM(F164,F165,F166,F167,F168,F169,F170,F171,F172,F173)</f>
        <v>236</v>
      </c>
      <c r="T164" s="774"/>
      <c r="U164" s="621" t="s">
        <v>1036</v>
      </c>
      <c r="V164" s="589" t="s">
        <v>77</v>
      </c>
      <c r="W164" s="187" t="s">
        <v>236</v>
      </c>
      <c r="X164" s="187" t="s">
        <v>440</v>
      </c>
      <c r="Y164" s="187" t="s">
        <v>2144</v>
      </c>
      <c r="Z164" s="118">
        <v>16</v>
      </c>
      <c r="AA164" s="820"/>
      <c r="AB164" s="754"/>
      <c r="AD164" s="602">
        <v>710780081</v>
      </c>
      <c r="AE164" s="602" t="s">
        <v>1631</v>
      </c>
      <c r="AF164" s="602" t="s">
        <v>77</v>
      </c>
      <c r="AG164" s="602" t="s">
        <v>125</v>
      </c>
      <c r="AH164" s="602">
        <v>76</v>
      </c>
      <c r="AI164" s="846"/>
    </row>
    <row r="165" spans="1:35" ht="15.45" customHeight="1" x14ac:dyDescent="0.3">
      <c r="A165" s="452" t="s">
        <v>1048</v>
      </c>
      <c r="B165" s="452" t="s">
        <v>319</v>
      </c>
      <c r="C165" s="452" t="s">
        <v>1170</v>
      </c>
      <c r="D165" s="452" t="s">
        <v>66</v>
      </c>
      <c r="E165" s="452" t="s">
        <v>1009</v>
      </c>
      <c r="F165" s="452">
        <v>46</v>
      </c>
      <c r="G165" s="844"/>
      <c r="T165" s="774"/>
      <c r="U165" s="621" t="s">
        <v>1036</v>
      </c>
      <c r="V165" s="589" t="s">
        <v>77</v>
      </c>
      <c r="W165" s="118" t="s">
        <v>157</v>
      </c>
      <c r="X165" s="118" t="s">
        <v>170</v>
      </c>
      <c r="Y165" s="118" t="s">
        <v>2144</v>
      </c>
      <c r="Z165" s="575">
        <v>13</v>
      </c>
      <c r="AA165" s="820"/>
      <c r="AB165" s="754"/>
      <c r="AD165" s="602">
        <v>710780081</v>
      </c>
      <c r="AE165" s="602" t="s">
        <v>1631</v>
      </c>
      <c r="AF165" s="602" t="s">
        <v>77</v>
      </c>
      <c r="AG165" s="602" t="s">
        <v>1715</v>
      </c>
      <c r="AH165" s="602">
        <v>28</v>
      </c>
      <c r="AI165" s="846"/>
    </row>
    <row r="166" spans="1:35" ht="46.5" customHeight="1" x14ac:dyDescent="0.3">
      <c r="A166" s="452" t="s">
        <v>1048</v>
      </c>
      <c r="B166" s="452" t="s">
        <v>319</v>
      </c>
      <c r="C166" s="452" t="s">
        <v>1060</v>
      </c>
      <c r="D166" s="452" t="s">
        <v>503</v>
      </c>
      <c r="E166" s="452" t="s">
        <v>1009</v>
      </c>
      <c r="F166" s="452">
        <v>13</v>
      </c>
      <c r="G166" s="844"/>
      <c r="T166" s="774"/>
      <c r="U166" s="621" t="s">
        <v>1036</v>
      </c>
      <c r="V166" s="589" t="s">
        <v>77</v>
      </c>
      <c r="W166" s="118" t="s">
        <v>277</v>
      </c>
      <c r="X166" s="118" t="s">
        <v>511</v>
      </c>
      <c r="Y166" s="118" t="s">
        <v>2144</v>
      </c>
      <c r="Z166" s="118">
        <v>11</v>
      </c>
      <c r="AA166" s="820"/>
      <c r="AB166" s="754"/>
      <c r="AD166" s="118">
        <v>710978131</v>
      </c>
      <c r="AE166" s="118" t="s">
        <v>1605</v>
      </c>
      <c r="AF166" s="118" t="s">
        <v>64</v>
      </c>
      <c r="AG166" s="118" t="s">
        <v>1602</v>
      </c>
      <c r="AH166" s="118">
        <v>206</v>
      </c>
      <c r="AI166" s="847">
        <f>SUM(AH166,AH167)</f>
        <v>240</v>
      </c>
    </row>
    <row r="167" spans="1:35" ht="118.95" customHeight="1" x14ac:dyDescent="0.3">
      <c r="A167" s="452" t="s">
        <v>1048</v>
      </c>
      <c r="B167" s="452" t="s">
        <v>319</v>
      </c>
      <c r="C167" s="452" t="s">
        <v>176</v>
      </c>
      <c r="D167" s="463" t="s">
        <v>177</v>
      </c>
      <c r="E167" s="452" t="s">
        <v>1009</v>
      </c>
      <c r="F167" s="452">
        <v>13</v>
      </c>
      <c r="G167" s="844"/>
      <c r="T167" s="774"/>
      <c r="U167" s="621" t="s">
        <v>1036</v>
      </c>
      <c r="V167" s="589" t="s">
        <v>77</v>
      </c>
      <c r="W167" s="118" t="s">
        <v>78</v>
      </c>
      <c r="X167" s="118" t="s">
        <v>79</v>
      </c>
      <c r="Y167" s="118" t="s">
        <v>2144</v>
      </c>
      <c r="Z167" s="118">
        <v>11</v>
      </c>
      <c r="AA167" s="821"/>
      <c r="AB167" s="754"/>
      <c r="AD167" s="118">
        <v>710978131</v>
      </c>
      <c r="AE167" s="118" t="s">
        <v>1605</v>
      </c>
      <c r="AF167" s="118" t="s">
        <v>64</v>
      </c>
      <c r="AG167" s="118" t="s">
        <v>1605</v>
      </c>
      <c r="AH167" s="118">
        <v>34</v>
      </c>
      <c r="AI167" s="847"/>
    </row>
    <row r="168" spans="1:35" ht="61.95" customHeight="1" x14ac:dyDescent="0.3">
      <c r="A168" s="452" t="s">
        <v>1048</v>
      </c>
      <c r="B168" s="452" t="s">
        <v>319</v>
      </c>
      <c r="C168" s="452" t="s">
        <v>1067</v>
      </c>
      <c r="D168" s="452" t="s">
        <v>118</v>
      </c>
      <c r="E168" s="452" t="s">
        <v>1009</v>
      </c>
      <c r="F168" s="452">
        <v>22</v>
      </c>
      <c r="G168" s="844"/>
      <c r="T168" s="774"/>
      <c r="U168" s="621" t="s">
        <v>1036</v>
      </c>
      <c r="V168" s="589" t="s">
        <v>77</v>
      </c>
      <c r="W168" s="118" t="s">
        <v>1155</v>
      </c>
      <c r="X168" s="82" t="s">
        <v>116</v>
      </c>
      <c r="Y168" s="118" t="s">
        <v>2147</v>
      </c>
      <c r="Z168" s="118">
        <v>44</v>
      </c>
      <c r="AA168" s="88">
        <v>44</v>
      </c>
      <c r="AB168" s="754"/>
      <c r="AD168" s="602">
        <v>10000131</v>
      </c>
      <c r="AE168" s="602" t="s">
        <v>1646</v>
      </c>
      <c r="AF168" s="602" t="s">
        <v>64</v>
      </c>
      <c r="AG168" s="602" t="s">
        <v>1602</v>
      </c>
      <c r="AH168" s="602">
        <v>159</v>
      </c>
      <c r="AI168" s="609"/>
    </row>
    <row r="169" spans="1:35" ht="51" customHeight="1" x14ac:dyDescent="0.3">
      <c r="A169" s="452" t="s">
        <v>1048</v>
      </c>
      <c r="B169" s="452" t="s">
        <v>319</v>
      </c>
      <c r="C169" s="452" t="s">
        <v>1208</v>
      </c>
      <c r="D169" s="463" t="s">
        <v>102</v>
      </c>
      <c r="E169" s="452" t="s">
        <v>1009</v>
      </c>
      <c r="F169" s="452">
        <v>28</v>
      </c>
      <c r="G169" s="844"/>
      <c r="T169" s="774"/>
      <c r="U169" s="451" t="s">
        <v>1009</v>
      </c>
      <c r="V169" s="470" t="s">
        <v>1006</v>
      </c>
      <c r="W169" s="452" t="s">
        <v>1155</v>
      </c>
      <c r="X169" s="463" t="s">
        <v>116</v>
      </c>
      <c r="Y169" s="452" t="s">
        <v>1009</v>
      </c>
      <c r="Z169" s="452">
        <v>86</v>
      </c>
      <c r="AA169" s="822">
        <f>SUM(Z169,Z170,Z171,Z172,Z173,Z174,Z176,Z177,Z175,Z178,Z179)</f>
        <v>433</v>
      </c>
      <c r="AD169" s="118">
        <v>10000107</v>
      </c>
      <c r="AE169" s="118" t="s">
        <v>1654</v>
      </c>
      <c r="AF169" s="118" t="s">
        <v>64</v>
      </c>
      <c r="AG169" s="118" t="s">
        <v>1602</v>
      </c>
      <c r="AH169" s="118">
        <v>111</v>
      </c>
      <c r="AI169" s="609"/>
    </row>
    <row r="170" spans="1:35" ht="15.45" customHeight="1" x14ac:dyDescent="0.3">
      <c r="A170" s="452" t="s">
        <v>1048</v>
      </c>
      <c r="B170" s="452" t="s">
        <v>319</v>
      </c>
      <c r="C170" s="452" t="s">
        <v>1078</v>
      </c>
      <c r="D170" s="452" t="s">
        <v>158</v>
      </c>
      <c r="E170" s="452" t="s">
        <v>1009</v>
      </c>
      <c r="F170" s="452">
        <v>17</v>
      </c>
      <c r="G170" s="844"/>
      <c r="T170" s="774"/>
      <c r="U170" s="451" t="s">
        <v>1009</v>
      </c>
      <c r="V170" s="470" t="s">
        <v>1006</v>
      </c>
      <c r="W170" s="452" t="s">
        <v>1170</v>
      </c>
      <c r="X170" s="452" t="s">
        <v>66</v>
      </c>
      <c r="Y170" s="452" t="s">
        <v>1009</v>
      </c>
      <c r="Z170" s="452">
        <v>67</v>
      </c>
      <c r="AA170" s="803"/>
      <c r="AD170" s="602">
        <v>10000115</v>
      </c>
      <c r="AE170" s="602" t="s">
        <v>1647</v>
      </c>
      <c r="AF170" s="602" t="s">
        <v>64</v>
      </c>
      <c r="AG170" s="602" t="s">
        <v>1602</v>
      </c>
      <c r="AH170" s="602">
        <v>104</v>
      </c>
      <c r="AI170" s="609"/>
    </row>
    <row r="171" spans="1:35" ht="85.05" customHeight="1" x14ac:dyDescent="0.3">
      <c r="A171" s="452" t="s">
        <v>1048</v>
      </c>
      <c r="B171" s="452" t="s">
        <v>319</v>
      </c>
      <c r="C171" s="452" t="s">
        <v>1086</v>
      </c>
      <c r="D171" s="463" t="s">
        <v>175</v>
      </c>
      <c r="E171" s="452" t="s">
        <v>1009</v>
      </c>
      <c r="F171" s="452">
        <v>12</v>
      </c>
      <c r="G171" s="844"/>
      <c r="T171" s="774"/>
      <c r="U171" s="451" t="s">
        <v>1009</v>
      </c>
      <c r="V171" s="470" t="s">
        <v>1006</v>
      </c>
      <c r="W171" s="452" t="s">
        <v>1060</v>
      </c>
      <c r="X171" s="452" t="s">
        <v>503</v>
      </c>
      <c r="Y171" s="452" t="s">
        <v>1009</v>
      </c>
      <c r="Z171" s="452">
        <v>85</v>
      </c>
      <c r="AA171" s="803"/>
      <c r="AD171" s="118">
        <v>710010067</v>
      </c>
      <c r="AE171" s="118" t="s">
        <v>1604</v>
      </c>
      <c r="AF171" s="118" t="s">
        <v>64</v>
      </c>
      <c r="AG171" s="118" t="s">
        <v>1602</v>
      </c>
      <c r="AH171" s="118">
        <v>17</v>
      </c>
      <c r="AI171" s="847">
        <f>SUM(AH171,AH172)</f>
        <v>713</v>
      </c>
    </row>
    <row r="172" spans="1:35" ht="118.95" customHeight="1" x14ac:dyDescent="0.3">
      <c r="A172" s="452" t="s">
        <v>1048</v>
      </c>
      <c r="B172" s="452" t="s">
        <v>319</v>
      </c>
      <c r="C172" s="473" t="s">
        <v>1372</v>
      </c>
      <c r="D172" s="431" t="s">
        <v>145</v>
      </c>
      <c r="E172" s="452" t="s">
        <v>1009</v>
      </c>
      <c r="F172" s="473">
        <v>17</v>
      </c>
      <c r="G172" s="844"/>
      <c r="T172" s="774"/>
      <c r="U172" s="451" t="s">
        <v>1009</v>
      </c>
      <c r="V172" s="470" t="s">
        <v>1006</v>
      </c>
      <c r="W172" s="452" t="s">
        <v>176</v>
      </c>
      <c r="X172" s="463" t="s">
        <v>177</v>
      </c>
      <c r="Y172" s="452" t="s">
        <v>1009</v>
      </c>
      <c r="Z172" s="452">
        <v>43</v>
      </c>
      <c r="AA172" s="803"/>
      <c r="AD172" s="118">
        <v>710010067</v>
      </c>
      <c r="AE172" s="118" t="s">
        <v>1604</v>
      </c>
      <c r="AF172" s="118" t="s">
        <v>64</v>
      </c>
      <c r="AG172" s="118" t="s">
        <v>1604</v>
      </c>
      <c r="AH172" s="118">
        <v>696</v>
      </c>
      <c r="AI172" s="847"/>
    </row>
    <row r="173" spans="1:35" ht="153" customHeight="1" x14ac:dyDescent="0.3">
      <c r="A173" s="452" t="s">
        <v>1048</v>
      </c>
      <c r="B173" s="452" t="s">
        <v>319</v>
      </c>
      <c r="C173" s="452" t="s">
        <v>226</v>
      </c>
      <c r="D173" s="463" t="s">
        <v>227</v>
      </c>
      <c r="E173" s="452" t="s">
        <v>1009</v>
      </c>
      <c r="F173" s="452">
        <v>13</v>
      </c>
      <c r="G173" s="844"/>
      <c r="T173" s="774"/>
      <c r="U173" s="451" t="s">
        <v>1009</v>
      </c>
      <c r="V173" s="470" t="s">
        <v>1006</v>
      </c>
      <c r="W173" s="452" t="s">
        <v>1291</v>
      </c>
      <c r="X173" s="452" t="s">
        <v>1292</v>
      </c>
      <c r="Y173" s="452" t="s">
        <v>1009</v>
      </c>
      <c r="Z173" s="452">
        <v>33</v>
      </c>
      <c r="AA173" s="803"/>
      <c r="AD173" s="602">
        <v>690000591</v>
      </c>
      <c r="AE173" s="602" t="s">
        <v>1694</v>
      </c>
      <c r="AF173" s="602" t="s">
        <v>64</v>
      </c>
      <c r="AG173" s="602" t="s">
        <v>1602</v>
      </c>
      <c r="AH173" s="602">
        <v>16</v>
      </c>
      <c r="AI173" s="609"/>
    </row>
    <row r="174" spans="1:35" ht="139.5" customHeight="1" x14ac:dyDescent="0.3">
      <c r="A174" s="226" t="s">
        <v>1062</v>
      </c>
      <c r="B174" s="226" t="s">
        <v>319</v>
      </c>
      <c r="C174" s="228" t="s">
        <v>1155</v>
      </c>
      <c r="D174" s="210" t="s">
        <v>116</v>
      </c>
      <c r="E174" s="192" t="s">
        <v>1009</v>
      </c>
      <c r="F174" s="192">
        <v>46</v>
      </c>
      <c r="G174" s="742">
        <f>SUM(F174,F175,F176,F177,F178,F179)</f>
        <v>162</v>
      </c>
      <c r="T174" s="774"/>
      <c r="U174" s="451" t="s">
        <v>1009</v>
      </c>
      <c r="V174" s="470" t="s">
        <v>1006</v>
      </c>
      <c r="W174" s="452" t="s">
        <v>1298</v>
      </c>
      <c r="X174" s="463" t="s">
        <v>1154</v>
      </c>
      <c r="Y174" s="452" t="s">
        <v>1009</v>
      </c>
      <c r="Z174" s="452">
        <v>37</v>
      </c>
      <c r="AA174" s="803"/>
      <c r="AD174" s="118">
        <v>710978271</v>
      </c>
      <c r="AE174" s="118" t="s">
        <v>1625</v>
      </c>
      <c r="AF174" s="118" t="s">
        <v>64</v>
      </c>
      <c r="AG174" s="118" t="s">
        <v>1602</v>
      </c>
      <c r="AH174" s="118">
        <v>15</v>
      </c>
      <c r="AI174" s="847">
        <f>SUM(AH174,AH175,AH176)</f>
        <v>334</v>
      </c>
    </row>
    <row r="175" spans="1:35" ht="46.5" customHeight="1" x14ac:dyDescent="0.3">
      <c r="A175" s="226" t="s">
        <v>1062</v>
      </c>
      <c r="B175" s="226" t="s">
        <v>319</v>
      </c>
      <c r="C175" s="228" t="s">
        <v>1170</v>
      </c>
      <c r="D175" s="192" t="s">
        <v>66</v>
      </c>
      <c r="E175" s="192" t="s">
        <v>1009</v>
      </c>
      <c r="F175" s="192">
        <v>12</v>
      </c>
      <c r="G175" s="742"/>
      <c r="T175" s="774"/>
      <c r="U175" s="451" t="s">
        <v>1009</v>
      </c>
      <c r="V175" s="470" t="s">
        <v>1006</v>
      </c>
      <c r="W175" s="452" t="s">
        <v>1067</v>
      </c>
      <c r="X175" s="452" t="s">
        <v>118</v>
      </c>
      <c r="Y175" s="452" t="s">
        <v>1009</v>
      </c>
      <c r="Z175" s="452">
        <v>15</v>
      </c>
      <c r="AA175" s="803"/>
      <c r="AD175" s="118">
        <v>710978271</v>
      </c>
      <c r="AE175" s="118" t="s">
        <v>1625</v>
      </c>
      <c r="AF175" s="118" t="s">
        <v>64</v>
      </c>
      <c r="AG175" s="118" t="s">
        <v>1604</v>
      </c>
      <c r="AH175" s="118">
        <v>278</v>
      </c>
      <c r="AI175" s="847"/>
    </row>
    <row r="176" spans="1:35" ht="77.55" customHeight="1" x14ac:dyDescent="0.3">
      <c r="A176" s="226" t="s">
        <v>1062</v>
      </c>
      <c r="B176" s="226" t="s">
        <v>319</v>
      </c>
      <c r="C176" s="228" t="s">
        <v>1060</v>
      </c>
      <c r="D176" s="192" t="s">
        <v>503</v>
      </c>
      <c r="E176" s="192" t="s">
        <v>1009</v>
      </c>
      <c r="F176" s="192">
        <v>43</v>
      </c>
      <c r="G176" s="742"/>
      <c r="T176" s="774"/>
      <c r="U176" s="451" t="s">
        <v>1009</v>
      </c>
      <c r="V176" s="470" t="s">
        <v>1006</v>
      </c>
      <c r="W176" s="452" t="s">
        <v>1208</v>
      </c>
      <c r="X176" s="463" t="s">
        <v>102</v>
      </c>
      <c r="Y176" s="452" t="s">
        <v>1009</v>
      </c>
      <c r="Z176" s="452">
        <v>18</v>
      </c>
      <c r="AA176" s="803"/>
      <c r="AD176" s="118">
        <v>710978271</v>
      </c>
      <c r="AE176" s="118" t="s">
        <v>1625</v>
      </c>
      <c r="AF176" s="118" t="s">
        <v>64</v>
      </c>
      <c r="AG176" s="118" t="s">
        <v>1606</v>
      </c>
      <c r="AH176" s="118">
        <v>41</v>
      </c>
      <c r="AI176" s="847"/>
    </row>
    <row r="177" spans="1:35" ht="118.95" customHeight="1" x14ac:dyDescent="0.3">
      <c r="A177" s="226" t="s">
        <v>1062</v>
      </c>
      <c r="B177" s="226" t="s">
        <v>319</v>
      </c>
      <c r="C177" s="228" t="s">
        <v>176</v>
      </c>
      <c r="D177" s="210" t="s">
        <v>177</v>
      </c>
      <c r="E177" s="192" t="s">
        <v>1009</v>
      </c>
      <c r="F177" s="192">
        <v>23</v>
      </c>
      <c r="G177" s="742"/>
      <c r="T177" s="774"/>
      <c r="U177" s="451" t="s">
        <v>1009</v>
      </c>
      <c r="V177" s="470" t="s">
        <v>1006</v>
      </c>
      <c r="W177" s="452" t="s">
        <v>572</v>
      </c>
      <c r="X177" s="463" t="s">
        <v>558</v>
      </c>
      <c r="Y177" s="452" t="s">
        <v>1009</v>
      </c>
      <c r="Z177" s="452">
        <v>25</v>
      </c>
      <c r="AA177" s="803"/>
      <c r="AD177" s="602">
        <v>10002129</v>
      </c>
      <c r="AE177" s="602" t="s">
        <v>1708</v>
      </c>
      <c r="AF177" s="602" t="s">
        <v>77</v>
      </c>
      <c r="AG177" s="602" t="s">
        <v>1602</v>
      </c>
      <c r="AH177" s="602">
        <v>12</v>
      </c>
      <c r="AI177" s="609"/>
    </row>
    <row r="178" spans="1:35" ht="61.95" customHeight="1" x14ac:dyDescent="0.3">
      <c r="A178" s="226" t="s">
        <v>1062</v>
      </c>
      <c r="B178" s="226" t="s">
        <v>319</v>
      </c>
      <c r="C178" s="228" t="s">
        <v>1291</v>
      </c>
      <c r="D178" s="192" t="s">
        <v>1292</v>
      </c>
      <c r="E178" s="192" t="s">
        <v>1009</v>
      </c>
      <c r="F178" s="192">
        <v>24</v>
      </c>
      <c r="G178" s="742"/>
      <c r="T178" s="774"/>
      <c r="U178" s="451" t="s">
        <v>1009</v>
      </c>
      <c r="V178" s="470" t="s">
        <v>1006</v>
      </c>
      <c r="W178" s="452" t="s">
        <v>1086</v>
      </c>
      <c r="X178" s="463" t="s">
        <v>175</v>
      </c>
      <c r="Y178" s="452" t="s">
        <v>1009</v>
      </c>
      <c r="Z178" s="452">
        <v>12</v>
      </c>
      <c r="AA178" s="803"/>
      <c r="AD178" s="118">
        <v>710006859</v>
      </c>
      <c r="AE178" s="118" t="s">
        <v>1715</v>
      </c>
      <c r="AF178" s="118" t="s">
        <v>77</v>
      </c>
      <c r="AG178" s="118" t="s">
        <v>1602</v>
      </c>
      <c r="AH178" s="118">
        <v>11</v>
      </c>
      <c r="AI178" s="847">
        <f>SUM(AH178,AH179)</f>
        <v>198</v>
      </c>
    </row>
    <row r="179" spans="1:35" ht="67.95" customHeight="1" x14ac:dyDescent="0.3">
      <c r="A179" s="226" t="s">
        <v>1062</v>
      </c>
      <c r="B179" s="226" t="s">
        <v>319</v>
      </c>
      <c r="C179" s="192" t="s">
        <v>1262</v>
      </c>
      <c r="D179" s="231" t="s">
        <v>649</v>
      </c>
      <c r="E179" s="192" t="s">
        <v>1009</v>
      </c>
      <c r="F179" s="192">
        <v>14</v>
      </c>
      <c r="G179" s="742"/>
      <c r="T179" s="774"/>
      <c r="U179" s="451" t="s">
        <v>1009</v>
      </c>
      <c r="V179" s="470" t="s">
        <v>1006</v>
      </c>
      <c r="W179" s="452" t="s">
        <v>270</v>
      </c>
      <c r="X179" s="463" t="s">
        <v>271</v>
      </c>
      <c r="Y179" s="452" t="s">
        <v>1009</v>
      </c>
      <c r="Z179" s="452">
        <v>12</v>
      </c>
      <c r="AA179" s="804"/>
      <c r="AD179" s="118">
        <v>710006859</v>
      </c>
      <c r="AE179" s="118" t="s">
        <v>1715</v>
      </c>
      <c r="AF179" s="118" t="s">
        <v>77</v>
      </c>
      <c r="AG179" s="118" t="s">
        <v>1715</v>
      </c>
      <c r="AH179" s="118">
        <v>187</v>
      </c>
      <c r="AI179" s="847"/>
    </row>
    <row r="180" spans="1:35" ht="139.5" customHeight="1" x14ac:dyDescent="0.3">
      <c r="A180" s="452" t="s">
        <v>1392</v>
      </c>
      <c r="B180" s="452" t="s">
        <v>319</v>
      </c>
      <c r="C180" s="451" t="s">
        <v>1155</v>
      </c>
      <c r="D180" s="463" t="s">
        <v>116</v>
      </c>
      <c r="E180" s="452" t="s">
        <v>1009</v>
      </c>
      <c r="F180" s="452">
        <v>16</v>
      </c>
      <c r="G180" s="844">
        <f>SUM(F180,F181,F182,F183,F184,F185,F186,F187)</f>
        <v>147</v>
      </c>
      <c r="T180" s="774"/>
      <c r="U180" s="228" t="s">
        <v>1041</v>
      </c>
      <c r="V180" s="192" t="s">
        <v>319</v>
      </c>
      <c r="W180" s="192" t="s">
        <v>1155</v>
      </c>
      <c r="X180" s="210" t="s">
        <v>116</v>
      </c>
      <c r="Y180" s="192" t="s">
        <v>1009</v>
      </c>
      <c r="Z180" s="192">
        <v>74</v>
      </c>
      <c r="AA180" s="789">
        <f>SUM(Z180,Z181,Z182,Z183)</f>
        <v>135</v>
      </c>
      <c r="AB180" s="754">
        <f>SUM(AA180,AA184,AA185)</f>
        <v>488</v>
      </c>
      <c r="AD180" s="602">
        <v>710978255</v>
      </c>
      <c r="AE180" s="602" t="s">
        <v>1603</v>
      </c>
      <c r="AF180" s="602" t="s">
        <v>64</v>
      </c>
      <c r="AG180" s="602" t="s">
        <v>1603</v>
      </c>
      <c r="AH180" s="602">
        <v>108</v>
      </c>
      <c r="AI180" s="846">
        <f>SUM(AH180,AH181)</f>
        <v>138</v>
      </c>
    </row>
    <row r="181" spans="1:35" ht="46.5" customHeight="1" x14ac:dyDescent="0.3">
      <c r="A181" s="452" t="s">
        <v>1392</v>
      </c>
      <c r="B181" s="452" t="s">
        <v>319</v>
      </c>
      <c r="C181" s="451" t="s">
        <v>1170</v>
      </c>
      <c r="D181" s="452" t="s">
        <v>66</v>
      </c>
      <c r="E181" s="452" t="s">
        <v>1009</v>
      </c>
      <c r="F181" s="452">
        <v>34</v>
      </c>
      <c r="G181" s="844"/>
      <c r="T181" s="774"/>
      <c r="U181" s="228" t="s">
        <v>1041</v>
      </c>
      <c r="V181" s="192" t="s">
        <v>319</v>
      </c>
      <c r="W181" s="192" t="s">
        <v>1170</v>
      </c>
      <c r="X181" s="192" t="s">
        <v>66</v>
      </c>
      <c r="Y181" s="192" t="s">
        <v>1009</v>
      </c>
      <c r="Z181" s="192">
        <v>22</v>
      </c>
      <c r="AA181" s="787"/>
      <c r="AB181" s="754"/>
      <c r="AD181" s="602">
        <v>710978255</v>
      </c>
      <c r="AE181" s="602" t="s">
        <v>1603</v>
      </c>
      <c r="AF181" s="602" t="s">
        <v>64</v>
      </c>
      <c r="AG181" s="602" t="s">
        <v>1604</v>
      </c>
      <c r="AH181" s="602">
        <v>30</v>
      </c>
      <c r="AI181" s="846"/>
    </row>
    <row r="182" spans="1:35" ht="61.95" customHeight="1" x14ac:dyDescent="0.3">
      <c r="A182" s="452" t="s">
        <v>1392</v>
      </c>
      <c r="B182" s="452" t="s">
        <v>319</v>
      </c>
      <c r="C182" s="451" t="s">
        <v>1060</v>
      </c>
      <c r="D182" s="452" t="s">
        <v>503</v>
      </c>
      <c r="E182" s="452" t="s">
        <v>1009</v>
      </c>
      <c r="F182" s="452">
        <v>15</v>
      </c>
      <c r="G182" s="844"/>
      <c r="T182" s="774"/>
      <c r="U182" s="228" t="s">
        <v>1041</v>
      </c>
      <c r="V182" s="192" t="s">
        <v>319</v>
      </c>
      <c r="W182" s="192" t="s">
        <v>176</v>
      </c>
      <c r="X182" s="210" t="s">
        <v>177</v>
      </c>
      <c r="Y182" s="192" t="s">
        <v>1009</v>
      </c>
      <c r="Z182" s="192">
        <v>26</v>
      </c>
      <c r="AA182" s="787"/>
      <c r="AB182" s="754"/>
      <c r="AD182" s="118">
        <v>580972677</v>
      </c>
      <c r="AE182" s="118" t="s">
        <v>1877</v>
      </c>
      <c r="AF182" s="118" t="s">
        <v>64</v>
      </c>
      <c r="AG182" s="118" t="s">
        <v>1877</v>
      </c>
      <c r="AH182" s="118">
        <v>99</v>
      </c>
      <c r="AI182" s="847">
        <f>SUM(AH182,AH183)</f>
        <v>145</v>
      </c>
    </row>
    <row r="183" spans="1:35" ht="118.95" customHeight="1" x14ac:dyDescent="0.3">
      <c r="A183" s="452" t="s">
        <v>1392</v>
      </c>
      <c r="B183" s="452" t="s">
        <v>319</v>
      </c>
      <c r="C183" s="451" t="s">
        <v>176</v>
      </c>
      <c r="D183" s="463" t="s">
        <v>177</v>
      </c>
      <c r="E183" s="452" t="s">
        <v>1009</v>
      </c>
      <c r="F183" s="452">
        <v>16</v>
      </c>
      <c r="G183" s="844"/>
      <c r="T183" s="774"/>
      <c r="U183" s="228" t="s">
        <v>1041</v>
      </c>
      <c r="V183" s="192" t="s">
        <v>319</v>
      </c>
      <c r="W183" s="192" t="s">
        <v>1067</v>
      </c>
      <c r="X183" s="192" t="s">
        <v>118</v>
      </c>
      <c r="Y183" s="192" t="s">
        <v>1009</v>
      </c>
      <c r="Z183" s="192">
        <v>13</v>
      </c>
      <c r="AA183" s="788"/>
      <c r="AB183" s="754"/>
      <c r="AD183" s="118">
        <v>580972677</v>
      </c>
      <c r="AE183" s="118" t="s">
        <v>1877</v>
      </c>
      <c r="AF183" s="118" t="s">
        <v>64</v>
      </c>
      <c r="AG183" s="118" t="s">
        <v>1889</v>
      </c>
      <c r="AH183" s="118">
        <v>46</v>
      </c>
      <c r="AI183" s="847"/>
    </row>
    <row r="184" spans="1:35" ht="61.95" customHeight="1" x14ac:dyDescent="0.3">
      <c r="A184" s="452" t="s">
        <v>1392</v>
      </c>
      <c r="B184" s="452" t="s">
        <v>319</v>
      </c>
      <c r="C184" s="451" t="s">
        <v>1291</v>
      </c>
      <c r="D184" s="452" t="s">
        <v>1292</v>
      </c>
      <c r="E184" s="452" t="s">
        <v>1009</v>
      </c>
      <c r="F184" s="452">
        <v>17</v>
      </c>
      <c r="G184" s="844"/>
      <c r="T184" s="774"/>
      <c r="U184" s="228" t="s">
        <v>1041</v>
      </c>
      <c r="V184" s="192" t="s">
        <v>319</v>
      </c>
      <c r="W184" s="118" t="s">
        <v>1155</v>
      </c>
      <c r="X184" s="82" t="s">
        <v>116</v>
      </c>
      <c r="Y184" s="118" t="s">
        <v>2143</v>
      </c>
      <c r="Z184" s="118">
        <v>11</v>
      </c>
      <c r="AA184" s="594">
        <v>11</v>
      </c>
      <c r="AB184" s="754"/>
      <c r="AD184" s="602">
        <v>580972685</v>
      </c>
      <c r="AE184" s="602" t="s">
        <v>1878</v>
      </c>
      <c r="AF184" s="602" t="s">
        <v>64</v>
      </c>
      <c r="AG184" s="602" t="s">
        <v>1878</v>
      </c>
      <c r="AH184" s="602">
        <v>196</v>
      </c>
      <c r="AI184" s="846">
        <f>SUM(AH184,AH185)</f>
        <v>228</v>
      </c>
    </row>
    <row r="185" spans="1:35" ht="51" customHeight="1" x14ac:dyDescent="0.3">
      <c r="A185" s="452" t="s">
        <v>1392</v>
      </c>
      <c r="B185" s="452" t="s">
        <v>319</v>
      </c>
      <c r="C185" s="451" t="s">
        <v>1208</v>
      </c>
      <c r="D185" s="463" t="s">
        <v>102</v>
      </c>
      <c r="E185" s="452" t="s">
        <v>1009</v>
      </c>
      <c r="F185" s="452">
        <v>22</v>
      </c>
      <c r="G185" s="844"/>
      <c r="T185" s="774"/>
      <c r="U185" s="228" t="s">
        <v>1041</v>
      </c>
      <c r="V185" s="192" t="s">
        <v>319</v>
      </c>
      <c r="W185" s="118" t="s">
        <v>1155</v>
      </c>
      <c r="X185" s="82" t="s">
        <v>116</v>
      </c>
      <c r="Y185" s="118" t="s">
        <v>2147</v>
      </c>
      <c r="Z185" s="118">
        <v>269</v>
      </c>
      <c r="AA185" s="769">
        <f>SUM(Z185,Z186,Z187,Z188)</f>
        <v>342</v>
      </c>
      <c r="AB185" s="754"/>
      <c r="AD185" s="602">
        <v>580972685</v>
      </c>
      <c r="AE185" s="602" t="s">
        <v>1878</v>
      </c>
      <c r="AF185" s="602" t="s">
        <v>64</v>
      </c>
      <c r="AG185" s="602" t="s">
        <v>1889</v>
      </c>
      <c r="AH185" s="602">
        <v>32</v>
      </c>
      <c r="AI185" s="846"/>
    </row>
    <row r="186" spans="1:35" ht="15.45" customHeight="1" x14ac:dyDescent="0.3">
      <c r="A186" s="452" t="s">
        <v>1392</v>
      </c>
      <c r="B186" s="452" t="s">
        <v>319</v>
      </c>
      <c r="C186" s="451" t="s">
        <v>1078</v>
      </c>
      <c r="D186" s="452" t="s">
        <v>158</v>
      </c>
      <c r="E186" s="452" t="s">
        <v>1009</v>
      </c>
      <c r="F186" s="452">
        <v>14</v>
      </c>
      <c r="G186" s="844"/>
      <c r="T186" s="774"/>
      <c r="U186" s="228" t="s">
        <v>1041</v>
      </c>
      <c r="V186" s="192" t="s">
        <v>319</v>
      </c>
      <c r="W186" s="76" t="s">
        <v>1127</v>
      </c>
      <c r="X186" s="76" t="s">
        <v>1128</v>
      </c>
      <c r="Y186" s="118" t="s">
        <v>2147</v>
      </c>
      <c r="Z186" s="118">
        <v>17</v>
      </c>
      <c r="AA186" s="823"/>
      <c r="AB186" s="754"/>
      <c r="AD186" s="118">
        <v>580006286</v>
      </c>
      <c r="AE186" s="118" t="s">
        <v>1879</v>
      </c>
      <c r="AF186" s="118" t="s">
        <v>77</v>
      </c>
      <c r="AG186" s="118" t="s">
        <v>1889</v>
      </c>
      <c r="AH186" s="118">
        <v>328</v>
      </c>
      <c r="AI186" s="847">
        <f>SUM(AH186,AH187,AH188)</f>
        <v>465</v>
      </c>
    </row>
    <row r="187" spans="1:35" ht="85.05" customHeight="1" x14ac:dyDescent="0.3">
      <c r="A187" s="452" t="s">
        <v>1392</v>
      </c>
      <c r="B187" s="452" t="s">
        <v>319</v>
      </c>
      <c r="C187" s="451" t="s">
        <v>1086</v>
      </c>
      <c r="D187" s="463" t="s">
        <v>175</v>
      </c>
      <c r="E187" s="452" t="s">
        <v>1009</v>
      </c>
      <c r="F187" s="452">
        <v>13</v>
      </c>
      <c r="G187" s="844"/>
      <c r="T187" s="774"/>
      <c r="U187" s="228" t="s">
        <v>1041</v>
      </c>
      <c r="V187" s="192" t="s">
        <v>319</v>
      </c>
      <c r="W187" s="118" t="s">
        <v>176</v>
      </c>
      <c r="X187" s="118" t="s">
        <v>301</v>
      </c>
      <c r="Y187" s="118" t="s">
        <v>2147</v>
      </c>
      <c r="Z187" s="118">
        <v>26</v>
      </c>
      <c r="AA187" s="823"/>
      <c r="AB187" s="754"/>
      <c r="AD187" s="118">
        <v>580006286</v>
      </c>
      <c r="AE187" s="118" t="s">
        <v>1879</v>
      </c>
      <c r="AF187" s="118" t="s">
        <v>77</v>
      </c>
      <c r="AG187" s="118" t="s">
        <v>1947</v>
      </c>
      <c r="AH187" s="118">
        <v>12</v>
      </c>
      <c r="AI187" s="847"/>
    </row>
    <row r="188" spans="1:35" ht="15.45" customHeight="1" x14ac:dyDescent="0.3">
      <c r="A188" s="226" t="s">
        <v>1412</v>
      </c>
      <c r="B188" s="226" t="s">
        <v>530</v>
      </c>
      <c r="C188" s="228" t="s">
        <v>1170</v>
      </c>
      <c r="D188" s="192" t="s">
        <v>66</v>
      </c>
      <c r="E188" s="192" t="s">
        <v>1009</v>
      </c>
      <c r="F188" s="192">
        <v>12</v>
      </c>
      <c r="G188" s="228">
        <v>12</v>
      </c>
      <c r="T188" s="774"/>
      <c r="U188" s="228" t="s">
        <v>1041</v>
      </c>
      <c r="V188" s="192" t="s">
        <v>319</v>
      </c>
      <c r="W188" s="76" t="s">
        <v>526</v>
      </c>
      <c r="X188" s="76" t="s">
        <v>527</v>
      </c>
      <c r="Y188" s="118" t="s">
        <v>2147</v>
      </c>
      <c r="Z188" s="118">
        <v>30</v>
      </c>
      <c r="AA188" s="824"/>
      <c r="AB188" s="754"/>
      <c r="AD188" s="118">
        <v>580006286</v>
      </c>
      <c r="AE188" s="118" t="s">
        <v>1879</v>
      </c>
      <c r="AF188" s="118" t="s">
        <v>77</v>
      </c>
      <c r="AG188" s="575" t="s">
        <v>2142</v>
      </c>
      <c r="AH188" s="118">
        <v>125</v>
      </c>
      <c r="AI188" s="847"/>
    </row>
    <row r="189" spans="1:35" ht="31.05" customHeight="1" x14ac:dyDescent="0.3">
      <c r="A189" s="452" t="s">
        <v>970</v>
      </c>
      <c r="B189" s="452" t="s">
        <v>530</v>
      </c>
      <c r="C189" s="451" t="s">
        <v>1078</v>
      </c>
      <c r="D189" s="452" t="s">
        <v>158</v>
      </c>
      <c r="E189" s="452" t="s">
        <v>1009</v>
      </c>
      <c r="F189" s="452">
        <v>11</v>
      </c>
      <c r="G189" s="451">
        <v>11</v>
      </c>
      <c r="T189" s="774"/>
      <c r="U189" s="451" t="s">
        <v>1048</v>
      </c>
      <c r="V189" s="452" t="s">
        <v>319</v>
      </c>
      <c r="W189" s="452" t="s">
        <v>1155</v>
      </c>
      <c r="X189" s="463" t="s">
        <v>116</v>
      </c>
      <c r="Y189" s="452" t="s">
        <v>1009</v>
      </c>
      <c r="Z189" s="452">
        <v>55</v>
      </c>
      <c r="AA189" s="797">
        <f>SUM(Z189,Z190,Z191,Z192,Z193,Z194,Z195,Z196,Z197,Z198)</f>
        <v>236</v>
      </c>
      <c r="AB189" s="805">
        <f>SUM(AA189,AA199)</f>
        <v>285</v>
      </c>
      <c r="AD189" s="602">
        <v>580972693</v>
      </c>
      <c r="AE189" s="602" t="s">
        <v>1889</v>
      </c>
      <c r="AF189" s="602" t="s">
        <v>64</v>
      </c>
      <c r="AG189" s="602" t="s">
        <v>1889</v>
      </c>
      <c r="AH189" s="602">
        <v>81</v>
      </c>
      <c r="AI189" s="609"/>
    </row>
    <row r="190" spans="1:35" ht="154.94999999999999" customHeight="1" x14ac:dyDescent="0.3">
      <c r="A190" s="192" t="s">
        <v>1420</v>
      </c>
      <c r="B190" s="192" t="s">
        <v>200</v>
      </c>
      <c r="C190" s="226" t="s">
        <v>1250</v>
      </c>
      <c r="D190" s="474" t="s">
        <v>1251</v>
      </c>
      <c r="E190" s="226" t="s">
        <v>1009</v>
      </c>
      <c r="F190" s="226">
        <v>14</v>
      </c>
      <c r="G190" s="228">
        <v>14</v>
      </c>
      <c r="T190" s="774"/>
      <c r="U190" s="451" t="s">
        <v>1048</v>
      </c>
      <c r="V190" s="452" t="s">
        <v>319</v>
      </c>
      <c r="W190" s="452" t="s">
        <v>1170</v>
      </c>
      <c r="X190" s="452" t="s">
        <v>66</v>
      </c>
      <c r="Y190" s="452" t="s">
        <v>1009</v>
      </c>
      <c r="Z190" s="452">
        <v>46</v>
      </c>
      <c r="AA190" s="795"/>
      <c r="AB190" s="805"/>
      <c r="AD190" s="118">
        <v>410000418</v>
      </c>
      <c r="AE190" s="118" t="s">
        <v>1940</v>
      </c>
      <c r="AF190" s="118" t="s">
        <v>77</v>
      </c>
      <c r="AG190" s="118" t="s">
        <v>1889</v>
      </c>
      <c r="AH190" s="118">
        <v>22</v>
      </c>
      <c r="AI190" s="609"/>
    </row>
    <row r="191" spans="1:35" ht="46.5" customHeight="1" x14ac:dyDescent="0.3">
      <c r="A191" s="452" t="s">
        <v>1010</v>
      </c>
      <c r="B191" s="452" t="s">
        <v>64</v>
      </c>
      <c r="C191" s="452" t="s">
        <v>1060</v>
      </c>
      <c r="D191" s="452" t="s">
        <v>503</v>
      </c>
      <c r="E191" s="452" t="s">
        <v>1010</v>
      </c>
      <c r="F191" s="452">
        <v>45</v>
      </c>
      <c r="G191" s="844">
        <f>SUM(F191,F192,F193,F194,F195,F196)</f>
        <v>146</v>
      </c>
      <c r="T191" s="774"/>
      <c r="U191" s="451" t="s">
        <v>1048</v>
      </c>
      <c r="V191" s="452" t="s">
        <v>319</v>
      </c>
      <c r="W191" s="452" t="s">
        <v>1060</v>
      </c>
      <c r="X191" s="452" t="s">
        <v>503</v>
      </c>
      <c r="Y191" s="452" t="s">
        <v>1009</v>
      </c>
      <c r="Z191" s="452">
        <v>13</v>
      </c>
      <c r="AA191" s="795"/>
      <c r="AB191" s="805"/>
      <c r="AD191" s="602">
        <v>580972628</v>
      </c>
      <c r="AE191" s="602" t="s">
        <v>1903</v>
      </c>
      <c r="AF191" s="602" t="s">
        <v>64</v>
      </c>
      <c r="AG191" s="602" t="s">
        <v>1947</v>
      </c>
      <c r="AH191" s="602">
        <v>12</v>
      </c>
      <c r="AI191" s="609"/>
    </row>
    <row r="192" spans="1:35" ht="61.95" customHeight="1" x14ac:dyDescent="0.3">
      <c r="A192" s="452" t="s">
        <v>1010</v>
      </c>
      <c r="B192" s="452" t="s">
        <v>64</v>
      </c>
      <c r="C192" s="452" t="s">
        <v>1067</v>
      </c>
      <c r="D192" s="452" t="s">
        <v>118</v>
      </c>
      <c r="E192" s="452" t="s">
        <v>1010</v>
      </c>
      <c r="F192" s="452">
        <v>30</v>
      </c>
      <c r="G192" s="844"/>
      <c r="T192" s="774"/>
      <c r="U192" s="451" t="s">
        <v>1048</v>
      </c>
      <c r="V192" s="452" t="s">
        <v>319</v>
      </c>
      <c r="W192" s="452" t="s">
        <v>176</v>
      </c>
      <c r="X192" s="463" t="s">
        <v>177</v>
      </c>
      <c r="Y192" s="452" t="s">
        <v>1009</v>
      </c>
      <c r="Z192" s="452">
        <v>13</v>
      </c>
      <c r="AA192" s="795"/>
      <c r="AB192" s="805"/>
      <c r="AD192" s="118">
        <v>580972651</v>
      </c>
      <c r="AE192" s="118" t="s">
        <v>1859</v>
      </c>
      <c r="AF192" s="118" t="s">
        <v>64</v>
      </c>
      <c r="AG192" s="118" t="s">
        <v>1859</v>
      </c>
      <c r="AH192" s="118">
        <v>65</v>
      </c>
      <c r="AI192" s="847">
        <f>SUM(AH192,AH193)</f>
        <v>79</v>
      </c>
    </row>
    <row r="193" spans="1:35" ht="15.45" customHeight="1" x14ac:dyDescent="0.3">
      <c r="A193" s="452" t="s">
        <v>1010</v>
      </c>
      <c r="B193" s="452" t="s">
        <v>64</v>
      </c>
      <c r="C193" s="452" t="s">
        <v>65</v>
      </c>
      <c r="D193" s="452" t="s">
        <v>66</v>
      </c>
      <c r="E193" s="452" t="s">
        <v>1010</v>
      </c>
      <c r="F193" s="452">
        <v>24</v>
      </c>
      <c r="G193" s="844"/>
      <c r="T193" s="774"/>
      <c r="U193" s="451" t="s">
        <v>1048</v>
      </c>
      <c r="V193" s="452" t="s">
        <v>319</v>
      </c>
      <c r="W193" s="452" t="s">
        <v>1067</v>
      </c>
      <c r="X193" s="452" t="s">
        <v>118</v>
      </c>
      <c r="Y193" s="452" t="s">
        <v>1009</v>
      </c>
      <c r="Z193" s="452">
        <v>22</v>
      </c>
      <c r="AA193" s="795"/>
      <c r="AB193" s="805"/>
      <c r="AD193" s="118">
        <v>580972651</v>
      </c>
      <c r="AE193" s="118" t="s">
        <v>1859</v>
      </c>
      <c r="AF193" s="118" t="s">
        <v>64</v>
      </c>
      <c r="AG193" s="118" t="s">
        <v>2400</v>
      </c>
      <c r="AH193" s="118">
        <v>14</v>
      </c>
      <c r="AI193" s="847"/>
    </row>
    <row r="194" spans="1:35" ht="118.95" customHeight="1" x14ac:dyDescent="0.3">
      <c r="A194" s="452" t="s">
        <v>1010</v>
      </c>
      <c r="B194" s="452" t="s">
        <v>64</v>
      </c>
      <c r="C194" s="452" t="s">
        <v>165</v>
      </c>
      <c r="D194" s="463" t="s">
        <v>306</v>
      </c>
      <c r="E194" s="452" t="s">
        <v>1010</v>
      </c>
      <c r="F194" s="452">
        <v>24</v>
      </c>
      <c r="G194" s="844"/>
      <c r="T194" s="774"/>
      <c r="U194" s="451" t="s">
        <v>1048</v>
      </c>
      <c r="V194" s="452" t="s">
        <v>319</v>
      </c>
      <c r="W194" s="452" t="s">
        <v>1208</v>
      </c>
      <c r="X194" s="463" t="s">
        <v>102</v>
      </c>
      <c r="Y194" s="452" t="s">
        <v>1009</v>
      </c>
      <c r="Z194" s="452">
        <v>28</v>
      </c>
      <c r="AA194" s="795"/>
      <c r="AB194" s="805"/>
      <c r="AD194" s="602">
        <v>890973258</v>
      </c>
      <c r="AE194" s="602" t="s">
        <v>2060</v>
      </c>
      <c r="AF194" s="602" t="s">
        <v>64</v>
      </c>
      <c r="AG194" s="602" t="s">
        <v>2059</v>
      </c>
      <c r="AH194" s="602">
        <v>315</v>
      </c>
      <c r="AI194" s="846">
        <f>SUM(AH194,AH195)</f>
        <v>328</v>
      </c>
    </row>
    <row r="195" spans="1:35" ht="118.95" customHeight="1" x14ac:dyDescent="0.3">
      <c r="A195" s="452" t="s">
        <v>1010</v>
      </c>
      <c r="B195" s="452" t="s">
        <v>64</v>
      </c>
      <c r="C195" s="452" t="s">
        <v>1372</v>
      </c>
      <c r="D195" s="463" t="s">
        <v>145</v>
      </c>
      <c r="E195" s="452" t="s">
        <v>1010</v>
      </c>
      <c r="F195" s="452">
        <v>12</v>
      </c>
      <c r="G195" s="844"/>
      <c r="T195" s="774"/>
      <c r="U195" s="451" t="s">
        <v>1048</v>
      </c>
      <c r="V195" s="452" t="s">
        <v>319</v>
      </c>
      <c r="W195" s="452" t="s">
        <v>1078</v>
      </c>
      <c r="X195" s="452" t="s">
        <v>158</v>
      </c>
      <c r="Y195" s="452" t="s">
        <v>1009</v>
      </c>
      <c r="Z195" s="452">
        <v>17</v>
      </c>
      <c r="AA195" s="795"/>
      <c r="AB195" s="805"/>
      <c r="AD195" s="602">
        <v>890973258</v>
      </c>
      <c r="AE195" s="602" t="s">
        <v>2060</v>
      </c>
      <c r="AF195" s="602" t="s">
        <v>64</v>
      </c>
      <c r="AG195" s="602" t="s">
        <v>2064</v>
      </c>
      <c r="AH195" s="602">
        <v>13</v>
      </c>
      <c r="AI195" s="846"/>
    </row>
    <row r="196" spans="1:35" ht="46.5" customHeight="1" x14ac:dyDescent="0.3">
      <c r="A196" s="452" t="s">
        <v>1010</v>
      </c>
      <c r="B196" s="452" t="s">
        <v>64</v>
      </c>
      <c r="C196" s="452" t="s">
        <v>297</v>
      </c>
      <c r="D196" s="452" t="s">
        <v>188</v>
      </c>
      <c r="E196" s="452" t="s">
        <v>1010</v>
      </c>
      <c r="F196" s="452">
        <v>11</v>
      </c>
      <c r="G196" s="844"/>
      <c r="T196" s="774"/>
      <c r="U196" s="451" t="s">
        <v>1048</v>
      </c>
      <c r="V196" s="452" t="s">
        <v>319</v>
      </c>
      <c r="W196" s="452" t="s">
        <v>1086</v>
      </c>
      <c r="X196" s="463" t="s">
        <v>175</v>
      </c>
      <c r="Y196" s="452" t="s">
        <v>1009</v>
      </c>
      <c r="Z196" s="452">
        <v>12</v>
      </c>
      <c r="AA196" s="795"/>
      <c r="AB196" s="805"/>
      <c r="AD196" s="118">
        <v>890000292</v>
      </c>
      <c r="AE196" s="118" t="s">
        <v>2063</v>
      </c>
      <c r="AF196" s="118" t="s">
        <v>77</v>
      </c>
      <c r="AG196" s="118" t="s">
        <v>2059</v>
      </c>
      <c r="AH196" s="118">
        <v>236</v>
      </c>
      <c r="AI196" s="847">
        <f>SUM(AH196,AH197)</f>
        <v>255</v>
      </c>
    </row>
    <row r="197" spans="1:35" ht="77.55" customHeight="1" x14ac:dyDescent="0.3">
      <c r="A197" s="226" t="s">
        <v>965</v>
      </c>
      <c r="B197" s="226" t="s">
        <v>530</v>
      </c>
      <c r="C197" s="192" t="s">
        <v>1060</v>
      </c>
      <c r="D197" s="192" t="s">
        <v>503</v>
      </c>
      <c r="E197" s="192" t="s">
        <v>965</v>
      </c>
      <c r="F197" s="192">
        <v>43</v>
      </c>
      <c r="G197" s="742">
        <f>SUM(F197,F198,F199,F200,F201,F202)</f>
        <v>148</v>
      </c>
      <c r="T197" s="774"/>
      <c r="U197" s="451" t="s">
        <v>1048</v>
      </c>
      <c r="V197" s="452" t="s">
        <v>319</v>
      </c>
      <c r="W197" s="473" t="s">
        <v>1372</v>
      </c>
      <c r="X197" s="431" t="s">
        <v>145</v>
      </c>
      <c r="Y197" s="452" t="s">
        <v>1009</v>
      </c>
      <c r="Z197" s="473">
        <v>17</v>
      </c>
      <c r="AA197" s="795"/>
      <c r="AB197" s="805"/>
      <c r="AD197" s="118">
        <v>890000292</v>
      </c>
      <c r="AE197" s="118" t="s">
        <v>2063</v>
      </c>
      <c r="AF197" s="118" t="s">
        <v>77</v>
      </c>
      <c r="AG197" s="118" t="s">
        <v>2437</v>
      </c>
      <c r="AH197" s="118">
        <v>19</v>
      </c>
      <c r="AI197" s="847"/>
    </row>
    <row r="198" spans="1:35" ht="61.95" customHeight="1" x14ac:dyDescent="0.3">
      <c r="A198" s="226" t="s">
        <v>965</v>
      </c>
      <c r="B198" s="226" t="s">
        <v>530</v>
      </c>
      <c r="C198" s="192" t="s">
        <v>65</v>
      </c>
      <c r="D198" s="192" t="s">
        <v>66</v>
      </c>
      <c r="E198" s="192" t="s">
        <v>965</v>
      </c>
      <c r="F198" s="192">
        <v>31</v>
      </c>
      <c r="G198" s="742"/>
      <c r="T198" s="774"/>
      <c r="U198" s="451" t="s">
        <v>1048</v>
      </c>
      <c r="V198" s="452" t="s">
        <v>319</v>
      </c>
      <c r="W198" s="452" t="s">
        <v>226</v>
      </c>
      <c r="X198" s="463" t="s">
        <v>227</v>
      </c>
      <c r="Y198" s="452" t="s">
        <v>1009</v>
      </c>
      <c r="Z198" s="452">
        <v>13</v>
      </c>
      <c r="AA198" s="825"/>
      <c r="AB198" s="805"/>
      <c r="AD198" s="602">
        <v>890975501</v>
      </c>
      <c r="AE198" s="602" t="s">
        <v>2065</v>
      </c>
      <c r="AF198" s="602" t="s">
        <v>64</v>
      </c>
      <c r="AG198" s="602" t="s">
        <v>2059</v>
      </c>
      <c r="AH198" s="602">
        <v>172</v>
      </c>
      <c r="AI198" s="609"/>
    </row>
    <row r="199" spans="1:35" ht="118.95" customHeight="1" x14ac:dyDescent="0.3">
      <c r="A199" s="226" t="s">
        <v>965</v>
      </c>
      <c r="B199" s="226" t="s">
        <v>530</v>
      </c>
      <c r="C199" s="192" t="s">
        <v>165</v>
      </c>
      <c r="D199" s="210" t="s">
        <v>306</v>
      </c>
      <c r="E199" s="192" t="s">
        <v>965</v>
      </c>
      <c r="F199" s="192">
        <v>25</v>
      </c>
      <c r="G199" s="742"/>
      <c r="T199" s="774"/>
      <c r="U199" s="451" t="s">
        <v>1048</v>
      </c>
      <c r="V199" s="452" t="s">
        <v>319</v>
      </c>
      <c r="W199" s="435" t="s">
        <v>1155</v>
      </c>
      <c r="X199" s="438" t="s">
        <v>116</v>
      </c>
      <c r="Y199" s="435" t="s">
        <v>2147</v>
      </c>
      <c r="Z199" s="435">
        <v>33</v>
      </c>
      <c r="AA199" s="826">
        <f>SUM(Z199,Z200)</f>
        <v>49</v>
      </c>
      <c r="AB199" s="805"/>
      <c r="AD199" s="118">
        <v>890975543</v>
      </c>
      <c r="AE199" s="118" t="s">
        <v>2049</v>
      </c>
      <c r="AF199" s="118" t="s">
        <v>64</v>
      </c>
      <c r="AG199" s="118" t="s">
        <v>2059</v>
      </c>
      <c r="AH199" s="118">
        <v>48</v>
      </c>
      <c r="AI199" s="847">
        <f>SUM(AH199,AH200)</f>
        <v>197</v>
      </c>
    </row>
    <row r="200" spans="1:35" ht="15.45" customHeight="1" x14ac:dyDescent="0.3">
      <c r="A200" s="226" t="s">
        <v>965</v>
      </c>
      <c r="B200" s="226" t="s">
        <v>530</v>
      </c>
      <c r="C200" s="192" t="s">
        <v>101</v>
      </c>
      <c r="D200" s="192" t="s">
        <v>102</v>
      </c>
      <c r="E200" s="192" t="s">
        <v>965</v>
      </c>
      <c r="F200" s="192">
        <v>18</v>
      </c>
      <c r="G200" s="742"/>
      <c r="T200" s="774"/>
      <c r="U200" s="451" t="s">
        <v>1048</v>
      </c>
      <c r="V200" s="452" t="s">
        <v>319</v>
      </c>
      <c r="W200" s="592" t="s">
        <v>1127</v>
      </c>
      <c r="X200" s="457" t="s">
        <v>1128</v>
      </c>
      <c r="Y200" s="435" t="s">
        <v>2147</v>
      </c>
      <c r="Z200" s="593">
        <v>16</v>
      </c>
      <c r="AA200" s="827"/>
      <c r="AB200" s="805"/>
      <c r="AD200" s="118">
        <v>890975543</v>
      </c>
      <c r="AE200" s="118" t="s">
        <v>2049</v>
      </c>
      <c r="AF200" s="118" t="s">
        <v>64</v>
      </c>
      <c r="AG200" s="118" t="s">
        <v>2064</v>
      </c>
      <c r="AH200" s="118">
        <v>149</v>
      </c>
      <c r="AI200" s="847"/>
    </row>
    <row r="201" spans="1:35" ht="61.95" customHeight="1" x14ac:dyDescent="0.3">
      <c r="A201" s="226" t="s">
        <v>965</v>
      </c>
      <c r="B201" s="226" t="s">
        <v>530</v>
      </c>
      <c r="C201" s="192" t="s">
        <v>297</v>
      </c>
      <c r="D201" s="192" t="s">
        <v>188</v>
      </c>
      <c r="E201" s="192" t="s">
        <v>965</v>
      </c>
      <c r="F201" s="192">
        <v>17</v>
      </c>
      <c r="G201" s="742"/>
      <c r="T201" s="774"/>
      <c r="U201" s="489" t="s">
        <v>1062</v>
      </c>
      <c r="V201" s="226" t="s">
        <v>319</v>
      </c>
      <c r="W201" s="228" t="s">
        <v>1155</v>
      </c>
      <c r="X201" s="210" t="s">
        <v>116</v>
      </c>
      <c r="Y201" s="192" t="s">
        <v>1009</v>
      </c>
      <c r="Z201" s="192">
        <v>46</v>
      </c>
      <c r="AA201" s="789">
        <f>SUM(Z201,Z202,Z203,Z204,Z205,Z206)</f>
        <v>162</v>
      </c>
      <c r="AB201" s="754">
        <f>SUM(AA201,AA207,AA208)</f>
        <v>315</v>
      </c>
      <c r="AD201" s="602">
        <v>100007285</v>
      </c>
      <c r="AE201" s="602" t="s">
        <v>2066</v>
      </c>
      <c r="AF201" s="602" t="s">
        <v>77</v>
      </c>
      <c r="AG201" s="602" t="s">
        <v>2059</v>
      </c>
      <c r="AH201" s="602">
        <v>37</v>
      </c>
      <c r="AI201" s="846">
        <f>SUM(AH201,AH202)</f>
        <v>50</v>
      </c>
    </row>
    <row r="202" spans="1:35" ht="15.45" customHeight="1" x14ac:dyDescent="0.3">
      <c r="A202" s="226" t="s">
        <v>965</v>
      </c>
      <c r="B202" s="226" t="s">
        <v>530</v>
      </c>
      <c r="C202" s="226" t="s">
        <v>1086</v>
      </c>
      <c r="D202" s="226" t="s">
        <v>175</v>
      </c>
      <c r="E202" s="226" t="s">
        <v>965</v>
      </c>
      <c r="F202" s="226">
        <v>14</v>
      </c>
      <c r="G202" s="783"/>
      <c r="T202" s="774"/>
      <c r="U202" s="489" t="s">
        <v>1062</v>
      </c>
      <c r="V202" s="226" t="s">
        <v>319</v>
      </c>
      <c r="W202" s="228" t="s">
        <v>1170</v>
      </c>
      <c r="X202" s="192" t="s">
        <v>66</v>
      </c>
      <c r="Y202" s="192" t="s">
        <v>1009</v>
      </c>
      <c r="Z202" s="192">
        <v>12</v>
      </c>
      <c r="AA202" s="787"/>
      <c r="AB202" s="754"/>
      <c r="AD202" s="602">
        <v>100007285</v>
      </c>
      <c r="AE202" s="602" t="s">
        <v>2066</v>
      </c>
      <c r="AF202" s="602" t="s">
        <v>77</v>
      </c>
      <c r="AG202" s="602" t="s">
        <v>2437</v>
      </c>
      <c r="AH202" s="602">
        <v>13</v>
      </c>
      <c r="AI202" s="846"/>
    </row>
    <row r="203" spans="1:35" ht="46.5" customHeight="1" x14ac:dyDescent="0.3">
      <c r="A203" s="452" t="s">
        <v>967</v>
      </c>
      <c r="B203" s="452" t="s">
        <v>64</v>
      </c>
      <c r="C203" s="452" t="s">
        <v>1208</v>
      </c>
      <c r="D203" s="463" t="s">
        <v>102</v>
      </c>
      <c r="E203" s="452" t="s">
        <v>967</v>
      </c>
      <c r="F203" s="452">
        <v>14</v>
      </c>
      <c r="G203" s="451">
        <v>14</v>
      </c>
      <c r="H203" s="845">
        <f>SUM(G203,G204)</f>
        <v>44</v>
      </c>
      <c r="T203" s="774"/>
      <c r="U203" s="489" t="s">
        <v>1062</v>
      </c>
      <c r="V203" s="226" t="s">
        <v>319</v>
      </c>
      <c r="W203" s="228" t="s">
        <v>1060</v>
      </c>
      <c r="X203" s="192" t="s">
        <v>503</v>
      </c>
      <c r="Y203" s="192" t="s">
        <v>1009</v>
      </c>
      <c r="Z203" s="192">
        <v>43</v>
      </c>
      <c r="AA203" s="787"/>
      <c r="AB203" s="754"/>
      <c r="AD203" s="118">
        <v>100010362</v>
      </c>
      <c r="AE203" s="118" t="s">
        <v>2070</v>
      </c>
      <c r="AF203" s="118" t="s">
        <v>77</v>
      </c>
      <c r="AG203" s="118" t="s">
        <v>2059</v>
      </c>
      <c r="AH203" s="118">
        <v>19</v>
      </c>
      <c r="AI203" s="609"/>
    </row>
    <row r="204" spans="1:35" ht="153" customHeight="1" x14ac:dyDescent="0.3">
      <c r="A204" s="452" t="s">
        <v>967</v>
      </c>
      <c r="B204" s="452" t="s">
        <v>64</v>
      </c>
      <c r="C204" s="452" t="s">
        <v>1155</v>
      </c>
      <c r="D204" s="463" t="s">
        <v>116</v>
      </c>
      <c r="E204" s="452" t="s">
        <v>971</v>
      </c>
      <c r="F204" s="452">
        <v>30</v>
      </c>
      <c r="G204" s="451">
        <v>30</v>
      </c>
      <c r="H204" s="845"/>
      <c r="T204" s="774"/>
      <c r="U204" s="489" t="s">
        <v>1062</v>
      </c>
      <c r="V204" s="226" t="s">
        <v>319</v>
      </c>
      <c r="W204" s="228" t="s">
        <v>176</v>
      </c>
      <c r="X204" s="210" t="s">
        <v>177</v>
      </c>
      <c r="Y204" s="192" t="s">
        <v>1009</v>
      </c>
      <c r="Z204" s="192">
        <v>23</v>
      </c>
      <c r="AA204" s="787"/>
      <c r="AB204" s="754"/>
      <c r="AD204" s="602">
        <v>450000526</v>
      </c>
      <c r="AE204" s="602" t="s">
        <v>2075</v>
      </c>
      <c r="AF204" s="602" t="s">
        <v>200</v>
      </c>
      <c r="AG204" s="602" t="s">
        <v>2059</v>
      </c>
      <c r="AH204" s="602">
        <v>14</v>
      </c>
      <c r="AI204" s="846">
        <f>SUM(AH204,AH205)</f>
        <v>54</v>
      </c>
    </row>
    <row r="205" spans="1:35" ht="124.05" customHeight="1" x14ac:dyDescent="0.3">
      <c r="A205" s="226" t="s">
        <v>1442</v>
      </c>
      <c r="B205" s="226" t="s">
        <v>530</v>
      </c>
      <c r="C205" s="228" t="s">
        <v>1298</v>
      </c>
      <c r="D205" s="210" t="s">
        <v>1154</v>
      </c>
      <c r="E205" s="192" t="s">
        <v>1009</v>
      </c>
      <c r="F205" s="192">
        <v>12</v>
      </c>
      <c r="G205" s="292">
        <v>12</v>
      </c>
      <c r="H205" s="720">
        <f>SUM(G205,G206,G211)</f>
        <v>351</v>
      </c>
      <c r="T205" s="774"/>
      <c r="U205" s="489" t="s">
        <v>1062</v>
      </c>
      <c r="V205" s="226" t="s">
        <v>319</v>
      </c>
      <c r="W205" s="228" t="s">
        <v>1291</v>
      </c>
      <c r="X205" s="192" t="s">
        <v>1292</v>
      </c>
      <c r="Y205" s="192" t="s">
        <v>1009</v>
      </c>
      <c r="Z205" s="192">
        <v>24</v>
      </c>
      <c r="AA205" s="787"/>
      <c r="AB205" s="754"/>
      <c r="AD205" s="602">
        <v>450000526</v>
      </c>
      <c r="AE205" s="602" t="s">
        <v>2075</v>
      </c>
      <c r="AF205" s="602" t="s">
        <v>200</v>
      </c>
      <c r="AG205" s="602" t="s">
        <v>2437</v>
      </c>
      <c r="AH205" s="602">
        <v>40</v>
      </c>
      <c r="AI205" s="846"/>
    </row>
    <row r="206" spans="1:35" ht="51" customHeight="1" x14ac:dyDescent="0.3">
      <c r="A206" s="226" t="s">
        <v>1442</v>
      </c>
      <c r="B206" s="226" t="s">
        <v>530</v>
      </c>
      <c r="C206" s="192" t="s">
        <v>1208</v>
      </c>
      <c r="D206" s="210" t="s">
        <v>102</v>
      </c>
      <c r="E206" s="192" t="s">
        <v>1442</v>
      </c>
      <c r="F206" s="192">
        <v>77</v>
      </c>
      <c r="G206" s="742">
        <f>SUM(F206,F207,F208,F209,F210)</f>
        <v>174</v>
      </c>
      <c r="H206" s="720"/>
      <c r="T206" s="774"/>
      <c r="U206" s="489" t="s">
        <v>1062</v>
      </c>
      <c r="V206" s="226" t="s">
        <v>319</v>
      </c>
      <c r="W206" s="192" t="s">
        <v>1262</v>
      </c>
      <c r="X206" s="231" t="s">
        <v>649</v>
      </c>
      <c r="Y206" s="192" t="s">
        <v>1009</v>
      </c>
      <c r="Z206" s="192">
        <v>14</v>
      </c>
      <c r="AA206" s="790"/>
      <c r="AB206" s="754"/>
      <c r="AD206" s="118">
        <v>100010933</v>
      </c>
      <c r="AE206" s="118" t="s">
        <v>2076</v>
      </c>
      <c r="AF206" s="118" t="s">
        <v>77</v>
      </c>
      <c r="AG206" s="118" t="s">
        <v>2059</v>
      </c>
      <c r="AH206" s="118">
        <v>13</v>
      </c>
      <c r="AI206" s="609"/>
    </row>
    <row r="207" spans="1:35" ht="34.049999999999997" customHeight="1" x14ac:dyDescent="0.3">
      <c r="A207" s="226" t="s">
        <v>1442</v>
      </c>
      <c r="B207" s="226" t="s">
        <v>530</v>
      </c>
      <c r="C207" s="192" t="s">
        <v>65</v>
      </c>
      <c r="D207" s="210" t="s">
        <v>66</v>
      </c>
      <c r="E207" s="192" t="s">
        <v>1442</v>
      </c>
      <c r="F207" s="192">
        <v>43</v>
      </c>
      <c r="G207" s="742"/>
      <c r="H207" s="720"/>
      <c r="T207" s="774"/>
      <c r="U207" s="624" t="s">
        <v>1069</v>
      </c>
      <c r="V207" s="60" t="s">
        <v>77</v>
      </c>
      <c r="W207" s="118" t="s">
        <v>1155</v>
      </c>
      <c r="X207" s="82" t="s">
        <v>116</v>
      </c>
      <c r="Y207" s="118" t="s">
        <v>2143</v>
      </c>
      <c r="Z207" s="118">
        <v>12</v>
      </c>
      <c r="AA207" s="88">
        <v>12</v>
      </c>
      <c r="AB207" s="754"/>
      <c r="AD207" s="602">
        <v>710978347</v>
      </c>
      <c r="AE207" s="602" t="s">
        <v>2149</v>
      </c>
      <c r="AF207" s="602" t="s">
        <v>200</v>
      </c>
      <c r="AG207" s="602" t="s">
        <v>2149</v>
      </c>
      <c r="AH207" s="602">
        <v>157</v>
      </c>
      <c r="AI207" s="609"/>
    </row>
    <row r="208" spans="1:35" ht="34.049999999999997" customHeight="1" x14ac:dyDescent="0.3">
      <c r="A208" s="226" t="s">
        <v>1442</v>
      </c>
      <c r="B208" s="226" t="s">
        <v>530</v>
      </c>
      <c r="C208" s="192" t="s">
        <v>78</v>
      </c>
      <c r="D208" s="210" t="s">
        <v>503</v>
      </c>
      <c r="E208" s="192" t="s">
        <v>1442</v>
      </c>
      <c r="F208" s="192">
        <v>21</v>
      </c>
      <c r="G208" s="742"/>
      <c r="H208" s="720"/>
      <c r="T208" s="774"/>
      <c r="U208" s="624" t="s">
        <v>1069</v>
      </c>
      <c r="V208" s="60" t="s">
        <v>77</v>
      </c>
      <c r="W208" s="118" t="s">
        <v>1155</v>
      </c>
      <c r="X208" s="82" t="s">
        <v>116</v>
      </c>
      <c r="Y208" s="118" t="s">
        <v>2147</v>
      </c>
      <c r="Z208" s="118">
        <v>141</v>
      </c>
      <c r="AA208" s="88">
        <v>141</v>
      </c>
      <c r="AB208" s="754"/>
    </row>
    <row r="209" spans="1:28" ht="34.049999999999997" customHeight="1" x14ac:dyDescent="0.3">
      <c r="A209" s="226" t="s">
        <v>1442</v>
      </c>
      <c r="B209" s="226" t="s">
        <v>530</v>
      </c>
      <c r="C209" s="192" t="s">
        <v>1067</v>
      </c>
      <c r="D209" s="210" t="s">
        <v>118</v>
      </c>
      <c r="E209" s="192" t="s">
        <v>1442</v>
      </c>
      <c r="F209" s="192">
        <v>22</v>
      </c>
      <c r="G209" s="742"/>
      <c r="H209" s="720"/>
      <c r="T209" s="774"/>
      <c r="U209" s="451" t="s">
        <v>1392</v>
      </c>
      <c r="V209" s="452" t="s">
        <v>319</v>
      </c>
      <c r="W209" s="451" t="s">
        <v>1155</v>
      </c>
      <c r="X209" s="463" t="s">
        <v>116</v>
      </c>
      <c r="Y209" s="452" t="s">
        <v>1009</v>
      </c>
      <c r="Z209" s="452">
        <v>16</v>
      </c>
      <c r="AA209" s="794">
        <f>SUM(Z209,Z210,Z211,Z212,Z213,Z214,Z215,Z216)</f>
        <v>147</v>
      </c>
      <c r="AB209" s="805">
        <f>SUM(AA209,AA217)</f>
        <v>168</v>
      </c>
    </row>
    <row r="210" spans="1:28" ht="31.05" customHeight="1" x14ac:dyDescent="0.3">
      <c r="A210" s="226" t="s">
        <v>1442</v>
      </c>
      <c r="B210" s="226" t="s">
        <v>530</v>
      </c>
      <c r="C210" s="192" t="s">
        <v>297</v>
      </c>
      <c r="D210" s="210" t="s">
        <v>188</v>
      </c>
      <c r="E210" s="192" t="s">
        <v>1442</v>
      </c>
      <c r="F210" s="192">
        <v>11</v>
      </c>
      <c r="G210" s="742"/>
      <c r="H210" s="720"/>
      <c r="T210" s="774"/>
      <c r="U210" s="451" t="s">
        <v>1392</v>
      </c>
      <c r="V210" s="452" t="s">
        <v>319</v>
      </c>
      <c r="W210" s="451" t="s">
        <v>1170</v>
      </c>
      <c r="X210" s="452" t="s">
        <v>66</v>
      </c>
      <c r="Y210" s="452" t="s">
        <v>1009</v>
      </c>
      <c r="Z210" s="452">
        <v>34</v>
      </c>
      <c r="AA210" s="795"/>
      <c r="AB210" s="805"/>
    </row>
    <row r="211" spans="1:28" ht="153" customHeight="1" x14ac:dyDescent="0.3">
      <c r="A211" s="226" t="s">
        <v>1442</v>
      </c>
      <c r="B211" s="226" t="s">
        <v>530</v>
      </c>
      <c r="C211" s="192" t="s">
        <v>1155</v>
      </c>
      <c r="D211" s="210" t="s">
        <v>116</v>
      </c>
      <c r="E211" s="192" t="s">
        <v>971</v>
      </c>
      <c r="F211" s="192">
        <v>57</v>
      </c>
      <c r="G211" s="742">
        <f>SUM(F211,F212,F213,F214,F215)</f>
        <v>165</v>
      </c>
      <c r="H211" s="720"/>
      <c r="T211" s="774"/>
      <c r="U211" s="451" t="s">
        <v>1392</v>
      </c>
      <c r="V211" s="452" t="s">
        <v>319</v>
      </c>
      <c r="W211" s="451" t="s">
        <v>1060</v>
      </c>
      <c r="X211" s="452" t="s">
        <v>503</v>
      </c>
      <c r="Y211" s="452" t="s">
        <v>1009</v>
      </c>
      <c r="Z211" s="452">
        <v>15</v>
      </c>
      <c r="AA211" s="795"/>
      <c r="AB211" s="805"/>
    </row>
    <row r="212" spans="1:28" ht="34.049999999999997" customHeight="1" x14ac:dyDescent="0.3">
      <c r="A212" s="226" t="s">
        <v>1442</v>
      </c>
      <c r="B212" s="226" t="s">
        <v>530</v>
      </c>
      <c r="C212" s="192" t="s">
        <v>1170</v>
      </c>
      <c r="D212" s="210" t="s">
        <v>66</v>
      </c>
      <c r="E212" s="192" t="s">
        <v>971</v>
      </c>
      <c r="F212" s="192">
        <v>50</v>
      </c>
      <c r="G212" s="742"/>
      <c r="H212" s="720"/>
      <c r="T212" s="774"/>
      <c r="U212" s="451" t="s">
        <v>1392</v>
      </c>
      <c r="V212" s="452" t="s">
        <v>319</v>
      </c>
      <c r="W212" s="451" t="s">
        <v>176</v>
      </c>
      <c r="X212" s="463" t="s">
        <v>177</v>
      </c>
      <c r="Y212" s="452" t="s">
        <v>1009</v>
      </c>
      <c r="Z212" s="452">
        <v>16</v>
      </c>
      <c r="AA212" s="795"/>
      <c r="AB212" s="805"/>
    </row>
    <row r="213" spans="1:28" ht="51" customHeight="1" x14ac:dyDescent="0.3">
      <c r="A213" s="226" t="s">
        <v>1442</v>
      </c>
      <c r="B213" s="226" t="s">
        <v>530</v>
      </c>
      <c r="C213" s="192" t="s">
        <v>101</v>
      </c>
      <c r="D213" s="210" t="s">
        <v>102</v>
      </c>
      <c r="E213" s="192" t="s">
        <v>971</v>
      </c>
      <c r="F213" s="192">
        <v>23</v>
      </c>
      <c r="G213" s="742"/>
      <c r="H213" s="720"/>
      <c r="T213" s="774"/>
      <c r="U213" s="451" t="s">
        <v>1392</v>
      </c>
      <c r="V213" s="452" t="s">
        <v>319</v>
      </c>
      <c r="W213" s="451" t="s">
        <v>1291</v>
      </c>
      <c r="X213" s="452" t="s">
        <v>1292</v>
      </c>
      <c r="Y213" s="452" t="s">
        <v>1009</v>
      </c>
      <c r="Z213" s="452">
        <v>17</v>
      </c>
      <c r="AA213" s="795"/>
      <c r="AB213" s="805"/>
    </row>
    <row r="214" spans="1:28" ht="34.049999999999997" customHeight="1" x14ac:dyDescent="0.3">
      <c r="A214" s="226" t="s">
        <v>1442</v>
      </c>
      <c r="B214" s="226" t="s">
        <v>530</v>
      </c>
      <c r="C214" s="192" t="s">
        <v>78</v>
      </c>
      <c r="D214" s="210" t="s">
        <v>503</v>
      </c>
      <c r="E214" s="192" t="s">
        <v>971</v>
      </c>
      <c r="F214" s="192">
        <v>22</v>
      </c>
      <c r="G214" s="742"/>
      <c r="H214" s="720"/>
      <c r="T214" s="774"/>
      <c r="U214" s="451" t="s">
        <v>1392</v>
      </c>
      <c r="V214" s="452" t="s">
        <v>319</v>
      </c>
      <c r="W214" s="451" t="s">
        <v>1208</v>
      </c>
      <c r="X214" s="463" t="s">
        <v>102</v>
      </c>
      <c r="Y214" s="452" t="s">
        <v>1009</v>
      </c>
      <c r="Z214" s="452">
        <v>22</v>
      </c>
      <c r="AA214" s="795"/>
      <c r="AB214" s="805"/>
    </row>
    <row r="215" spans="1:28" ht="85.05" customHeight="1" x14ac:dyDescent="0.3">
      <c r="A215" s="226" t="s">
        <v>1442</v>
      </c>
      <c r="B215" s="226" t="s">
        <v>530</v>
      </c>
      <c r="C215" s="192" t="s">
        <v>1086</v>
      </c>
      <c r="D215" s="210" t="s">
        <v>175</v>
      </c>
      <c r="E215" s="192" t="s">
        <v>971</v>
      </c>
      <c r="F215" s="192">
        <v>13</v>
      </c>
      <c r="G215" s="742"/>
      <c r="H215" s="720"/>
      <c r="T215" s="774"/>
      <c r="U215" s="451" t="s">
        <v>1392</v>
      </c>
      <c r="V215" s="452" t="s">
        <v>319</v>
      </c>
      <c r="W215" s="451" t="s">
        <v>1078</v>
      </c>
      <c r="X215" s="452" t="s">
        <v>158</v>
      </c>
      <c r="Y215" s="452" t="s">
        <v>1009</v>
      </c>
      <c r="Z215" s="452">
        <v>14</v>
      </c>
      <c r="AA215" s="795"/>
      <c r="AB215" s="805"/>
    </row>
    <row r="216" spans="1:28" ht="31.05" customHeight="1" x14ac:dyDescent="0.3">
      <c r="A216" s="452" t="s">
        <v>1456</v>
      </c>
      <c r="B216" s="452" t="s">
        <v>530</v>
      </c>
      <c r="C216" s="451" t="s">
        <v>1067</v>
      </c>
      <c r="D216" s="463" t="s">
        <v>118</v>
      </c>
      <c r="E216" s="452" t="s">
        <v>1456</v>
      </c>
      <c r="F216" s="452">
        <v>15</v>
      </c>
      <c r="G216" s="807">
        <f>SUM(F216,F217,F218,F219)</f>
        <v>54</v>
      </c>
      <c r="H216" s="845">
        <f>SUM(G216,G220)</f>
        <v>114</v>
      </c>
      <c r="T216" s="774"/>
      <c r="U216" s="451" t="s">
        <v>1392</v>
      </c>
      <c r="V216" s="452" t="s">
        <v>319</v>
      </c>
      <c r="W216" s="451" t="s">
        <v>1086</v>
      </c>
      <c r="X216" s="463" t="s">
        <v>175</v>
      </c>
      <c r="Y216" s="452" t="s">
        <v>1009</v>
      </c>
      <c r="Z216" s="452">
        <v>13</v>
      </c>
      <c r="AA216" s="825"/>
      <c r="AB216" s="805"/>
    </row>
    <row r="217" spans="1:28" ht="118.95" customHeight="1" x14ac:dyDescent="0.3">
      <c r="A217" s="452" t="s">
        <v>1456</v>
      </c>
      <c r="B217" s="452" t="s">
        <v>530</v>
      </c>
      <c r="C217" s="451" t="s">
        <v>1372</v>
      </c>
      <c r="D217" s="463" t="s">
        <v>145</v>
      </c>
      <c r="E217" s="452" t="s">
        <v>1456</v>
      </c>
      <c r="F217" s="452">
        <v>15</v>
      </c>
      <c r="G217" s="808"/>
      <c r="H217" s="845"/>
      <c r="T217" s="774"/>
      <c r="U217" s="451" t="s">
        <v>1392</v>
      </c>
      <c r="V217" s="452" t="s">
        <v>319</v>
      </c>
      <c r="W217" s="435" t="s">
        <v>448</v>
      </c>
      <c r="X217" s="435" t="s">
        <v>494</v>
      </c>
      <c r="Y217" s="435" t="s">
        <v>2148</v>
      </c>
      <c r="Z217" s="435">
        <v>21</v>
      </c>
      <c r="AA217" s="436">
        <v>21</v>
      </c>
      <c r="AB217" s="805"/>
    </row>
    <row r="218" spans="1:28" ht="34.049999999999997" customHeight="1" x14ac:dyDescent="0.3">
      <c r="A218" s="452" t="s">
        <v>1456</v>
      </c>
      <c r="B218" s="452" t="s">
        <v>530</v>
      </c>
      <c r="C218" s="451" t="s">
        <v>65</v>
      </c>
      <c r="D218" s="463" t="s">
        <v>66</v>
      </c>
      <c r="E218" s="452" t="s">
        <v>1456</v>
      </c>
      <c r="F218" s="452">
        <v>11</v>
      </c>
      <c r="G218" s="808"/>
      <c r="H218" s="845"/>
      <c r="T218" s="774"/>
      <c r="U218" s="489" t="s">
        <v>1412</v>
      </c>
      <c r="V218" s="226" t="s">
        <v>530</v>
      </c>
      <c r="W218" s="228" t="s">
        <v>1170</v>
      </c>
      <c r="X218" s="192" t="s">
        <v>66</v>
      </c>
      <c r="Y218" s="192" t="s">
        <v>1009</v>
      </c>
      <c r="Z218" s="192">
        <v>12</v>
      </c>
      <c r="AA218" s="228">
        <v>12</v>
      </c>
    </row>
    <row r="219" spans="1:28" ht="118.95" customHeight="1" x14ac:dyDescent="0.3">
      <c r="A219" s="452" t="s">
        <v>1456</v>
      </c>
      <c r="B219" s="452" t="s">
        <v>530</v>
      </c>
      <c r="C219" s="451" t="s">
        <v>165</v>
      </c>
      <c r="D219" s="463" t="s">
        <v>306</v>
      </c>
      <c r="E219" s="452" t="s">
        <v>1456</v>
      </c>
      <c r="F219" s="452">
        <v>13</v>
      </c>
      <c r="G219" s="809"/>
      <c r="H219" s="845"/>
      <c r="U219" s="452" t="s">
        <v>970</v>
      </c>
      <c r="V219" s="452" t="s">
        <v>530</v>
      </c>
      <c r="W219" s="451" t="s">
        <v>1078</v>
      </c>
      <c r="X219" s="452" t="s">
        <v>158</v>
      </c>
      <c r="Y219" s="452" t="s">
        <v>1009</v>
      </c>
      <c r="Z219" s="452">
        <v>11</v>
      </c>
      <c r="AA219" s="451">
        <v>11</v>
      </c>
    </row>
    <row r="220" spans="1:28" ht="153" customHeight="1" x14ac:dyDescent="0.3">
      <c r="A220" s="452" t="s">
        <v>1456</v>
      </c>
      <c r="B220" s="452" t="s">
        <v>530</v>
      </c>
      <c r="C220" s="451" t="s">
        <v>1155</v>
      </c>
      <c r="D220" s="463" t="s">
        <v>116</v>
      </c>
      <c r="E220" s="452" t="s">
        <v>971</v>
      </c>
      <c r="F220" s="452">
        <v>26</v>
      </c>
      <c r="G220" s="844">
        <f>SUM(F220,F221,F222)</f>
        <v>60</v>
      </c>
      <c r="H220" s="845"/>
      <c r="U220" s="192" t="s">
        <v>1420</v>
      </c>
      <c r="V220" s="192" t="s">
        <v>200</v>
      </c>
      <c r="W220" s="226" t="s">
        <v>1250</v>
      </c>
      <c r="X220" s="474" t="s">
        <v>1251</v>
      </c>
      <c r="Y220" s="226" t="s">
        <v>1009</v>
      </c>
      <c r="Z220" s="226">
        <v>14</v>
      </c>
      <c r="AA220" s="228">
        <v>14</v>
      </c>
    </row>
    <row r="221" spans="1:28" ht="34.049999999999997" customHeight="1" x14ac:dyDescent="0.3">
      <c r="A221" s="452" t="s">
        <v>1456</v>
      </c>
      <c r="B221" s="452" t="s">
        <v>530</v>
      </c>
      <c r="C221" s="451" t="s">
        <v>1170</v>
      </c>
      <c r="D221" s="463" t="s">
        <v>66</v>
      </c>
      <c r="E221" s="452" t="s">
        <v>971</v>
      </c>
      <c r="F221" s="452">
        <v>18</v>
      </c>
      <c r="G221" s="844"/>
      <c r="H221" s="845"/>
      <c r="T221" s="774" t="s">
        <v>2455</v>
      </c>
      <c r="U221" s="451" t="s">
        <v>1010</v>
      </c>
      <c r="V221" s="452" t="s">
        <v>64</v>
      </c>
      <c r="W221" s="452" t="s">
        <v>1060</v>
      </c>
      <c r="X221" s="452" t="s">
        <v>503</v>
      </c>
      <c r="Y221" s="452" t="s">
        <v>1010</v>
      </c>
      <c r="Z221" s="452">
        <v>45</v>
      </c>
      <c r="AA221" s="802">
        <f>SUM(Z221,Z222,Z223,Z224,Z225,Z226)</f>
        <v>146</v>
      </c>
    </row>
    <row r="222" spans="1:28" ht="51" customHeight="1" x14ac:dyDescent="0.3">
      <c r="A222" s="452" t="s">
        <v>1456</v>
      </c>
      <c r="B222" s="452" t="s">
        <v>530</v>
      </c>
      <c r="C222" s="451" t="s">
        <v>101</v>
      </c>
      <c r="D222" s="463" t="s">
        <v>102</v>
      </c>
      <c r="E222" s="452" t="s">
        <v>971</v>
      </c>
      <c r="F222" s="452">
        <v>16</v>
      </c>
      <c r="G222" s="844"/>
      <c r="H222" s="845"/>
      <c r="T222" s="754"/>
      <c r="U222" s="451" t="s">
        <v>1010</v>
      </c>
      <c r="V222" s="452" t="s">
        <v>64</v>
      </c>
      <c r="W222" s="452" t="s">
        <v>1067</v>
      </c>
      <c r="X222" s="452" t="s">
        <v>118</v>
      </c>
      <c r="Y222" s="452" t="s">
        <v>1010</v>
      </c>
      <c r="Z222" s="452">
        <v>30</v>
      </c>
      <c r="AA222" s="803"/>
    </row>
    <row r="223" spans="1:28" ht="139.5" customHeight="1" x14ac:dyDescent="0.3">
      <c r="A223" s="12" t="s">
        <v>1221</v>
      </c>
      <c r="B223" s="12" t="s">
        <v>64</v>
      </c>
      <c r="C223" s="69" t="s">
        <v>1155</v>
      </c>
      <c r="D223" s="210" t="s">
        <v>116</v>
      </c>
      <c r="E223" s="12" t="s">
        <v>1221</v>
      </c>
      <c r="F223" s="12">
        <v>91</v>
      </c>
      <c r="G223" s="727">
        <f>SUM(F223,F224,F225,F226,F227,F228,F229,F230,F231,F232)</f>
        <v>318</v>
      </c>
      <c r="T223" s="754"/>
      <c r="U223" s="451" t="s">
        <v>1010</v>
      </c>
      <c r="V223" s="452" t="s">
        <v>64</v>
      </c>
      <c r="W223" s="452" t="s">
        <v>65</v>
      </c>
      <c r="X223" s="452" t="s">
        <v>66</v>
      </c>
      <c r="Y223" s="452" t="s">
        <v>1010</v>
      </c>
      <c r="Z223" s="452">
        <v>24</v>
      </c>
      <c r="AA223" s="803"/>
    </row>
    <row r="224" spans="1:28" ht="61.95" customHeight="1" x14ac:dyDescent="0.3">
      <c r="A224" s="12" t="s">
        <v>1221</v>
      </c>
      <c r="B224" s="12" t="s">
        <v>64</v>
      </c>
      <c r="C224" s="69" t="s">
        <v>78</v>
      </c>
      <c r="D224" s="12" t="s">
        <v>79</v>
      </c>
      <c r="E224" s="12" t="s">
        <v>1221</v>
      </c>
      <c r="F224" s="12">
        <v>39</v>
      </c>
      <c r="G224" s="727"/>
      <c r="T224" s="754"/>
      <c r="U224" s="451" t="s">
        <v>1010</v>
      </c>
      <c r="V224" s="452" t="s">
        <v>64</v>
      </c>
      <c r="W224" s="452" t="s">
        <v>165</v>
      </c>
      <c r="X224" s="463" t="s">
        <v>306</v>
      </c>
      <c r="Y224" s="452" t="s">
        <v>1010</v>
      </c>
      <c r="Z224" s="452">
        <v>24</v>
      </c>
      <c r="AA224" s="803"/>
    </row>
    <row r="225" spans="1:28" ht="77.55" customHeight="1" x14ac:dyDescent="0.3">
      <c r="A225" s="12" t="s">
        <v>1221</v>
      </c>
      <c r="B225" s="12" t="s">
        <v>64</v>
      </c>
      <c r="C225" s="69" t="s">
        <v>1208</v>
      </c>
      <c r="D225" s="12" t="s">
        <v>127</v>
      </c>
      <c r="E225" s="12" t="s">
        <v>1221</v>
      </c>
      <c r="F225" s="12">
        <v>34</v>
      </c>
      <c r="G225" s="727"/>
      <c r="T225" s="754"/>
      <c r="U225" s="451" t="s">
        <v>1010</v>
      </c>
      <c r="V225" s="452" t="s">
        <v>64</v>
      </c>
      <c r="W225" s="452" t="s">
        <v>1372</v>
      </c>
      <c r="X225" s="463" t="s">
        <v>145</v>
      </c>
      <c r="Y225" s="452" t="s">
        <v>1010</v>
      </c>
      <c r="Z225" s="452">
        <v>12</v>
      </c>
      <c r="AA225" s="803"/>
    </row>
    <row r="226" spans="1:28" ht="31.05" customHeight="1" x14ac:dyDescent="0.3">
      <c r="A226" s="12" t="s">
        <v>1221</v>
      </c>
      <c r="B226" s="12" t="s">
        <v>64</v>
      </c>
      <c r="C226" s="69" t="s">
        <v>144</v>
      </c>
      <c r="D226" s="12" t="s">
        <v>146</v>
      </c>
      <c r="E226" s="12" t="s">
        <v>1221</v>
      </c>
      <c r="F226" s="12">
        <v>30</v>
      </c>
      <c r="G226" s="727"/>
      <c r="T226" s="754"/>
      <c r="U226" s="451" t="s">
        <v>1010</v>
      </c>
      <c r="V226" s="452" t="s">
        <v>64</v>
      </c>
      <c r="W226" s="452" t="s">
        <v>297</v>
      </c>
      <c r="X226" s="452" t="s">
        <v>188</v>
      </c>
      <c r="Y226" s="452" t="s">
        <v>1010</v>
      </c>
      <c r="Z226" s="452">
        <v>11</v>
      </c>
      <c r="AA226" s="804"/>
    </row>
    <row r="227" spans="1:28" ht="61.95" customHeight="1" x14ac:dyDescent="0.3">
      <c r="A227" s="12" t="s">
        <v>1221</v>
      </c>
      <c r="B227" s="12" t="s">
        <v>64</v>
      </c>
      <c r="C227" s="69" t="s">
        <v>65</v>
      </c>
      <c r="D227" s="12" t="s">
        <v>66</v>
      </c>
      <c r="E227" s="12" t="s">
        <v>1221</v>
      </c>
      <c r="F227" s="12">
        <v>28</v>
      </c>
      <c r="G227" s="727"/>
      <c r="T227" s="754"/>
      <c r="U227" s="489" t="s">
        <v>965</v>
      </c>
      <c r="V227" s="226" t="s">
        <v>530</v>
      </c>
      <c r="W227" s="192" t="s">
        <v>1060</v>
      </c>
      <c r="X227" s="192" t="s">
        <v>503</v>
      </c>
      <c r="Y227" s="192" t="s">
        <v>965</v>
      </c>
      <c r="Z227" s="192">
        <v>43</v>
      </c>
      <c r="AA227" s="717">
        <f>SUM(Z227,Z228,Z229,Z230,Z231,Z232)</f>
        <v>148</v>
      </c>
    </row>
    <row r="228" spans="1:28" ht="15.45" customHeight="1" x14ac:dyDescent="0.3">
      <c r="A228" s="12" t="s">
        <v>1221</v>
      </c>
      <c r="B228" s="12" t="s">
        <v>64</v>
      </c>
      <c r="C228" s="69" t="s">
        <v>117</v>
      </c>
      <c r="D228" s="12" t="s">
        <v>118</v>
      </c>
      <c r="E228" s="12" t="s">
        <v>1221</v>
      </c>
      <c r="F228" s="12">
        <v>32</v>
      </c>
      <c r="G228" s="727"/>
      <c r="T228" s="754"/>
      <c r="U228" s="489" t="s">
        <v>965</v>
      </c>
      <c r="V228" s="226" t="s">
        <v>530</v>
      </c>
      <c r="W228" s="192" t="s">
        <v>65</v>
      </c>
      <c r="X228" s="192" t="s">
        <v>66</v>
      </c>
      <c r="Y228" s="192" t="s">
        <v>965</v>
      </c>
      <c r="Z228" s="192">
        <v>31</v>
      </c>
      <c r="AA228" s="718"/>
    </row>
    <row r="229" spans="1:28" ht="61.95" customHeight="1" x14ac:dyDescent="0.3">
      <c r="A229" s="12" t="s">
        <v>1221</v>
      </c>
      <c r="B229" s="12" t="s">
        <v>64</v>
      </c>
      <c r="C229" s="69" t="s">
        <v>157</v>
      </c>
      <c r="D229" s="12" t="s">
        <v>170</v>
      </c>
      <c r="E229" s="12" t="s">
        <v>1221</v>
      </c>
      <c r="F229" s="12">
        <v>22</v>
      </c>
      <c r="G229" s="727"/>
      <c r="T229" s="754"/>
      <c r="U229" s="489" t="s">
        <v>965</v>
      </c>
      <c r="V229" s="226" t="s">
        <v>530</v>
      </c>
      <c r="W229" s="192" t="s">
        <v>165</v>
      </c>
      <c r="X229" s="210" t="s">
        <v>306</v>
      </c>
      <c r="Y229" s="192" t="s">
        <v>965</v>
      </c>
      <c r="Z229" s="192">
        <v>25</v>
      </c>
      <c r="AA229" s="718"/>
    </row>
    <row r="230" spans="1:28" ht="15.45" customHeight="1" x14ac:dyDescent="0.3">
      <c r="A230" s="12" t="s">
        <v>1221</v>
      </c>
      <c r="B230" s="12" t="s">
        <v>64</v>
      </c>
      <c r="C230" s="69" t="s">
        <v>174</v>
      </c>
      <c r="D230" s="12" t="s">
        <v>175</v>
      </c>
      <c r="E230" s="12" t="s">
        <v>1221</v>
      </c>
      <c r="F230" s="12">
        <v>18</v>
      </c>
      <c r="G230" s="727"/>
      <c r="T230" s="754"/>
      <c r="U230" s="489" t="s">
        <v>965</v>
      </c>
      <c r="V230" s="226" t="s">
        <v>530</v>
      </c>
      <c r="W230" s="192" t="s">
        <v>101</v>
      </c>
      <c r="X230" s="192" t="s">
        <v>102</v>
      </c>
      <c r="Y230" s="192" t="s">
        <v>965</v>
      </c>
      <c r="Z230" s="192">
        <v>18</v>
      </c>
      <c r="AA230" s="718"/>
    </row>
    <row r="231" spans="1:28" ht="187.05" customHeight="1" x14ac:dyDescent="0.3">
      <c r="A231" s="12" t="s">
        <v>1221</v>
      </c>
      <c r="B231" s="12" t="s">
        <v>64</v>
      </c>
      <c r="C231" s="69" t="s">
        <v>244</v>
      </c>
      <c r="D231" s="210" t="s">
        <v>245</v>
      </c>
      <c r="E231" s="12" t="s">
        <v>1221</v>
      </c>
      <c r="F231" s="12">
        <v>13</v>
      </c>
      <c r="G231" s="727"/>
      <c r="T231" s="754"/>
      <c r="U231" s="489" t="s">
        <v>965</v>
      </c>
      <c r="V231" s="226" t="s">
        <v>530</v>
      </c>
      <c r="W231" s="192" t="s">
        <v>297</v>
      </c>
      <c r="X231" s="192" t="s">
        <v>188</v>
      </c>
      <c r="Y231" s="192" t="s">
        <v>965</v>
      </c>
      <c r="Z231" s="192">
        <v>17</v>
      </c>
      <c r="AA231" s="718"/>
    </row>
    <row r="232" spans="1:28" ht="118.95" customHeight="1" x14ac:dyDescent="0.3">
      <c r="A232" s="12" t="s">
        <v>1221</v>
      </c>
      <c r="B232" s="12" t="s">
        <v>64</v>
      </c>
      <c r="C232" s="69" t="s">
        <v>176</v>
      </c>
      <c r="D232" s="210" t="s">
        <v>177</v>
      </c>
      <c r="E232" s="12" t="s">
        <v>1221</v>
      </c>
      <c r="F232" s="12">
        <v>11</v>
      </c>
      <c r="G232" s="727"/>
      <c r="T232" s="754"/>
      <c r="U232" s="489" t="s">
        <v>965</v>
      </c>
      <c r="V232" s="226" t="s">
        <v>530</v>
      </c>
      <c r="W232" s="226" t="s">
        <v>1086</v>
      </c>
      <c r="X232" s="226" t="s">
        <v>175</v>
      </c>
      <c r="Y232" s="226" t="s">
        <v>965</v>
      </c>
      <c r="Z232" s="226">
        <v>14</v>
      </c>
      <c r="AA232" s="719"/>
    </row>
    <row r="233" spans="1:28" ht="139.5" customHeight="1" x14ac:dyDescent="0.3">
      <c r="A233" s="452" t="s">
        <v>1624</v>
      </c>
      <c r="B233" s="452" t="s">
        <v>530</v>
      </c>
      <c r="C233" s="451" t="s">
        <v>71</v>
      </c>
      <c r="D233" s="463" t="s">
        <v>116</v>
      </c>
      <c r="E233" s="452" t="s">
        <v>1624</v>
      </c>
      <c r="F233" s="452">
        <v>168</v>
      </c>
      <c r="G233" s="844">
        <f>SUM(F233,F234,F235,F236,F237,F238,F239,F240)</f>
        <v>343</v>
      </c>
      <c r="T233" s="754"/>
      <c r="U233" s="451" t="s">
        <v>967</v>
      </c>
      <c r="V233" s="452" t="s">
        <v>64</v>
      </c>
      <c r="W233" s="452" t="s">
        <v>1208</v>
      </c>
      <c r="X233" s="463" t="s">
        <v>102</v>
      </c>
      <c r="Y233" s="452" t="s">
        <v>967</v>
      </c>
      <c r="Z233" s="452">
        <v>14</v>
      </c>
      <c r="AA233" s="451">
        <v>14</v>
      </c>
    </row>
    <row r="234" spans="1:28" ht="61.95" customHeight="1" x14ac:dyDescent="0.3">
      <c r="A234" s="452" t="s">
        <v>1624</v>
      </c>
      <c r="B234" s="452" t="s">
        <v>530</v>
      </c>
      <c r="C234" s="451" t="s">
        <v>65</v>
      </c>
      <c r="D234" s="452" t="s">
        <v>66</v>
      </c>
      <c r="E234" s="452" t="s">
        <v>1624</v>
      </c>
      <c r="F234" s="452">
        <v>69</v>
      </c>
      <c r="G234" s="844"/>
      <c r="T234" s="754"/>
      <c r="U234" s="451" t="s">
        <v>967</v>
      </c>
      <c r="V234" s="452" t="s">
        <v>64</v>
      </c>
      <c r="W234" s="452" t="s">
        <v>1155</v>
      </c>
      <c r="X234" s="463" t="s">
        <v>116</v>
      </c>
      <c r="Y234" s="452" t="s">
        <v>971</v>
      </c>
      <c r="Z234" s="452">
        <v>30</v>
      </c>
      <c r="AA234" s="483">
        <v>30</v>
      </c>
    </row>
    <row r="235" spans="1:28" ht="77.55" customHeight="1" x14ac:dyDescent="0.3">
      <c r="A235" s="452" t="s">
        <v>1624</v>
      </c>
      <c r="B235" s="452" t="s">
        <v>530</v>
      </c>
      <c r="C235" s="451" t="s">
        <v>78</v>
      </c>
      <c r="D235" s="452" t="s">
        <v>503</v>
      </c>
      <c r="E235" s="452" t="s">
        <v>1624</v>
      </c>
      <c r="F235" s="452">
        <v>43</v>
      </c>
      <c r="G235" s="844"/>
      <c r="T235" s="754"/>
      <c r="U235" s="489" t="s">
        <v>1442</v>
      </c>
      <c r="V235" s="226" t="s">
        <v>530</v>
      </c>
      <c r="W235" s="228" t="s">
        <v>1298</v>
      </c>
      <c r="X235" s="210" t="s">
        <v>1154</v>
      </c>
      <c r="Y235" s="192" t="s">
        <v>1009</v>
      </c>
      <c r="Z235" s="237">
        <v>12</v>
      </c>
      <c r="AA235" s="88">
        <v>12</v>
      </c>
      <c r="AB235" s="754">
        <f>SUM(AA235,AA236,AA241,AA246)</f>
        <v>367</v>
      </c>
    </row>
    <row r="236" spans="1:28" ht="46.5" customHeight="1" x14ac:dyDescent="0.3">
      <c r="A236" s="452" t="s">
        <v>1624</v>
      </c>
      <c r="B236" s="452" t="s">
        <v>530</v>
      </c>
      <c r="C236" s="451" t="s">
        <v>117</v>
      </c>
      <c r="D236" s="452" t="s">
        <v>118</v>
      </c>
      <c r="E236" s="452" t="s">
        <v>1624</v>
      </c>
      <c r="F236" s="452">
        <v>12</v>
      </c>
      <c r="G236" s="844"/>
      <c r="T236" s="754"/>
      <c r="U236" s="489" t="s">
        <v>1442</v>
      </c>
      <c r="V236" s="226" t="s">
        <v>530</v>
      </c>
      <c r="W236" s="192" t="s">
        <v>1208</v>
      </c>
      <c r="X236" s="210" t="s">
        <v>102</v>
      </c>
      <c r="Y236" s="192" t="s">
        <v>1442</v>
      </c>
      <c r="Z236" s="192">
        <v>77</v>
      </c>
      <c r="AA236" s="786">
        <f>SUM(Z236,Z237,Z238,Z239,Z240)</f>
        <v>174</v>
      </c>
      <c r="AB236" s="754"/>
    </row>
    <row r="237" spans="1:28" ht="61.95" customHeight="1" x14ac:dyDescent="0.3">
      <c r="A237" s="452" t="s">
        <v>1624</v>
      </c>
      <c r="B237" s="452" t="s">
        <v>530</v>
      </c>
      <c r="C237" s="451" t="s">
        <v>101</v>
      </c>
      <c r="D237" s="452" t="s">
        <v>1653</v>
      </c>
      <c r="E237" s="452" t="s">
        <v>1624</v>
      </c>
      <c r="F237" s="452">
        <v>13</v>
      </c>
      <c r="G237" s="844"/>
      <c r="T237" s="754"/>
      <c r="U237" s="489" t="s">
        <v>1442</v>
      </c>
      <c r="V237" s="226" t="s">
        <v>530</v>
      </c>
      <c r="W237" s="192" t="s">
        <v>65</v>
      </c>
      <c r="X237" s="210" t="s">
        <v>66</v>
      </c>
      <c r="Y237" s="192" t="s">
        <v>1442</v>
      </c>
      <c r="Z237" s="192">
        <v>43</v>
      </c>
      <c r="AA237" s="787"/>
      <c r="AB237" s="754"/>
    </row>
    <row r="238" spans="1:28" ht="118.95" customHeight="1" x14ac:dyDescent="0.3">
      <c r="A238" s="452" t="s">
        <v>1624</v>
      </c>
      <c r="B238" s="452" t="s">
        <v>530</v>
      </c>
      <c r="C238" s="451" t="s">
        <v>144</v>
      </c>
      <c r="D238" s="463" t="s">
        <v>145</v>
      </c>
      <c r="E238" s="452" t="s">
        <v>1624</v>
      </c>
      <c r="F238" s="452">
        <v>14</v>
      </c>
      <c r="G238" s="844"/>
      <c r="T238" s="754"/>
      <c r="U238" s="489" t="s">
        <v>1442</v>
      </c>
      <c r="V238" s="226" t="s">
        <v>530</v>
      </c>
      <c r="W238" s="192" t="s">
        <v>78</v>
      </c>
      <c r="X238" s="210" t="s">
        <v>503</v>
      </c>
      <c r="Y238" s="192" t="s">
        <v>1442</v>
      </c>
      <c r="Z238" s="192">
        <v>21</v>
      </c>
      <c r="AA238" s="787"/>
      <c r="AB238" s="754"/>
    </row>
    <row r="239" spans="1:28" ht="15.45" customHeight="1" x14ac:dyDescent="0.3">
      <c r="A239" s="452" t="s">
        <v>1624</v>
      </c>
      <c r="B239" s="452" t="s">
        <v>530</v>
      </c>
      <c r="C239" s="451" t="s">
        <v>157</v>
      </c>
      <c r="D239" s="452" t="s">
        <v>158</v>
      </c>
      <c r="E239" s="452" t="s">
        <v>1624</v>
      </c>
      <c r="F239" s="452">
        <v>12</v>
      </c>
      <c r="G239" s="844"/>
      <c r="T239" s="754"/>
      <c r="U239" s="489" t="s">
        <v>1442</v>
      </c>
      <c r="V239" s="226" t="s">
        <v>530</v>
      </c>
      <c r="W239" s="192" t="s">
        <v>1067</v>
      </c>
      <c r="X239" s="210" t="s">
        <v>118</v>
      </c>
      <c r="Y239" s="192" t="s">
        <v>1442</v>
      </c>
      <c r="Z239" s="192">
        <v>22</v>
      </c>
      <c r="AA239" s="787"/>
      <c r="AB239" s="754"/>
    </row>
    <row r="240" spans="1:28" ht="118.95" customHeight="1" x14ac:dyDescent="0.3">
      <c r="A240" s="452" t="s">
        <v>1624</v>
      </c>
      <c r="B240" s="452" t="s">
        <v>530</v>
      </c>
      <c r="C240" s="451" t="s">
        <v>176</v>
      </c>
      <c r="D240" s="463" t="s">
        <v>177</v>
      </c>
      <c r="E240" s="452" t="s">
        <v>1624</v>
      </c>
      <c r="F240" s="452">
        <v>12</v>
      </c>
      <c r="G240" s="844"/>
      <c r="T240" s="754"/>
      <c r="U240" s="489" t="s">
        <v>1442</v>
      </c>
      <c r="V240" s="226" t="s">
        <v>530</v>
      </c>
      <c r="W240" s="192" t="s">
        <v>297</v>
      </c>
      <c r="X240" s="210" t="s">
        <v>188</v>
      </c>
      <c r="Y240" s="192" t="s">
        <v>1442</v>
      </c>
      <c r="Z240" s="192">
        <v>11</v>
      </c>
      <c r="AA240" s="788"/>
      <c r="AB240" s="754"/>
    </row>
    <row r="241" spans="1:28" ht="139.5" customHeight="1" x14ac:dyDescent="0.3">
      <c r="A241" s="226" t="s">
        <v>1681</v>
      </c>
      <c r="B241" s="226" t="s">
        <v>319</v>
      </c>
      <c r="C241" s="228" t="s">
        <v>71</v>
      </c>
      <c r="D241" s="210" t="s">
        <v>116</v>
      </c>
      <c r="E241" s="192" t="s">
        <v>1624</v>
      </c>
      <c r="F241" s="192">
        <v>85</v>
      </c>
      <c r="G241" s="742">
        <f>SUM(F241,F242,F243,F244,F245,F246,F247,F248)</f>
        <v>229</v>
      </c>
      <c r="T241" s="754"/>
      <c r="U241" s="489" t="s">
        <v>1442</v>
      </c>
      <c r="V241" s="226" t="s">
        <v>530</v>
      </c>
      <c r="W241" s="192" t="s">
        <v>1155</v>
      </c>
      <c r="X241" s="210" t="s">
        <v>116</v>
      </c>
      <c r="Y241" s="192" t="s">
        <v>971</v>
      </c>
      <c r="Z241" s="192">
        <v>57</v>
      </c>
      <c r="AA241" s="789">
        <f>SUM(Z241,Z242,Z243,Z244,Z245)</f>
        <v>165</v>
      </c>
      <c r="AB241" s="754"/>
    </row>
    <row r="242" spans="1:28" ht="77.55" customHeight="1" x14ac:dyDescent="0.3">
      <c r="A242" s="226" t="s">
        <v>1681</v>
      </c>
      <c r="B242" s="226" t="s">
        <v>319</v>
      </c>
      <c r="C242" s="228" t="s">
        <v>65</v>
      </c>
      <c r="D242" s="192" t="s">
        <v>66</v>
      </c>
      <c r="E242" s="192" t="s">
        <v>1624</v>
      </c>
      <c r="F242" s="192">
        <v>31</v>
      </c>
      <c r="G242" s="742"/>
      <c r="T242" s="754"/>
      <c r="U242" s="489" t="s">
        <v>1442</v>
      </c>
      <c r="V242" s="226" t="s">
        <v>530</v>
      </c>
      <c r="W242" s="192" t="s">
        <v>1170</v>
      </c>
      <c r="X242" s="210" t="s">
        <v>66</v>
      </c>
      <c r="Y242" s="192" t="s">
        <v>971</v>
      </c>
      <c r="Z242" s="192">
        <v>50</v>
      </c>
      <c r="AA242" s="787"/>
      <c r="AB242" s="754"/>
    </row>
    <row r="243" spans="1:28" ht="31.05" customHeight="1" x14ac:dyDescent="0.3">
      <c r="A243" s="226" t="s">
        <v>1681</v>
      </c>
      <c r="B243" s="226" t="s">
        <v>319</v>
      </c>
      <c r="C243" s="228" t="s">
        <v>78</v>
      </c>
      <c r="D243" s="192" t="s">
        <v>503</v>
      </c>
      <c r="E243" s="192" t="s">
        <v>1624</v>
      </c>
      <c r="F243" s="192">
        <v>23</v>
      </c>
      <c r="G243" s="742"/>
      <c r="T243" s="754"/>
      <c r="U243" s="489" t="s">
        <v>1442</v>
      </c>
      <c r="V243" s="226" t="s">
        <v>530</v>
      </c>
      <c r="W243" s="192" t="s">
        <v>101</v>
      </c>
      <c r="X243" s="210" t="s">
        <v>102</v>
      </c>
      <c r="Y243" s="192" t="s">
        <v>971</v>
      </c>
      <c r="Z243" s="192">
        <v>23</v>
      </c>
      <c r="AA243" s="787"/>
      <c r="AB243" s="754"/>
    </row>
    <row r="244" spans="1:28" ht="46.5" customHeight="1" x14ac:dyDescent="0.3">
      <c r="A244" s="226" t="s">
        <v>1681</v>
      </c>
      <c r="B244" s="226" t="s">
        <v>319</v>
      </c>
      <c r="C244" s="228" t="s">
        <v>117</v>
      </c>
      <c r="D244" s="192" t="s">
        <v>118</v>
      </c>
      <c r="E244" s="192" t="s">
        <v>1624</v>
      </c>
      <c r="F244" s="192">
        <v>24</v>
      </c>
      <c r="G244" s="742"/>
      <c r="T244" s="754"/>
      <c r="U244" s="489" t="s">
        <v>1442</v>
      </c>
      <c r="V244" s="226" t="s">
        <v>530</v>
      </c>
      <c r="W244" s="192" t="s">
        <v>78</v>
      </c>
      <c r="X244" s="210" t="s">
        <v>503</v>
      </c>
      <c r="Y244" s="192" t="s">
        <v>971</v>
      </c>
      <c r="Z244" s="192">
        <v>22</v>
      </c>
      <c r="AA244" s="787"/>
      <c r="AB244" s="754"/>
    </row>
    <row r="245" spans="1:28" ht="61.95" customHeight="1" x14ac:dyDescent="0.3">
      <c r="A245" s="226" t="s">
        <v>1681</v>
      </c>
      <c r="B245" s="226" t="s">
        <v>319</v>
      </c>
      <c r="C245" s="228" t="s">
        <v>101</v>
      </c>
      <c r="D245" s="192" t="s">
        <v>1653</v>
      </c>
      <c r="E245" s="192" t="s">
        <v>1624</v>
      </c>
      <c r="F245" s="192">
        <v>20</v>
      </c>
      <c r="G245" s="742"/>
      <c r="T245" s="754"/>
      <c r="U245" s="489" t="s">
        <v>1442</v>
      </c>
      <c r="V245" s="226" t="s">
        <v>530</v>
      </c>
      <c r="W245" s="192" t="s">
        <v>1086</v>
      </c>
      <c r="X245" s="210" t="s">
        <v>175</v>
      </c>
      <c r="Y245" s="192" t="s">
        <v>971</v>
      </c>
      <c r="Z245" s="192">
        <v>13</v>
      </c>
      <c r="AA245" s="790"/>
      <c r="AB245" s="754"/>
    </row>
    <row r="246" spans="1:28" ht="118.95" customHeight="1" x14ac:dyDescent="0.3">
      <c r="A246" s="226" t="s">
        <v>1681</v>
      </c>
      <c r="B246" s="226" t="s">
        <v>319</v>
      </c>
      <c r="C246" s="228" t="s">
        <v>144</v>
      </c>
      <c r="D246" s="210" t="s">
        <v>145</v>
      </c>
      <c r="E246" s="192" t="s">
        <v>1624</v>
      </c>
      <c r="F246" s="192">
        <v>21</v>
      </c>
      <c r="G246" s="742"/>
      <c r="T246" s="754"/>
      <c r="U246" s="489" t="s">
        <v>1442</v>
      </c>
      <c r="V246" s="226" t="s">
        <v>530</v>
      </c>
      <c r="W246" s="118" t="s">
        <v>1155</v>
      </c>
      <c r="X246" s="82" t="s">
        <v>116</v>
      </c>
      <c r="Y246" s="118" t="s">
        <v>2147</v>
      </c>
      <c r="Z246" s="118">
        <v>16</v>
      </c>
      <c r="AA246" s="88">
        <v>16</v>
      </c>
      <c r="AB246" s="754"/>
    </row>
    <row r="247" spans="1:28" ht="118.95" customHeight="1" x14ac:dyDescent="0.3">
      <c r="A247" s="226" t="s">
        <v>1681</v>
      </c>
      <c r="B247" s="226" t="s">
        <v>319</v>
      </c>
      <c r="C247" s="228" t="s">
        <v>176</v>
      </c>
      <c r="D247" s="210" t="s">
        <v>177</v>
      </c>
      <c r="E247" s="192" t="s">
        <v>1624</v>
      </c>
      <c r="F247" s="192">
        <v>13</v>
      </c>
      <c r="G247" s="742"/>
      <c r="T247" s="754"/>
      <c r="U247" s="451" t="s">
        <v>1456</v>
      </c>
      <c r="V247" s="452" t="s">
        <v>530</v>
      </c>
      <c r="W247" s="451" t="s">
        <v>1067</v>
      </c>
      <c r="X247" s="463" t="s">
        <v>118</v>
      </c>
      <c r="Y247" s="452" t="s">
        <v>1456</v>
      </c>
      <c r="Z247" s="452">
        <v>15</v>
      </c>
      <c r="AA247" s="794">
        <f>SUM(Z247,Z248,Z249,Z250)</f>
        <v>54</v>
      </c>
      <c r="AB247" s="805">
        <f>SUM(AA247,AA251)</f>
        <v>114</v>
      </c>
    </row>
    <row r="248" spans="1:28" ht="77.55" customHeight="1" x14ac:dyDescent="0.3">
      <c r="A248" s="226" t="s">
        <v>1681</v>
      </c>
      <c r="B248" s="226" t="s">
        <v>319</v>
      </c>
      <c r="C248" s="228" t="s">
        <v>183</v>
      </c>
      <c r="D248" s="187" t="s">
        <v>184</v>
      </c>
      <c r="E248" s="192" t="s">
        <v>1624</v>
      </c>
      <c r="F248" s="290">
        <v>12</v>
      </c>
      <c r="G248" s="742"/>
      <c r="T248" s="754"/>
      <c r="U248" s="451" t="s">
        <v>1456</v>
      </c>
      <c r="V248" s="452" t="s">
        <v>530</v>
      </c>
      <c r="W248" s="451" t="s">
        <v>1372</v>
      </c>
      <c r="X248" s="463" t="s">
        <v>145</v>
      </c>
      <c r="Y248" s="452" t="s">
        <v>1456</v>
      </c>
      <c r="Z248" s="452">
        <v>15</v>
      </c>
      <c r="AA248" s="795"/>
      <c r="AB248" s="805"/>
    </row>
    <row r="249" spans="1:28" ht="139.5" customHeight="1" x14ac:dyDescent="0.3">
      <c r="A249" s="452" t="s">
        <v>1605</v>
      </c>
      <c r="B249" s="452" t="s">
        <v>530</v>
      </c>
      <c r="C249" s="451" t="s">
        <v>71</v>
      </c>
      <c r="D249" s="463" t="s">
        <v>116</v>
      </c>
      <c r="E249" s="452" t="s">
        <v>1624</v>
      </c>
      <c r="F249" s="467">
        <v>39</v>
      </c>
      <c r="G249" s="844">
        <f>SUM(F249,F250,F251,F252,F253,F254,F255,F256)</f>
        <v>140</v>
      </c>
      <c r="T249" s="754"/>
      <c r="U249" s="451" t="s">
        <v>1456</v>
      </c>
      <c r="V249" s="452" t="s">
        <v>530</v>
      </c>
      <c r="W249" s="451" t="s">
        <v>65</v>
      </c>
      <c r="X249" s="463" t="s">
        <v>66</v>
      </c>
      <c r="Y249" s="452" t="s">
        <v>1456</v>
      </c>
      <c r="Z249" s="452">
        <v>11</v>
      </c>
      <c r="AA249" s="795"/>
      <c r="AB249" s="805"/>
    </row>
    <row r="250" spans="1:28" ht="77.55" customHeight="1" x14ac:dyDescent="0.3">
      <c r="A250" s="452" t="s">
        <v>1605</v>
      </c>
      <c r="B250" s="452" t="s">
        <v>530</v>
      </c>
      <c r="C250" s="451" t="s">
        <v>65</v>
      </c>
      <c r="D250" s="452" t="s">
        <v>66</v>
      </c>
      <c r="E250" s="452" t="s">
        <v>1624</v>
      </c>
      <c r="F250" s="467">
        <v>20</v>
      </c>
      <c r="G250" s="844"/>
      <c r="T250" s="754"/>
      <c r="U250" s="451" t="s">
        <v>1456</v>
      </c>
      <c r="V250" s="452" t="s">
        <v>530</v>
      </c>
      <c r="W250" s="451" t="s">
        <v>165</v>
      </c>
      <c r="X250" s="463" t="s">
        <v>306</v>
      </c>
      <c r="Y250" s="452" t="s">
        <v>1456</v>
      </c>
      <c r="Z250" s="452">
        <v>13</v>
      </c>
      <c r="AA250" s="796"/>
      <c r="AB250" s="805"/>
    </row>
    <row r="251" spans="1:28" ht="46.5" customHeight="1" x14ac:dyDescent="0.3">
      <c r="A251" s="452" t="s">
        <v>1605</v>
      </c>
      <c r="B251" s="452" t="s">
        <v>530</v>
      </c>
      <c r="C251" s="451" t="s">
        <v>78</v>
      </c>
      <c r="D251" s="452" t="s">
        <v>503</v>
      </c>
      <c r="E251" s="452" t="s">
        <v>1624</v>
      </c>
      <c r="F251" s="467">
        <v>18</v>
      </c>
      <c r="G251" s="844"/>
      <c r="T251" s="754"/>
      <c r="U251" s="451" t="s">
        <v>1456</v>
      </c>
      <c r="V251" s="452" t="s">
        <v>530</v>
      </c>
      <c r="W251" s="451" t="s">
        <v>1155</v>
      </c>
      <c r="X251" s="463" t="s">
        <v>116</v>
      </c>
      <c r="Y251" s="452" t="s">
        <v>971</v>
      </c>
      <c r="Z251" s="452">
        <v>26</v>
      </c>
      <c r="AA251" s="797">
        <f>SUM(Z251,Z252,Z253)</f>
        <v>60</v>
      </c>
      <c r="AB251" s="805"/>
    </row>
    <row r="252" spans="1:28" ht="15.45" customHeight="1" x14ac:dyDescent="0.3">
      <c r="A252" s="452" t="s">
        <v>1605</v>
      </c>
      <c r="B252" s="452" t="s">
        <v>530</v>
      </c>
      <c r="C252" s="451" t="s">
        <v>117</v>
      </c>
      <c r="D252" s="452" t="s">
        <v>118</v>
      </c>
      <c r="E252" s="452" t="s">
        <v>1624</v>
      </c>
      <c r="F252" s="467">
        <v>17</v>
      </c>
      <c r="G252" s="844"/>
      <c r="T252" s="754"/>
      <c r="U252" s="451" t="s">
        <v>1456</v>
      </c>
      <c r="V252" s="452" t="s">
        <v>530</v>
      </c>
      <c r="W252" s="451" t="s">
        <v>1170</v>
      </c>
      <c r="X252" s="463" t="s">
        <v>66</v>
      </c>
      <c r="Y252" s="452" t="s">
        <v>971</v>
      </c>
      <c r="Z252" s="452">
        <v>18</v>
      </c>
      <c r="AA252" s="795"/>
      <c r="AB252" s="805"/>
    </row>
    <row r="253" spans="1:28" ht="61.95" customHeight="1" x14ac:dyDescent="0.3">
      <c r="A253" s="452" t="s">
        <v>1605</v>
      </c>
      <c r="B253" s="452" t="s">
        <v>530</v>
      </c>
      <c r="C253" s="451" t="s">
        <v>101</v>
      </c>
      <c r="D253" s="452" t="s">
        <v>1653</v>
      </c>
      <c r="E253" s="452" t="s">
        <v>1624</v>
      </c>
      <c r="F253" s="467">
        <v>11</v>
      </c>
      <c r="G253" s="844"/>
      <c r="T253" s="754"/>
      <c r="U253" s="451" t="s">
        <v>1456</v>
      </c>
      <c r="V253" s="452" t="s">
        <v>530</v>
      </c>
      <c r="W253" s="451" t="s">
        <v>101</v>
      </c>
      <c r="X253" s="463" t="s">
        <v>102</v>
      </c>
      <c r="Y253" s="452" t="s">
        <v>971</v>
      </c>
      <c r="Z253" s="452">
        <v>16</v>
      </c>
      <c r="AA253" s="796"/>
      <c r="AB253" s="805"/>
    </row>
    <row r="254" spans="1:28" ht="118.95" customHeight="1" x14ac:dyDescent="0.3">
      <c r="A254" s="452" t="s">
        <v>1605</v>
      </c>
      <c r="B254" s="452" t="s">
        <v>530</v>
      </c>
      <c r="C254" s="451" t="s">
        <v>144</v>
      </c>
      <c r="D254" s="463" t="s">
        <v>145</v>
      </c>
      <c r="E254" s="452" t="s">
        <v>1624</v>
      </c>
      <c r="F254" s="467">
        <v>12</v>
      </c>
      <c r="G254" s="844"/>
      <c r="T254" s="754"/>
      <c r="U254" s="69" t="s">
        <v>1221</v>
      </c>
      <c r="V254" s="12" t="s">
        <v>64</v>
      </c>
      <c r="W254" s="69" t="s">
        <v>1155</v>
      </c>
      <c r="X254" s="210" t="s">
        <v>116</v>
      </c>
      <c r="Y254" s="12" t="s">
        <v>1221</v>
      </c>
      <c r="Z254" s="12">
        <v>91</v>
      </c>
      <c r="AA254" s="737">
        <f>SUM(Z254,Z255,Z256,Z257,Z258,Z259,Z260,Z261,Z262,Z263)</f>
        <v>318</v>
      </c>
    </row>
    <row r="255" spans="1:28" ht="15.45" customHeight="1" x14ac:dyDescent="0.3">
      <c r="A255" s="452" t="s">
        <v>1605</v>
      </c>
      <c r="B255" s="452" t="s">
        <v>530</v>
      </c>
      <c r="C255" s="451" t="s">
        <v>157</v>
      </c>
      <c r="D255" s="452" t="s">
        <v>158</v>
      </c>
      <c r="E255" s="452" t="s">
        <v>1624</v>
      </c>
      <c r="F255" s="467">
        <v>11</v>
      </c>
      <c r="G255" s="844"/>
      <c r="T255" s="754"/>
      <c r="U255" s="69" t="s">
        <v>1221</v>
      </c>
      <c r="V255" s="12" t="s">
        <v>64</v>
      </c>
      <c r="W255" s="69" t="s">
        <v>78</v>
      </c>
      <c r="X255" s="12" t="s">
        <v>79</v>
      </c>
      <c r="Y255" s="12" t="s">
        <v>1221</v>
      </c>
      <c r="Z255" s="12">
        <v>39</v>
      </c>
      <c r="AA255" s="744"/>
    </row>
    <row r="256" spans="1:28" ht="118.95" customHeight="1" x14ac:dyDescent="0.3">
      <c r="A256" s="452" t="s">
        <v>1605</v>
      </c>
      <c r="B256" s="452" t="s">
        <v>530</v>
      </c>
      <c r="C256" s="451" t="s">
        <v>176</v>
      </c>
      <c r="D256" s="463" t="s">
        <v>177</v>
      </c>
      <c r="E256" s="452" t="s">
        <v>1624</v>
      </c>
      <c r="F256" s="467">
        <v>12</v>
      </c>
      <c r="G256" s="844"/>
      <c r="T256" s="754"/>
      <c r="U256" s="69" t="s">
        <v>1221</v>
      </c>
      <c r="V256" s="12" t="s">
        <v>64</v>
      </c>
      <c r="W256" s="69" t="s">
        <v>1208</v>
      </c>
      <c r="X256" s="12" t="s">
        <v>127</v>
      </c>
      <c r="Y256" s="12" t="s">
        <v>1221</v>
      </c>
      <c r="Z256" s="12">
        <v>34</v>
      </c>
      <c r="AA256" s="744"/>
    </row>
    <row r="257" spans="1:28" ht="139.5" customHeight="1" x14ac:dyDescent="0.3">
      <c r="A257" s="226" t="s">
        <v>1647</v>
      </c>
      <c r="B257" s="226" t="s">
        <v>530</v>
      </c>
      <c r="C257" s="228" t="s">
        <v>71</v>
      </c>
      <c r="D257" s="210" t="s">
        <v>116</v>
      </c>
      <c r="E257" s="192" t="s">
        <v>1624</v>
      </c>
      <c r="F257" s="237">
        <v>27</v>
      </c>
      <c r="G257" s="742">
        <f>SUM(F257,F258)</f>
        <v>43</v>
      </c>
      <c r="T257" s="754"/>
      <c r="U257" s="69" t="s">
        <v>1221</v>
      </c>
      <c r="V257" s="12" t="s">
        <v>64</v>
      </c>
      <c r="W257" s="69" t="s">
        <v>144</v>
      </c>
      <c r="X257" s="12" t="s">
        <v>146</v>
      </c>
      <c r="Y257" s="12" t="s">
        <v>1221</v>
      </c>
      <c r="Z257" s="12">
        <v>30</v>
      </c>
      <c r="AA257" s="744"/>
    </row>
    <row r="258" spans="1:28" ht="77.55" customHeight="1" x14ac:dyDescent="0.3">
      <c r="A258" s="226" t="s">
        <v>1647</v>
      </c>
      <c r="B258" s="226" t="s">
        <v>530</v>
      </c>
      <c r="C258" s="228" t="s">
        <v>65</v>
      </c>
      <c r="D258" s="192" t="s">
        <v>66</v>
      </c>
      <c r="E258" s="192" t="s">
        <v>1624</v>
      </c>
      <c r="F258" s="237">
        <v>16</v>
      </c>
      <c r="G258" s="742"/>
      <c r="T258" s="754"/>
      <c r="U258" s="69" t="s">
        <v>1221</v>
      </c>
      <c r="V258" s="12" t="s">
        <v>64</v>
      </c>
      <c r="W258" s="69" t="s">
        <v>65</v>
      </c>
      <c r="X258" s="12" t="s">
        <v>66</v>
      </c>
      <c r="Y258" s="12" t="s">
        <v>1221</v>
      </c>
      <c r="Z258" s="12">
        <v>28</v>
      </c>
      <c r="AA258" s="744"/>
    </row>
    <row r="259" spans="1:28" ht="139.5" customHeight="1" x14ac:dyDescent="0.3">
      <c r="A259" s="452" t="s">
        <v>1646</v>
      </c>
      <c r="B259" s="452" t="s">
        <v>530</v>
      </c>
      <c r="C259" s="451" t="s">
        <v>71</v>
      </c>
      <c r="D259" s="463" t="s">
        <v>116</v>
      </c>
      <c r="E259" s="452" t="s">
        <v>1624</v>
      </c>
      <c r="F259" s="467">
        <v>26</v>
      </c>
      <c r="G259" s="844">
        <f>SUM(F259,F260,F261,F262,F263,F264)</f>
        <v>99</v>
      </c>
      <c r="U259" s="12" t="s">
        <v>1221</v>
      </c>
      <c r="V259" s="12" t="s">
        <v>64</v>
      </c>
      <c r="W259" s="69" t="s">
        <v>117</v>
      </c>
      <c r="X259" s="12" t="s">
        <v>118</v>
      </c>
      <c r="Y259" s="12" t="s">
        <v>1221</v>
      </c>
      <c r="Z259" s="12">
        <v>32</v>
      </c>
      <c r="AA259" s="744"/>
    </row>
    <row r="260" spans="1:28" ht="46.5" customHeight="1" x14ac:dyDescent="0.3">
      <c r="A260" s="452" t="s">
        <v>1646</v>
      </c>
      <c r="B260" s="452" t="s">
        <v>530</v>
      </c>
      <c r="C260" s="451" t="s">
        <v>65</v>
      </c>
      <c r="D260" s="452" t="s">
        <v>66</v>
      </c>
      <c r="E260" s="452" t="s">
        <v>1624</v>
      </c>
      <c r="F260" s="467">
        <v>15</v>
      </c>
      <c r="G260" s="844"/>
      <c r="U260" s="12" t="s">
        <v>1221</v>
      </c>
      <c r="V260" s="12" t="s">
        <v>64</v>
      </c>
      <c r="W260" s="69" t="s">
        <v>157</v>
      </c>
      <c r="X260" s="12" t="s">
        <v>170</v>
      </c>
      <c r="Y260" s="12" t="s">
        <v>1221</v>
      </c>
      <c r="Z260" s="12">
        <v>22</v>
      </c>
      <c r="AA260" s="744"/>
    </row>
    <row r="261" spans="1:28" ht="61.95" customHeight="1" x14ac:dyDescent="0.3">
      <c r="A261" s="452" t="s">
        <v>1646</v>
      </c>
      <c r="B261" s="452" t="s">
        <v>530</v>
      </c>
      <c r="C261" s="451" t="s">
        <v>117</v>
      </c>
      <c r="D261" s="452" t="s">
        <v>118</v>
      </c>
      <c r="E261" s="452" t="s">
        <v>1624</v>
      </c>
      <c r="F261" s="467">
        <v>13</v>
      </c>
      <c r="G261" s="844"/>
      <c r="U261" s="12" t="s">
        <v>1221</v>
      </c>
      <c r="V261" s="12" t="s">
        <v>64</v>
      </c>
      <c r="W261" s="69" t="s">
        <v>174</v>
      </c>
      <c r="X261" s="12" t="s">
        <v>175</v>
      </c>
      <c r="Y261" s="12" t="s">
        <v>1221</v>
      </c>
      <c r="Z261" s="12">
        <v>18</v>
      </c>
      <c r="AA261" s="744"/>
    </row>
    <row r="262" spans="1:28" ht="93.6" x14ac:dyDescent="0.3">
      <c r="A262" s="452" t="s">
        <v>1646</v>
      </c>
      <c r="B262" s="452" t="s">
        <v>530</v>
      </c>
      <c r="C262" s="451" t="s">
        <v>101</v>
      </c>
      <c r="D262" s="452" t="s">
        <v>1653</v>
      </c>
      <c r="E262" s="452" t="s">
        <v>1624</v>
      </c>
      <c r="F262" s="467">
        <v>16</v>
      </c>
      <c r="G262" s="844"/>
      <c r="U262" s="12" t="s">
        <v>1221</v>
      </c>
      <c r="V262" s="12" t="s">
        <v>64</v>
      </c>
      <c r="W262" s="69" t="s">
        <v>244</v>
      </c>
      <c r="X262" s="210" t="s">
        <v>245</v>
      </c>
      <c r="Y262" s="12" t="s">
        <v>1221</v>
      </c>
      <c r="Z262" s="12">
        <v>13</v>
      </c>
      <c r="AA262" s="744"/>
    </row>
    <row r="263" spans="1:28" ht="118.95" customHeight="1" x14ac:dyDescent="0.3">
      <c r="A263" s="452" t="s">
        <v>1646</v>
      </c>
      <c r="B263" s="452" t="s">
        <v>530</v>
      </c>
      <c r="C263" s="451" t="s">
        <v>144</v>
      </c>
      <c r="D263" s="463" t="s">
        <v>145</v>
      </c>
      <c r="E263" s="452" t="s">
        <v>1624</v>
      </c>
      <c r="F263" s="467">
        <v>11</v>
      </c>
      <c r="G263" s="844"/>
      <c r="U263" s="12" t="s">
        <v>1221</v>
      </c>
      <c r="V263" s="12" t="s">
        <v>64</v>
      </c>
      <c r="W263" s="69" t="s">
        <v>176</v>
      </c>
      <c r="X263" s="210" t="s">
        <v>177</v>
      </c>
      <c r="Y263" s="12" t="s">
        <v>1221</v>
      </c>
      <c r="Z263" s="12">
        <v>11</v>
      </c>
      <c r="AA263" s="738"/>
    </row>
    <row r="264" spans="1:28" ht="62.4" x14ac:dyDescent="0.3">
      <c r="A264" s="452" t="s">
        <v>1646</v>
      </c>
      <c r="B264" s="452" t="s">
        <v>530</v>
      </c>
      <c r="C264" s="451" t="s">
        <v>157</v>
      </c>
      <c r="D264" s="452" t="s">
        <v>158</v>
      </c>
      <c r="E264" s="452" t="s">
        <v>1624</v>
      </c>
      <c r="F264" s="467">
        <v>18</v>
      </c>
      <c r="G264" s="844"/>
      <c r="U264" s="452" t="s">
        <v>1624</v>
      </c>
      <c r="V264" s="452" t="s">
        <v>530</v>
      </c>
      <c r="W264" s="451" t="s">
        <v>71</v>
      </c>
      <c r="X264" s="463" t="s">
        <v>116</v>
      </c>
      <c r="Y264" s="452" t="s">
        <v>1624</v>
      </c>
      <c r="Z264" s="452">
        <v>168</v>
      </c>
      <c r="AA264" s="802">
        <f>SUM(Z264,Z265,Z266,Z267,Z268,Z269,Z270,Z271)</f>
        <v>343</v>
      </c>
    </row>
    <row r="265" spans="1:28" ht="139.5" customHeight="1" x14ac:dyDescent="0.3">
      <c r="A265" s="192" t="s">
        <v>1654</v>
      </c>
      <c r="B265" s="192" t="s">
        <v>530</v>
      </c>
      <c r="C265" s="192" t="s">
        <v>71</v>
      </c>
      <c r="D265" s="210" t="s">
        <v>116</v>
      </c>
      <c r="E265" s="192" t="s">
        <v>1624</v>
      </c>
      <c r="F265" s="192">
        <v>21</v>
      </c>
      <c r="G265" s="228">
        <v>21</v>
      </c>
      <c r="T265" s="774" t="s">
        <v>2456</v>
      </c>
      <c r="U265" s="451" t="s">
        <v>1624</v>
      </c>
      <c r="V265" s="452" t="s">
        <v>530</v>
      </c>
      <c r="W265" s="451" t="s">
        <v>65</v>
      </c>
      <c r="X265" s="452" t="s">
        <v>66</v>
      </c>
      <c r="Y265" s="452" t="s">
        <v>1624</v>
      </c>
      <c r="Z265" s="452">
        <v>69</v>
      </c>
      <c r="AA265" s="803"/>
    </row>
    <row r="266" spans="1:28" ht="15.45" customHeight="1" x14ac:dyDescent="0.3">
      <c r="A266" s="452" t="s">
        <v>1603</v>
      </c>
      <c r="B266" s="452" t="s">
        <v>530</v>
      </c>
      <c r="C266" s="451" t="s">
        <v>117</v>
      </c>
      <c r="D266" s="452" t="s">
        <v>118</v>
      </c>
      <c r="E266" s="452" t="s">
        <v>1603</v>
      </c>
      <c r="F266" s="467">
        <v>17</v>
      </c>
      <c r="G266" s="844">
        <v>45</v>
      </c>
      <c r="T266" s="754"/>
      <c r="U266" s="451" t="s">
        <v>1624</v>
      </c>
      <c r="V266" s="452" t="s">
        <v>530</v>
      </c>
      <c r="W266" s="451" t="s">
        <v>78</v>
      </c>
      <c r="X266" s="452" t="s">
        <v>503</v>
      </c>
      <c r="Y266" s="452" t="s">
        <v>1624</v>
      </c>
      <c r="Z266" s="452">
        <v>43</v>
      </c>
      <c r="AA266" s="803"/>
    </row>
    <row r="267" spans="1:28" ht="118.95" customHeight="1" x14ac:dyDescent="0.3">
      <c r="A267" s="452" t="s">
        <v>1603</v>
      </c>
      <c r="B267" s="452" t="s">
        <v>530</v>
      </c>
      <c r="C267" s="451" t="s">
        <v>144</v>
      </c>
      <c r="D267" s="463" t="s">
        <v>145</v>
      </c>
      <c r="E267" s="452" t="s">
        <v>1603</v>
      </c>
      <c r="F267" s="467">
        <v>17</v>
      </c>
      <c r="G267" s="844"/>
      <c r="T267" s="754"/>
      <c r="U267" s="451" t="s">
        <v>1624</v>
      </c>
      <c r="V267" s="452" t="s">
        <v>530</v>
      </c>
      <c r="W267" s="451" t="s">
        <v>117</v>
      </c>
      <c r="X267" s="452" t="s">
        <v>118</v>
      </c>
      <c r="Y267" s="452" t="s">
        <v>1624</v>
      </c>
      <c r="Z267" s="452">
        <v>12</v>
      </c>
      <c r="AA267" s="803"/>
    </row>
    <row r="268" spans="1:28" ht="15.45" customHeight="1" x14ac:dyDescent="0.3">
      <c r="A268" s="452" t="s">
        <v>1603</v>
      </c>
      <c r="B268" s="452" t="s">
        <v>530</v>
      </c>
      <c r="C268" s="451" t="s">
        <v>78</v>
      </c>
      <c r="D268" s="452" t="s">
        <v>503</v>
      </c>
      <c r="E268" s="452" t="s">
        <v>1603</v>
      </c>
      <c r="F268" s="467">
        <v>11</v>
      </c>
      <c r="G268" s="844"/>
      <c r="T268" s="754"/>
      <c r="U268" s="451" t="s">
        <v>1624</v>
      </c>
      <c r="V268" s="452" t="s">
        <v>530</v>
      </c>
      <c r="W268" s="451" t="s">
        <v>101</v>
      </c>
      <c r="X268" s="452" t="s">
        <v>127</v>
      </c>
      <c r="Y268" s="452" t="s">
        <v>1624</v>
      </c>
      <c r="Z268" s="452">
        <v>13</v>
      </c>
      <c r="AA268" s="803"/>
    </row>
    <row r="269" spans="1:28" ht="139.5" customHeight="1" x14ac:dyDescent="0.3">
      <c r="A269" s="12" t="s">
        <v>1760</v>
      </c>
      <c r="B269" s="12" t="s">
        <v>530</v>
      </c>
      <c r="C269" s="69" t="s">
        <v>71</v>
      </c>
      <c r="D269" s="334" t="s">
        <v>116</v>
      </c>
      <c r="E269" s="12" t="s">
        <v>1760</v>
      </c>
      <c r="F269" s="80">
        <v>70</v>
      </c>
      <c r="G269" s="727">
        <f>SUM(F269,F270,F271,F272,F273,F274,F275,F276,F277,F278,F279,F280,F281,F282,F283,F284,F285)</f>
        <v>623</v>
      </c>
      <c r="T269" s="754"/>
      <c r="U269" s="451" t="s">
        <v>1624</v>
      </c>
      <c r="V269" s="452" t="s">
        <v>530</v>
      </c>
      <c r="W269" s="451" t="s">
        <v>144</v>
      </c>
      <c r="X269" s="463" t="s">
        <v>145</v>
      </c>
      <c r="Y269" s="452" t="s">
        <v>1624</v>
      </c>
      <c r="Z269" s="452">
        <v>14</v>
      </c>
      <c r="AA269" s="803"/>
    </row>
    <row r="270" spans="1:28" ht="15.45" customHeight="1" x14ac:dyDescent="0.3">
      <c r="A270" s="12" t="s">
        <v>1760</v>
      </c>
      <c r="B270" s="12" t="s">
        <v>530</v>
      </c>
      <c r="C270" s="69" t="s">
        <v>65</v>
      </c>
      <c r="D270" s="12" t="s">
        <v>66</v>
      </c>
      <c r="E270" s="12" t="s">
        <v>1760</v>
      </c>
      <c r="F270" s="80">
        <v>72</v>
      </c>
      <c r="G270" s="727"/>
      <c r="T270" s="754"/>
      <c r="U270" s="451" t="s">
        <v>1624</v>
      </c>
      <c r="V270" s="452" t="s">
        <v>530</v>
      </c>
      <c r="W270" s="451" t="s">
        <v>157</v>
      </c>
      <c r="X270" s="452" t="s">
        <v>158</v>
      </c>
      <c r="Y270" s="452" t="s">
        <v>1624</v>
      </c>
      <c r="Z270" s="452">
        <v>12</v>
      </c>
      <c r="AA270" s="803"/>
    </row>
    <row r="271" spans="1:28" ht="77.55" customHeight="1" x14ac:dyDescent="0.3">
      <c r="A271" s="12" t="s">
        <v>1760</v>
      </c>
      <c r="B271" s="12" t="s">
        <v>530</v>
      </c>
      <c r="C271" s="69" t="s">
        <v>101</v>
      </c>
      <c r="D271" s="12" t="s">
        <v>1653</v>
      </c>
      <c r="E271" s="12" t="s">
        <v>1760</v>
      </c>
      <c r="F271" s="80">
        <v>66</v>
      </c>
      <c r="G271" s="727"/>
      <c r="T271" s="754"/>
      <c r="U271" s="451" t="s">
        <v>1624</v>
      </c>
      <c r="V271" s="452" t="s">
        <v>530</v>
      </c>
      <c r="W271" s="451" t="s">
        <v>176</v>
      </c>
      <c r="X271" s="463" t="s">
        <v>177</v>
      </c>
      <c r="Y271" s="452" t="s">
        <v>1624</v>
      </c>
      <c r="Z271" s="452">
        <v>12</v>
      </c>
      <c r="AA271" s="804"/>
    </row>
    <row r="272" spans="1:28" ht="61.95" customHeight="1" x14ac:dyDescent="0.3">
      <c r="A272" s="12" t="s">
        <v>1760</v>
      </c>
      <c r="B272" s="12" t="s">
        <v>530</v>
      </c>
      <c r="C272" s="69" t="s">
        <v>78</v>
      </c>
      <c r="D272" s="12" t="s">
        <v>503</v>
      </c>
      <c r="E272" s="12" t="s">
        <v>1760</v>
      </c>
      <c r="F272" s="80">
        <v>49</v>
      </c>
      <c r="G272" s="727"/>
      <c r="T272" s="754"/>
      <c r="U272" s="489" t="s">
        <v>1681</v>
      </c>
      <c r="V272" s="226" t="s">
        <v>319</v>
      </c>
      <c r="W272" s="228" t="s">
        <v>71</v>
      </c>
      <c r="X272" s="210" t="s">
        <v>116</v>
      </c>
      <c r="Y272" s="192" t="s">
        <v>1624</v>
      </c>
      <c r="Z272" s="192">
        <v>85</v>
      </c>
      <c r="AA272" s="789">
        <f>SUM(Z272,Z273,Z274,Z275,Z276,Z277,Z278,Z279)</f>
        <v>229</v>
      </c>
      <c r="AB272" s="754">
        <f>SUM(AA272,AA280,AA282)</f>
        <v>316</v>
      </c>
    </row>
    <row r="273" spans="1:28" ht="61.95" customHeight="1" x14ac:dyDescent="0.3">
      <c r="A273" s="12" t="s">
        <v>1760</v>
      </c>
      <c r="B273" s="12" t="s">
        <v>530</v>
      </c>
      <c r="C273" s="69" t="s">
        <v>117</v>
      </c>
      <c r="D273" s="12" t="s">
        <v>118</v>
      </c>
      <c r="E273" s="12" t="s">
        <v>1760</v>
      </c>
      <c r="F273" s="80">
        <v>61</v>
      </c>
      <c r="G273" s="727"/>
      <c r="T273" s="754"/>
      <c r="U273" s="489" t="s">
        <v>1681</v>
      </c>
      <c r="V273" s="226" t="s">
        <v>319</v>
      </c>
      <c r="W273" s="228" t="s">
        <v>65</v>
      </c>
      <c r="X273" s="192" t="s">
        <v>66</v>
      </c>
      <c r="Y273" s="192" t="s">
        <v>1624</v>
      </c>
      <c r="Z273" s="192">
        <v>31</v>
      </c>
      <c r="AA273" s="787"/>
      <c r="AB273" s="754"/>
    </row>
    <row r="274" spans="1:28" ht="118.95" customHeight="1" x14ac:dyDescent="0.3">
      <c r="A274" s="12" t="s">
        <v>1760</v>
      </c>
      <c r="B274" s="12" t="s">
        <v>530</v>
      </c>
      <c r="C274" s="69" t="s">
        <v>144</v>
      </c>
      <c r="D274" s="210" t="s">
        <v>145</v>
      </c>
      <c r="E274" s="12" t="s">
        <v>1760</v>
      </c>
      <c r="F274" s="80">
        <v>43</v>
      </c>
      <c r="G274" s="727"/>
      <c r="T274" s="754"/>
      <c r="U274" s="489" t="s">
        <v>1681</v>
      </c>
      <c r="V274" s="226" t="s">
        <v>319</v>
      </c>
      <c r="W274" s="228" t="s">
        <v>78</v>
      </c>
      <c r="X274" s="192" t="s">
        <v>503</v>
      </c>
      <c r="Y274" s="192" t="s">
        <v>1624</v>
      </c>
      <c r="Z274" s="192">
        <v>23</v>
      </c>
      <c r="AA274" s="787"/>
      <c r="AB274" s="754"/>
    </row>
    <row r="275" spans="1:28" ht="15.45" customHeight="1" x14ac:dyDescent="0.3">
      <c r="A275" s="12" t="s">
        <v>1760</v>
      </c>
      <c r="B275" s="12" t="s">
        <v>530</v>
      </c>
      <c r="C275" s="69" t="s">
        <v>157</v>
      </c>
      <c r="D275" s="12" t="s">
        <v>158</v>
      </c>
      <c r="E275" s="12" t="s">
        <v>1760</v>
      </c>
      <c r="F275" s="80">
        <v>48</v>
      </c>
      <c r="G275" s="727"/>
      <c r="T275" s="754"/>
      <c r="U275" s="489" t="s">
        <v>1681</v>
      </c>
      <c r="V275" s="226" t="s">
        <v>319</v>
      </c>
      <c r="W275" s="228" t="s">
        <v>117</v>
      </c>
      <c r="X275" s="192" t="s">
        <v>118</v>
      </c>
      <c r="Y275" s="192" t="s">
        <v>1624</v>
      </c>
      <c r="Z275" s="192">
        <v>24</v>
      </c>
      <c r="AA275" s="787"/>
      <c r="AB275" s="754"/>
    </row>
    <row r="276" spans="1:28" ht="15.45" customHeight="1" x14ac:dyDescent="0.3">
      <c r="A276" s="12" t="s">
        <v>1760</v>
      </c>
      <c r="B276" s="12" t="s">
        <v>530</v>
      </c>
      <c r="C276" s="69" t="s">
        <v>297</v>
      </c>
      <c r="D276" s="12" t="s">
        <v>188</v>
      </c>
      <c r="E276" s="12" t="s">
        <v>1760</v>
      </c>
      <c r="F276" s="80">
        <v>38</v>
      </c>
      <c r="G276" s="727"/>
      <c r="T276" s="754"/>
      <c r="U276" s="489" t="s">
        <v>1681</v>
      </c>
      <c r="V276" s="226" t="s">
        <v>319</v>
      </c>
      <c r="W276" s="228" t="s">
        <v>101</v>
      </c>
      <c r="X276" s="192" t="s">
        <v>127</v>
      </c>
      <c r="Y276" s="192" t="s">
        <v>1624</v>
      </c>
      <c r="Z276" s="192">
        <v>20</v>
      </c>
      <c r="AA276" s="787"/>
      <c r="AB276" s="754"/>
    </row>
    <row r="277" spans="1:28" ht="118.95" customHeight="1" x14ac:dyDescent="0.3">
      <c r="A277" s="12" t="s">
        <v>1760</v>
      </c>
      <c r="B277" s="12" t="s">
        <v>530</v>
      </c>
      <c r="C277" s="69" t="s">
        <v>165</v>
      </c>
      <c r="D277" s="334" t="s">
        <v>306</v>
      </c>
      <c r="E277" s="12" t="s">
        <v>1760</v>
      </c>
      <c r="F277" s="80">
        <v>30</v>
      </c>
      <c r="G277" s="727"/>
      <c r="T277" s="754"/>
      <c r="U277" s="489" t="s">
        <v>1681</v>
      </c>
      <c r="V277" s="226" t="s">
        <v>319</v>
      </c>
      <c r="W277" s="228" t="s">
        <v>144</v>
      </c>
      <c r="X277" s="210" t="s">
        <v>145</v>
      </c>
      <c r="Y277" s="192" t="s">
        <v>1624</v>
      </c>
      <c r="Z277" s="192">
        <v>21</v>
      </c>
      <c r="AA277" s="787"/>
      <c r="AB277" s="754"/>
    </row>
    <row r="278" spans="1:28" ht="118.95" customHeight="1" x14ac:dyDescent="0.3">
      <c r="A278" s="12" t="s">
        <v>1760</v>
      </c>
      <c r="B278" s="12" t="s">
        <v>530</v>
      </c>
      <c r="C278" s="69" t="s">
        <v>176</v>
      </c>
      <c r="D278" s="210" t="s">
        <v>177</v>
      </c>
      <c r="E278" s="12" t="s">
        <v>1760</v>
      </c>
      <c r="F278" s="80">
        <v>16</v>
      </c>
      <c r="G278" s="727"/>
      <c r="T278" s="754"/>
      <c r="U278" s="489" t="s">
        <v>1681</v>
      </c>
      <c r="V278" s="226" t="s">
        <v>319</v>
      </c>
      <c r="W278" s="228" t="s">
        <v>176</v>
      </c>
      <c r="X278" s="210" t="s">
        <v>177</v>
      </c>
      <c r="Y278" s="192" t="s">
        <v>1624</v>
      </c>
      <c r="Z278" s="192">
        <v>13</v>
      </c>
      <c r="AA278" s="787"/>
      <c r="AB278" s="754"/>
    </row>
    <row r="279" spans="1:28" ht="85.05" customHeight="1" x14ac:dyDescent="0.3">
      <c r="A279" s="12" t="s">
        <v>1760</v>
      </c>
      <c r="B279" s="12" t="s">
        <v>530</v>
      </c>
      <c r="C279" s="69" t="s">
        <v>174</v>
      </c>
      <c r="D279" s="210" t="s">
        <v>175</v>
      </c>
      <c r="E279" s="12" t="s">
        <v>1760</v>
      </c>
      <c r="F279" s="80">
        <v>28</v>
      </c>
      <c r="G279" s="727"/>
      <c r="T279" s="754"/>
      <c r="U279" s="489" t="s">
        <v>1681</v>
      </c>
      <c r="V279" s="226" t="s">
        <v>319</v>
      </c>
      <c r="W279" s="228" t="s">
        <v>183</v>
      </c>
      <c r="X279" s="187" t="s">
        <v>184</v>
      </c>
      <c r="Y279" s="192" t="s">
        <v>1624</v>
      </c>
      <c r="Z279" s="290">
        <v>12</v>
      </c>
      <c r="AA279" s="790"/>
      <c r="AB279" s="754"/>
    </row>
    <row r="280" spans="1:28" ht="61.95" customHeight="1" x14ac:dyDescent="0.3">
      <c r="A280" s="12" t="s">
        <v>1760</v>
      </c>
      <c r="B280" s="12" t="s">
        <v>530</v>
      </c>
      <c r="C280" s="69" t="s">
        <v>244</v>
      </c>
      <c r="D280" s="12" t="s">
        <v>184</v>
      </c>
      <c r="E280" s="12" t="s">
        <v>1760</v>
      </c>
      <c r="F280" s="80">
        <v>27</v>
      </c>
      <c r="G280" s="727"/>
      <c r="T280" s="754"/>
      <c r="U280" s="489" t="s">
        <v>1681</v>
      </c>
      <c r="V280" s="226" t="s">
        <v>319</v>
      </c>
      <c r="W280" s="76" t="s">
        <v>1155</v>
      </c>
      <c r="X280" s="75" t="s">
        <v>116</v>
      </c>
      <c r="Y280" s="76" t="s">
        <v>2233</v>
      </c>
      <c r="Z280" s="76">
        <v>44</v>
      </c>
      <c r="AA280" s="769">
        <f>SUM(Z280,Z281)</f>
        <v>72</v>
      </c>
      <c r="AB280" s="754"/>
    </row>
    <row r="281" spans="1:28" ht="136.05000000000001" customHeight="1" x14ac:dyDescent="0.3">
      <c r="A281" s="12" t="s">
        <v>1760</v>
      </c>
      <c r="B281" s="12" t="s">
        <v>530</v>
      </c>
      <c r="C281" s="69" t="s">
        <v>252</v>
      </c>
      <c r="D281" s="334" t="s">
        <v>253</v>
      </c>
      <c r="E281" s="12" t="s">
        <v>1760</v>
      </c>
      <c r="F281" s="80">
        <v>18</v>
      </c>
      <c r="G281" s="727"/>
      <c r="T281" s="754"/>
      <c r="U281" s="489" t="s">
        <v>1681</v>
      </c>
      <c r="V281" s="226" t="s">
        <v>319</v>
      </c>
      <c r="W281" s="563" t="s">
        <v>526</v>
      </c>
      <c r="X281" s="13" t="s">
        <v>527</v>
      </c>
      <c r="Y281" s="76" t="s">
        <v>2233</v>
      </c>
      <c r="Z281" s="76">
        <v>28</v>
      </c>
      <c r="AA281" s="806"/>
      <c r="AB281" s="754"/>
    </row>
    <row r="282" spans="1:28" ht="153" customHeight="1" x14ac:dyDescent="0.3">
      <c r="A282" s="12" t="s">
        <v>1760</v>
      </c>
      <c r="B282" s="12" t="s">
        <v>530</v>
      </c>
      <c r="C282" s="69" t="s">
        <v>226</v>
      </c>
      <c r="D282" s="334" t="s">
        <v>227</v>
      </c>
      <c r="E282" s="12" t="s">
        <v>1760</v>
      </c>
      <c r="F282" s="80">
        <v>16</v>
      </c>
      <c r="G282" s="727"/>
      <c r="T282" s="754"/>
      <c r="U282" s="489" t="s">
        <v>1681</v>
      </c>
      <c r="V282" s="226" t="s">
        <v>319</v>
      </c>
      <c r="W282" s="27" t="s">
        <v>1155</v>
      </c>
      <c r="X282" s="39" t="s">
        <v>116</v>
      </c>
      <c r="Y282" s="13" t="s">
        <v>2141</v>
      </c>
      <c r="Z282" s="27">
        <v>15</v>
      </c>
      <c r="AA282" s="28">
        <v>15</v>
      </c>
      <c r="AB282" s="754"/>
    </row>
    <row r="283" spans="1:28" ht="46.5" customHeight="1" x14ac:dyDescent="0.3">
      <c r="A283" s="12" t="s">
        <v>1760</v>
      </c>
      <c r="B283" s="12" t="s">
        <v>530</v>
      </c>
      <c r="C283" s="69" t="s">
        <v>323</v>
      </c>
      <c r="D283" s="192" t="s">
        <v>324</v>
      </c>
      <c r="E283" s="12" t="s">
        <v>1760</v>
      </c>
      <c r="F283" s="80">
        <v>14</v>
      </c>
      <c r="G283" s="727"/>
      <c r="T283" s="754"/>
      <c r="U283" s="451" t="s">
        <v>1605</v>
      </c>
      <c r="V283" s="452" t="s">
        <v>530</v>
      </c>
      <c r="W283" s="451" t="s">
        <v>71</v>
      </c>
      <c r="X283" s="463" t="s">
        <v>116</v>
      </c>
      <c r="Y283" s="452" t="s">
        <v>1624</v>
      </c>
      <c r="Z283" s="467">
        <v>39</v>
      </c>
      <c r="AA283" s="807">
        <f>SUM(Z283,Z284,Z285,Z286,Z287,Z288,Z289,Z290)</f>
        <v>140</v>
      </c>
    </row>
    <row r="284" spans="1:28" ht="15.45" customHeight="1" x14ac:dyDescent="0.3">
      <c r="A284" s="12" t="s">
        <v>1760</v>
      </c>
      <c r="B284" s="12" t="s">
        <v>530</v>
      </c>
      <c r="C284" s="69" t="s">
        <v>86</v>
      </c>
      <c r="D284" s="12" t="s">
        <v>87</v>
      </c>
      <c r="E284" s="12" t="s">
        <v>1760</v>
      </c>
      <c r="F284" s="80">
        <v>16</v>
      </c>
      <c r="G284" s="727"/>
      <c r="T284" s="754"/>
      <c r="U284" s="451" t="s">
        <v>1605</v>
      </c>
      <c r="V284" s="452" t="s">
        <v>530</v>
      </c>
      <c r="W284" s="451" t="s">
        <v>65</v>
      </c>
      <c r="X284" s="452" t="s">
        <v>66</v>
      </c>
      <c r="Y284" s="452" t="s">
        <v>1624</v>
      </c>
      <c r="Z284" s="467">
        <v>20</v>
      </c>
      <c r="AA284" s="808"/>
    </row>
    <row r="285" spans="1:28" ht="61.95" customHeight="1" x14ac:dyDescent="0.3">
      <c r="A285" s="12" t="s">
        <v>1760</v>
      </c>
      <c r="B285" s="12" t="s">
        <v>530</v>
      </c>
      <c r="C285" s="69" t="s">
        <v>1796</v>
      </c>
      <c r="D285" s="12" t="s">
        <v>1797</v>
      </c>
      <c r="E285" s="12" t="s">
        <v>1760</v>
      </c>
      <c r="F285" s="80">
        <v>11</v>
      </c>
      <c r="G285" s="727"/>
      <c r="T285" s="754"/>
      <c r="U285" s="451" t="s">
        <v>1605</v>
      </c>
      <c r="V285" s="452" t="s">
        <v>530</v>
      </c>
      <c r="W285" s="451" t="s">
        <v>78</v>
      </c>
      <c r="X285" s="452" t="s">
        <v>503</v>
      </c>
      <c r="Y285" s="452" t="s">
        <v>1624</v>
      </c>
      <c r="Z285" s="467">
        <v>18</v>
      </c>
      <c r="AA285" s="808"/>
    </row>
    <row r="286" spans="1:28" ht="139.5" customHeight="1" x14ac:dyDescent="0.3">
      <c r="A286" s="452" t="s">
        <v>1799</v>
      </c>
      <c r="B286" s="452" t="s">
        <v>530</v>
      </c>
      <c r="C286" s="451" t="s">
        <v>71</v>
      </c>
      <c r="D286" s="463" t="s">
        <v>116</v>
      </c>
      <c r="E286" s="452" t="s">
        <v>1760</v>
      </c>
      <c r="F286" s="467">
        <v>49</v>
      </c>
      <c r="G286" s="844">
        <f>SUM(F286,F287,F288,F289,F290,F291,F292)</f>
        <v>181</v>
      </c>
      <c r="T286" s="754"/>
      <c r="U286" s="451" t="s">
        <v>1605</v>
      </c>
      <c r="V286" s="452" t="s">
        <v>530</v>
      </c>
      <c r="W286" s="451" t="s">
        <v>117</v>
      </c>
      <c r="X286" s="452" t="s">
        <v>118</v>
      </c>
      <c r="Y286" s="452" t="s">
        <v>1624</v>
      </c>
      <c r="Z286" s="467">
        <v>17</v>
      </c>
      <c r="AA286" s="808"/>
    </row>
    <row r="287" spans="1:28" ht="15.45" customHeight="1" x14ac:dyDescent="0.3">
      <c r="A287" s="452" t="s">
        <v>1799</v>
      </c>
      <c r="B287" s="452" t="s">
        <v>530</v>
      </c>
      <c r="C287" s="451" t="s">
        <v>65</v>
      </c>
      <c r="D287" s="452" t="s">
        <v>66</v>
      </c>
      <c r="E287" s="452" t="s">
        <v>1760</v>
      </c>
      <c r="F287" s="467">
        <v>43</v>
      </c>
      <c r="G287" s="844"/>
      <c r="T287" s="754"/>
      <c r="U287" s="451" t="s">
        <v>1605</v>
      </c>
      <c r="V287" s="452" t="s">
        <v>530</v>
      </c>
      <c r="W287" s="451" t="s">
        <v>101</v>
      </c>
      <c r="X287" s="452" t="s">
        <v>127</v>
      </c>
      <c r="Y287" s="452" t="s">
        <v>1624</v>
      </c>
      <c r="Z287" s="467">
        <v>11</v>
      </c>
      <c r="AA287" s="808"/>
    </row>
    <row r="288" spans="1:28" ht="77.55" customHeight="1" x14ac:dyDescent="0.3">
      <c r="A288" s="452" t="s">
        <v>1799</v>
      </c>
      <c r="B288" s="452" t="s">
        <v>530</v>
      </c>
      <c r="C288" s="451" t="s">
        <v>101</v>
      </c>
      <c r="D288" s="452" t="s">
        <v>1653</v>
      </c>
      <c r="E288" s="452" t="s">
        <v>1760</v>
      </c>
      <c r="F288" s="467">
        <v>18</v>
      </c>
      <c r="G288" s="844"/>
      <c r="T288" s="754"/>
      <c r="U288" s="451" t="s">
        <v>1605</v>
      </c>
      <c r="V288" s="452" t="s">
        <v>530</v>
      </c>
      <c r="W288" s="451" t="s">
        <v>144</v>
      </c>
      <c r="X288" s="463" t="s">
        <v>145</v>
      </c>
      <c r="Y288" s="452" t="s">
        <v>1624</v>
      </c>
      <c r="Z288" s="467">
        <v>12</v>
      </c>
      <c r="AA288" s="808"/>
    </row>
    <row r="289" spans="1:27" ht="15.45" customHeight="1" x14ac:dyDescent="0.3">
      <c r="A289" s="452" t="s">
        <v>1799</v>
      </c>
      <c r="B289" s="452" t="s">
        <v>530</v>
      </c>
      <c r="C289" s="451" t="s">
        <v>78</v>
      </c>
      <c r="D289" s="452" t="s">
        <v>503</v>
      </c>
      <c r="E289" s="452" t="s">
        <v>1760</v>
      </c>
      <c r="F289" s="467">
        <v>24</v>
      </c>
      <c r="G289" s="844"/>
      <c r="T289" s="754"/>
      <c r="U289" s="451" t="s">
        <v>1605</v>
      </c>
      <c r="V289" s="452" t="s">
        <v>530</v>
      </c>
      <c r="W289" s="451" t="s">
        <v>157</v>
      </c>
      <c r="X289" s="452" t="s">
        <v>158</v>
      </c>
      <c r="Y289" s="452" t="s">
        <v>1624</v>
      </c>
      <c r="Z289" s="467">
        <v>11</v>
      </c>
      <c r="AA289" s="808"/>
    </row>
    <row r="290" spans="1:27" ht="61.95" customHeight="1" x14ac:dyDescent="0.3">
      <c r="A290" s="452" t="s">
        <v>1799</v>
      </c>
      <c r="B290" s="452" t="s">
        <v>530</v>
      </c>
      <c r="C290" s="451" t="s">
        <v>117</v>
      </c>
      <c r="D290" s="452" t="s">
        <v>118</v>
      </c>
      <c r="E290" s="452" t="s">
        <v>1760</v>
      </c>
      <c r="F290" s="467">
        <v>14</v>
      </c>
      <c r="G290" s="844"/>
      <c r="T290" s="754"/>
      <c r="U290" s="451" t="s">
        <v>1605</v>
      </c>
      <c r="V290" s="452" t="s">
        <v>530</v>
      </c>
      <c r="W290" s="451" t="s">
        <v>176</v>
      </c>
      <c r="X290" s="463" t="s">
        <v>177</v>
      </c>
      <c r="Y290" s="452" t="s">
        <v>1624</v>
      </c>
      <c r="Z290" s="467">
        <v>12</v>
      </c>
      <c r="AA290" s="809"/>
    </row>
    <row r="291" spans="1:27" ht="118.95" customHeight="1" x14ac:dyDescent="0.3">
      <c r="A291" s="452" t="s">
        <v>1799</v>
      </c>
      <c r="B291" s="452" t="s">
        <v>530</v>
      </c>
      <c r="C291" s="451" t="s">
        <v>144</v>
      </c>
      <c r="D291" s="463" t="s">
        <v>145</v>
      </c>
      <c r="E291" s="452" t="s">
        <v>1760</v>
      </c>
      <c r="F291" s="467">
        <v>18</v>
      </c>
      <c r="G291" s="844"/>
      <c r="T291" s="754"/>
      <c r="U291" s="489" t="s">
        <v>1647</v>
      </c>
      <c r="V291" s="226" t="s">
        <v>530</v>
      </c>
      <c r="W291" s="228" t="s">
        <v>71</v>
      </c>
      <c r="X291" s="210" t="s">
        <v>116</v>
      </c>
      <c r="Y291" s="192" t="s">
        <v>1624</v>
      </c>
      <c r="Z291" s="237">
        <v>27</v>
      </c>
      <c r="AA291" s="783">
        <f>SUM(Z291,Z292)</f>
        <v>43</v>
      </c>
    </row>
    <row r="292" spans="1:27" ht="15.45" customHeight="1" x14ac:dyDescent="0.3">
      <c r="A292" s="452" t="s">
        <v>1799</v>
      </c>
      <c r="B292" s="452" t="s">
        <v>530</v>
      </c>
      <c r="C292" s="451" t="s">
        <v>157</v>
      </c>
      <c r="D292" s="452" t="s">
        <v>158</v>
      </c>
      <c r="E292" s="452" t="s">
        <v>1760</v>
      </c>
      <c r="F292" s="467">
        <v>15</v>
      </c>
      <c r="G292" s="844"/>
      <c r="T292" s="754"/>
      <c r="U292" s="489" t="s">
        <v>1647</v>
      </c>
      <c r="V292" s="226" t="s">
        <v>530</v>
      </c>
      <c r="W292" s="228" t="s">
        <v>65</v>
      </c>
      <c r="X292" s="192" t="s">
        <v>66</v>
      </c>
      <c r="Y292" s="192" t="s">
        <v>1624</v>
      </c>
      <c r="Z292" s="237">
        <v>16</v>
      </c>
      <c r="AA292" s="785"/>
    </row>
    <row r="293" spans="1:27" ht="139.5" customHeight="1" x14ac:dyDescent="0.3">
      <c r="A293" s="192" t="s">
        <v>1877</v>
      </c>
      <c r="B293" s="192" t="s">
        <v>64</v>
      </c>
      <c r="C293" s="597" t="s">
        <v>65</v>
      </c>
      <c r="D293" s="300" t="s">
        <v>66</v>
      </c>
      <c r="E293" s="192" t="s">
        <v>1877</v>
      </c>
      <c r="F293" s="237">
        <v>21</v>
      </c>
      <c r="G293" s="783">
        <f>SUM(F293,F294)</f>
        <v>35</v>
      </c>
      <c r="H293" s="717">
        <f>SUM(G293,G295)</f>
        <v>47</v>
      </c>
      <c r="T293" s="754"/>
      <c r="U293" s="451" t="s">
        <v>1646</v>
      </c>
      <c r="V293" s="452" t="s">
        <v>530</v>
      </c>
      <c r="W293" s="451" t="s">
        <v>71</v>
      </c>
      <c r="X293" s="463" t="s">
        <v>116</v>
      </c>
      <c r="Y293" s="452" t="s">
        <v>1624</v>
      </c>
      <c r="Z293" s="467">
        <v>26</v>
      </c>
      <c r="AA293" s="807">
        <f>SUM(Z293,Z294,Z295,Z296,Z297,Z298)</f>
        <v>99</v>
      </c>
    </row>
    <row r="294" spans="1:27" ht="15.45" customHeight="1" x14ac:dyDescent="0.3">
      <c r="A294" s="192" t="s">
        <v>1877</v>
      </c>
      <c r="B294" s="192" t="s">
        <v>64</v>
      </c>
      <c r="C294" s="597" t="s">
        <v>78</v>
      </c>
      <c r="D294" s="300" t="s">
        <v>93</v>
      </c>
      <c r="E294" s="300" t="s">
        <v>1877</v>
      </c>
      <c r="F294" s="591">
        <v>14</v>
      </c>
      <c r="G294" s="785"/>
      <c r="H294" s="718"/>
      <c r="T294" s="754"/>
      <c r="U294" s="451" t="s">
        <v>1646</v>
      </c>
      <c r="V294" s="452" t="s">
        <v>530</v>
      </c>
      <c r="W294" s="451" t="s">
        <v>65</v>
      </c>
      <c r="X294" s="452" t="s">
        <v>66</v>
      </c>
      <c r="Y294" s="452" t="s">
        <v>1624</v>
      </c>
      <c r="Z294" s="467">
        <v>15</v>
      </c>
      <c r="AA294" s="808"/>
    </row>
    <row r="295" spans="1:27" ht="77.55" customHeight="1" x14ac:dyDescent="0.3">
      <c r="A295" s="192" t="s">
        <v>1877</v>
      </c>
      <c r="B295" s="192" t="s">
        <v>64</v>
      </c>
      <c r="C295" s="192" t="s">
        <v>71</v>
      </c>
      <c r="D295" s="210" t="s">
        <v>116</v>
      </c>
      <c r="E295" s="192" t="s">
        <v>1889</v>
      </c>
      <c r="F295" s="192">
        <v>12</v>
      </c>
      <c r="G295" s="228">
        <v>12</v>
      </c>
      <c r="H295" s="719"/>
      <c r="T295" s="754"/>
      <c r="U295" s="451" t="s">
        <v>1646</v>
      </c>
      <c r="V295" s="452" t="s">
        <v>530</v>
      </c>
      <c r="W295" s="451" t="s">
        <v>117</v>
      </c>
      <c r="X295" s="452" t="s">
        <v>118</v>
      </c>
      <c r="Y295" s="452" t="s">
        <v>1624</v>
      </c>
      <c r="Z295" s="467">
        <v>13</v>
      </c>
      <c r="AA295" s="808"/>
    </row>
    <row r="296" spans="1:27" ht="15.45" customHeight="1" x14ac:dyDescent="0.3">
      <c r="A296" s="452" t="s">
        <v>1878</v>
      </c>
      <c r="B296" s="452" t="s">
        <v>64</v>
      </c>
      <c r="C296" s="451" t="s">
        <v>297</v>
      </c>
      <c r="D296" s="452" t="s">
        <v>188</v>
      </c>
      <c r="E296" s="478" t="s">
        <v>1878</v>
      </c>
      <c r="F296" s="478">
        <v>36</v>
      </c>
      <c r="G296" s="802">
        <f>SUM(F296,F297,F298,F299,F300,F301)</f>
        <v>138</v>
      </c>
      <c r="H296" s="802">
        <f>SUM(G296,G302)</f>
        <v>157</v>
      </c>
      <c r="T296" s="754"/>
      <c r="U296" s="451" t="s">
        <v>1646</v>
      </c>
      <c r="V296" s="452" t="s">
        <v>530</v>
      </c>
      <c r="W296" s="451" t="s">
        <v>101</v>
      </c>
      <c r="X296" s="452" t="s">
        <v>127</v>
      </c>
      <c r="Y296" s="452" t="s">
        <v>1624</v>
      </c>
      <c r="Z296" s="467">
        <v>16</v>
      </c>
      <c r="AA296" s="808"/>
    </row>
    <row r="297" spans="1:27" ht="153" customHeight="1" x14ac:dyDescent="0.3">
      <c r="A297" s="452" t="s">
        <v>1878</v>
      </c>
      <c r="B297" s="452" t="s">
        <v>64</v>
      </c>
      <c r="C297" s="451" t="s">
        <v>101</v>
      </c>
      <c r="D297" s="452" t="s">
        <v>102</v>
      </c>
      <c r="E297" s="452" t="s">
        <v>1878</v>
      </c>
      <c r="F297" s="452">
        <v>24</v>
      </c>
      <c r="G297" s="803"/>
      <c r="H297" s="803"/>
      <c r="T297" s="754"/>
      <c r="U297" s="451" t="s">
        <v>1646</v>
      </c>
      <c r="V297" s="452" t="s">
        <v>530</v>
      </c>
      <c r="W297" s="451" t="s">
        <v>144</v>
      </c>
      <c r="X297" s="463" t="s">
        <v>145</v>
      </c>
      <c r="Y297" s="452" t="s">
        <v>1624</v>
      </c>
      <c r="Z297" s="467">
        <v>11</v>
      </c>
      <c r="AA297" s="808"/>
    </row>
    <row r="298" spans="1:27" ht="15.45" customHeight="1" x14ac:dyDescent="0.3">
      <c r="A298" s="452" t="s">
        <v>1878</v>
      </c>
      <c r="B298" s="452" t="s">
        <v>64</v>
      </c>
      <c r="C298" s="451" t="s">
        <v>117</v>
      </c>
      <c r="D298" s="452" t="s">
        <v>118</v>
      </c>
      <c r="E298" s="452" t="s">
        <v>1878</v>
      </c>
      <c r="F298" s="452">
        <v>28</v>
      </c>
      <c r="G298" s="803"/>
      <c r="H298" s="803"/>
      <c r="T298" s="754"/>
      <c r="U298" s="451" t="s">
        <v>1646</v>
      </c>
      <c r="V298" s="452" t="s">
        <v>530</v>
      </c>
      <c r="W298" s="451" t="s">
        <v>157</v>
      </c>
      <c r="X298" s="452" t="s">
        <v>158</v>
      </c>
      <c r="Y298" s="452" t="s">
        <v>1624</v>
      </c>
      <c r="Z298" s="467">
        <v>18</v>
      </c>
      <c r="AA298" s="809"/>
    </row>
    <row r="299" spans="1:27" ht="61.95" customHeight="1" x14ac:dyDescent="0.3">
      <c r="A299" s="452" t="s">
        <v>1878</v>
      </c>
      <c r="B299" s="452" t="s">
        <v>64</v>
      </c>
      <c r="C299" s="451" t="s">
        <v>78</v>
      </c>
      <c r="D299" s="452" t="s">
        <v>503</v>
      </c>
      <c r="E299" s="452" t="s">
        <v>1878</v>
      </c>
      <c r="F299" s="452">
        <v>13</v>
      </c>
      <c r="G299" s="803"/>
      <c r="H299" s="803"/>
      <c r="T299" s="754"/>
      <c r="U299" s="228" t="s">
        <v>1654</v>
      </c>
      <c r="V299" s="192" t="s">
        <v>530</v>
      </c>
      <c r="W299" s="192" t="s">
        <v>71</v>
      </c>
      <c r="X299" s="210" t="s">
        <v>116</v>
      </c>
      <c r="Y299" s="192" t="s">
        <v>1624</v>
      </c>
      <c r="Z299" s="192">
        <v>21</v>
      </c>
      <c r="AA299" s="228">
        <v>21</v>
      </c>
    </row>
    <row r="300" spans="1:27" ht="15.45" customHeight="1" x14ac:dyDescent="0.3">
      <c r="A300" s="452" t="s">
        <v>1878</v>
      </c>
      <c r="B300" s="452" t="s">
        <v>64</v>
      </c>
      <c r="C300" s="451" t="s">
        <v>65</v>
      </c>
      <c r="D300" s="452" t="s">
        <v>66</v>
      </c>
      <c r="E300" s="452" t="s">
        <v>1878</v>
      </c>
      <c r="F300" s="452">
        <v>19</v>
      </c>
      <c r="G300" s="803"/>
      <c r="H300" s="803"/>
      <c r="T300" s="754"/>
      <c r="U300" s="451" t="s">
        <v>1603</v>
      </c>
      <c r="V300" s="452" t="s">
        <v>530</v>
      </c>
      <c r="W300" s="451" t="s">
        <v>117</v>
      </c>
      <c r="X300" s="452" t="s">
        <v>118</v>
      </c>
      <c r="Y300" s="452" t="s">
        <v>1603</v>
      </c>
      <c r="Z300" s="467">
        <v>17</v>
      </c>
      <c r="AA300" s="807">
        <v>45</v>
      </c>
    </row>
    <row r="301" spans="1:27" ht="61.95" customHeight="1" x14ac:dyDescent="0.3">
      <c r="A301" s="452" t="s">
        <v>1878</v>
      </c>
      <c r="B301" s="452" t="s">
        <v>64</v>
      </c>
      <c r="C301" s="451" t="s">
        <v>284</v>
      </c>
      <c r="D301" s="463" t="s">
        <v>285</v>
      </c>
      <c r="E301" s="452" t="s">
        <v>1878</v>
      </c>
      <c r="F301" s="452">
        <v>18</v>
      </c>
      <c r="G301" s="804"/>
      <c r="H301" s="803"/>
      <c r="T301" s="754"/>
      <c r="U301" s="451" t="s">
        <v>1603</v>
      </c>
      <c r="V301" s="452" t="s">
        <v>530</v>
      </c>
      <c r="W301" s="451" t="s">
        <v>144</v>
      </c>
      <c r="X301" s="463" t="s">
        <v>145</v>
      </c>
      <c r="Y301" s="452" t="s">
        <v>1603</v>
      </c>
      <c r="Z301" s="467">
        <v>17</v>
      </c>
      <c r="AA301" s="808"/>
    </row>
    <row r="302" spans="1:27" ht="31.05" customHeight="1" x14ac:dyDescent="0.3">
      <c r="A302" s="452" t="s">
        <v>1878</v>
      </c>
      <c r="B302" s="452" t="s">
        <v>64</v>
      </c>
      <c r="C302" s="451" t="s">
        <v>71</v>
      </c>
      <c r="D302" s="596" t="s">
        <v>116</v>
      </c>
      <c r="E302" s="452" t="s">
        <v>1889</v>
      </c>
      <c r="F302" s="467">
        <v>19</v>
      </c>
      <c r="G302" s="451">
        <v>19</v>
      </c>
      <c r="H302" s="804"/>
      <c r="T302" s="754"/>
      <c r="U302" s="451" t="s">
        <v>1603</v>
      </c>
      <c r="V302" s="452" t="s">
        <v>530</v>
      </c>
      <c r="W302" s="451" t="s">
        <v>78</v>
      </c>
      <c r="X302" s="452" t="s">
        <v>503</v>
      </c>
      <c r="Y302" s="452" t="s">
        <v>1603</v>
      </c>
      <c r="Z302" s="467">
        <v>11</v>
      </c>
      <c r="AA302" s="809"/>
    </row>
    <row r="303" spans="1:27" ht="153" customHeight="1" x14ac:dyDescent="0.3">
      <c r="A303" s="226" t="s">
        <v>1879</v>
      </c>
      <c r="B303" s="226" t="s">
        <v>77</v>
      </c>
      <c r="C303" s="228" t="s">
        <v>71</v>
      </c>
      <c r="D303" s="210" t="s">
        <v>116</v>
      </c>
      <c r="E303" s="192" t="s">
        <v>1889</v>
      </c>
      <c r="F303" s="237">
        <v>92</v>
      </c>
      <c r="G303" s="783">
        <f>SUM(F303,F304,F305,F306,F307,F308,F309,F310,F311)</f>
        <v>250</v>
      </c>
      <c r="T303" s="754"/>
      <c r="U303" s="69" t="s">
        <v>1760</v>
      </c>
      <c r="V303" s="12" t="s">
        <v>530</v>
      </c>
      <c r="W303" s="69" t="s">
        <v>71</v>
      </c>
      <c r="X303" s="334" t="s">
        <v>116</v>
      </c>
      <c r="Y303" s="12" t="s">
        <v>1760</v>
      </c>
      <c r="Z303" s="80">
        <v>70</v>
      </c>
      <c r="AA303" s="721">
        <f>SUM(Z303,Z304,Z305,Z306,Z307,Z308,Z309,Z310,Z311,Z312,Z313,Z314,Z315,Z316,Z317,Z318,Z319)</f>
        <v>623</v>
      </c>
    </row>
    <row r="304" spans="1:27" ht="153" customHeight="1" x14ac:dyDescent="0.3">
      <c r="A304" s="226" t="s">
        <v>1879</v>
      </c>
      <c r="B304" s="226" t="s">
        <v>77</v>
      </c>
      <c r="C304" s="228" t="s">
        <v>78</v>
      </c>
      <c r="D304" s="192" t="s">
        <v>503</v>
      </c>
      <c r="E304" s="192" t="s">
        <v>1889</v>
      </c>
      <c r="F304" s="237">
        <v>14</v>
      </c>
      <c r="G304" s="784"/>
      <c r="T304" s="754"/>
      <c r="U304" s="69" t="s">
        <v>1760</v>
      </c>
      <c r="V304" s="12" t="s">
        <v>530</v>
      </c>
      <c r="W304" s="69" t="s">
        <v>65</v>
      </c>
      <c r="X304" s="12" t="s">
        <v>66</v>
      </c>
      <c r="Y304" s="12" t="s">
        <v>1760</v>
      </c>
      <c r="Z304" s="80">
        <v>72</v>
      </c>
      <c r="AA304" s="722"/>
    </row>
    <row r="305" spans="1:27" ht="139.5" customHeight="1" x14ac:dyDescent="0.3">
      <c r="A305" s="226" t="s">
        <v>1879</v>
      </c>
      <c r="B305" s="226" t="s">
        <v>77</v>
      </c>
      <c r="C305" s="228" t="s">
        <v>65</v>
      </c>
      <c r="D305" s="192" t="s">
        <v>66</v>
      </c>
      <c r="E305" s="192" t="s">
        <v>1889</v>
      </c>
      <c r="F305" s="237">
        <v>41</v>
      </c>
      <c r="G305" s="784"/>
      <c r="T305" s="754"/>
      <c r="U305" s="69" t="s">
        <v>1760</v>
      </c>
      <c r="V305" s="12" t="s">
        <v>530</v>
      </c>
      <c r="W305" s="69" t="s">
        <v>101</v>
      </c>
      <c r="X305" s="12" t="s">
        <v>127</v>
      </c>
      <c r="Y305" s="12" t="s">
        <v>1760</v>
      </c>
      <c r="Z305" s="80">
        <v>66</v>
      </c>
      <c r="AA305" s="722"/>
    </row>
    <row r="306" spans="1:27" ht="15.45" customHeight="1" x14ac:dyDescent="0.3">
      <c r="A306" s="226" t="s">
        <v>1879</v>
      </c>
      <c r="B306" s="226" t="s">
        <v>77</v>
      </c>
      <c r="C306" s="228" t="s">
        <v>101</v>
      </c>
      <c r="D306" s="192" t="s">
        <v>102</v>
      </c>
      <c r="E306" s="192" t="s">
        <v>1889</v>
      </c>
      <c r="F306" s="237">
        <v>25</v>
      </c>
      <c r="G306" s="784"/>
      <c r="T306" s="754"/>
      <c r="U306" s="69" t="s">
        <v>1760</v>
      </c>
      <c r="V306" s="12" t="s">
        <v>530</v>
      </c>
      <c r="W306" s="69" t="s">
        <v>78</v>
      </c>
      <c r="X306" s="12" t="s">
        <v>503</v>
      </c>
      <c r="Y306" s="12" t="s">
        <v>1760</v>
      </c>
      <c r="Z306" s="80">
        <v>49</v>
      </c>
      <c r="AA306" s="722"/>
    </row>
    <row r="307" spans="1:27" ht="61.95" customHeight="1" x14ac:dyDescent="0.3">
      <c r="A307" s="226" t="s">
        <v>1879</v>
      </c>
      <c r="B307" s="226" t="s">
        <v>77</v>
      </c>
      <c r="C307" s="228" t="s">
        <v>157</v>
      </c>
      <c r="D307" s="192" t="s">
        <v>158</v>
      </c>
      <c r="E307" s="192" t="s">
        <v>1889</v>
      </c>
      <c r="F307" s="237">
        <v>16</v>
      </c>
      <c r="G307" s="784"/>
      <c r="T307" s="754"/>
      <c r="U307" s="69" t="s">
        <v>1760</v>
      </c>
      <c r="V307" s="12" t="s">
        <v>530</v>
      </c>
      <c r="W307" s="69" t="s">
        <v>117</v>
      </c>
      <c r="X307" s="12" t="s">
        <v>118</v>
      </c>
      <c r="Y307" s="12" t="s">
        <v>1760</v>
      </c>
      <c r="Z307" s="80">
        <v>61</v>
      </c>
      <c r="AA307" s="722"/>
    </row>
    <row r="308" spans="1:27" ht="61.95" customHeight="1" x14ac:dyDescent="0.3">
      <c r="A308" s="226" t="s">
        <v>1879</v>
      </c>
      <c r="B308" s="226" t="s">
        <v>77</v>
      </c>
      <c r="C308" s="228" t="s">
        <v>176</v>
      </c>
      <c r="D308" s="210" t="s">
        <v>177</v>
      </c>
      <c r="E308" s="192" t="s">
        <v>1889</v>
      </c>
      <c r="F308" s="237">
        <v>14</v>
      </c>
      <c r="G308" s="784"/>
      <c r="T308" s="754"/>
      <c r="U308" s="69" t="s">
        <v>1760</v>
      </c>
      <c r="V308" s="12" t="s">
        <v>530</v>
      </c>
      <c r="W308" s="69" t="s">
        <v>144</v>
      </c>
      <c r="X308" s="210" t="s">
        <v>145</v>
      </c>
      <c r="Y308" s="12" t="s">
        <v>1760</v>
      </c>
      <c r="Z308" s="80">
        <v>43</v>
      </c>
      <c r="AA308" s="722"/>
    </row>
    <row r="309" spans="1:27" ht="61.95" customHeight="1" x14ac:dyDescent="0.3">
      <c r="A309" s="226" t="s">
        <v>1879</v>
      </c>
      <c r="B309" s="226" t="s">
        <v>77</v>
      </c>
      <c r="C309" s="228" t="s">
        <v>117</v>
      </c>
      <c r="D309" s="192" t="s">
        <v>118</v>
      </c>
      <c r="E309" s="192" t="s">
        <v>1889</v>
      </c>
      <c r="F309" s="237">
        <v>21</v>
      </c>
      <c r="G309" s="784"/>
      <c r="T309" s="754"/>
      <c r="U309" s="69" t="s">
        <v>1760</v>
      </c>
      <c r="V309" s="12" t="s">
        <v>530</v>
      </c>
      <c r="W309" s="69" t="s">
        <v>157</v>
      </c>
      <c r="X309" s="12" t="s">
        <v>158</v>
      </c>
      <c r="Y309" s="12" t="s">
        <v>1760</v>
      </c>
      <c r="Z309" s="80">
        <v>48</v>
      </c>
      <c r="AA309" s="722"/>
    </row>
    <row r="310" spans="1:27" ht="118.95" customHeight="1" x14ac:dyDescent="0.3">
      <c r="A310" s="226" t="s">
        <v>1879</v>
      </c>
      <c r="B310" s="226" t="s">
        <v>77</v>
      </c>
      <c r="C310" s="228" t="s">
        <v>1372</v>
      </c>
      <c r="D310" s="210" t="s">
        <v>145</v>
      </c>
      <c r="E310" s="192" t="s">
        <v>1889</v>
      </c>
      <c r="F310" s="237">
        <v>16</v>
      </c>
      <c r="G310" s="784"/>
      <c r="T310" s="754"/>
      <c r="U310" s="69" t="s">
        <v>1760</v>
      </c>
      <c r="V310" s="12" t="s">
        <v>530</v>
      </c>
      <c r="W310" s="69" t="s">
        <v>297</v>
      </c>
      <c r="X310" s="12" t="s">
        <v>188</v>
      </c>
      <c r="Y310" s="12" t="s">
        <v>1760</v>
      </c>
      <c r="Z310" s="80">
        <v>38</v>
      </c>
      <c r="AA310" s="722"/>
    </row>
    <row r="311" spans="1:27" ht="61.95" customHeight="1" x14ac:dyDescent="0.3">
      <c r="A311" s="226" t="s">
        <v>1879</v>
      </c>
      <c r="B311" s="226" t="s">
        <v>77</v>
      </c>
      <c r="C311" s="228" t="s">
        <v>183</v>
      </c>
      <c r="D311" s="192" t="s">
        <v>184</v>
      </c>
      <c r="E311" s="192" t="s">
        <v>1889</v>
      </c>
      <c r="F311" s="237">
        <v>11</v>
      </c>
      <c r="G311" s="785"/>
      <c r="T311" s="754"/>
      <c r="U311" s="69" t="s">
        <v>1760</v>
      </c>
      <c r="V311" s="12" t="s">
        <v>530</v>
      </c>
      <c r="W311" s="69" t="s">
        <v>165</v>
      </c>
      <c r="X311" s="334" t="s">
        <v>306</v>
      </c>
      <c r="Y311" s="12" t="s">
        <v>1760</v>
      </c>
      <c r="Z311" s="80">
        <v>30</v>
      </c>
      <c r="AA311" s="722"/>
    </row>
    <row r="312" spans="1:27" ht="118.95" customHeight="1" x14ac:dyDescent="0.3">
      <c r="A312" s="452" t="s">
        <v>1991</v>
      </c>
      <c r="B312" s="452" t="s">
        <v>319</v>
      </c>
      <c r="C312" s="451" t="s">
        <v>71</v>
      </c>
      <c r="D312" s="463" t="s">
        <v>116</v>
      </c>
      <c r="E312" s="452" t="s">
        <v>1889</v>
      </c>
      <c r="F312" s="467">
        <v>33</v>
      </c>
      <c r="G312" s="807">
        <f>SUM(F312,F313,F314)</f>
        <v>84</v>
      </c>
      <c r="T312" s="754"/>
      <c r="U312" s="69" t="s">
        <v>1760</v>
      </c>
      <c r="V312" s="12" t="s">
        <v>530</v>
      </c>
      <c r="W312" s="69" t="s">
        <v>176</v>
      </c>
      <c r="X312" s="210" t="s">
        <v>177</v>
      </c>
      <c r="Y312" s="12" t="s">
        <v>1760</v>
      </c>
      <c r="Z312" s="80">
        <v>16</v>
      </c>
      <c r="AA312" s="722"/>
    </row>
    <row r="313" spans="1:27" ht="46.5" customHeight="1" x14ac:dyDescent="0.3">
      <c r="A313" s="452" t="s">
        <v>1991</v>
      </c>
      <c r="B313" s="452" t="s">
        <v>319</v>
      </c>
      <c r="C313" s="451" t="s">
        <v>78</v>
      </c>
      <c r="D313" s="452" t="s">
        <v>503</v>
      </c>
      <c r="E313" s="452" t="s">
        <v>1889</v>
      </c>
      <c r="F313" s="467">
        <v>32</v>
      </c>
      <c r="G313" s="808"/>
      <c r="T313" s="754"/>
      <c r="U313" s="69" t="s">
        <v>1760</v>
      </c>
      <c r="V313" s="12" t="s">
        <v>530</v>
      </c>
      <c r="W313" s="69" t="s">
        <v>174</v>
      </c>
      <c r="X313" s="210" t="s">
        <v>175</v>
      </c>
      <c r="Y313" s="12" t="s">
        <v>1760</v>
      </c>
      <c r="Z313" s="80">
        <v>28</v>
      </c>
      <c r="AA313" s="722"/>
    </row>
    <row r="314" spans="1:27" ht="139.5" customHeight="1" x14ac:dyDescent="0.3">
      <c r="A314" s="452" t="s">
        <v>1991</v>
      </c>
      <c r="B314" s="452" t="s">
        <v>319</v>
      </c>
      <c r="C314" s="451" t="s">
        <v>176</v>
      </c>
      <c r="D314" s="463" t="s">
        <v>177</v>
      </c>
      <c r="E314" s="452" t="s">
        <v>1889</v>
      </c>
      <c r="F314" s="467">
        <v>19</v>
      </c>
      <c r="G314" s="809"/>
      <c r="T314" s="754"/>
      <c r="U314" s="69" t="s">
        <v>1760</v>
      </c>
      <c r="V314" s="12" t="s">
        <v>530</v>
      </c>
      <c r="W314" s="69" t="s">
        <v>244</v>
      </c>
      <c r="X314" s="12" t="s">
        <v>184</v>
      </c>
      <c r="Y314" s="12" t="s">
        <v>1760</v>
      </c>
      <c r="Z314" s="80">
        <v>27</v>
      </c>
      <c r="AA314" s="722"/>
    </row>
    <row r="315" spans="1:27" ht="61.95" customHeight="1" x14ac:dyDescent="0.3">
      <c r="A315" s="192" t="s">
        <v>1858</v>
      </c>
      <c r="B315" s="192" t="s">
        <v>64</v>
      </c>
      <c r="C315" s="228" t="s">
        <v>71</v>
      </c>
      <c r="D315" s="210" t="s">
        <v>116</v>
      </c>
      <c r="E315" s="192" t="s">
        <v>1889</v>
      </c>
      <c r="F315" s="237">
        <v>23</v>
      </c>
      <c r="G315" s="783">
        <f>SUM(F315,F316,F317,F318,F319)</f>
        <v>102</v>
      </c>
      <c r="H315" s="717">
        <f>SUM(G315,G320)</f>
        <v>137</v>
      </c>
      <c r="T315" s="754"/>
      <c r="U315" s="69" t="s">
        <v>1760</v>
      </c>
      <c r="V315" s="12" t="s">
        <v>530</v>
      </c>
      <c r="W315" s="69" t="s">
        <v>252</v>
      </c>
      <c r="X315" s="334" t="s">
        <v>253</v>
      </c>
      <c r="Y315" s="12" t="s">
        <v>1760</v>
      </c>
      <c r="Z315" s="80">
        <v>18</v>
      </c>
      <c r="AA315" s="722"/>
    </row>
    <row r="316" spans="1:27" ht="118.95" customHeight="1" x14ac:dyDescent="0.3">
      <c r="A316" s="192" t="s">
        <v>1858</v>
      </c>
      <c r="B316" s="192" t="s">
        <v>64</v>
      </c>
      <c r="C316" s="228" t="s">
        <v>78</v>
      </c>
      <c r="D316" s="192" t="s">
        <v>503</v>
      </c>
      <c r="E316" s="192" t="s">
        <v>1889</v>
      </c>
      <c r="F316" s="237">
        <v>14</v>
      </c>
      <c r="G316" s="784"/>
      <c r="H316" s="718"/>
      <c r="T316" s="754"/>
      <c r="U316" s="69" t="s">
        <v>1760</v>
      </c>
      <c r="V316" s="12" t="s">
        <v>530</v>
      </c>
      <c r="W316" s="69" t="s">
        <v>226</v>
      </c>
      <c r="X316" s="334" t="s">
        <v>227</v>
      </c>
      <c r="Y316" s="12" t="s">
        <v>1760</v>
      </c>
      <c r="Z316" s="80">
        <v>16</v>
      </c>
      <c r="AA316" s="722"/>
    </row>
    <row r="317" spans="1:27" ht="139.5" customHeight="1" x14ac:dyDescent="0.3">
      <c r="A317" s="192" t="s">
        <v>1858</v>
      </c>
      <c r="B317" s="192" t="s">
        <v>64</v>
      </c>
      <c r="C317" s="228" t="s">
        <v>65</v>
      </c>
      <c r="D317" s="192" t="s">
        <v>66</v>
      </c>
      <c r="E317" s="192" t="s">
        <v>1889</v>
      </c>
      <c r="F317" s="237">
        <v>27</v>
      </c>
      <c r="G317" s="784"/>
      <c r="H317" s="718"/>
      <c r="T317" s="754"/>
      <c r="U317" s="69" t="s">
        <v>1760</v>
      </c>
      <c r="V317" s="12" t="s">
        <v>530</v>
      </c>
      <c r="W317" s="69" t="s">
        <v>323</v>
      </c>
      <c r="X317" s="192" t="s">
        <v>324</v>
      </c>
      <c r="Y317" s="12" t="s">
        <v>1760</v>
      </c>
      <c r="Z317" s="80">
        <v>14</v>
      </c>
      <c r="AA317" s="722"/>
    </row>
    <row r="318" spans="1:27" ht="61.95" customHeight="1" x14ac:dyDescent="0.3">
      <c r="A318" s="192" t="s">
        <v>1858</v>
      </c>
      <c r="B318" s="192" t="s">
        <v>64</v>
      </c>
      <c r="C318" s="228" t="s">
        <v>101</v>
      </c>
      <c r="D318" s="192" t="s">
        <v>102</v>
      </c>
      <c r="E318" s="192" t="s">
        <v>1889</v>
      </c>
      <c r="F318" s="237">
        <v>18</v>
      </c>
      <c r="G318" s="784"/>
      <c r="H318" s="718"/>
      <c r="T318" s="754"/>
      <c r="U318" s="69" t="s">
        <v>1760</v>
      </c>
      <c r="V318" s="12" t="s">
        <v>530</v>
      </c>
      <c r="W318" s="69" t="s">
        <v>86</v>
      </c>
      <c r="X318" s="12" t="s">
        <v>87</v>
      </c>
      <c r="Y318" s="12" t="s">
        <v>1760</v>
      </c>
      <c r="Z318" s="80">
        <v>16</v>
      </c>
      <c r="AA318" s="722"/>
    </row>
    <row r="319" spans="1:27" ht="15.45" customHeight="1" x14ac:dyDescent="0.3">
      <c r="A319" s="192" t="s">
        <v>1858</v>
      </c>
      <c r="B319" s="192" t="s">
        <v>64</v>
      </c>
      <c r="C319" s="228" t="s">
        <v>157</v>
      </c>
      <c r="D319" s="192" t="s">
        <v>158</v>
      </c>
      <c r="E319" s="192" t="s">
        <v>1889</v>
      </c>
      <c r="F319" s="237">
        <v>20</v>
      </c>
      <c r="G319" s="785"/>
      <c r="H319" s="718"/>
      <c r="T319" s="754"/>
      <c r="U319" s="69" t="s">
        <v>1760</v>
      </c>
      <c r="V319" s="12" t="s">
        <v>530</v>
      </c>
      <c r="W319" s="69" t="s">
        <v>1796</v>
      </c>
      <c r="X319" s="12" t="s">
        <v>1797</v>
      </c>
      <c r="Y319" s="12" t="s">
        <v>1760</v>
      </c>
      <c r="Z319" s="80">
        <v>11</v>
      </c>
      <c r="AA319" s="723"/>
    </row>
    <row r="320" spans="1:27" ht="46.5" customHeight="1" x14ac:dyDescent="0.3">
      <c r="A320" s="192" t="s">
        <v>1858</v>
      </c>
      <c r="B320" s="192" t="s">
        <v>64</v>
      </c>
      <c r="C320" s="192" t="s">
        <v>297</v>
      </c>
      <c r="D320" s="192" t="s">
        <v>188</v>
      </c>
      <c r="E320" s="192" t="s">
        <v>1858</v>
      </c>
      <c r="F320" s="192">
        <v>19</v>
      </c>
      <c r="G320" s="717">
        <f>SUM(F320,F321)</f>
        <v>35</v>
      </c>
      <c r="H320" s="718"/>
      <c r="T320" s="754"/>
      <c r="U320" s="451" t="s">
        <v>1799</v>
      </c>
      <c r="V320" s="452" t="s">
        <v>530</v>
      </c>
      <c r="W320" s="451" t="s">
        <v>71</v>
      </c>
      <c r="X320" s="463" t="s">
        <v>116</v>
      </c>
      <c r="Y320" s="452" t="s">
        <v>1760</v>
      </c>
      <c r="Z320" s="467">
        <v>49</v>
      </c>
      <c r="AA320" s="807">
        <f>SUM(Z320,Z321,Z322,Z323,Z324,Z325,Z326)</f>
        <v>181</v>
      </c>
    </row>
    <row r="321" spans="1:28" ht="61.95" customHeight="1" x14ac:dyDescent="0.3">
      <c r="A321" s="192" t="s">
        <v>1858</v>
      </c>
      <c r="B321" s="192" t="s">
        <v>64</v>
      </c>
      <c r="C321" s="313" t="s">
        <v>117</v>
      </c>
      <c r="D321" s="290" t="s">
        <v>118</v>
      </c>
      <c r="E321" s="192" t="s">
        <v>1858</v>
      </c>
      <c r="F321" s="290">
        <v>16</v>
      </c>
      <c r="G321" s="719"/>
      <c r="H321" s="719"/>
      <c r="T321" s="754"/>
      <c r="U321" s="451" t="s">
        <v>1799</v>
      </c>
      <c r="V321" s="452" t="s">
        <v>530</v>
      </c>
      <c r="W321" s="451" t="s">
        <v>65</v>
      </c>
      <c r="X321" s="452" t="s">
        <v>66</v>
      </c>
      <c r="Y321" s="452" t="s">
        <v>1760</v>
      </c>
      <c r="Z321" s="467">
        <v>43</v>
      </c>
      <c r="AA321" s="808"/>
    </row>
    <row r="322" spans="1:28" ht="15.45" customHeight="1" x14ac:dyDescent="0.3">
      <c r="A322" s="452" t="s">
        <v>1889</v>
      </c>
      <c r="B322" s="452" t="s">
        <v>530</v>
      </c>
      <c r="C322" s="452" t="s">
        <v>78</v>
      </c>
      <c r="D322" s="452" t="s">
        <v>503</v>
      </c>
      <c r="E322" s="452" t="s">
        <v>1889</v>
      </c>
      <c r="F322" s="452">
        <v>54</v>
      </c>
      <c r="G322" s="451">
        <v>54</v>
      </c>
      <c r="T322" s="754"/>
      <c r="U322" s="451" t="s">
        <v>1799</v>
      </c>
      <c r="V322" s="452" t="s">
        <v>530</v>
      </c>
      <c r="W322" s="451" t="s">
        <v>101</v>
      </c>
      <c r="X322" s="452" t="s">
        <v>127</v>
      </c>
      <c r="Y322" s="452" t="s">
        <v>1760</v>
      </c>
      <c r="Z322" s="467">
        <v>18</v>
      </c>
      <c r="AA322" s="808"/>
    </row>
    <row r="323" spans="1:28" ht="46.5" customHeight="1" x14ac:dyDescent="0.3">
      <c r="A323" s="192" t="s">
        <v>2008</v>
      </c>
      <c r="B323" s="192" t="s">
        <v>319</v>
      </c>
      <c r="C323" s="192" t="s">
        <v>244</v>
      </c>
      <c r="D323" s="210" t="s">
        <v>245</v>
      </c>
      <c r="E323" s="192" t="s">
        <v>1889</v>
      </c>
      <c r="F323" s="192">
        <v>19</v>
      </c>
      <c r="G323" s="228">
        <v>19</v>
      </c>
      <c r="T323" s="754"/>
      <c r="U323" s="451" t="s">
        <v>1799</v>
      </c>
      <c r="V323" s="452" t="s">
        <v>530</v>
      </c>
      <c r="W323" s="451" t="s">
        <v>78</v>
      </c>
      <c r="X323" s="452" t="s">
        <v>503</v>
      </c>
      <c r="Y323" s="452" t="s">
        <v>1760</v>
      </c>
      <c r="Z323" s="467">
        <v>24</v>
      </c>
      <c r="AA323" s="808"/>
    </row>
    <row r="324" spans="1:28" ht="46.8" x14ac:dyDescent="0.3">
      <c r="A324" s="452" t="s">
        <v>1859</v>
      </c>
      <c r="B324" s="452" t="s">
        <v>64</v>
      </c>
      <c r="C324" s="451" t="s">
        <v>1372</v>
      </c>
      <c r="D324" s="463" t="s">
        <v>145</v>
      </c>
      <c r="E324" s="452" t="s">
        <v>1859</v>
      </c>
      <c r="F324" s="452">
        <v>11</v>
      </c>
      <c r="G324" s="451">
        <v>11</v>
      </c>
      <c r="U324" s="452" t="s">
        <v>1799</v>
      </c>
      <c r="V324" s="452" t="s">
        <v>530</v>
      </c>
      <c r="W324" s="451" t="s">
        <v>117</v>
      </c>
      <c r="X324" s="452" t="s">
        <v>118</v>
      </c>
      <c r="Y324" s="452" t="s">
        <v>1760</v>
      </c>
      <c r="Z324" s="467">
        <v>14</v>
      </c>
      <c r="AA324" s="808"/>
    </row>
    <row r="325" spans="1:28" ht="170.55" customHeight="1" x14ac:dyDescent="0.3">
      <c r="A325" s="192" t="s">
        <v>709</v>
      </c>
      <c r="B325" s="192" t="s">
        <v>200</v>
      </c>
      <c r="C325" s="228" t="s">
        <v>1155</v>
      </c>
      <c r="D325" s="210" t="s">
        <v>116</v>
      </c>
      <c r="E325" s="192" t="s">
        <v>2059</v>
      </c>
      <c r="F325" s="237">
        <v>60</v>
      </c>
      <c r="G325" s="783">
        <f>SUM(F325,F326)</f>
        <v>71</v>
      </c>
      <c r="U325" s="452" t="s">
        <v>1799</v>
      </c>
      <c r="V325" s="452" t="s">
        <v>530</v>
      </c>
      <c r="W325" s="451" t="s">
        <v>144</v>
      </c>
      <c r="X325" s="463" t="s">
        <v>145</v>
      </c>
      <c r="Y325" s="452" t="s">
        <v>1760</v>
      </c>
      <c r="Z325" s="467">
        <v>18</v>
      </c>
      <c r="AA325" s="808"/>
    </row>
    <row r="326" spans="1:28" ht="108.45" customHeight="1" x14ac:dyDescent="0.3">
      <c r="A326" s="192" t="s">
        <v>709</v>
      </c>
      <c r="B326" s="192" t="s">
        <v>200</v>
      </c>
      <c r="C326" s="228" t="s">
        <v>176</v>
      </c>
      <c r="D326" s="210" t="s">
        <v>177</v>
      </c>
      <c r="E326" s="192" t="s">
        <v>2059</v>
      </c>
      <c r="F326" s="237">
        <v>11</v>
      </c>
      <c r="G326" s="785"/>
      <c r="U326" s="452" t="s">
        <v>1799</v>
      </c>
      <c r="V326" s="452" t="s">
        <v>530</v>
      </c>
      <c r="W326" s="451" t="s">
        <v>157</v>
      </c>
      <c r="X326" s="452" t="s">
        <v>158</v>
      </c>
      <c r="Y326" s="452" t="s">
        <v>1760</v>
      </c>
      <c r="Z326" s="467">
        <v>15</v>
      </c>
      <c r="AA326" s="809"/>
    </row>
    <row r="327" spans="1:28" ht="153" customHeight="1" x14ac:dyDescent="0.3">
      <c r="A327" s="452" t="s">
        <v>2065</v>
      </c>
      <c r="B327" s="452" t="s">
        <v>530</v>
      </c>
      <c r="C327" s="451" t="s">
        <v>1155</v>
      </c>
      <c r="D327" s="463" t="s">
        <v>116</v>
      </c>
      <c r="E327" s="452" t="s">
        <v>2059</v>
      </c>
      <c r="F327" s="467">
        <v>42</v>
      </c>
      <c r="G327" s="807">
        <f>SUM(F327,F328,F329,F330,F331)</f>
        <v>104</v>
      </c>
      <c r="T327" s="774" t="s">
        <v>2457</v>
      </c>
      <c r="U327" s="228" t="s">
        <v>1877</v>
      </c>
      <c r="V327" s="192" t="s">
        <v>64</v>
      </c>
      <c r="W327" s="228" t="s">
        <v>65</v>
      </c>
      <c r="X327" s="192" t="s">
        <v>66</v>
      </c>
      <c r="Y327" s="192" t="s">
        <v>1877</v>
      </c>
      <c r="Z327" s="237">
        <v>21</v>
      </c>
      <c r="AA327" s="813">
        <f>SUM(Z327,Z328)</f>
        <v>35</v>
      </c>
      <c r="AB327" s="778">
        <f>SUM(AA327,AA329)</f>
        <v>47</v>
      </c>
    </row>
    <row r="328" spans="1:28" ht="118.95" customHeight="1" x14ac:dyDescent="0.3">
      <c r="A328" s="452" t="s">
        <v>2065</v>
      </c>
      <c r="B328" s="452" t="s">
        <v>530</v>
      </c>
      <c r="C328" s="451" t="s">
        <v>1170</v>
      </c>
      <c r="D328" s="452" t="s">
        <v>66</v>
      </c>
      <c r="E328" s="452" t="s">
        <v>2059</v>
      </c>
      <c r="F328" s="467">
        <v>22</v>
      </c>
      <c r="G328" s="808"/>
      <c r="T328" s="754"/>
      <c r="U328" s="228" t="s">
        <v>1877</v>
      </c>
      <c r="V328" s="192" t="s">
        <v>64</v>
      </c>
      <c r="W328" s="228" t="s">
        <v>78</v>
      </c>
      <c r="X328" s="192" t="s">
        <v>79</v>
      </c>
      <c r="Y328" s="192" t="s">
        <v>1877</v>
      </c>
      <c r="Z328" s="237">
        <v>14</v>
      </c>
      <c r="AA328" s="817"/>
      <c r="AB328" s="779"/>
    </row>
    <row r="329" spans="1:28" ht="139.5" customHeight="1" x14ac:dyDescent="0.3">
      <c r="A329" s="452" t="s">
        <v>2065</v>
      </c>
      <c r="B329" s="452" t="s">
        <v>530</v>
      </c>
      <c r="C329" s="451" t="s">
        <v>1208</v>
      </c>
      <c r="D329" s="452" t="s">
        <v>102</v>
      </c>
      <c r="E329" s="452" t="s">
        <v>2059</v>
      </c>
      <c r="F329" s="467">
        <v>16</v>
      </c>
      <c r="G329" s="808"/>
      <c r="T329" s="754"/>
      <c r="U329" s="228" t="s">
        <v>1877</v>
      </c>
      <c r="V329" s="192" t="s">
        <v>64</v>
      </c>
      <c r="W329" s="192" t="s">
        <v>71</v>
      </c>
      <c r="X329" s="210" t="s">
        <v>116</v>
      </c>
      <c r="Y329" s="192" t="s">
        <v>1889</v>
      </c>
      <c r="Z329" s="192">
        <v>12</v>
      </c>
      <c r="AA329" s="292">
        <v>12</v>
      </c>
      <c r="AB329" s="780"/>
    </row>
    <row r="330" spans="1:28" ht="77.55" customHeight="1" x14ac:dyDescent="0.3">
      <c r="A330" s="452" t="s">
        <v>2065</v>
      </c>
      <c r="B330" s="452" t="s">
        <v>530</v>
      </c>
      <c r="C330" s="451" t="s">
        <v>117</v>
      </c>
      <c r="D330" s="452" t="s">
        <v>118</v>
      </c>
      <c r="E330" s="452" t="s">
        <v>2059</v>
      </c>
      <c r="F330" s="467">
        <v>13</v>
      </c>
      <c r="G330" s="808"/>
      <c r="T330" s="754"/>
      <c r="U330" s="451" t="s">
        <v>1878</v>
      </c>
      <c r="V330" s="452" t="s">
        <v>64</v>
      </c>
      <c r="W330" s="451" t="s">
        <v>297</v>
      </c>
      <c r="X330" s="452" t="s">
        <v>188</v>
      </c>
      <c r="Y330" s="478" t="s">
        <v>1878</v>
      </c>
      <c r="Z330" s="478">
        <v>36</v>
      </c>
      <c r="AA330" s="810">
        <f>SUM(Z330,Z331,Z332,Z333,Z334,Z335)</f>
        <v>138</v>
      </c>
      <c r="AB330" s="775">
        <f>SUM(AA330,AA336)</f>
        <v>157</v>
      </c>
    </row>
    <row r="331" spans="1:28" ht="61.95" customHeight="1" x14ac:dyDescent="0.3">
      <c r="A331" s="452" t="s">
        <v>2065</v>
      </c>
      <c r="B331" s="452" t="s">
        <v>530</v>
      </c>
      <c r="C331" s="451" t="s">
        <v>1078</v>
      </c>
      <c r="D331" s="452" t="s">
        <v>158</v>
      </c>
      <c r="E331" s="452" t="s">
        <v>2059</v>
      </c>
      <c r="F331" s="467">
        <v>11</v>
      </c>
      <c r="G331" s="809"/>
      <c r="T331" s="754"/>
      <c r="U331" s="451" t="s">
        <v>1878</v>
      </c>
      <c r="V331" s="452" t="s">
        <v>64</v>
      </c>
      <c r="W331" s="451" t="s">
        <v>101</v>
      </c>
      <c r="X331" s="452" t="s">
        <v>102</v>
      </c>
      <c r="Y331" s="452" t="s">
        <v>1878</v>
      </c>
      <c r="Z331" s="452">
        <v>24</v>
      </c>
      <c r="AA331" s="811"/>
      <c r="AB331" s="776"/>
    </row>
    <row r="332" spans="1:28" ht="46.5" customHeight="1" x14ac:dyDescent="0.3">
      <c r="A332" s="192" t="s">
        <v>2069</v>
      </c>
      <c r="B332" s="192" t="s">
        <v>530</v>
      </c>
      <c r="C332" s="228" t="s">
        <v>1155</v>
      </c>
      <c r="D332" s="210" t="s">
        <v>116</v>
      </c>
      <c r="E332" s="192" t="s">
        <v>2059</v>
      </c>
      <c r="F332" s="237">
        <v>25</v>
      </c>
      <c r="G332" s="783">
        <f>SUM(F332,F333,F334,F335,F336,F337,F338,F339,F340,F341)</f>
        <v>247</v>
      </c>
      <c r="T332" s="754"/>
      <c r="U332" s="451" t="s">
        <v>1878</v>
      </c>
      <c r="V332" s="452" t="s">
        <v>64</v>
      </c>
      <c r="W332" s="451" t="s">
        <v>117</v>
      </c>
      <c r="X332" s="452" t="s">
        <v>118</v>
      </c>
      <c r="Y332" s="452" t="s">
        <v>1878</v>
      </c>
      <c r="Z332" s="452">
        <v>28</v>
      </c>
      <c r="AA332" s="811"/>
      <c r="AB332" s="776"/>
    </row>
    <row r="333" spans="1:28" ht="61.95" customHeight="1" x14ac:dyDescent="0.3">
      <c r="A333" s="192" t="s">
        <v>2069</v>
      </c>
      <c r="B333" s="192" t="s">
        <v>530</v>
      </c>
      <c r="C333" s="228" t="s">
        <v>1170</v>
      </c>
      <c r="D333" s="192" t="s">
        <v>66</v>
      </c>
      <c r="E333" s="192" t="s">
        <v>2059</v>
      </c>
      <c r="F333" s="237">
        <v>66</v>
      </c>
      <c r="G333" s="784"/>
      <c r="T333" s="754"/>
      <c r="U333" s="451" t="s">
        <v>1878</v>
      </c>
      <c r="V333" s="452" t="s">
        <v>64</v>
      </c>
      <c r="W333" s="451" t="s">
        <v>78</v>
      </c>
      <c r="X333" s="452" t="s">
        <v>503</v>
      </c>
      <c r="Y333" s="452" t="s">
        <v>1878</v>
      </c>
      <c r="Z333" s="452">
        <v>13</v>
      </c>
      <c r="AA333" s="811"/>
      <c r="AB333" s="776"/>
    </row>
    <row r="334" spans="1:28" ht="139.5" customHeight="1" x14ac:dyDescent="0.3">
      <c r="A334" s="192" t="s">
        <v>2069</v>
      </c>
      <c r="B334" s="192" t="s">
        <v>530</v>
      </c>
      <c r="C334" s="228" t="s">
        <v>78</v>
      </c>
      <c r="D334" s="192" t="s">
        <v>79</v>
      </c>
      <c r="E334" s="192" t="s">
        <v>2059</v>
      </c>
      <c r="F334" s="237">
        <v>24</v>
      </c>
      <c r="G334" s="784"/>
      <c r="T334" s="754"/>
      <c r="U334" s="451" t="s">
        <v>1878</v>
      </c>
      <c r="V334" s="452" t="s">
        <v>64</v>
      </c>
      <c r="W334" s="451" t="s">
        <v>65</v>
      </c>
      <c r="X334" s="452" t="s">
        <v>66</v>
      </c>
      <c r="Y334" s="452" t="s">
        <v>1878</v>
      </c>
      <c r="Z334" s="452">
        <v>19</v>
      </c>
      <c r="AA334" s="811"/>
      <c r="AB334" s="776"/>
    </row>
    <row r="335" spans="1:28" ht="61.95" customHeight="1" x14ac:dyDescent="0.3">
      <c r="A335" s="192" t="s">
        <v>2069</v>
      </c>
      <c r="B335" s="192" t="s">
        <v>530</v>
      </c>
      <c r="C335" s="228" t="s">
        <v>1208</v>
      </c>
      <c r="D335" s="192" t="s">
        <v>102</v>
      </c>
      <c r="E335" s="192" t="s">
        <v>2059</v>
      </c>
      <c r="F335" s="237">
        <v>19</v>
      </c>
      <c r="G335" s="784"/>
      <c r="T335" s="754"/>
      <c r="U335" s="451" t="s">
        <v>1878</v>
      </c>
      <c r="V335" s="452" t="s">
        <v>64</v>
      </c>
      <c r="W335" s="451" t="s">
        <v>284</v>
      </c>
      <c r="X335" s="463" t="s">
        <v>285</v>
      </c>
      <c r="Y335" s="452" t="s">
        <v>1878</v>
      </c>
      <c r="Z335" s="452">
        <v>18</v>
      </c>
      <c r="AA335" s="812"/>
      <c r="AB335" s="776"/>
    </row>
    <row r="336" spans="1:28" ht="61.95" customHeight="1" x14ac:dyDescent="0.3">
      <c r="A336" s="192" t="s">
        <v>2069</v>
      </c>
      <c r="B336" s="192" t="s">
        <v>530</v>
      </c>
      <c r="C336" s="228" t="s">
        <v>117</v>
      </c>
      <c r="D336" s="192" t="s">
        <v>118</v>
      </c>
      <c r="E336" s="192" t="s">
        <v>2059</v>
      </c>
      <c r="F336" s="237">
        <v>21</v>
      </c>
      <c r="G336" s="784"/>
      <c r="T336" s="754"/>
      <c r="U336" s="451" t="s">
        <v>1878</v>
      </c>
      <c r="V336" s="452" t="s">
        <v>64</v>
      </c>
      <c r="W336" s="451" t="s">
        <v>71</v>
      </c>
      <c r="X336" s="596" t="s">
        <v>116</v>
      </c>
      <c r="Y336" s="452" t="s">
        <v>1889</v>
      </c>
      <c r="Z336" s="467">
        <v>19</v>
      </c>
      <c r="AA336" s="484">
        <v>19</v>
      </c>
      <c r="AB336" s="777"/>
    </row>
    <row r="337" spans="1:28" ht="61.95" customHeight="1" x14ac:dyDescent="0.3">
      <c r="A337" s="192" t="s">
        <v>2069</v>
      </c>
      <c r="B337" s="192" t="s">
        <v>530</v>
      </c>
      <c r="C337" s="228" t="s">
        <v>297</v>
      </c>
      <c r="D337" s="192" t="s">
        <v>188</v>
      </c>
      <c r="E337" s="192" t="s">
        <v>2059</v>
      </c>
      <c r="F337" s="237">
        <v>35</v>
      </c>
      <c r="G337" s="784"/>
      <c r="T337" s="754"/>
      <c r="U337" s="489" t="s">
        <v>1879</v>
      </c>
      <c r="V337" s="226" t="s">
        <v>77</v>
      </c>
      <c r="W337" s="228" t="s">
        <v>71</v>
      </c>
      <c r="X337" s="210" t="s">
        <v>116</v>
      </c>
      <c r="Y337" s="192" t="s">
        <v>1889</v>
      </c>
      <c r="Z337" s="237">
        <v>92</v>
      </c>
      <c r="AA337" s="813">
        <f>SUM(Z337,Z338,Z339,Z340,Z341,Z342,Z343,Z344,Z345)</f>
        <v>250</v>
      </c>
      <c r="AB337" s="778">
        <f>SUM(AA337,AA346)</f>
        <v>341</v>
      </c>
    </row>
    <row r="338" spans="1:28" ht="61.95" customHeight="1" x14ac:dyDescent="0.3">
      <c r="A338" s="192" t="s">
        <v>2069</v>
      </c>
      <c r="B338" s="192" t="s">
        <v>530</v>
      </c>
      <c r="C338" s="228" t="s">
        <v>1078</v>
      </c>
      <c r="D338" s="192" t="s">
        <v>158</v>
      </c>
      <c r="E338" s="192" t="s">
        <v>2059</v>
      </c>
      <c r="F338" s="237">
        <v>12</v>
      </c>
      <c r="G338" s="784"/>
      <c r="T338" s="754"/>
      <c r="U338" s="489" t="s">
        <v>1879</v>
      </c>
      <c r="V338" s="226" t="s">
        <v>77</v>
      </c>
      <c r="W338" s="228" t="s">
        <v>78</v>
      </c>
      <c r="X338" s="192" t="s">
        <v>503</v>
      </c>
      <c r="Y338" s="192" t="s">
        <v>1889</v>
      </c>
      <c r="Z338" s="237">
        <v>14</v>
      </c>
      <c r="AA338" s="814"/>
      <c r="AB338" s="779"/>
    </row>
    <row r="339" spans="1:28" ht="46.5" customHeight="1" x14ac:dyDescent="0.3">
      <c r="A339" s="192" t="s">
        <v>2069</v>
      </c>
      <c r="B339" s="192" t="s">
        <v>530</v>
      </c>
      <c r="C339" s="228" t="s">
        <v>1372</v>
      </c>
      <c r="D339" s="210" t="s">
        <v>145</v>
      </c>
      <c r="E339" s="192" t="s">
        <v>2059</v>
      </c>
      <c r="F339" s="237">
        <v>13</v>
      </c>
      <c r="G339" s="784"/>
      <c r="T339" s="754"/>
      <c r="U339" s="489" t="s">
        <v>1879</v>
      </c>
      <c r="V339" s="226" t="s">
        <v>77</v>
      </c>
      <c r="W339" s="228" t="s">
        <v>65</v>
      </c>
      <c r="X339" s="192" t="s">
        <v>66</v>
      </c>
      <c r="Y339" s="192" t="s">
        <v>1889</v>
      </c>
      <c r="Z339" s="237">
        <v>41</v>
      </c>
      <c r="AA339" s="814"/>
      <c r="AB339" s="779"/>
    </row>
    <row r="340" spans="1:28" ht="31.05" customHeight="1" x14ac:dyDescent="0.3">
      <c r="A340" s="192" t="s">
        <v>2069</v>
      </c>
      <c r="B340" s="192" t="s">
        <v>530</v>
      </c>
      <c r="C340" s="228" t="s">
        <v>174</v>
      </c>
      <c r="D340" s="210" t="s">
        <v>175</v>
      </c>
      <c r="E340" s="192" t="s">
        <v>2059</v>
      </c>
      <c r="F340" s="237">
        <v>18</v>
      </c>
      <c r="G340" s="784"/>
      <c r="T340" s="754"/>
      <c r="U340" s="489" t="s">
        <v>1879</v>
      </c>
      <c r="V340" s="226" t="s">
        <v>77</v>
      </c>
      <c r="W340" s="228" t="s">
        <v>101</v>
      </c>
      <c r="X340" s="192" t="s">
        <v>102</v>
      </c>
      <c r="Y340" s="192" t="s">
        <v>1889</v>
      </c>
      <c r="Z340" s="237">
        <v>25</v>
      </c>
      <c r="AA340" s="814"/>
      <c r="AB340" s="779"/>
    </row>
    <row r="341" spans="1:28" ht="118.95" customHeight="1" x14ac:dyDescent="0.3">
      <c r="A341" s="192" t="s">
        <v>2069</v>
      </c>
      <c r="B341" s="192" t="s">
        <v>530</v>
      </c>
      <c r="C341" s="228" t="s">
        <v>183</v>
      </c>
      <c r="D341" s="192" t="s">
        <v>184</v>
      </c>
      <c r="E341" s="192" t="s">
        <v>2059</v>
      </c>
      <c r="F341" s="237">
        <v>14</v>
      </c>
      <c r="G341" s="785"/>
      <c r="T341" s="754"/>
      <c r="U341" s="489" t="s">
        <v>1879</v>
      </c>
      <c r="V341" s="226" t="s">
        <v>77</v>
      </c>
      <c r="W341" s="228" t="s">
        <v>157</v>
      </c>
      <c r="X341" s="192" t="s">
        <v>158</v>
      </c>
      <c r="Y341" s="192" t="s">
        <v>1889</v>
      </c>
      <c r="Z341" s="237">
        <v>16</v>
      </c>
      <c r="AA341" s="814"/>
      <c r="AB341" s="779"/>
    </row>
    <row r="342" spans="1:28" ht="85.05" customHeight="1" x14ac:dyDescent="0.3">
      <c r="A342" s="452" t="s">
        <v>2066</v>
      </c>
      <c r="B342" s="452" t="s">
        <v>319</v>
      </c>
      <c r="C342" s="451" t="s">
        <v>1155</v>
      </c>
      <c r="D342" s="463" t="s">
        <v>116</v>
      </c>
      <c r="E342" s="452" t="s">
        <v>2059</v>
      </c>
      <c r="F342" s="467">
        <v>22</v>
      </c>
      <c r="G342" s="807">
        <f>SUM(F342,F343)</f>
        <v>34</v>
      </c>
      <c r="T342" s="754"/>
      <c r="U342" s="489" t="s">
        <v>1879</v>
      </c>
      <c r="V342" s="226" t="s">
        <v>77</v>
      </c>
      <c r="W342" s="228" t="s">
        <v>176</v>
      </c>
      <c r="X342" s="210" t="s">
        <v>177</v>
      </c>
      <c r="Y342" s="192" t="s">
        <v>1889</v>
      </c>
      <c r="Z342" s="237">
        <v>14</v>
      </c>
      <c r="AA342" s="814"/>
      <c r="AB342" s="779"/>
    </row>
    <row r="343" spans="1:28" ht="15.45" customHeight="1" x14ac:dyDescent="0.3">
      <c r="A343" s="452" t="s">
        <v>2066</v>
      </c>
      <c r="B343" s="452" t="s">
        <v>319</v>
      </c>
      <c r="C343" s="451" t="s">
        <v>78</v>
      </c>
      <c r="D343" s="452" t="s">
        <v>79</v>
      </c>
      <c r="E343" s="452" t="s">
        <v>2059</v>
      </c>
      <c r="F343" s="467">
        <v>12</v>
      </c>
      <c r="G343" s="809"/>
      <c r="T343" s="754"/>
      <c r="U343" s="489" t="s">
        <v>1879</v>
      </c>
      <c r="V343" s="226" t="s">
        <v>77</v>
      </c>
      <c r="W343" s="228" t="s">
        <v>117</v>
      </c>
      <c r="X343" s="192" t="s">
        <v>118</v>
      </c>
      <c r="Y343" s="192" t="s">
        <v>1889</v>
      </c>
      <c r="Z343" s="237">
        <v>21</v>
      </c>
      <c r="AA343" s="814"/>
      <c r="AB343" s="779"/>
    </row>
    <row r="344" spans="1:28" ht="139.5" customHeight="1" x14ac:dyDescent="0.3">
      <c r="A344" s="192" t="s">
        <v>2063</v>
      </c>
      <c r="B344" s="192" t="s">
        <v>319</v>
      </c>
      <c r="C344" s="228" t="s">
        <v>1155</v>
      </c>
      <c r="D344" s="210" t="s">
        <v>116</v>
      </c>
      <c r="E344" s="192" t="s">
        <v>2059</v>
      </c>
      <c r="F344" s="237">
        <v>20</v>
      </c>
      <c r="G344" s="783">
        <f>SUM(F344,F345,F346,F347,F348,F349,F350,F351,F352,F353)</f>
        <v>182</v>
      </c>
      <c r="T344" s="754"/>
      <c r="U344" s="489" t="s">
        <v>1879</v>
      </c>
      <c r="V344" s="226" t="s">
        <v>77</v>
      </c>
      <c r="W344" s="228" t="s">
        <v>1372</v>
      </c>
      <c r="X344" s="210" t="s">
        <v>145</v>
      </c>
      <c r="Y344" s="192" t="s">
        <v>1889</v>
      </c>
      <c r="Z344" s="237">
        <v>16</v>
      </c>
      <c r="AA344" s="814"/>
      <c r="AB344" s="779"/>
    </row>
    <row r="345" spans="1:28" ht="77.55" customHeight="1" x14ac:dyDescent="0.3">
      <c r="A345" s="192" t="s">
        <v>2063</v>
      </c>
      <c r="B345" s="192" t="s">
        <v>319</v>
      </c>
      <c r="C345" s="228" t="s">
        <v>1170</v>
      </c>
      <c r="D345" s="192" t="s">
        <v>66</v>
      </c>
      <c r="E345" s="192" t="s">
        <v>2059</v>
      </c>
      <c r="F345" s="237">
        <v>23</v>
      </c>
      <c r="G345" s="784"/>
      <c r="T345" s="754"/>
      <c r="U345" s="489" t="s">
        <v>1879</v>
      </c>
      <c r="V345" s="226" t="s">
        <v>77</v>
      </c>
      <c r="W345" s="228" t="s">
        <v>183</v>
      </c>
      <c r="X345" s="192" t="s">
        <v>184</v>
      </c>
      <c r="Y345" s="192" t="s">
        <v>1889</v>
      </c>
      <c r="Z345" s="237">
        <v>11</v>
      </c>
      <c r="AA345" s="815"/>
      <c r="AB345" s="779"/>
    </row>
    <row r="346" spans="1:28" ht="139.5" customHeight="1" x14ac:dyDescent="0.3">
      <c r="A346" s="192" t="s">
        <v>2063</v>
      </c>
      <c r="B346" s="192" t="s">
        <v>319</v>
      </c>
      <c r="C346" s="228" t="s">
        <v>78</v>
      </c>
      <c r="D346" s="192" t="s">
        <v>79</v>
      </c>
      <c r="E346" s="192" t="s">
        <v>2059</v>
      </c>
      <c r="F346" s="237">
        <v>19</v>
      </c>
      <c r="G346" s="784"/>
      <c r="T346" s="754"/>
      <c r="U346" s="489" t="s">
        <v>1879</v>
      </c>
      <c r="V346" s="226" t="s">
        <v>77</v>
      </c>
      <c r="W346" s="118" t="s">
        <v>1155</v>
      </c>
      <c r="X346" s="82" t="s">
        <v>116</v>
      </c>
      <c r="Y346" s="118" t="s">
        <v>2142</v>
      </c>
      <c r="Z346" s="118">
        <v>63</v>
      </c>
      <c r="AA346" s="90">
        <f>SUM(Z346,Z347)</f>
        <v>91</v>
      </c>
      <c r="AB346" s="779"/>
    </row>
    <row r="347" spans="1:28" ht="15.45" customHeight="1" x14ac:dyDescent="0.3">
      <c r="A347" s="192" t="s">
        <v>2063</v>
      </c>
      <c r="B347" s="192" t="s">
        <v>319</v>
      </c>
      <c r="C347" s="228" t="s">
        <v>1208</v>
      </c>
      <c r="D347" s="192" t="s">
        <v>102</v>
      </c>
      <c r="E347" s="192" t="s">
        <v>2059</v>
      </c>
      <c r="F347" s="237">
        <v>25</v>
      </c>
      <c r="G347" s="784"/>
      <c r="T347" s="754"/>
      <c r="U347" s="489" t="s">
        <v>1879</v>
      </c>
      <c r="V347" s="226" t="s">
        <v>77</v>
      </c>
      <c r="W347" s="118" t="s">
        <v>86</v>
      </c>
      <c r="X347" s="118" t="s">
        <v>315</v>
      </c>
      <c r="Y347" s="118" t="s">
        <v>2142</v>
      </c>
      <c r="Z347" s="118">
        <v>28</v>
      </c>
      <c r="AA347" s="595"/>
      <c r="AB347" s="780"/>
    </row>
    <row r="348" spans="1:28" ht="61.95" customHeight="1" x14ac:dyDescent="0.3">
      <c r="A348" s="192" t="s">
        <v>2063</v>
      </c>
      <c r="B348" s="192" t="s">
        <v>319</v>
      </c>
      <c r="C348" s="228" t="s">
        <v>117</v>
      </c>
      <c r="D348" s="192" t="s">
        <v>118</v>
      </c>
      <c r="E348" s="192" t="s">
        <v>2059</v>
      </c>
      <c r="F348" s="237">
        <v>22</v>
      </c>
      <c r="G348" s="784"/>
      <c r="T348" s="754"/>
      <c r="U348" s="451" t="s">
        <v>1991</v>
      </c>
      <c r="V348" s="452" t="s">
        <v>319</v>
      </c>
      <c r="W348" s="451" t="s">
        <v>71</v>
      </c>
      <c r="X348" s="463" t="s">
        <v>116</v>
      </c>
      <c r="Y348" s="452" t="s">
        <v>1889</v>
      </c>
      <c r="Z348" s="467">
        <v>33</v>
      </c>
      <c r="AA348" s="799">
        <f>SUM(Z348,Z349,Z350)</f>
        <v>84</v>
      </c>
      <c r="AB348" s="775">
        <f>SUM(AA348,AA351)</f>
        <v>152</v>
      </c>
    </row>
    <row r="349" spans="1:28" ht="15.45" customHeight="1" x14ac:dyDescent="0.3">
      <c r="A349" s="192" t="s">
        <v>2063</v>
      </c>
      <c r="B349" s="192" t="s">
        <v>319</v>
      </c>
      <c r="C349" s="228" t="s">
        <v>297</v>
      </c>
      <c r="D349" s="192" t="s">
        <v>188</v>
      </c>
      <c r="E349" s="192" t="s">
        <v>2059</v>
      </c>
      <c r="F349" s="237">
        <v>11</v>
      </c>
      <c r="G349" s="784"/>
      <c r="T349" s="754"/>
      <c r="U349" s="451" t="s">
        <v>1991</v>
      </c>
      <c r="V349" s="452" t="s">
        <v>319</v>
      </c>
      <c r="W349" s="451" t="s">
        <v>78</v>
      </c>
      <c r="X349" s="452" t="s">
        <v>503</v>
      </c>
      <c r="Y349" s="452" t="s">
        <v>1889</v>
      </c>
      <c r="Z349" s="467">
        <v>32</v>
      </c>
      <c r="AA349" s="800"/>
      <c r="AB349" s="776"/>
    </row>
    <row r="350" spans="1:28" ht="61.95" customHeight="1" x14ac:dyDescent="0.3">
      <c r="A350" s="192" t="s">
        <v>2063</v>
      </c>
      <c r="B350" s="192" t="s">
        <v>319</v>
      </c>
      <c r="C350" s="228" t="s">
        <v>1078</v>
      </c>
      <c r="D350" s="192" t="s">
        <v>158</v>
      </c>
      <c r="E350" s="192" t="s">
        <v>2059</v>
      </c>
      <c r="F350" s="237">
        <v>19</v>
      </c>
      <c r="G350" s="784"/>
      <c r="T350" s="754"/>
      <c r="U350" s="451" t="s">
        <v>1991</v>
      </c>
      <c r="V350" s="452" t="s">
        <v>319</v>
      </c>
      <c r="W350" s="451" t="s">
        <v>176</v>
      </c>
      <c r="X350" s="463" t="s">
        <v>177</v>
      </c>
      <c r="Y350" s="452" t="s">
        <v>1889</v>
      </c>
      <c r="Z350" s="467">
        <v>19</v>
      </c>
      <c r="AA350" s="801"/>
      <c r="AB350" s="776"/>
    </row>
    <row r="351" spans="1:28" ht="61.95" customHeight="1" x14ac:dyDescent="0.3">
      <c r="A351" s="192" t="s">
        <v>2063</v>
      </c>
      <c r="B351" s="192" t="s">
        <v>319</v>
      </c>
      <c r="C351" s="228" t="s">
        <v>176</v>
      </c>
      <c r="D351" s="210" t="s">
        <v>177</v>
      </c>
      <c r="E351" s="192" t="s">
        <v>2059</v>
      </c>
      <c r="F351" s="237">
        <v>12</v>
      </c>
      <c r="G351" s="784"/>
      <c r="T351" s="754"/>
      <c r="U351" s="451" t="s">
        <v>1991</v>
      </c>
      <c r="V351" s="452" t="s">
        <v>319</v>
      </c>
      <c r="W351" s="435" t="s">
        <v>1155</v>
      </c>
      <c r="X351" s="438" t="s">
        <v>116</v>
      </c>
      <c r="Y351" s="435" t="s">
        <v>2142</v>
      </c>
      <c r="Z351" s="435">
        <v>68</v>
      </c>
      <c r="AA351" s="436">
        <v>68</v>
      </c>
      <c r="AB351" s="777"/>
    </row>
    <row r="352" spans="1:28" ht="61.95" customHeight="1" x14ac:dyDescent="0.3">
      <c r="A352" s="192" t="s">
        <v>2063</v>
      </c>
      <c r="B352" s="192" t="s">
        <v>319</v>
      </c>
      <c r="C352" s="228" t="s">
        <v>1372</v>
      </c>
      <c r="D352" s="210" t="s">
        <v>145</v>
      </c>
      <c r="E352" s="192" t="s">
        <v>2059</v>
      </c>
      <c r="F352" s="237">
        <v>16</v>
      </c>
      <c r="G352" s="784"/>
      <c r="T352" s="754"/>
      <c r="U352" s="228" t="s">
        <v>1858</v>
      </c>
      <c r="V352" s="192" t="s">
        <v>64</v>
      </c>
      <c r="W352" s="228" t="s">
        <v>71</v>
      </c>
      <c r="X352" s="210" t="s">
        <v>116</v>
      </c>
      <c r="Y352" s="192" t="s">
        <v>1889</v>
      </c>
      <c r="Z352" s="237">
        <v>23</v>
      </c>
      <c r="AA352" s="816">
        <f>SUM(Z352,Z353,Z354,Z355,Z356)</f>
        <v>102</v>
      </c>
      <c r="AB352" s="778">
        <f>SUM(AA352,AA357)</f>
        <v>137</v>
      </c>
    </row>
    <row r="353" spans="1:28" ht="118.95" customHeight="1" x14ac:dyDescent="0.3">
      <c r="A353" s="192" t="s">
        <v>2063</v>
      </c>
      <c r="B353" s="192" t="s">
        <v>319</v>
      </c>
      <c r="C353" s="228" t="s">
        <v>174</v>
      </c>
      <c r="D353" s="210" t="s">
        <v>175</v>
      </c>
      <c r="E353" s="192" t="s">
        <v>2059</v>
      </c>
      <c r="F353" s="237">
        <v>15</v>
      </c>
      <c r="G353" s="785"/>
      <c r="T353" s="754"/>
      <c r="U353" s="228" t="s">
        <v>1858</v>
      </c>
      <c r="V353" s="192" t="s">
        <v>64</v>
      </c>
      <c r="W353" s="228" t="s">
        <v>78</v>
      </c>
      <c r="X353" s="192" t="s">
        <v>503</v>
      </c>
      <c r="Y353" s="192" t="s">
        <v>1889</v>
      </c>
      <c r="Z353" s="237">
        <v>14</v>
      </c>
      <c r="AA353" s="814"/>
      <c r="AB353" s="779"/>
    </row>
    <row r="354" spans="1:28" ht="118.95" customHeight="1" x14ac:dyDescent="0.3">
      <c r="A354" s="452" t="s">
        <v>2064</v>
      </c>
      <c r="B354" s="452" t="s">
        <v>530</v>
      </c>
      <c r="C354" s="451" t="s">
        <v>1155</v>
      </c>
      <c r="D354" s="463" t="s">
        <v>116</v>
      </c>
      <c r="E354" s="452" t="s">
        <v>2059</v>
      </c>
      <c r="F354" s="452">
        <v>21</v>
      </c>
      <c r="G354" s="451">
        <v>21</v>
      </c>
      <c r="H354" s="802">
        <f>SUM(G354,G355)</f>
        <v>108</v>
      </c>
      <c r="T354" s="754"/>
      <c r="U354" s="228" t="s">
        <v>1858</v>
      </c>
      <c r="V354" s="192" t="s">
        <v>64</v>
      </c>
      <c r="W354" s="228" t="s">
        <v>65</v>
      </c>
      <c r="X354" s="192" t="s">
        <v>66</v>
      </c>
      <c r="Y354" s="192" t="s">
        <v>1889</v>
      </c>
      <c r="Z354" s="237">
        <v>27</v>
      </c>
      <c r="AA354" s="814"/>
      <c r="AB354" s="779"/>
    </row>
    <row r="355" spans="1:28" ht="85.05" customHeight="1" x14ac:dyDescent="0.3">
      <c r="A355" s="452" t="s">
        <v>2064</v>
      </c>
      <c r="B355" s="452" t="s">
        <v>530</v>
      </c>
      <c r="C355" s="451" t="s">
        <v>1170</v>
      </c>
      <c r="D355" s="452" t="s">
        <v>66</v>
      </c>
      <c r="E355" s="452" t="s">
        <v>2064</v>
      </c>
      <c r="F355" s="467">
        <v>19</v>
      </c>
      <c r="G355" s="807">
        <f>SUM(F355,F356,F357,F358)</f>
        <v>87</v>
      </c>
      <c r="H355" s="803"/>
      <c r="T355" s="754"/>
      <c r="U355" s="228" t="s">
        <v>1858</v>
      </c>
      <c r="V355" s="192" t="s">
        <v>64</v>
      </c>
      <c r="W355" s="228" t="s">
        <v>101</v>
      </c>
      <c r="X355" s="192" t="s">
        <v>102</v>
      </c>
      <c r="Y355" s="192" t="s">
        <v>1889</v>
      </c>
      <c r="Z355" s="237">
        <v>18</v>
      </c>
      <c r="AA355" s="814"/>
      <c r="AB355" s="779"/>
    </row>
    <row r="356" spans="1:28" ht="139.5" customHeight="1" x14ac:dyDescent="0.3">
      <c r="A356" s="452" t="s">
        <v>2064</v>
      </c>
      <c r="B356" s="452" t="s">
        <v>530</v>
      </c>
      <c r="C356" s="451" t="s">
        <v>1208</v>
      </c>
      <c r="D356" s="452" t="s">
        <v>102</v>
      </c>
      <c r="E356" s="452" t="s">
        <v>2064</v>
      </c>
      <c r="F356" s="467">
        <v>31</v>
      </c>
      <c r="G356" s="808"/>
      <c r="H356" s="803"/>
      <c r="T356" s="754"/>
      <c r="U356" s="228" t="s">
        <v>1858</v>
      </c>
      <c r="V356" s="192" t="s">
        <v>64</v>
      </c>
      <c r="W356" s="228" t="s">
        <v>157</v>
      </c>
      <c r="X356" s="192" t="s">
        <v>158</v>
      </c>
      <c r="Y356" s="192" t="s">
        <v>1889</v>
      </c>
      <c r="Z356" s="237">
        <v>20</v>
      </c>
      <c r="AA356" s="817"/>
      <c r="AB356" s="779"/>
    </row>
    <row r="357" spans="1:28" ht="46.5" customHeight="1" x14ac:dyDescent="0.3">
      <c r="A357" s="452" t="s">
        <v>2064</v>
      </c>
      <c r="B357" s="452" t="s">
        <v>530</v>
      </c>
      <c r="C357" s="451" t="s">
        <v>117</v>
      </c>
      <c r="D357" s="452" t="s">
        <v>118</v>
      </c>
      <c r="E357" s="452" t="s">
        <v>2064</v>
      </c>
      <c r="F357" s="467">
        <v>21</v>
      </c>
      <c r="G357" s="808"/>
      <c r="H357" s="803"/>
      <c r="T357" s="754"/>
      <c r="U357" s="228" t="s">
        <v>1858</v>
      </c>
      <c r="V357" s="192" t="s">
        <v>64</v>
      </c>
      <c r="W357" s="192" t="s">
        <v>297</v>
      </c>
      <c r="X357" s="192" t="s">
        <v>188</v>
      </c>
      <c r="Y357" s="192" t="s">
        <v>1858</v>
      </c>
      <c r="Z357" s="192">
        <v>19</v>
      </c>
      <c r="AA357" s="781">
        <f>SUM(Z357,Z358)</f>
        <v>35</v>
      </c>
      <c r="AB357" s="779"/>
    </row>
    <row r="358" spans="1:28" ht="77.55" customHeight="1" x14ac:dyDescent="0.3">
      <c r="A358" s="478" t="s">
        <v>2064</v>
      </c>
      <c r="B358" s="478" t="s">
        <v>530</v>
      </c>
      <c r="C358" s="483" t="s">
        <v>78</v>
      </c>
      <c r="D358" s="478" t="s">
        <v>79</v>
      </c>
      <c r="E358" s="478" t="s">
        <v>2064</v>
      </c>
      <c r="F358" s="587">
        <v>16</v>
      </c>
      <c r="G358" s="809"/>
      <c r="H358" s="804"/>
      <c r="T358" s="754"/>
      <c r="U358" s="228" t="s">
        <v>1858</v>
      </c>
      <c r="V358" s="192" t="s">
        <v>64</v>
      </c>
      <c r="W358" s="313" t="s">
        <v>117</v>
      </c>
      <c r="X358" s="290" t="s">
        <v>118</v>
      </c>
      <c r="Y358" s="192" t="s">
        <v>1858</v>
      </c>
      <c r="Z358" s="290">
        <v>16</v>
      </c>
      <c r="AA358" s="782"/>
      <c r="AB358" s="780"/>
    </row>
    <row r="359" spans="1:28" ht="46.5" customHeight="1" x14ac:dyDescent="0.3">
      <c r="T359" s="754"/>
      <c r="U359" s="451" t="s">
        <v>1889</v>
      </c>
      <c r="V359" s="452" t="s">
        <v>530</v>
      </c>
      <c r="W359" s="452" t="s">
        <v>78</v>
      </c>
      <c r="X359" s="452" t="s">
        <v>503</v>
      </c>
      <c r="Y359" s="452" t="s">
        <v>1889</v>
      </c>
      <c r="Z359" s="452">
        <v>54</v>
      </c>
      <c r="AA359" s="451">
        <v>54</v>
      </c>
    </row>
    <row r="360" spans="1:28" ht="61.95" customHeight="1" x14ac:dyDescent="0.3">
      <c r="U360" s="192" t="s">
        <v>2008</v>
      </c>
      <c r="V360" s="192" t="s">
        <v>319</v>
      </c>
      <c r="W360" s="192" t="s">
        <v>244</v>
      </c>
      <c r="X360" s="210" t="s">
        <v>245</v>
      </c>
      <c r="Y360" s="192" t="s">
        <v>1889</v>
      </c>
      <c r="Z360" s="192">
        <v>19</v>
      </c>
      <c r="AA360" s="228">
        <v>19</v>
      </c>
    </row>
    <row r="361" spans="1:28" ht="78" x14ac:dyDescent="0.3">
      <c r="U361" s="452" t="s">
        <v>1859</v>
      </c>
      <c r="V361" s="452" t="s">
        <v>64</v>
      </c>
      <c r="W361" s="451" t="s">
        <v>1372</v>
      </c>
      <c r="X361" s="463" t="s">
        <v>145</v>
      </c>
      <c r="Y361" s="452" t="s">
        <v>1859</v>
      </c>
      <c r="Z361" s="452">
        <v>11</v>
      </c>
      <c r="AA361" s="451">
        <v>11</v>
      </c>
    </row>
    <row r="362" spans="1:28" ht="62.4" x14ac:dyDescent="0.3">
      <c r="U362" s="192" t="s">
        <v>709</v>
      </c>
      <c r="V362" s="192" t="s">
        <v>200</v>
      </c>
      <c r="W362" s="228" t="s">
        <v>1155</v>
      </c>
      <c r="X362" s="210" t="s">
        <v>116</v>
      </c>
      <c r="Y362" s="192" t="s">
        <v>2059</v>
      </c>
      <c r="Z362" s="237">
        <v>60</v>
      </c>
      <c r="AA362" s="813">
        <f>SUM(Z362,Z363)</f>
        <v>71</v>
      </c>
      <c r="AB362" s="778">
        <f>SUM(AA362,AA364)</f>
        <v>94</v>
      </c>
    </row>
    <row r="363" spans="1:28" ht="62.4" x14ac:dyDescent="0.3">
      <c r="U363" s="192" t="s">
        <v>709</v>
      </c>
      <c r="V363" s="192" t="s">
        <v>200</v>
      </c>
      <c r="W363" s="228" t="s">
        <v>176</v>
      </c>
      <c r="X363" s="210" t="s">
        <v>177</v>
      </c>
      <c r="Y363" s="192" t="s">
        <v>2059</v>
      </c>
      <c r="Z363" s="237">
        <v>11</v>
      </c>
      <c r="AA363" s="815"/>
      <c r="AB363" s="779"/>
    </row>
    <row r="364" spans="1:28" ht="62.4" x14ac:dyDescent="0.3">
      <c r="U364" s="192" t="s">
        <v>709</v>
      </c>
      <c r="V364" s="192" t="s">
        <v>200</v>
      </c>
      <c r="W364" s="118" t="s">
        <v>1155</v>
      </c>
      <c r="X364" s="82" t="s">
        <v>116</v>
      </c>
      <c r="Y364" s="118" t="s">
        <v>2424</v>
      </c>
      <c r="Z364" s="118">
        <v>23</v>
      </c>
      <c r="AA364" s="88">
        <v>23</v>
      </c>
      <c r="AB364" s="780"/>
    </row>
    <row r="365" spans="1:28" ht="62.4" x14ac:dyDescent="0.3">
      <c r="U365" s="452" t="s">
        <v>2065</v>
      </c>
      <c r="V365" s="452" t="s">
        <v>530</v>
      </c>
      <c r="W365" s="451" t="s">
        <v>1155</v>
      </c>
      <c r="X365" s="463" t="s">
        <v>116</v>
      </c>
      <c r="Y365" s="452" t="s">
        <v>2059</v>
      </c>
      <c r="Z365" s="467">
        <v>42</v>
      </c>
      <c r="AA365" s="818">
        <f>SUM(Z365,Z366,Z367,Z368,Z369)</f>
        <v>104</v>
      </c>
    </row>
    <row r="366" spans="1:28" ht="15.45" customHeight="1" x14ac:dyDescent="0.3">
      <c r="T366" s="774" t="s">
        <v>2458</v>
      </c>
      <c r="U366" s="451" t="s">
        <v>2065</v>
      </c>
      <c r="V366" s="452" t="s">
        <v>530</v>
      </c>
      <c r="W366" s="451" t="s">
        <v>1170</v>
      </c>
      <c r="X366" s="452" t="s">
        <v>66</v>
      </c>
      <c r="Y366" s="452" t="s">
        <v>2059</v>
      </c>
      <c r="Z366" s="467">
        <v>22</v>
      </c>
      <c r="AA366" s="808"/>
    </row>
    <row r="367" spans="1:28" ht="15.45" customHeight="1" x14ac:dyDescent="0.3">
      <c r="T367" s="754"/>
      <c r="U367" s="451" t="s">
        <v>2065</v>
      </c>
      <c r="V367" s="452" t="s">
        <v>530</v>
      </c>
      <c r="W367" s="451" t="s">
        <v>1208</v>
      </c>
      <c r="X367" s="452" t="s">
        <v>102</v>
      </c>
      <c r="Y367" s="452" t="s">
        <v>2059</v>
      </c>
      <c r="Z367" s="467">
        <v>16</v>
      </c>
      <c r="AA367" s="808"/>
    </row>
    <row r="368" spans="1:28" ht="15.45" customHeight="1" x14ac:dyDescent="0.3">
      <c r="T368" s="754"/>
      <c r="U368" s="451" t="s">
        <v>2065</v>
      </c>
      <c r="V368" s="452" t="s">
        <v>530</v>
      </c>
      <c r="W368" s="451" t="s">
        <v>117</v>
      </c>
      <c r="X368" s="452" t="s">
        <v>118</v>
      </c>
      <c r="Y368" s="452" t="s">
        <v>2059</v>
      </c>
      <c r="Z368" s="467">
        <v>13</v>
      </c>
      <c r="AA368" s="808"/>
    </row>
    <row r="369" spans="20:28" ht="15.45" customHeight="1" x14ac:dyDescent="0.3">
      <c r="T369" s="754"/>
      <c r="U369" s="451" t="s">
        <v>2065</v>
      </c>
      <c r="V369" s="452" t="s">
        <v>530</v>
      </c>
      <c r="W369" s="451" t="s">
        <v>1078</v>
      </c>
      <c r="X369" s="452" t="s">
        <v>158</v>
      </c>
      <c r="Y369" s="452" t="s">
        <v>2059</v>
      </c>
      <c r="Z369" s="467">
        <v>11</v>
      </c>
      <c r="AA369" s="809"/>
    </row>
    <row r="370" spans="20:28" ht="61.95" customHeight="1" x14ac:dyDescent="0.3">
      <c r="T370" s="754"/>
      <c r="U370" s="228" t="s">
        <v>2069</v>
      </c>
      <c r="V370" s="192" t="s">
        <v>530</v>
      </c>
      <c r="W370" s="228" t="s">
        <v>1155</v>
      </c>
      <c r="X370" s="210" t="s">
        <v>116</v>
      </c>
      <c r="Y370" s="192" t="s">
        <v>2059</v>
      </c>
      <c r="Z370" s="237">
        <v>25</v>
      </c>
      <c r="AA370" s="783">
        <f>SUM(Z370,Z371,Z372,Z373,Z374,Z375,Z376,Z377,Z378,Z379)</f>
        <v>247</v>
      </c>
    </row>
    <row r="371" spans="20:28" ht="15.45" customHeight="1" x14ac:dyDescent="0.3">
      <c r="T371" s="754"/>
      <c r="U371" s="228" t="s">
        <v>2069</v>
      </c>
      <c r="V371" s="192" t="s">
        <v>530</v>
      </c>
      <c r="W371" s="228" t="s">
        <v>1170</v>
      </c>
      <c r="X371" s="192" t="s">
        <v>66</v>
      </c>
      <c r="Y371" s="192" t="s">
        <v>2059</v>
      </c>
      <c r="Z371" s="237">
        <v>66</v>
      </c>
      <c r="AA371" s="784"/>
    </row>
    <row r="372" spans="20:28" ht="15.45" customHeight="1" x14ac:dyDescent="0.3">
      <c r="T372" s="754"/>
      <c r="U372" s="228" t="s">
        <v>2069</v>
      </c>
      <c r="V372" s="192" t="s">
        <v>530</v>
      </c>
      <c r="W372" s="228" t="s">
        <v>78</v>
      </c>
      <c r="X372" s="192" t="s">
        <v>79</v>
      </c>
      <c r="Y372" s="192" t="s">
        <v>2059</v>
      </c>
      <c r="Z372" s="237">
        <v>24</v>
      </c>
      <c r="AA372" s="784"/>
    </row>
    <row r="373" spans="20:28" ht="15.45" customHeight="1" x14ac:dyDescent="0.3">
      <c r="T373" s="754"/>
      <c r="U373" s="228" t="s">
        <v>2069</v>
      </c>
      <c r="V373" s="192" t="s">
        <v>530</v>
      </c>
      <c r="W373" s="228" t="s">
        <v>1208</v>
      </c>
      <c r="X373" s="192" t="s">
        <v>102</v>
      </c>
      <c r="Y373" s="192" t="s">
        <v>2059</v>
      </c>
      <c r="Z373" s="237">
        <v>19</v>
      </c>
      <c r="AA373" s="784"/>
    </row>
    <row r="374" spans="20:28" ht="15.45" customHeight="1" x14ac:dyDescent="0.3">
      <c r="T374" s="754"/>
      <c r="U374" s="228" t="s">
        <v>2069</v>
      </c>
      <c r="V374" s="192" t="s">
        <v>530</v>
      </c>
      <c r="W374" s="228" t="s">
        <v>117</v>
      </c>
      <c r="X374" s="192" t="s">
        <v>118</v>
      </c>
      <c r="Y374" s="192" t="s">
        <v>2059</v>
      </c>
      <c r="Z374" s="237">
        <v>21</v>
      </c>
      <c r="AA374" s="784"/>
    </row>
    <row r="375" spans="20:28" ht="15.45" customHeight="1" x14ac:dyDescent="0.3">
      <c r="T375" s="754"/>
      <c r="U375" s="228" t="s">
        <v>2069</v>
      </c>
      <c r="V375" s="192" t="s">
        <v>530</v>
      </c>
      <c r="W375" s="228" t="s">
        <v>297</v>
      </c>
      <c r="X375" s="192" t="s">
        <v>188</v>
      </c>
      <c r="Y375" s="192" t="s">
        <v>2059</v>
      </c>
      <c r="Z375" s="237">
        <v>35</v>
      </c>
      <c r="AA375" s="784"/>
    </row>
    <row r="376" spans="20:28" ht="15.45" customHeight="1" x14ac:dyDescent="0.3">
      <c r="T376" s="754"/>
      <c r="U376" s="228" t="s">
        <v>2069</v>
      </c>
      <c r="V376" s="192" t="s">
        <v>530</v>
      </c>
      <c r="W376" s="228" t="s">
        <v>1078</v>
      </c>
      <c r="X376" s="192" t="s">
        <v>158</v>
      </c>
      <c r="Y376" s="192" t="s">
        <v>2059</v>
      </c>
      <c r="Z376" s="237">
        <v>12</v>
      </c>
      <c r="AA376" s="784"/>
    </row>
    <row r="377" spans="20:28" ht="77.55" customHeight="1" x14ac:dyDescent="0.3">
      <c r="T377" s="754"/>
      <c r="U377" s="228" t="s">
        <v>2069</v>
      </c>
      <c r="V377" s="192" t="s">
        <v>530</v>
      </c>
      <c r="W377" s="228" t="s">
        <v>1372</v>
      </c>
      <c r="X377" s="210" t="s">
        <v>145</v>
      </c>
      <c r="Y377" s="192" t="s">
        <v>2059</v>
      </c>
      <c r="Z377" s="237">
        <v>13</v>
      </c>
      <c r="AA377" s="784"/>
    </row>
    <row r="378" spans="20:28" ht="46.5" customHeight="1" x14ac:dyDescent="0.3">
      <c r="T378" s="754"/>
      <c r="U378" s="228" t="s">
        <v>2069</v>
      </c>
      <c r="V378" s="192" t="s">
        <v>530</v>
      </c>
      <c r="W378" s="228" t="s">
        <v>174</v>
      </c>
      <c r="X378" s="210" t="s">
        <v>175</v>
      </c>
      <c r="Y378" s="192" t="s">
        <v>2059</v>
      </c>
      <c r="Z378" s="237">
        <v>18</v>
      </c>
      <c r="AA378" s="784"/>
    </row>
    <row r="379" spans="20:28" ht="15.45" customHeight="1" x14ac:dyDescent="0.3">
      <c r="T379" s="754"/>
      <c r="U379" s="228" t="s">
        <v>2069</v>
      </c>
      <c r="V379" s="192" t="s">
        <v>530</v>
      </c>
      <c r="W379" s="228" t="s">
        <v>183</v>
      </c>
      <c r="X379" s="192" t="s">
        <v>184</v>
      </c>
      <c r="Y379" s="192" t="s">
        <v>2059</v>
      </c>
      <c r="Z379" s="237">
        <v>14</v>
      </c>
      <c r="AA379" s="785"/>
    </row>
    <row r="380" spans="20:28" ht="61.95" customHeight="1" x14ac:dyDescent="0.3">
      <c r="T380" s="754"/>
      <c r="U380" s="451" t="s">
        <v>2066</v>
      </c>
      <c r="V380" s="452" t="s">
        <v>319</v>
      </c>
      <c r="W380" s="451" t="s">
        <v>1155</v>
      </c>
      <c r="X380" s="463" t="s">
        <v>116</v>
      </c>
      <c r="Y380" s="452" t="s">
        <v>2059</v>
      </c>
      <c r="Z380" s="467">
        <v>22</v>
      </c>
      <c r="AA380" s="799">
        <f>SUM(Z380,Z381)</f>
        <v>34</v>
      </c>
      <c r="AB380" s="775">
        <f>SUM(AA380,AA382)</f>
        <v>46</v>
      </c>
    </row>
    <row r="381" spans="20:28" ht="15.45" customHeight="1" x14ac:dyDescent="0.3">
      <c r="T381" s="754"/>
      <c r="U381" s="451" t="s">
        <v>2066</v>
      </c>
      <c r="V381" s="452" t="s">
        <v>319</v>
      </c>
      <c r="W381" s="451" t="s">
        <v>78</v>
      </c>
      <c r="X381" s="452" t="s">
        <v>79</v>
      </c>
      <c r="Y381" s="452" t="s">
        <v>2059</v>
      </c>
      <c r="Z381" s="467">
        <v>12</v>
      </c>
      <c r="AA381" s="801"/>
      <c r="AB381" s="776"/>
    </row>
    <row r="382" spans="20:28" ht="61.95" customHeight="1" x14ac:dyDescent="0.3">
      <c r="T382" s="754"/>
      <c r="U382" s="451" t="s">
        <v>2066</v>
      </c>
      <c r="V382" s="452" t="s">
        <v>319</v>
      </c>
      <c r="W382" s="435" t="s">
        <v>1155</v>
      </c>
      <c r="X382" s="438" t="s">
        <v>116</v>
      </c>
      <c r="Y382" s="435" t="s">
        <v>2424</v>
      </c>
      <c r="Z382" s="435">
        <v>12</v>
      </c>
      <c r="AA382" s="436">
        <v>12</v>
      </c>
      <c r="AB382" s="777"/>
    </row>
    <row r="383" spans="20:28" ht="61.95" customHeight="1" x14ac:dyDescent="0.3">
      <c r="T383" s="754"/>
      <c r="U383" s="228" t="s">
        <v>2063</v>
      </c>
      <c r="V383" s="192" t="s">
        <v>319</v>
      </c>
      <c r="W383" s="228" t="s">
        <v>1155</v>
      </c>
      <c r="X383" s="210" t="s">
        <v>116</v>
      </c>
      <c r="Y383" s="192" t="s">
        <v>2059</v>
      </c>
      <c r="Z383" s="237">
        <v>20</v>
      </c>
      <c r="AA383" s="798">
        <f>SUM(Z383,Z384,Z385,Z386,Z387,Z388,Z389,Z390,Z391,Z392)</f>
        <v>182</v>
      </c>
    </row>
    <row r="384" spans="20:28" ht="15.45" customHeight="1" x14ac:dyDescent="0.3">
      <c r="T384" s="754"/>
      <c r="U384" s="228" t="s">
        <v>2063</v>
      </c>
      <c r="V384" s="192" t="s">
        <v>319</v>
      </c>
      <c r="W384" s="228" t="s">
        <v>1170</v>
      </c>
      <c r="X384" s="192" t="s">
        <v>66</v>
      </c>
      <c r="Y384" s="192" t="s">
        <v>2059</v>
      </c>
      <c r="Z384" s="237">
        <v>23</v>
      </c>
      <c r="AA384" s="784"/>
    </row>
    <row r="385" spans="20:28" ht="15.45" customHeight="1" x14ac:dyDescent="0.3">
      <c r="T385" s="754"/>
      <c r="U385" s="228" t="s">
        <v>2063</v>
      </c>
      <c r="V385" s="192" t="s">
        <v>319</v>
      </c>
      <c r="W385" s="228" t="s">
        <v>78</v>
      </c>
      <c r="X385" s="192" t="s">
        <v>79</v>
      </c>
      <c r="Y385" s="192" t="s">
        <v>2059</v>
      </c>
      <c r="Z385" s="237">
        <v>19</v>
      </c>
      <c r="AA385" s="784"/>
    </row>
    <row r="386" spans="20:28" ht="15.45" customHeight="1" x14ac:dyDescent="0.3">
      <c r="T386" s="754"/>
      <c r="U386" s="228" t="s">
        <v>2063</v>
      </c>
      <c r="V386" s="192" t="s">
        <v>319</v>
      </c>
      <c r="W386" s="228" t="s">
        <v>1208</v>
      </c>
      <c r="X386" s="192" t="s">
        <v>102</v>
      </c>
      <c r="Y386" s="192" t="s">
        <v>2059</v>
      </c>
      <c r="Z386" s="237">
        <v>25</v>
      </c>
      <c r="AA386" s="784"/>
    </row>
    <row r="387" spans="20:28" ht="15.45" customHeight="1" x14ac:dyDescent="0.3">
      <c r="T387" s="754"/>
      <c r="U387" s="228" t="s">
        <v>2063</v>
      </c>
      <c r="V387" s="192" t="s">
        <v>319</v>
      </c>
      <c r="W387" s="228" t="s">
        <v>117</v>
      </c>
      <c r="X387" s="192" t="s">
        <v>118</v>
      </c>
      <c r="Y387" s="192" t="s">
        <v>2059</v>
      </c>
      <c r="Z387" s="237">
        <v>22</v>
      </c>
      <c r="AA387" s="784"/>
    </row>
    <row r="388" spans="20:28" ht="15.45" customHeight="1" x14ac:dyDescent="0.3">
      <c r="T388" s="754"/>
      <c r="U388" s="228" t="s">
        <v>2063</v>
      </c>
      <c r="V388" s="192" t="s">
        <v>319</v>
      </c>
      <c r="W388" s="228" t="s">
        <v>297</v>
      </c>
      <c r="X388" s="192" t="s">
        <v>188</v>
      </c>
      <c r="Y388" s="192" t="s">
        <v>2059</v>
      </c>
      <c r="Z388" s="237">
        <v>11</v>
      </c>
      <c r="AA388" s="784"/>
    </row>
    <row r="389" spans="20:28" ht="15.45" customHeight="1" x14ac:dyDescent="0.3">
      <c r="T389" s="754"/>
      <c r="U389" s="228" t="s">
        <v>2063</v>
      </c>
      <c r="V389" s="192" t="s">
        <v>319</v>
      </c>
      <c r="W389" s="228" t="s">
        <v>1078</v>
      </c>
      <c r="X389" s="192" t="s">
        <v>158</v>
      </c>
      <c r="Y389" s="192" t="s">
        <v>2059</v>
      </c>
      <c r="Z389" s="237">
        <v>19</v>
      </c>
      <c r="AA389" s="784"/>
    </row>
    <row r="390" spans="20:28" ht="61.95" customHeight="1" x14ac:dyDescent="0.3">
      <c r="T390" s="754"/>
      <c r="U390" s="228" t="s">
        <v>2063</v>
      </c>
      <c r="V390" s="192" t="s">
        <v>319</v>
      </c>
      <c r="W390" s="228" t="s">
        <v>176</v>
      </c>
      <c r="X390" s="210" t="s">
        <v>177</v>
      </c>
      <c r="Y390" s="192" t="s">
        <v>2059</v>
      </c>
      <c r="Z390" s="237">
        <v>12</v>
      </c>
      <c r="AA390" s="784"/>
    </row>
    <row r="391" spans="20:28" ht="77.55" customHeight="1" x14ac:dyDescent="0.3">
      <c r="T391" s="754"/>
      <c r="U391" s="228" t="s">
        <v>2063</v>
      </c>
      <c r="V391" s="192" t="s">
        <v>319</v>
      </c>
      <c r="W391" s="228" t="s">
        <v>1372</v>
      </c>
      <c r="X391" s="210" t="s">
        <v>145</v>
      </c>
      <c r="Y391" s="192" t="s">
        <v>2059</v>
      </c>
      <c r="Z391" s="237">
        <v>16</v>
      </c>
      <c r="AA391" s="784"/>
    </row>
    <row r="392" spans="20:28" ht="46.5" customHeight="1" x14ac:dyDescent="0.3">
      <c r="T392" s="754"/>
      <c r="U392" s="228" t="s">
        <v>2063</v>
      </c>
      <c r="V392" s="192" t="s">
        <v>319</v>
      </c>
      <c r="W392" s="228" t="s">
        <v>174</v>
      </c>
      <c r="X392" s="210" t="s">
        <v>175</v>
      </c>
      <c r="Y392" s="192" t="s">
        <v>2059</v>
      </c>
      <c r="Z392" s="237">
        <v>15</v>
      </c>
      <c r="AA392" s="785"/>
    </row>
    <row r="393" spans="20:28" ht="61.95" customHeight="1" x14ac:dyDescent="0.3">
      <c r="T393" s="754"/>
      <c r="U393" s="451" t="s">
        <v>2064</v>
      </c>
      <c r="V393" s="452" t="s">
        <v>530</v>
      </c>
      <c r="W393" s="451" t="s">
        <v>1155</v>
      </c>
      <c r="X393" s="463" t="s">
        <v>116</v>
      </c>
      <c r="Y393" s="452" t="s">
        <v>2059</v>
      </c>
      <c r="Z393" s="452">
        <v>21</v>
      </c>
      <c r="AA393" s="484">
        <v>21</v>
      </c>
      <c r="AB393" s="775">
        <f>SUM(AA393,AA394)</f>
        <v>108</v>
      </c>
    </row>
    <row r="394" spans="20:28" ht="15.45" customHeight="1" x14ac:dyDescent="0.3">
      <c r="T394" s="754"/>
      <c r="U394" s="451" t="s">
        <v>2064</v>
      </c>
      <c r="V394" s="452" t="s">
        <v>530</v>
      </c>
      <c r="W394" s="451" t="s">
        <v>1170</v>
      </c>
      <c r="X394" s="452" t="s">
        <v>66</v>
      </c>
      <c r="Y394" s="452" t="s">
        <v>2064</v>
      </c>
      <c r="Z394" s="467">
        <v>19</v>
      </c>
      <c r="AA394" s="799">
        <f>SUM(Z394,Z395,Z396,Z397)</f>
        <v>87</v>
      </c>
      <c r="AB394" s="776"/>
    </row>
    <row r="395" spans="20:28" ht="15.45" customHeight="1" x14ac:dyDescent="0.3">
      <c r="T395" s="754"/>
      <c r="U395" s="451" t="s">
        <v>2064</v>
      </c>
      <c r="V395" s="452" t="s">
        <v>530</v>
      </c>
      <c r="W395" s="451" t="s">
        <v>1208</v>
      </c>
      <c r="X395" s="452" t="s">
        <v>102</v>
      </c>
      <c r="Y395" s="452" t="s">
        <v>2064</v>
      </c>
      <c r="Z395" s="467">
        <v>31</v>
      </c>
      <c r="AA395" s="800"/>
      <c r="AB395" s="776"/>
    </row>
    <row r="396" spans="20:28" ht="15.45" customHeight="1" x14ac:dyDescent="0.3">
      <c r="T396" s="754"/>
      <c r="U396" s="451" t="s">
        <v>2064</v>
      </c>
      <c r="V396" s="452" t="s">
        <v>530</v>
      </c>
      <c r="W396" s="451" t="s">
        <v>117</v>
      </c>
      <c r="X396" s="452" t="s">
        <v>118</v>
      </c>
      <c r="Y396" s="452" t="s">
        <v>2064</v>
      </c>
      <c r="Z396" s="467">
        <v>21</v>
      </c>
      <c r="AA396" s="800"/>
      <c r="AB396" s="776"/>
    </row>
    <row r="397" spans="20:28" ht="15.45" customHeight="1" x14ac:dyDescent="0.3">
      <c r="T397" s="754"/>
      <c r="U397" s="451" t="s">
        <v>2064</v>
      </c>
      <c r="V397" s="452" t="s">
        <v>530</v>
      </c>
      <c r="W397" s="451" t="s">
        <v>78</v>
      </c>
      <c r="X397" s="452" t="s">
        <v>79</v>
      </c>
      <c r="Y397" s="452" t="s">
        <v>2064</v>
      </c>
      <c r="Z397" s="467">
        <v>16</v>
      </c>
      <c r="AA397" s="801"/>
      <c r="AB397" s="777"/>
    </row>
    <row r="398" spans="20:28" ht="15.45" customHeight="1" x14ac:dyDescent="0.3">
      <c r="T398" s="754"/>
      <c r="U398" s="616" t="s">
        <v>721</v>
      </c>
      <c r="V398" s="239" t="s">
        <v>77</v>
      </c>
      <c r="W398" s="228" t="s">
        <v>1155</v>
      </c>
      <c r="X398" s="192" t="s">
        <v>116</v>
      </c>
      <c r="Y398" s="239" t="s">
        <v>721</v>
      </c>
      <c r="Z398" s="237">
        <v>106</v>
      </c>
      <c r="AA398" s="778">
        <f>SUM(Z398,Z399)</f>
        <v>125</v>
      </c>
    </row>
    <row r="399" spans="20:28" ht="15.45" customHeight="1" x14ac:dyDescent="0.3">
      <c r="T399" s="754"/>
      <c r="U399" s="622" t="s">
        <v>721</v>
      </c>
      <c r="V399" s="512" t="s">
        <v>77</v>
      </c>
      <c r="W399" s="489" t="s">
        <v>176</v>
      </c>
      <c r="X399" s="226" t="s">
        <v>301</v>
      </c>
      <c r="Y399" s="512" t="s">
        <v>721</v>
      </c>
      <c r="Z399" s="590">
        <v>19</v>
      </c>
      <c r="AA399" s="780"/>
    </row>
    <row r="400" spans="20:28" ht="15.45" customHeight="1" x14ac:dyDescent="0.3">
      <c r="T400" s="754"/>
      <c r="U400" s="613" t="s">
        <v>125</v>
      </c>
      <c r="V400" s="476" t="s">
        <v>77</v>
      </c>
      <c r="W400" s="435" t="s">
        <v>86</v>
      </c>
      <c r="X400" s="435" t="s">
        <v>315</v>
      </c>
      <c r="Y400" s="435" t="s">
        <v>2233</v>
      </c>
      <c r="Z400" s="435">
        <v>21</v>
      </c>
      <c r="AA400" s="775">
        <f>SUM(Z400,Z401,Z402,Z403)</f>
        <v>60</v>
      </c>
    </row>
    <row r="401" spans="20:27" ht="15.45" customHeight="1" x14ac:dyDescent="0.3">
      <c r="T401" s="754"/>
      <c r="U401" s="613" t="s">
        <v>125</v>
      </c>
      <c r="V401" s="476" t="s">
        <v>77</v>
      </c>
      <c r="W401" s="435" t="s">
        <v>65</v>
      </c>
      <c r="X401" s="435" t="s">
        <v>66</v>
      </c>
      <c r="Y401" s="435" t="s">
        <v>2233</v>
      </c>
      <c r="Z401" s="435">
        <v>13</v>
      </c>
      <c r="AA401" s="776"/>
    </row>
    <row r="402" spans="20:27" ht="15.45" customHeight="1" x14ac:dyDescent="0.3">
      <c r="T402" s="754"/>
      <c r="U402" s="613" t="s">
        <v>125</v>
      </c>
      <c r="V402" s="476" t="s">
        <v>77</v>
      </c>
      <c r="W402" s="435" t="s">
        <v>165</v>
      </c>
      <c r="X402" s="435" t="s">
        <v>166</v>
      </c>
      <c r="Y402" s="435" t="s">
        <v>2233</v>
      </c>
      <c r="Z402" s="435">
        <v>14</v>
      </c>
      <c r="AA402" s="776"/>
    </row>
    <row r="403" spans="20:27" ht="15.45" customHeight="1" x14ac:dyDescent="0.3">
      <c r="T403" s="754"/>
      <c r="U403" s="613" t="s">
        <v>125</v>
      </c>
      <c r="V403" s="476" t="s">
        <v>77</v>
      </c>
      <c r="W403" s="435" t="s">
        <v>1208</v>
      </c>
      <c r="X403" s="435" t="s">
        <v>102</v>
      </c>
      <c r="Y403" s="435" t="s">
        <v>2233</v>
      </c>
      <c r="Z403" s="435">
        <v>12</v>
      </c>
      <c r="AA403" s="777"/>
    </row>
    <row r="404" spans="20:27" ht="61.95" customHeight="1" x14ac:dyDescent="0.3">
      <c r="T404" s="754"/>
      <c r="U404" s="616" t="s">
        <v>1715</v>
      </c>
      <c r="V404" s="239" t="s">
        <v>77</v>
      </c>
      <c r="W404" s="187" t="s">
        <v>1155</v>
      </c>
      <c r="X404" s="89" t="s">
        <v>116</v>
      </c>
      <c r="Y404" s="70" t="s">
        <v>2141</v>
      </c>
      <c r="Z404" s="187">
        <v>94</v>
      </c>
      <c r="AA404" s="778">
        <f>SUM(Z404,Z405,Z406,Z407)</f>
        <v>155</v>
      </c>
    </row>
    <row r="405" spans="20:27" ht="15.45" customHeight="1" x14ac:dyDescent="0.3">
      <c r="T405" s="754"/>
      <c r="U405" s="616" t="s">
        <v>1715</v>
      </c>
      <c r="V405" s="566" t="s">
        <v>77</v>
      </c>
      <c r="W405" s="575" t="s">
        <v>1127</v>
      </c>
      <c r="X405" s="118" t="s">
        <v>1128</v>
      </c>
      <c r="Y405" s="118" t="s">
        <v>2141</v>
      </c>
      <c r="Z405" s="118">
        <v>32</v>
      </c>
      <c r="AA405" s="779"/>
    </row>
    <row r="406" spans="20:27" ht="15.45" customHeight="1" x14ac:dyDescent="0.3">
      <c r="T406" s="754"/>
      <c r="U406" s="616" t="s">
        <v>1715</v>
      </c>
      <c r="V406" s="566" t="s">
        <v>77</v>
      </c>
      <c r="W406" s="575" t="s">
        <v>252</v>
      </c>
      <c r="X406" s="575" t="s">
        <v>477</v>
      </c>
      <c r="Y406" s="118" t="s">
        <v>2141</v>
      </c>
      <c r="Z406" s="118">
        <v>15</v>
      </c>
      <c r="AA406" s="779"/>
    </row>
    <row r="407" spans="20:27" ht="15.45" customHeight="1" x14ac:dyDescent="0.3">
      <c r="T407" s="754"/>
      <c r="U407" s="616" t="s">
        <v>1715</v>
      </c>
      <c r="V407" s="566" t="s">
        <v>77</v>
      </c>
      <c r="W407" s="575" t="s">
        <v>236</v>
      </c>
      <c r="X407" s="575" t="s">
        <v>440</v>
      </c>
      <c r="Y407" s="118" t="s">
        <v>2141</v>
      </c>
      <c r="Z407" s="118">
        <v>14</v>
      </c>
      <c r="AA407" s="780"/>
    </row>
    <row r="408" spans="20:27" ht="61.95" customHeight="1" x14ac:dyDescent="0.3">
      <c r="T408" s="754"/>
      <c r="U408" s="623" t="s">
        <v>94</v>
      </c>
      <c r="V408" s="581" t="s">
        <v>77</v>
      </c>
      <c r="W408" s="457" t="s">
        <v>1155</v>
      </c>
      <c r="X408" s="431" t="s">
        <v>116</v>
      </c>
      <c r="Y408" s="457" t="s">
        <v>2400</v>
      </c>
      <c r="Z408" s="457">
        <v>55</v>
      </c>
      <c r="AA408" s="435">
        <v>55</v>
      </c>
    </row>
    <row r="409" spans="20:27" ht="61.95" customHeight="1" x14ac:dyDescent="0.3">
      <c r="T409" s="754"/>
      <c r="U409" s="624" t="s">
        <v>119</v>
      </c>
      <c r="V409" s="60" t="s">
        <v>64</v>
      </c>
      <c r="W409" s="118" t="s">
        <v>1155</v>
      </c>
      <c r="X409" s="82" t="s">
        <v>116</v>
      </c>
      <c r="Y409" s="118" t="s">
        <v>2400</v>
      </c>
      <c r="Z409" s="118">
        <v>32</v>
      </c>
      <c r="AA409" s="118">
        <v>32</v>
      </c>
    </row>
    <row r="410" spans="20:27" ht="61.95" customHeight="1" x14ac:dyDescent="0.3">
      <c r="T410" s="754"/>
      <c r="U410" s="613" t="s">
        <v>2075</v>
      </c>
      <c r="V410" s="476" t="s">
        <v>200</v>
      </c>
      <c r="W410" s="435" t="s">
        <v>1155</v>
      </c>
      <c r="X410" s="438" t="s">
        <v>116</v>
      </c>
      <c r="Y410" s="435" t="s">
        <v>2424</v>
      </c>
      <c r="Z410" s="435">
        <v>36</v>
      </c>
      <c r="AA410" s="435">
        <v>36</v>
      </c>
    </row>
    <row r="411" spans="20:27" ht="61.95" customHeight="1" x14ac:dyDescent="0.3">
      <c r="T411" s="754"/>
      <c r="U411" s="624" t="s">
        <v>2149</v>
      </c>
      <c r="V411" s="326" t="s">
        <v>200</v>
      </c>
      <c r="W411" s="118" t="s">
        <v>1155</v>
      </c>
      <c r="X411" s="82" t="s">
        <v>116</v>
      </c>
      <c r="Y411" s="60" t="s">
        <v>2149</v>
      </c>
      <c r="Z411" s="118">
        <v>24</v>
      </c>
      <c r="AA411" s="778">
        <f>SUM(Z411,Z412,Z413,Z414,Z415,Z416)</f>
        <v>114</v>
      </c>
    </row>
    <row r="412" spans="20:27" ht="15.45" customHeight="1" x14ac:dyDescent="0.3">
      <c r="T412" s="754"/>
      <c r="U412" s="624" t="s">
        <v>2149</v>
      </c>
      <c r="V412" s="326" t="s">
        <v>200</v>
      </c>
      <c r="W412" s="60" t="s">
        <v>65</v>
      </c>
      <c r="X412" s="577" t="s">
        <v>66</v>
      </c>
      <c r="Y412" s="60" t="s">
        <v>2149</v>
      </c>
      <c r="Z412" s="118">
        <v>22</v>
      </c>
      <c r="AA412" s="779"/>
    </row>
    <row r="413" spans="20:27" ht="15.45" customHeight="1" x14ac:dyDescent="0.3">
      <c r="T413" s="754"/>
      <c r="U413" s="624" t="s">
        <v>2149</v>
      </c>
      <c r="V413" s="326" t="s">
        <v>200</v>
      </c>
      <c r="W413" s="118" t="s">
        <v>144</v>
      </c>
      <c r="X413" s="118" t="s">
        <v>146</v>
      </c>
      <c r="Y413" s="60" t="s">
        <v>2149</v>
      </c>
      <c r="Z413" s="118">
        <v>19</v>
      </c>
      <c r="AA413" s="779"/>
    </row>
    <row r="414" spans="20:27" ht="15.45" customHeight="1" x14ac:dyDescent="0.3">
      <c r="T414" s="754"/>
      <c r="U414" s="624" t="s">
        <v>2149</v>
      </c>
      <c r="V414" s="326" t="s">
        <v>200</v>
      </c>
      <c r="W414" s="118" t="s">
        <v>117</v>
      </c>
      <c r="X414" s="118" t="s">
        <v>118</v>
      </c>
      <c r="Y414" s="60" t="s">
        <v>2149</v>
      </c>
      <c r="Z414" s="118">
        <v>19</v>
      </c>
      <c r="AA414" s="779"/>
    </row>
    <row r="415" spans="20:27" ht="15.45" customHeight="1" x14ac:dyDescent="0.3">
      <c r="T415" s="754"/>
      <c r="U415" s="624" t="s">
        <v>2149</v>
      </c>
      <c r="V415" s="326" t="s">
        <v>200</v>
      </c>
      <c r="W415" s="118" t="s">
        <v>1208</v>
      </c>
      <c r="X415" s="118" t="s">
        <v>127</v>
      </c>
      <c r="Y415" s="60" t="s">
        <v>2149</v>
      </c>
      <c r="Z415" s="118">
        <v>19</v>
      </c>
      <c r="AA415" s="779"/>
    </row>
    <row r="416" spans="20:27" ht="15.45" customHeight="1" x14ac:dyDescent="0.3">
      <c r="T416" s="754"/>
      <c r="U416" s="624" t="s">
        <v>2149</v>
      </c>
      <c r="V416" s="326" t="s">
        <v>200</v>
      </c>
      <c r="W416" s="118" t="s">
        <v>78</v>
      </c>
      <c r="X416" s="118" t="s">
        <v>79</v>
      </c>
      <c r="Y416" s="60" t="s">
        <v>2149</v>
      </c>
      <c r="Z416" s="118">
        <v>11</v>
      </c>
      <c r="AA416" s="780"/>
    </row>
  </sheetData>
  <mergeCells count="269">
    <mergeCell ref="AI184:AI185"/>
    <mergeCell ref="AI171:AI172"/>
    <mergeCell ref="AI108:AI113"/>
    <mergeCell ref="AI120:AI125"/>
    <mergeCell ref="AI194:AI195"/>
    <mergeCell ref="AI199:AI200"/>
    <mergeCell ref="AI192:AI193"/>
    <mergeCell ref="AI55:AI59"/>
    <mergeCell ref="AI204:AI205"/>
    <mergeCell ref="AI81:AI84"/>
    <mergeCell ref="AI196:AI197"/>
    <mergeCell ref="AI201:AI202"/>
    <mergeCell ref="AI141:AI144"/>
    <mergeCell ref="AI126:AI128"/>
    <mergeCell ref="AI145:AI147"/>
    <mergeCell ref="AI149:AI150"/>
    <mergeCell ref="AI152:AI153"/>
    <mergeCell ref="AI159:AI160"/>
    <mergeCell ref="AI166:AI167"/>
    <mergeCell ref="AI180:AI181"/>
    <mergeCell ref="AI182:AI183"/>
    <mergeCell ref="AI178:AI179"/>
    <mergeCell ref="AI161:AI162"/>
    <mergeCell ref="AI186:AI188"/>
    <mergeCell ref="AI137:AI140"/>
    <mergeCell ref="AI133:AI136"/>
    <mergeCell ref="AI174:AI176"/>
    <mergeCell ref="AI20:AI23"/>
    <mergeCell ref="AI85:AI86"/>
    <mergeCell ref="AI64:AI68"/>
    <mergeCell ref="AI75:AI80"/>
    <mergeCell ref="AI69:AI74"/>
    <mergeCell ref="AI31:AI33"/>
    <mergeCell ref="AI163:AI165"/>
    <mergeCell ref="AI24:AI30"/>
    <mergeCell ref="AI50:AI54"/>
    <mergeCell ref="AI38:AI41"/>
    <mergeCell ref="AI34:AI35"/>
    <mergeCell ref="AI36:AI37"/>
    <mergeCell ref="AI42:AI46"/>
    <mergeCell ref="AI47:AI49"/>
    <mergeCell ref="AI61:AI62"/>
    <mergeCell ref="AI92:AI97"/>
    <mergeCell ref="AI98:AI101"/>
    <mergeCell ref="AI102:AI105"/>
    <mergeCell ref="AI106:AI107"/>
    <mergeCell ref="AI129:AI130"/>
    <mergeCell ref="AI131:AI132"/>
    <mergeCell ref="AI87:AI91"/>
    <mergeCell ref="AI114:AI119"/>
    <mergeCell ref="AI4:AI5"/>
    <mergeCell ref="AI11:AI17"/>
    <mergeCell ref="AI18:AI19"/>
    <mergeCell ref="G286:G292"/>
    <mergeCell ref="G293:G294"/>
    <mergeCell ref="G266:G268"/>
    <mergeCell ref="G269:G285"/>
    <mergeCell ref="AD9:AD10"/>
    <mergeCell ref="AE9:AE10"/>
    <mergeCell ref="AF9:AF10"/>
    <mergeCell ref="AI6:AI10"/>
    <mergeCell ref="G257:G258"/>
    <mergeCell ref="G259:G264"/>
    <mergeCell ref="G241:G248"/>
    <mergeCell ref="G249:G256"/>
    <mergeCell ref="G223:G232"/>
    <mergeCell ref="G233:G240"/>
    <mergeCell ref="H205:H215"/>
    <mergeCell ref="G206:G210"/>
    <mergeCell ref="G211:G215"/>
    <mergeCell ref="G216:G219"/>
    <mergeCell ref="H216:H222"/>
    <mergeCell ref="G220:G222"/>
    <mergeCell ref="G197:G202"/>
    <mergeCell ref="H203:H204"/>
    <mergeCell ref="G180:G187"/>
    <mergeCell ref="G191:G196"/>
    <mergeCell ref="G164:G173"/>
    <mergeCell ref="G174:G179"/>
    <mergeCell ref="G149:G159"/>
    <mergeCell ref="G160:G163"/>
    <mergeCell ref="P138:P139"/>
    <mergeCell ref="G140:G148"/>
    <mergeCell ref="P142:P143"/>
    <mergeCell ref="G136:G139"/>
    <mergeCell ref="H136:H148"/>
    <mergeCell ref="G128:G135"/>
    <mergeCell ref="P126:P127"/>
    <mergeCell ref="P128:P129"/>
    <mergeCell ref="P118:P119"/>
    <mergeCell ref="H118:H127"/>
    <mergeCell ref="G120:G127"/>
    <mergeCell ref="P121:P123"/>
    <mergeCell ref="G74:G87"/>
    <mergeCell ref="P68:P71"/>
    <mergeCell ref="G69:G72"/>
    <mergeCell ref="P72:P75"/>
    <mergeCell ref="P109:P110"/>
    <mergeCell ref="H111:H117"/>
    <mergeCell ref="G112:G116"/>
    <mergeCell ref="P102:P103"/>
    <mergeCell ref="H103:H110"/>
    <mergeCell ref="G104:G110"/>
    <mergeCell ref="P95:P97"/>
    <mergeCell ref="P99:P100"/>
    <mergeCell ref="P88:P89"/>
    <mergeCell ref="G88:G99"/>
    <mergeCell ref="H88:H102"/>
    <mergeCell ref="G101:G102"/>
    <mergeCell ref="P92:P94"/>
    <mergeCell ref="G36:G46"/>
    <mergeCell ref="P39:P40"/>
    <mergeCell ref="G33:G34"/>
    <mergeCell ref="H35:H46"/>
    <mergeCell ref="P29:P31"/>
    <mergeCell ref="P32:P34"/>
    <mergeCell ref="P62:P67"/>
    <mergeCell ref="H66:H67"/>
    <mergeCell ref="H68:H73"/>
    <mergeCell ref="G59:G60"/>
    <mergeCell ref="G61:G63"/>
    <mergeCell ref="P54:P56"/>
    <mergeCell ref="H58:H60"/>
    <mergeCell ref="P58:P61"/>
    <mergeCell ref="P50:P53"/>
    <mergeCell ref="G53:G55"/>
    <mergeCell ref="H53:H57"/>
    <mergeCell ref="H47:H52"/>
    <mergeCell ref="G48:G49"/>
    <mergeCell ref="G50:G52"/>
    <mergeCell ref="A1:H1"/>
    <mergeCell ref="G3:G6"/>
    <mergeCell ref="P25:P28"/>
    <mergeCell ref="G26:G31"/>
    <mergeCell ref="H26:H32"/>
    <mergeCell ref="P20:P21"/>
    <mergeCell ref="P22:P24"/>
    <mergeCell ref="P13:P16"/>
    <mergeCell ref="G16:G25"/>
    <mergeCell ref="P18:P19"/>
    <mergeCell ref="G7:G15"/>
    <mergeCell ref="AB131:AB140"/>
    <mergeCell ref="AA141:AA148"/>
    <mergeCell ref="AA149:AA152"/>
    <mergeCell ref="U1:AB1"/>
    <mergeCell ref="AA3:AA6"/>
    <mergeCell ref="AA7:AA15"/>
    <mergeCell ref="P3:P5"/>
    <mergeCell ref="P6:P10"/>
    <mergeCell ref="P42:P45"/>
    <mergeCell ref="P46:P49"/>
    <mergeCell ref="P35:P37"/>
    <mergeCell ref="P82:P83"/>
    <mergeCell ref="P84:P85"/>
    <mergeCell ref="P86:P87"/>
    <mergeCell ref="P76:P77"/>
    <mergeCell ref="P78:P79"/>
    <mergeCell ref="P80:P81"/>
    <mergeCell ref="P130:P131"/>
    <mergeCell ref="P132:P133"/>
    <mergeCell ref="AA83:AA96"/>
    <mergeCell ref="AA97:AA108"/>
    <mergeCell ref="AA110:AA111"/>
    <mergeCell ref="AB97:AB112"/>
    <mergeCell ref="AB113:AB120"/>
    <mergeCell ref="AA129:AA130"/>
    <mergeCell ref="AB121:AB130"/>
    <mergeCell ref="AA59:AA61"/>
    <mergeCell ref="AB59:AB63"/>
    <mergeCell ref="AA65:AA66"/>
    <mergeCell ref="AB64:AB68"/>
    <mergeCell ref="AA69:AA71"/>
    <mergeCell ref="AB72:AB73"/>
    <mergeCell ref="AB75:AB76"/>
    <mergeCell ref="AA78:AA81"/>
    <mergeCell ref="AB7:AB19"/>
    <mergeCell ref="AB77:AB82"/>
    <mergeCell ref="AA20:AA29"/>
    <mergeCell ref="AA30:AA35"/>
    <mergeCell ref="AB30:AB37"/>
    <mergeCell ref="AA38:AA39"/>
    <mergeCell ref="AA41:AA51"/>
    <mergeCell ref="AB40:AB52"/>
    <mergeCell ref="AA54:AA55"/>
    <mergeCell ref="AA56:AA58"/>
    <mergeCell ref="AB53:AB58"/>
    <mergeCell ref="AB235:AB246"/>
    <mergeCell ref="AA153:AA161"/>
    <mergeCell ref="AA162:AA167"/>
    <mergeCell ref="AB149:AB168"/>
    <mergeCell ref="AA169:AA179"/>
    <mergeCell ref="AA180:AA183"/>
    <mergeCell ref="AA185:AA188"/>
    <mergeCell ref="AB180:AB188"/>
    <mergeCell ref="AA189:AA198"/>
    <mergeCell ref="AA199:AA200"/>
    <mergeCell ref="AB189:AB200"/>
    <mergeCell ref="AA201:AA206"/>
    <mergeCell ref="AB201:AB208"/>
    <mergeCell ref="AA209:AA216"/>
    <mergeCell ref="AB209:AB217"/>
    <mergeCell ref="AA221:AA226"/>
    <mergeCell ref="G327:G331"/>
    <mergeCell ref="G332:G341"/>
    <mergeCell ref="G342:G343"/>
    <mergeCell ref="G344:G353"/>
    <mergeCell ref="G355:G358"/>
    <mergeCell ref="H354:H358"/>
    <mergeCell ref="AA327:AA328"/>
    <mergeCell ref="AA362:AA363"/>
    <mergeCell ref="AA365:AA369"/>
    <mergeCell ref="H293:H295"/>
    <mergeCell ref="G296:G301"/>
    <mergeCell ref="H296:H302"/>
    <mergeCell ref="G303:G311"/>
    <mergeCell ref="G312:G314"/>
    <mergeCell ref="G315:G319"/>
    <mergeCell ref="G320:G321"/>
    <mergeCell ref="H315:H321"/>
    <mergeCell ref="G325:G326"/>
    <mergeCell ref="AB393:AB397"/>
    <mergeCell ref="AA291:AA292"/>
    <mergeCell ref="AA293:AA298"/>
    <mergeCell ref="AA300:AA302"/>
    <mergeCell ref="AA303:AA319"/>
    <mergeCell ref="AA320:AA326"/>
    <mergeCell ref="AB327:AB329"/>
    <mergeCell ref="AA330:AA335"/>
    <mergeCell ref="AB330:AB336"/>
    <mergeCell ref="AA337:AA345"/>
    <mergeCell ref="AB337:AB347"/>
    <mergeCell ref="AA348:AA350"/>
    <mergeCell ref="AB348:AB351"/>
    <mergeCell ref="AA352:AA356"/>
    <mergeCell ref="AB352:AB358"/>
    <mergeCell ref="AB247:AB253"/>
    <mergeCell ref="AA254:AA263"/>
    <mergeCell ref="AA264:AA271"/>
    <mergeCell ref="AA272:AA279"/>
    <mergeCell ref="AA280:AA281"/>
    <mergeCell ref="AB272:AB282"/>
    <mergeCell ref="AA283:AA290"/>
    <mergeCell ref="AB362:AB364"/>
    <mergeCell ref="AA380:AA381"/>
    <mergeCell ref="AB380:AB382"/>
    <mergeCell ref="T3:T66"/>
    <mergeCell ref="T69:T135"/>
    <mergeCell ref="T141:T218"/>
    <mergeCell ref="T221:T258"/>
    <mergeCell ref="T265:T323"/>
    <mergeCell ref="T327:T359"/>
    <mergeCell ref="T366:T416"/>
    <mergeCell ref="AA400:AA403"/>
    <mergeCell ref="AA404:AA407"/>
    <mergeCell ref="AA411:AA416"/>
    <mergeCell ref="AA357:AA358"/>
    <mergeCell ref="AA370:AA379"/>
    <mergeCell ref="AA227:AA232"/>
    <mergeCell ref="AA236:AA240"/>
    <mergeCell ref="AA241:AA245"/>
    <mergeCell ref="AA16:AA19"/>
    <mergeCell ref="AA114:AA120"/>
    <mergeCell ref="AA133:AA140"/>
    <mergeCell ref="AA247:AA250"/>
    <mergeCell ref="AA251:AA253"/>
    <mergeCell ref="AA383:AA392"/>
    <mergeCell ref="AA394:AA397"/>
    <mergeCell ref="AA398:AA399"/>
    <mergeCell ref="AA122:AA126"/>
  </mergeCells>
  <hyperlinks>
    <hyperlink ref="AJ1" r:id="rId1" xr:uid="{6B175409-1284-41C5-BE4D-BECC85339A01}"/>
    <hyperlink ref="T3" r:id="rId2" xr:uid="{4696FE8B-2554-453F-AB99-A8889C7ECCB7}"/>
    <hyperlink ref="T69" r:id="rId3" xr:uid="{00EA8EEC-1A1F-449B-8AD8-EF00B055A301}"/>
    <hyperlink ref="T141" r:id="rId4" xr:uid="{95611EF8-33D7-49B8-929D-49E5A22BEB13}"/>
    <hyperlink ref="T221" r:id="rId5" xr:uid="{92668B50-5AF0-468F-957A-258F1E220DFC}"/>
    <hyperlink ref="T265" r:id="rId6" xr:uid="{8057F700-3395-47DB-80D6-93952DC82C85}"/>
    <hyperlink ref="T327" r:id="rId7" xr:uid="{B57F8D24-5CC6-4CA7-8AE9-5D334CC67499}"/>
    <hyperlink ref="T366" r:id="rId8" xr:uid="{DAED0924-4155-4CF2-B314-5777E2740E76}"/>
  </hyperlinks>
  <pageMargins left="0.7" right="0.7" top="0.75" bottom="0.75" header="0.3" footer="0.3"/>
  <tableParts count="3">
    <tablePart r:id="rId9"/>
    <tablePart r:id="rId10"/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5233-92CD-46BD-867D-0551398E33A1}">
  <dimension ref="A1:P416"/>
  <sheetViews>
    <sheetView tabSelected="1" topLeftCell="F1" zoomScaleNormal="100" workbookViewId="0">
      <selection activeCell="J2" sqref="J2"/>
    </sheetView>
  </sheetViews>
  <sheetFormatPr defaultColWidth="11.19921875" defaultRowHeight="15.6" x14ac:dyDescent="0.3"/>
  <cols>
    <col min="1" max="1" width="27.69921875" customWidth="1"/>
    <col min="4" max="4" width="17.09765625" customWidth="1"/>
    <col min="5" max="5" width="44.3984375" customWidth="1"/>
    <col min="12" max="12" width="33.3984375" customWidth="1"/>
    <col min="14" max="14" width="25.69921875" customWidth="1"/>
    <col min="15" max="15" width="23.19921875" customWidth="1"/>
  </cols>
  <sheetData>
    <row r="1" spans="1:16" x14ac:dyDescent="0.3">
      <c r="A1" s="841" t="s">
        <v>2448</v>
      </c>
      <c r="B1" s="842"/>
      <c r="C1" s="842"/>
      <c r="D1" s="842"/>
      <c r="E1" s="842"/>
      <c r="F1" s="842"/>
      <c r="G1" s="842"/>
      <c r="H1" s="842"/>
      <c r="K1" s="607" t="s">
        <v>37</v>
      </c>
      <c r="L1" s="607" t="s">
        <v>38</v>
      </c>
      <c r="M1" s="607" t="s">
        <v>39</v>
      </c>
      <c r="N1" s="607" t="s">
        <v>33</v>
      </c>
      <c r="O1" s="607" t="s">
        <v>23</v>
      </c>
    </row>
    <row r="2" spans="1:16" x14ac:dyDescent="0.3">
      <c r="A2" s="485" t="s">
        <v>30</v>
      </c>
      <c r="B2" s="485" t="s">
        <v>22</v>
      </c>
      <c r="C2" s="485" t="s">
        <v>31</v>
      </c>
      <c r="D2" s="485" t="s">
        <v>32</v>
      </c>
      <c r="E2" s="485" t="s">
        <v>33</v>
      </c>
      <c r="F2" s="485" t="s">
        <v>34</v>
      </c>
      <c r="G2" s="481" t="s">
        <v>35</v>
      </c>
      <c r="H2" s="424" t="s">
        <v>36</v>
      </c>
      <c r="K2" s="670">
        <v>710978248</v>
      </c>
      <c r="L2" s="670" t="s">
        <v>63</v>
      </c>
      <c r="M2" s="670" t="s">
        <v>64</v>
      </c>
      <c r="N2" s="575" t="s">
        <v>0</v>
      </c>
      <c r="O2" s="670">
        <v>155</v>
      </c>
      <c r="P2" s="847">
        <f>SUM(O2,O3)</f>
        <v>166</v>
      </c>
    </row>
    <row r="3" spans="1:16" x14ac:dyDescent="0.3">
      <c r="A3" s="104" t="s">
        <v>63</v>
      </c>
      <c r="B3" s="475" t="s">
        <v>64</v>
      </c>
      <c r="C3" s="10" t="s">
        <v>65</v>
      </c>
      <c r="D3" s="10" t="s">
        <v>66</v>
      </c>
      <c r="E3" s="664" t="s">
        <v>0</v>
      </c>
      <c r="F3" s="11">
        <v>30</v>
      </c>
      <c r="G3" s="727">
        <f>SUM(F3,F4,F5,F6)</f>
        <v>88</v>
      </c>
      <c r="K3" s="670">
        <v>710978248</v>
      </c>
      <c r="L3" s="670" t="s">
        <v>63</v>
      </c>
      <c r="M3" s="670" t="s">
        <v>64</v>
      </c>
      <c r="N3" s="670" t="s">
        <v>2400</v>
      </c>
      <c r="O3" s="670">
        <v>11</v>
      </c>
      <c r="P3" s="847"/>
    </row>
    <row r="4" spans="1:16" x14ac:dyDescent="0.3">
      <c r="A4" s="104" t="s">
        <v>63</v>
      </c>
      <c r="B4" s="475" t="s">
        <v>64</v>
      </c>
      <c r="C4" s="427" t="s">
        <v>78</v>
      </c>
      <c r="D4" s="18" t="s">
        <v>79</v>
      </c>
      <c r="E4" s="664" t="s">
        <v>0</v>
      </c>
      <c r="F4" s="19">
        <v>30</v>
      </c>
      <c r="G4" s="727"/>
      <c r="K4" s="669">
        <v>580780187</v>
      </c>
      <c r="L4" s="669" t="s">
        <v>94</v>
      </c>
      <c r="M4" s="669" t="s">
        <v>77</v>
      </c>
      <c r="N4" s="669" t="s">
        <v>0</v>
      </c>
      <c r="O4" s="669">
        <v>48</v>
      </c>
      <c r="P4" s="846">
        <f>SUM(O4,O5,O6,O7,O8)</f>
        <v>196</v>
      </c>
    </row>
    <row r="5" spans="1:16" x14ac:dyDescent="0.3">
      <c r="A5" s="104" t="s">
        <v>63</v>
      </c>
      <c r="B5" s="475" t="s">
        <v>64</v>
      </c>
      <c r="C5" s="18" t="s">
        <v>101</v>
      </c>
      <c r="D5" s="18" t="s">
        <v>102</v>
      </c>
      <c r="E5" s="664" t="s">
        <v>0</v>
      </c>
      <c r="F5" s="30">
        <v>16</v>
      </c>
      <c r="G5" s="727"/>
      <c r="K5" s="669">
        <v>580780187</v>
      </c>
      <c r="L5" s="669" t="s">
        <v>94</v>
      </c>
      <c r="M5" s="669" t="s">
        <v>77</v>
      </c>
      <c r="N5" s="669" t="s">
        <v>1878</v>
      </c>
      <c r="O5" s="669">
        <v>34</v>
      </c>
      <c r="P5" s="846"/>
    </row>
    <row r="6" spans="1:16" x14ac:dyDescent="0.3">
      <c r="A6" s="104" t="s">
        <v>63</v>
      </c>
      <c r="B6" s="475" t="s">
        <v>64</v>
      </c>
      <c r="C6" s="427" t="s">
        <v>117</v>
      </c>
      <c r="D6" s="18" t="s">
        <v>118</v>
      </c>
      <c r="E6" s="664" t="s">
        <v>0</v>
      </c>
      <c r="F6" s="37">
        <v>12</v>
      </c>
      <c r="G6" s="727"/>
      <c r="K6" s="669">
        <v>580780187</v>
      </c>
      <c r="L6" s="669" t="s">
        <v>94</v>
      </c>
      <c r="M6" s="669" t="s">
        <v>77</v>
      </c>
      <c r="N6" s="669" t="s">
        <v>1889</v>
      </c>
      <c r="O6" s="669">
        <v>16</v>
      </c>
      <c r="P6" s="846"/>
    </row>
    <row r="7" spans="1:16" ht="62.4" x14ac:dyDescent="0.3">
      <c r="A7" s="613" t="s">
        <v>76</v>
      </c>
      <c r="B7" s="477" t="s">
        <v>77</v>
      </c>
      <c r="C7" s="430" t="s">
        <v>71</v>
      </c>
      <c r="D7" s="431" t="s">
        <v>116</v>
      </c>
      <c r="E7" s="675" t="s">
        <v>1</v>
      </c>
      <c r="F7" s="433">
        <v>78</v>
      </c>
      <c r="G7" s="829">
        <f>SUM(F7,F8,F9,F10,F11,F12,F13,F14,F15)</f>
        <v>262</v>
      </c>
      <c r="H7" s="775">
        <f>SUM(G7,G16)</f>
        <v>751</v>
      </c>
      <c r="K7" s="846">
        <v>580780187</v>
      </c>
      <c r="L7" s="846" t="s">
        <v>94</v>
      </c>
      <c r="M7" s="846" t="s">
        <v>77</v>
      </c>
      <c r="N7" s="669" t="s">
        <v>2400</v>
      </c>
      <c r="O7" s="669">
        <v>80</v>
      </c>
      <c r="P7" s="846"/>
    </row>
    <row r="8" spans="1:16" x14ac:dyDescent="0.3">
      <c r="A8" s="613" t="s">
        <v>76</v>
      </c>
      <c r="B8" s="477" t="s">
        <v>77</v>
      </c>
      <c r="C8" s="434" t="s">
        <v>78</v>
      </c>
      <c r="D8" s="680" t="s">
        <v>79</v>
      </c>
      <c r="E8" s="680" t="s">
        <v>1</v>
      </c>
      <c r="F8" s="688">
        <v>32</v>
      </c>
      <c r="G8" s="830"/>
      <c r="H8" s="776"/>
      <c r="K8" s="846"/>
      <c r="L8" s="846"/>
      <c r="M8" s="846"/>
      <c r="N8" s="669" t="s">
        <v>2183</v>
      </c>
      <c r="O8" s="669">
        <v>18</v>
      </c>
      <c r="P8" s="846"/>
    </row>
    <row r="9" spans="1:16" x14ac:dyDescent="0.3">
      <c r="A9" s="613" t="s">
        <v>76</v>
      </c>
      <c r="B9" s="477" t="s">
        <v>77</v>
      </c>
      <c r="C9" s="680" t="s">
        <v>65</v>
      </c>
      <c r="D9" s="680" t="s">
        <v>66</v>
      </c>
      <c r="E9" s="680" t="s">
        <v>1</v>
      </c>
      <c r="F9" s="437">
        <v>22</v>
      </c>
      <c r="G9" s="830"/>
      <c r="H9" s="776"/>
      <c r="K9" s="670">
        <v>710002288</v>
      </c>
      <c r="L9" s="670" t="s">
        <v>103</v>
      </c>
      <c r="M9" s="670" t="s">
        <v>77</v>
      </c>
      <c r="N9" s="670" t="s">
        <v>0</v>
      </c>
      <c r="O9" s="670">
        <v>21</v>
      </c>
      <c r="P9" s="847">
        <f>SUM(O9,O10,O11,O12,O13,O14,O15)</f>
        <v>483</v>
      </c>
    </row>
    <row r="10" spans="1:16" x14ac:dyDescent="0.3">
      <c r="A10" s="613" t="s">
        <v>76</v>
      </c>
      <c r="B10" s="477" t="s">
        <v>77</v>
      </c>
      <c r="C10" s="680" t="s">
        <v>101</v>
      </c>
      <c r="D10" s="680" t="s">
        <v>102</v>
      </c>
      <c r="E10" s="680" t="s">
        <v>1</v>
      </c>
      <c r="F10" s="688">
        <v>24</v>
      </c>
      <c r="G10" s="830"/>
      <c r="H10" s="776"/>
      <c r="K10" s="670">
        <v>710002288</v>
      </c>
      <c r="L10" s="670" t="s">
        <v>103</v>
      </c>
      <c r="M10" s="670" t="s">
        <v>77</v>
      </c>
      <c r="N10" s="670" t="s">
        <v>1</v>
      </c>
      <c r="O10" s="670">
        <v>301</v>
      </c>
      <c r="P10" s="847"/>
    </row>
    <row r="11" spans="1:16" ht="62.4" x14ac:dyDescent="0.3">
      <c r="A11" s="613" t="s">
        <v>76</v>
      </c>
      <c r="B11" s="477" t="s">
        <v>77</v>
      </c>
      <c r="C11" s="680" t="s">
        <v>176</v>
      </c>
      <c r="D11" s="438" t="s">
        <v>177</v>
      </c>
      <c r="E11" s="680" t="s">
        <v>1</v>
      </c>
      <c r="F11" s="688">
        <v>20</v>
      </c>
      <c r="G11" s="830"/>
      <c r="H11" s="776"/>
      <c r="K11" s="670">
        <v>710002288</v>
      </c>
      <c r="L11" s="670" t="s">
        <v>103</v>
      </c>
      <c r="M11" s="670" t="s">
        <v>77</v>
      </c>
      <c r="N11" s="670" t="s">
        <v>3</v>
      </c>
      <c r="O11" s="670">
        <v>31</v>
      </c>
      <c r="P11" s="847"/>
    </row>
    <row r="12" spans="1:16" x14ac:dyDescent="0.3">
      <c r="A12" s="613" t="s">
        <v>76</v>
      </c>
      <c r="B12" s="477" t="s">
        <v>77</v>
      </c>
      <c r="C12" s="680" t="s">
        <v>117</v>
      </c>
      <c r="D12" s="680" t="s">
        <v>118</v>
      </c>
      <c r="E12" s="680" t="s">
        <v>1</v>
      </c>
      <c r="F12" s="688">
        <v>20</v>
      </c>
      <c r="G12" s="830"/>
      <c r="H12" s="776"/>
      <c r="K12" s="670">
        <v>710002288</v>
      </c>
      <c r="L12" s="670" t="s">
        <v>103</v>
      </c>
      <c r="M12" s="670" t="s">
        <v>77</v>
      </c>
      <c r="N12" s="670" t="s">
        <v>1040</v>
      </c>
      <c r="O12" s="670">
        <v>77</v>
      </c>
      <c r="P12" s="847"/>
    </row>
    <row r="13" spans="1:16" ht="93.6" x14ac:dyDescent="0.3">
      <c r="A13" s="613" t="s">
        <v>76</v>
      </c>
      <c r="B13" s="477" t="s">
        <v>77</v>
      </c>
      <c r="C13" s="680" t="s">
        <v>144</v>
      </c>
      <c r="D13" s="438" t="s">
        <v>145</v>
      </c>
      <c r="E13" s="680" t="s">
        <v>1</v>
      </c>
      <c r="F13" s="688">
        <v>33</v>
      </c>
      <c r="G13" s="830"/>
      <c r="H13" s="776"/>
      <c r="K13" s="670">
        <v>710002288</v>
      </c>
      <c r="L13" s="670" t="s">
        <v>103</v>
      </c>
      <c r="M13" s="670" t="s">
        <v>77</v>
      </c>
      <c r="N13" s="670" t="s">
        <v>1602</v>
      </c>
      <c r="O13" s="670">
        <v>13</v>
      </c>
      <c r="P13" s="847"/>
    </row>
    <row r="14" spans="1:16" x14ac:dyDescent="0.3">
      <c r="A14" s="613" t="s">
        <v>76</v>
      </c>
      <c r="B14" s="477" t="s">
        <v>77</v>
      </c>
      <c r="C14" s="680" t="s">
        <v>157</v>
      </c>
      <c r="D14" s="680" t="s">
        <v>158</v>
      </c>
      <c r="E14" s="680" t="s">
        <v>1</v>
      </c>
      <c r="F14" s="688">
        <v>22</v>
      </c>
      <c r="G14" s="830"/>
      <c r="H14" s="776"/>
      <c r="K14" s="670">
        <v>710002288</v>
      </c>
      <c r="L14" s="670" t="s">
        <v>103</v>
      </c>
      <c r="M14" s="670" t="s">
        <v>77</v>
      </c>
      <c r="N14" s="670" t="s">
        <v>125</v>
      </c>
      <c r="O14" s="670">
        <v>27</v>
      </c>
      <c r="P14" s="847"/>
    </row>
    <row r="15" spans="1:16" ht="46.8" x14ac:dyDescent="0.3">
      <c r="A15" s="614" t="s">
        <v>76</v>
      </c>
      <c r="B15" s="582" t="s">
        <v>77</v>
      </c>
      <c r="C15" s="681" t="s">
        <v>174</v>
      </c>
      <c r="D15" s="431" t="s">
        <v>175</v>
      </c>
      <c r="E15" s="681" t="s">
        <v>1</v>
      </c>
      <c r="F15" s="685">
        <v>11</v>
      </c>
      <c r="G15" s="830"/>
      <c r="H15" s="776"/>
      <c r="K15" s="670">
        <v>710002288</v>
      </c>
      <c r="L15" s="670" t="s">
        <v>103</v>
      </c>
      <c r="M15" s="670" t="s">
        <v>77</v>
      </c>
      <c r="N15" s="670" t="s">
        <v>2183</v>
      </c>
      <c r="O15" s="670">
        <v>13</v>
      </c>
      <c r="P15" s="847"/>
    </row>
    <row r="16" spans="1:16" ht="62.4" x14ac:dyDescent="0.3">
      <c r="A16" s="615" t="s">
        <v>76</v>
      </c>
      <c r="B16" s="580" t="s">
        <v>77</v>
      </c>
      <c r="C16" s="680" t="s">
        <v>1155</v>
      </c>
      <c r="D16" s="438" t="s">
        <v>116</v>
      </c>
      <c r="E16" s="580" t="s">
        <v>76</v>
      </c>
      <c r="F16" s="580">
        <v>376</v>
      </c>
      <c r="G16" s="791">
        <f>SUM(F16,F17,F18,F19)</f>
        <v>489</v>
      </c>
      <c r="H16" s="776"/>
      <c r="K16" s="610">
        <v>710978263</v>
      </c>
      <c r="L16" s="669" t="s">
        <v>1</v>
      </c>
      <c r="M16" s="669" t="s">
        <v>64</v>
      </c>
      <c r="N16" s="669" t="s">
        <v>1</v>
      </c>
      <c r="O16" s="610">
        <v>357</v>
      </c>
      <c r="P16" s="846">
        <f>SUM(O16,O17)</f>
        <v>369</v>
      </c>
    </row>
    <row r="17" spans="1:16" x14ac:dyDescent="0.3">
      <c r="A17" s="615" t="s">
        <v>76</v>
      </c>
      <c r="B17" s="580" t="s">
        <v>77</v>
      </c>
      <c r="C17" s="680" t="s">
        <v>526</v>
      </c>
      <c r="D17" s="680" t="s">
        <v>527</v>
      </c>
      <c r="E17" s="580" t="s">
        <v>76</v>
      </c>
      <c r="F17" s="580">
        <v>69</v>
      </c>
      <c r="G17" s="791"/>
      <c r="H17" s="776"/>
      <c r="K17" s="669">
        <v>710978263</v>
      </c>
      <c r="L17" s="669" t="s">
        <v>1</v>
      </c>
      <c r="M17" s="669" t="s">
        <v>64</v>
      </c>
      <c r="N17" s="669" t="s">
        <v>2149</v>
      </c>
      <c r="O17" s="669">
        <v>12</v>
      </c>
      <c r="P17" s="846"/>
    </row>
    <row r="18" spans="1:16" ht="27.6" x14ac:dyDescent="0.3">
      <c r="A18" s="615" t="s">
        <v>76</v>
      </c>
      <c r="B18" s="580" t="s">
        <v>77</v>
      </c>
      <c r="C18" s="680" t="s">
        <v>176</v>
      </c>
      <c r="D18" s="680" t="s">
        <v>301</v>
      </c>
      <c r="E18" s="580" t="s">
        <v>76</v>
      </c>
      <c r="F18" s="680">
        <v>33</v>
      </c>
      <c r="G18" s="791"/>
      <c r="H18" s="776"/>
      <c r="K18" s="608">
        <v>710781824</v>
      </c>
      <c r="L18" s="608" t="s">
        <v>76</v>
      </c>
      <c r="M18" s="325" t="s">
        <v>77</v>
      </c>
      <c r="N18" s="670" t="s">
        <v>1</v>
      </c>
      <c r="O18" s="608">
        <v>327</v>
      </c>
      <c r="P18" s="847">
        <f>SUM(O18,O19,O20,O21)</f>
        <v>880</v>
      </c>
    </row>
    <row r="19" spans="1:16" x14ac:dyDescent="0.3">
      <c r="A19" s="615" t="s">
        <v>76</v>
      </c>
      <c r="B19" s="580" t="s">
        <v>77</v>
      </c>
      <c r="C19" s="680" t="s">
        <v>117</v>
      </c>
      <c r="D19" s="680" t="s">
        <v>137</v>
      </c>
      <c r="E19" s="580" t="s">
        <v>76</v>
      </c>
      <c r="F19" s="680">
        <v>11</v>
      </c>
      <c r="G19" s="791"/>
      <c r="H19" s="777"/>
      <c r="K19" s="670">
        <v>710781824</v>
      </c>
      <c r="L19" s="670" t="s">
        <v>76</v>
      </c>
      <c r="M19" s="670" t="s">
        <v>77</v>
      </c>
      <c r="N19" s="670" t="s">
        <v>76</v>
      </c>
      <c r="O19" s="670">
        <v>502</v>
      </c>
      <c r="P19" s="847"/>
    </row>
    <row r="20" spans="1:16" ht="62.4" x14ac:dyDescent="0.3">
      <c r="A20" s="183" t="s">
        <v>1</v>
      </c>
      <c r="B20" s="667" t="s">
        <v>64</v>
      </c>
      <c r="C20" s="583" t="s">
        <v>71</v>
      </c>
      <c r="D20" s="584" t="s">
        <v>116</v>
      </c>
      <c r="E20" s="667" t="s">
        <v>1</v>
      </c>
      <c r="F20" s="687">
        <v>49</v>
      </c>
      <c r="G20" s="828">
        <f>SUM(F20,F21,F22,F23,F24,F25,F26,F27,F28,F29)</f>
        <v>313</v>
      </c>
      <c r="K20" s="670">
        <v>710781824</v>
      </c>
      <c r="L20" s="670" t="s">
        <v>76</v>
      </c>
      <c r="M20" s="670" t="s">
        <v>77</v>
      </c>
      <c r="N20" s="670" t="s">
        <v>125</v>
      </c>
      <c r="O20" s="670">
        <v>24</v>
      </c>
      <c r="P20" s="847"/>
    </row>
    <row r="21" spans="1:16" x14ac:dyDescent="0.3">
      <c r="A21" s="181" t="s">
        <v>1</v>
      </c>
      <c r="B21" s="664" t="s">
        <v>64</v>
      </c>
      <c r="C21" s="442" t="s">
        <v>78</v>
      </c>
      <c r="D21" s="664" t="s">
        <v>79</v>
      </c>
      <c r="E21" s="664" t="s">
        <v>1</v>
      </c>
      <c r="F21" s="668">
        <v>28</v>
      </c>
      <c r="G21" s="722"/>
      <c r="K21" s="670">
        <v>710781824</v>
      </c>
      <c r="L21" s="670" t="s">
        <v>76</v>
      </c>
      <c r="M21" s="670" t="s">
        <v>77</v>
      </c>
      <c r="N21" s="670" t="s">
        <v>2183</v>
      </c>
      <c r="O21" s="670">
        <v>27</v>
      </c>
      <c r="P21" s="847"/>
    </row>
    <row r="22" spans="1:16" x14ac:dyDescent="0.3">
      <c r="A22" s="181" t="s">
        <v>1</v>
      </c>
      <c r="B22" s="664" t="s">
        <v>64</v>
      </c>
      <c r="C22" s="664" t="s">
        <v>65</v>
      </c>
      <c r="D22" s="664" t="s">
        <v>66</v>
      </c>
      <c r="E22" s="664" t="s">
        <v>1</v>
      </c>
      <c r="F22" s="668">
        <v>85</v>
      </c>
      <c r="G22" s="722"/>
      <c r="K22" s="610">
        <v>710002569</v>
      </c>
      <c r="L22" s="610" t="s">
        <v>107</v>
      </c>
      <c r="M22" s="610" t="s">
        <v>77</v>
      </c>
      <c r="N22" s="669" t="s">
        <v>1</v>
      </c>
      <c r="O22" s="610">
        <v>171</v>
      </c>
      <c r="P22" s="846">
        <f>SUM(O22,O23,O24,O25,O26,O27,O28)</f>
        <v>300</v>
      </c>
    </row>
    <row r="23" spans="1:16" x14ac:dyDescent="0.3">
      <c r="A23" s="181" t="s">
        <v>1</v>
      </c>
      <c r="B23" s="664" t="s">
        <v>64</v>
      </c>
      <c r="C23" s="664" t="s">
        <v>101</v>
      </c>
      <c r="D23" s="664" t="s">
        <v>102</v>
      </c>
      <c r="E23" s="664" t="s">
        <v>1</v>
      </c>
      <c r="F23" s="668">
        <v>26</v>
      </c>
      <c r="G23" s="722"/>
      <c r="K23" s="610">
        <v>710002569</v>
      </c>
      <c r="L23" s="610" t="s">
        <v>107</v>
      </c>
      <c r="M23" s="610" t="s">
        <v>77</v>
      </c>
      <c r="N23" s="669" t="s">
        <v>1040</v>
      </c>
      <c r="O23" s="669">
        <v>24</v>
      </c>
      <c r="P23" s="846"/>
    </row>
    <row r="24" spans="1:16" ht="62.4" x14ac:dyDescent="0.3">
      <c r="A24" s="181" t="s">
        <v>1</v>
      </c>
      <c r="B24" s="664" t="s">
        <v>64</v>
      </c>
      <c r="C24" s="664" t="s">
        <v>176</v>
      </c>
      <c r="D24" s="82" t="s">
        <v>177</v>
      </c>
      <c r="E24" s="664" t="s">
        <v>1</v>
      </c>
      <c r="F24" s="668">
        <v>14</v>
      </c>
      <c r="G24" s="722"/>
      <c r="K24" s="610">
        <v>710002569</v>
      </c>
      <c r="L24" s="610" t="s">
        <v>107</v>
      </c>
      <c r="M24" s="610" t="s">
        <v>77</v>
      </c>
      <c r="N24" s="669" t="s">
        <v>1602</v>
      </c>
      <c r="O24" s="669">
        <v>13</v>
      </c>
      <c r="P24" s="846"/>
    </row>
    <row r="25" spans="1:16" x14ac:dyDescent="0.3">
      <c r="A25" s="181" t="s">
        <v>1</v>
      </c>
      <c r="B25" s="664" t="s">
        <v>64</v>
      </c>
      <c r="C25" s="664" t="s">
        <v>117</v>
      </c>
      <c r="D25" s="664" t="s">
        <v>118</v>
      </c>
      <c r="E25" s="664" t="s">
        <v>1</v>
      </c>
      <c r="F25" s="668">
        <v>31</v>
      </c>
      <c r="G25" s="722"/>
      <c r="K25" s="610">
        <v>710002569</v>
      </c>
      <c r="L25" s="610" t="s">
        <v>107</v>
      </c>
      <c r="M25" s="610" t="s">
        <v>77</v>
      </c>
      <c r="N25" s="669" t="s">
        <v>1604</v>
      </c>
      <c r="O25" s="669">
        <v>17</v>
      </c>
      <c r="P25" s="846"/>
    </row>
    <row r="26" spans="1:16" ht="93.6" x14ac:dyDescent="0.3">
      <c r="A26" s="181" t="s">
        <v>1</v>
      </c>
      <c r="B26" s="664" t="s">
        <v>64</v>
      </c>
      <c r="C26" s="664" t="s">
        <v>144</v>
      </c>
      <c r="D26" s="82" t="s">
        <v>145</v>
      </c>
      <c r="E26" s="664" t="s">
        <v>1</v>
      </c>
      <c r="F26" s="668">
        <v>33</v>
      </c>
      <c r="G26" s="722"/>
      <c r="K26" s="669">
        <v>710002569</v>
      </c>
      <c r="L26" s="669" t="s">
        <v>107</v>
      </c>
      <c r="M26" s="669" t="s">
        <v>77</v>
      </c>
      <c r="N26" s="669" t="s">
        <v>125</v>
      </c>
      <c r="O26" s="669">
        <v>21</v>
      </c>
      <c r="P26" s="846"/>
    </row>
    <row r="27" spans="1:16" ht="46.8" x14ac:dyDescent="0.3">
      <c r="A27" s="181" t="s">
        <v>1</v>
      </c>
      <c r="B27" s="664" t="s">
        <v>64</v>
      </c>
      <c r="C27" s="664" t="s">
        <v>174</v>
      </c>
      <c r="D27" s="82" t="s">
        <v>175</v>
      </c>
      <c r="E27" s="664" t="s">
        <v>1</v>
      </c>
      <c r="F27" s="668">
        <v>15</v>
      </c>
      <c r="G27" s="722"/>
      <c r="K27" s="669">
        <v>710002569</v>
      </c>
      <c r="L27" s="669" t="s">
        <v>107</v>
      </c>
      <c r="M27" s="669" t="s">
        <v>77</v>
      </c>
      <c r="N27" s="669" t="s">
        <v>1715</v>
      </c>
      <c r="O27" s="669">
        <v>16</v>
      </c>
      <c r="P27" s="846"/>
    </row>
    <row r="28" spans="1:16" x14ac:dyDescent="0.3">
      <c r="A28" s="181" t="s">
        <v>1</v>
      </c>
      <c r="B28" s="664" t="s">
        <v>64</v>
      </c>
      <c r="C28" s="664" t="s">
        <v>297</v>
      </c>
      <c r="D28" s="664" t="s">
        <v>188</v>
      </c>
      <c r="E28" s="664" t="s">
        <v>1</v>
      </c>
      <c r="F28" s="668">
        <v>17</v>
      </c>
      <c r="G28" s="722"/>
      <c r="K28" s="669">
        <v>710002569</v>
      </c>
      <c r="L28" s="669" t="s">
        <v>107</v>
      </c>
      <c r="M28" s="669" t="s">
        <v>77</v>
      </c>
      <c r="N28" s="669" t="s">
        <v>2206</v>
      </c>
      <c r="O28" s="669">
        <v>38</v>
      </c>
      <c r="P28" s="846"/>
    </row>
    <row r="29" spans="1:16" ht="31.2" x14ac:dyDescent="0.3">
      <c r="A29" s="181" t="s">
        <v>1</v>
      </c>
      <c r="B29" s="664" t="s">
        <v>64</v>
      </c>
      <c r="C29" s="664" t="s">
        <v>260</v>
      </c>
      <c r="D29" s="75" t="s">
        <v>261</v>
      </c>
      <c r="E29" s="664" t="s">
        <v>1</v>
      </c>
      <c r="F29" s="668">
        <v>15</v>
      </c>
      <c r="G29" s="723"/>
      <c r="K29" s="608">
        <v>710780917</v>
      </c>
      <c r="L29" s="608" t="s">
        <v>125</v>
      </c>
      <c r="M29" s="608" t="s">
        <v>77</v>
      </c>
      <c r="N29" s="670" t="s">
        <v>1</v>
      </c>
      <c r="O29" s="608">
        <v>66</v>
      </c>
      <c r="P29" s="847">
        <f>SUM(O29,O30,O31)</f>
        <v>214</v>
      </c>
    </row>
    <row r="30" spans="1:16" ht="62.4" x14ac:dyDescent="0.3">
      <c r="A30" s="673" t="s">
        <v>318</v>
      </c>
      <c r="B30" s="677" t="s">
        <v>319</v>
      </c>
      <c r="C30" s="448" t="s">
        <v>71</v>
      </c>
      <c r="D30" s="438" t="s">
        <v>116</v>
      </c>
      <c r="E30" s="680" t="s">
        <v>1</v>
      </c>
      <c r="F30" s="688">
        <v>35</v>
      </c>
      <c r="G30" s="829">
        <f>SUM(F30,F31,F32,F33,F34,F35)</f>
        <v>110</v>
      </c>
      <c r="H30" s="805">
        <f>SUM(G30,G36,G37)</f>
        <v>159</v>
      </c>
      <c r="K30" s="670">
        <v>710780917</v>
      </c>
      <c r="L30" s="670" t="s">
        <v>125</v>
      </c>
      <c r="M30" s="670" t="s">
        <v>77</v>
      </c>
      <c r="N30" s="670" t="s">
        <v>125</v>
      </c>
      <c r="O30" s="670">
        <v>134</v>
      </c>
      <c r="P30" s="847"/>
    </row>
    <row r="31" spans="1:16" x14ac:dyDescent="0.3">
      <c r="A31" s="673" t="s">
        <v>318</v>
      </c>
      <c r="B31" s="677" t="s">
        <v>319</v>
      </c>
      <c r="C31" s="450" t="s">
        <v>65</v>
      </c>
      <c r="D31" s="680" t="s">
        <v>66</v>
      </c>
      <c r="E31" s="680" t="s">
        <v>1</v>
      </c>
      <c r="F31" s="688">
        <v>12</v>
      </c>
      <c r="G31" s="830"/>
      <c r="H31" s="805"/>
      <c r="K31" s="670">
        <v>710780917</v>
      </c>
      <c r="L31" s="670" t="s">
        <v>125</v>
      </c>
      <c r="M31" s="670" t="s">
        <v>77</v>
      </c>
      <c r="N31" s="670" t="s">
        <v>2148</v>
      </c>
      <c r="O31" s="670">
        <v>14</v>
      </c>
      <c r="P31" s="847"/>
    </row>
    <row r="32" spans="1:16" ht="62.4" x14ac:dyDescent="0.3">
      <c r="A32" s="673" t="s">
        <v>318</v>
      </c>
      <c r="B32" s="677" t="s">
        <v>319</v>
      </c>
      <c r="C32" s="450" t="s">
        <v>176</v>
      </c>
      <c r="D32" s="438" t="s">
        <v>177</v>
      </c>
      <c r="E32" s="680" t="s">
        <v>1</v>
      </c>
      <c r="F32" s="688">
        <v>15</v>
      </c>
      <c r="G32" s="830"/>
      <c r="H32" s="805"/>
      <c r="K32" s="610">
        <v>710978156</v>
      </c>
      <c r="L32" s="610" t="s">
        <v>2</v>
      </c>
      <c r="M32" s="610" t="s">
        <v>64</v>
      </c>
      <c r="N32" s="669" t="s">
        <v>1</v>
      </c>
      <c r="O32" s="610">
        <v>62</v>
      </c>
      <c r="P32" s="846">
        <f>SUM(O32,O33)</f>
        <v>158</v>
      </c>
    </row>
    <row r="33" spans="1:16" x14ac:dyDescent="0.3">
      <c r="A33" s="673" t="s">
        <v>318</v>
      </c>
      <c r="B33" s="677" t="s">
        <v>319</v>
      </c>
      <c r="C33" s="450" t="s">
        <v>157</v>
      </c>
      <c r="D33" s="680" t="s">
        <v>158</v>
      </c>
      <c r="E33" s="680" t="s">
        <v>1</v>
      </c>
      <c r="F33" s="688">
        <v>11</v>
      </c>
      <c r="G33" s="830"/>
      <c r="H33" s="805"/>
      <c r="K33" s="610">
        <v>710978156</v>
      </c>
      <c r="L33" s="610" t="s">
        <v>2</v>
      </c>
      <c r="M33" s="610" t="s">
        <v>64</v>
      </c>
      <c r="N33" s="611" t="s">
        <v>2</v>
      </c>
      <c r="O33" s="669">
        <v>96</v>
      </c>
      <c r="P33" s="846"/>
    </row>
    <row r="34" spans="1:16" ht="78" x14ac:dyDescent="0.3">
      <c r="A34" s="673" t="s">
        <v>318</v>
      </c>
      <c r="B34" s="677" t="s">
        <v>319</v>
      </c>
      <c r="C34" s="450" t="s">
        <v>236</v>
      </c>
      <c r="D34" s="438" t="s">
        <v>237</v>
      </c>
      <c r="E34" s="680" t="s">
        <v>1</v>
      </c>
      <c r="F34" s="688">
        <v>25</v>
      </c>
      <c r="G34" s="830"/>
      <c r="H34" s="805"/>
      <c r="K34" s="608">
        <v>710977307</v>
      </c>
      <c r="L34" s="608" t="s">
        <v>120</v>
      </c>
      <c r="M34" s="608" t="s">
        <v>77</v>
      </c>
      <c r="N34" s="670" t="s">
        <v>1</v>
      </c>
      <c r="O34" s="608">
        <v>60</v>
      </c>
      <c r="P34" s="847">
        <f>SUM(O34,O35)</f>
        <v>78</v>
      </c>
    </row>
    <row r="35" spans="1:16" ht="78" x14ac:dyDescent="0.3">
      <c r="A35" s="673" t="s">
        <v>318</v>
      </c>
      <c r="B35" s="677" t="s">
        <v>319</v>
      </c>
      <c r="C35" s="450" t="s">
        <v>252</v>
      </c>
      <c r="D35" s="438" t="s">
        <v>253</v>
      </c>
      <c r="E35" s="680" t="s">
        <v>1</v>
      </c>
      <c r="F35" s="688">
        <v>12</v>
      </c>
      <c r="G35" s="831"/>
      <c r="H35" s="805"/>
      <c r="K35" s="608">
        <v>710977307</v>
      </c>
      <c r="L35" s="608" t="s">
        <v>120</v>
      </c>
      <c r="M35" s="608" t="s">
        <v>77</v>
      </c>
      <c r="N35" s="670" t="s">
        <v>1602</v>
      </c>
      <c r="O35" s="670">
        <v>18</v>
      </c>
      <c r="P35" s="847"/>
    </row>
    <row r="36" spans="1:16" x14ac:dyDescent="0.3">
      <c r="A36" s="673" t="s">
        <v>318</v>
      </c>
      <c r="B36" s="677" t="s">
        <v>319</v>
      </c>
      <c r="C36" s="671" t="s">
        <v>236</v>
      </c>
      <c r="D36" s="674" t="s">
        <v>1811</v>
      </c>
      <c r="E36" s="674" t="s">
        <v>1760</v>
      </c>
      <c r="F36" s="674">
        <v>24</v>
      </c>
      <c r="G36" s="484">
        <v>24</v>
      </c>
      <c r="H36" s="805"/>
      <c r="K36" s="610">
        <v>710978313</v>
      </c>
      <c r="L36" s="610" t="s">
        <v>3</v>
      </c>
      <c r="M36" s="610" t="s">
        <v>64</v>
      </c>
      <c r="N36" s="669" t="s">
        <v>1</v>
      </c>
      <c r="O36" s="610">
        <v>59</v>
      </c>
      <c r="P36" s="846">
        <f>SUM(O36,O37,O38,O39)</f>
        <v>490</v>
      </c>
    </row>
    <row r="37" spans="1:16" x14ac:dyDescent="0.3">
      <c r="A37" s="673" t="s">
        <v>318</v>
      </c>
      <c r="B37" s="677" t="s">
        <v>319</v>
      </c>
      <c r="C37" s="588" t="s">
        <v>236</v>
      </c>
      <c r="D37" s="588" t="s">
        <v>440</v>
      </c>
      <c r="E37" s="680" t="s">
        <v>2147</v>
      </c>
      <c r="F37" s="588">
        <v>25</v>
      </c>
      <c r="G37" s="688">
        <v>25</v>
      </c>
      <c r="H37" s="805"/>
      <c r="K37" s="610">
        <v>710978313</v>
      </c>
      <c r="L37" s="610" t="s">
        <v>3</v>
      </c>
      <c r="M37" s="610" t="s">
        <v>64</v>
      </c>
      <c r="N37" s="610" t="s">
        <v>3</v>
      </c>
      <c r="O37" s="669">
        <v>374</v>
      </c>
      <c r="P37" s="846"/>
    </row>
    <row r="38" spans="1:16" ht="62.4" x14ac:dyDescent="0.3">
      <c r="A38" s="183" t="s">
        <v>374</v>
      </c>
      <c r="B38" s="667" t="s">
        <v>319</v>
      </c>
      <c r="C38" s="74" t="s">
        <v>71</v>
      </c>
      <c r="D38" s="75" t="s">
        <v>116</v>
      </c>
      <c r="E38" s="664" t="s">
        <v>1</v>
      </c>
      <c r="F38" s="88">
        <v>25</v>
      </c>
      <c r="G38" s="828">
        <f>SUM(F38,F39)</f>
        <v>37</v>
      </c>
      <c r="K38" s="610">
        <v>710978313</v>
      </c>
      <c r="L38" s="610" t="s">
        <v>3</v>
      </c>
      <c r="M38" s="610" t="s">
        <v>64</v>
      </c>
      <c r="N38" s="669" t="s">
        <v>1604</v>
      </c>
      <c r="O38" s="669">
        <v>25</v>
      </c>
      <c r="P38" s="846"/>
    </row>
    <row r="39" spans="1:16" ht="93.6" x14ac:dyDescent="0.3">
      <c r="A39" s="183" t="s">
        <v>374</v>
      </c>
      <c r="B39" s="667" t="s">
        <v>319</v>
      </c>
      <c r="C39" s="665" t="s">
        <v>144</v>
      </c>
      <c r="D39" s="89" t="s">
        <v>145</v>
      </c>
      <c r="E39" s="665" t="s">
        <v>1</v>
      </c>
      <c r="F39" s="683">
        <v>12</v>
      </c>
      <c r="G39" s="723"/>
      <c r="K39" s="669">
        <v>710978313</v>
      </c>
      <c r="L39" s="669" t="s">
        <v>3</v>
      </c>
      <c r="M39" s="669" t="s">
        <v>64</v>
      </c>
      <c r="N39" s="669" t="s">
        <v>2149</v>
      </c>
      <c r="O39" s="669">
        <v>32</v>
      </c>
      <c r="P39" s="846"/>
    </row>
    <row r="40" spans="1:16" ht="62.4" x14ac:dyDescent="0.3">
      <c r="A40" s="450" t="s">
        <v>392</v>
      </c>
      <c r="B40" s="680" t="s">
        <v>64</v>
      </c>
      <c r="C40" s="454" t="s">
        <v>71</v>
      </c>
      <c r="D40" s="438" t="s">
        <v>116</v>
      </c>
      <c r="E40" s="680" t="s">
        <v>1</v>
      </c>
      <c r="F40" s="688">
        <v>18</v>
      </c>
      <c r="G40" s="484">
        <v>18</v>
      </c>
      <c r="H40" s="805">
        <f>SUM(G40,G41,G52)</f>
        <v>359</v>
      </c>
      <c r="K40" s="608">
        <v>710978206</v>
      </c>
      <c r="L40" s="608" t="s">
        <v>96</v>
      </c>
      <c r="M40" s="608" t="s">
        <v>64</v>
      </c>
      <c r="N40" s="670" t="s">
        <v>1</v>
      </c>
      <c r="O40" s="608">
        <v>45</v>
      </c>
      <c r="P40" s="847">
        <f>SUM(O40,O41,O42,O43,O44)</f>
        <v>281</v>
      </c>
    </row>
    <row r="41" spans="1:16" x14ac:dyDescent="0.3">
      <c r="A41" s="450" t="s">
        <v>392</v>
      </c>
      <c r="B41" s="680" t="s">
        <v>64</v>
      </c>
      <c r="C41" s="450" t="s">
        <v>65</v>
      </c>
      <c r="D41" s="680" t="s">
        <v>66</v>
      </c>
      <c r="E41" s="680" t="s">
        <v>392</v>
      </c>
      <c r="F41" s="455">
        <v>44</v>
      </c>
      <c r="G41" s="829">
        <f>SUM(F41,F42,F43,F44,F45,F46,F47,F48,F49,F50,F51)</f>
        <v>320</v>
      </c>
      <c r="H41" s="805"/>
      <c r="K41" s="608">
        <v>710978206</v>
      </c>
      <c r="L41" s="608" t="s">
        <v>96</v>
      </c>
      <c r="M41" s="608" t="s">
        <v>64</v>
      </c>
      <c r="N41" s="608" t="s">
        <v>3</v>
      </c>
      <c r="O41" s="670">
        <v>112</v>
      </c>
      <c r="P41" s="847"/>
    </row>
    <row r="42" spans="1:16" x14ac:dyDescent="0.3">
      <c r="A42" s="450" t="s">
        <v>392</v>
      </c>
      <c r="B42" s="680" t="s">
        <v>64</v>
      </c>
      <c r="C42" s="454" t="s">
        <v>78</v>
      </c>
      <c r="D42" s="680" t="s">
        <v>79</v>
      </c>
      <c r="E42" s="680" t="s">
        <v>392</v>
      </c>
      <c r="F42" s="455">
        <v>46</v>
      </c>
      <c r="G42" s="830"/>
      <c r="H42" s="805"/>
      <c r="K42" s="608">
        <v>710978206</v>
      </c>
      <c r="L42" s="608" t="s">
        <v>96</v>
      </c>
      <c r="M42" s="608" t="s">
        <v>64</v>
      </c>
      <c r="N42" s="670" t="s">
        <v>1602</v>
      </c>
      <c r="O42" s="670">
        <v>32</v>
      </c>
      <c r="P42" s="847"/>
    </row>
    <row r="43" spans="1:16" x14ac:dyDescent="0.3">
      <c r="A43" s="450" t="s">
        <v>392</v>
      </c>
      <c r="B43" s="680" t="s">
        <v>64</v>
      </c>
      <c r="C43" s="454" t="s">
        <v>101</v>
      </c>
      <c r="D43" s="680" t="s">
        <v>102</v>
      </c>
      <c r="E43" s="680" t="s">
        <v>392</v>
      </c>
      <c r="F43" s="455">
        <v>42</v>
      </c>
      <c r="G43" s="830"/>
      <c r="H43" s="805"/>
      <c r="K43" s="608">
        <v>710978206</v>
      </c>
      <c r="L43" s="608" t="s">
        <v>96</v>
      </c>
      <c r="M43" s="608" t="s">
        <v>64</v>
      </c>
      <c r="N43" s="670" t="s">
        <v>1604</v>
      </c>
      <c r="O43" s="670">
        <v>28</v>
      </c>
      <c r="P43" s="847"/>
    </row>
    <row r="44" spans="1:16" x14ac:dyDescent="0.3">
      <c r="A44" s="450" t="s">
        <v>392</v>
      </c>
      <c r="B44" s="680" t="s">
        <v>64</v>
      </c>
      <c r="C44" s="450" t="s">
        <v>117</v>
      </c>
      <c r="D44" s="680" t="s">
        <v>118</v>
      </c>
      <c r="E44" s="680" t="s">
        <v>392</v>
      </c>
      <c r="F44" s="455">
        <v>31</v>
      </c>
      <c r="G44" s="830"/>
      <c r="H44" s="805"/>
      <c r="K44" s="670">
        <v>710978206</v>
      </c>
      <c r="L44" s="670" t="s">
        <v>96</v>
      </c>
      <c r="M44" s="670" t="s">
        <v>64</v>
      </c>
      <c r="N44" s="670" t="s">
        <v>2149</v>
      </c>
      <c r="O44" s="670">
        <v>64</v>
      </c>
      <c r="P44" s="847"/>
    </row>
    <row r="45" spans="1:16" x14ac:dyDescent="0.3">
      <c r="A45" s="450" t="s">
        <v>392</v>
      </c>
      <c r="B45" s="680" t="s">
        <v>64</v>
      </c>
      <c r="C45" s="450" t="s">
        <v>297</v>
      </c>
      <c r="D45" s="680" t="s">
        <v>188</v>
      </c>
      <c r="E45" s="680" t="s">
        <v>392</v>
      </c>
      <c r="F45" s="455">
        <v>25</v>
      </c>
      <c r="G45" s="830"/>
      <c r="H45" s="805"/>
      <c r="K45" s="610">
        <v>710978180</v>
      </c>
      <c r="L45" s="610" t="s">
        <v>141</v>
      </c>
      <c r="M45" s="610" t="s">
        <v>64</v>
      </c>
      <c r="N45" s="669" t="s">
        <v>1</v>
      </c>
      <c r="O45" s="610">
        <v>44</v>
      </c>
      <c r="P45" s="846">
        <f>SUM(O45,O46,O47)</f>
        <v>271</v>
      </c>
    </row>
    <row r="46" spans="1:16" x14ac:dyDescent="0.3">
      <c r="A46" s="450" t="s">
        <v>392</v>
      </c>
      <c r="B46" s="680" t="s">
        <v>64</v>
      </c>
      <c r="C46" s="456" t="s">
        <v>91</v>
      </c>
      <c r="D46" s="681" t="s">
        <v>92</v>
      </c>
      <c r="E46" s="680" t="s">
        <v>392</v>
      </c>
      <c r="F46" s="455">
        <v>31</v>
      </c>
      <c r="G46" s="830"/>
      <c r="H46" s="805"/>
      <c r="K46" s="610">
        <v>710978180</v>
      </c>
      <c r="L46" s="610" t="s">
        <v>141</v>
      </c>
      <c r="M46" s="610" t="s">
        <v>64</v>
      </c>
      <c r="N46" s="669" t="s">
        <v>1602</v>
      </c>
      <c r="O46" s="669">
        <v>102</v>
      </c>
      <c r="P46" s="846"/>
    </row>
    <row r="47" spans="1:16" ht="93.6" x14ac:dyDescent="0.3">
      <c r="A47" s="450" t="s">
        <v>392</v>
      </c>
      <c r="B47" s="680" t="s">
        <v>64</v>
      </c>
      <c r="C47" s="450" t="s">
        <v>144</v>
      </c>
      <c r="D47" s="438" t="s">
        <v>145</v>
      </c>
      <c r="E47" s="680" t="s">
        <v>392</v>
      </c>
      <c r="F47" s="455">
        <v>24</v>
      </c>
      <c r="G47" s="830"/>
      <c r="H47" s="805"/>
      <c r="K47" s="610">
        <v>710978180</v>
      </c>
      <c r="L47" s="610" t="s">
        <v>141</v>
      </c>
      <c r="M47" s="610" t="s">
        <v>64</v>
      </c>
      <c r="N47" s="669" t="s">
        <v>141</v>
      </c>
      <c r="O47" s="669">
        <v>125</v>
      </c>
      <c r="P47" s="846"/>
    </row>
    <row r="48" spans="1:16" x14ac:dyDescent="0.3">
      <c r="A48" s="450" t="s">
        <v>392</v>
      </c>
      <c r="B48" s="680" t="s">
        <v>64</v>
      </c>
      <c r="C48" s="458" t="s">
        <v>183</v>
      </c>
      <c r="D48" s="680" t="s">
        <v>184</v>
      </c>
      <c r="E48" s="680" t="s">
        <v>392</v>
      </c>
      <c r="F48" s="455">
        <v>24</v>
      </c>
      <c r="G48" s="830"/>
      <c r="H48" s="805"/>
      <c r="K48" s="608">
        <v>710978214</v>
      </c>
      <c r="L48" s="608" t="s">
        <v>119</v>
      </c>
      <c r="M48" s="608" t="s">
        <v>64</v>
      </c>
      <c r="N48" s="670" t="s">
        <v>1</v>
      </c>
      <c r="O48" s="608">
        <v>16</v>
      </c>
      <c r="P48" s="847">
        <f>SUM(O48,O49,O50,O51,O52)</f>
        <v>133</v>
      </c>
    </row>
    <row r="49" spans="1:16" x14ac:dyDescent="0.3">
      <c r="A49" s="450" t="s">
        <v>392</v>
      </c>
      <c r="B49" s="680" t="s">
        <v>64</v>
      </c>
      <c r="C49" s="450" t="s">
        <v>157</v>
      </c>
      <c r="D49" s="680" t="s">
        <v>158</v>
      </c>
      <c r="E49" s="680" t="s">
        <v>392</v>
      </c>
      <c r="F49" s="455">
        <v>22</v>
      </c>
      <c r="G49" s="830"/>
      <c r="H49" s="805"/>
      <c r="K49" s="608">
        <v>710978214</v>
      </c>
      <c r="L49" s="608" t="s">
        <v>119</v>
      </c>
      <c r="M49" s="608" t="s">
        <v>64</v>
      </c>
      <c r="N49" s="608" t="s">
        <v>3</v>
      </c>
      <c r="O49" s="608">
        <v>28</v>
      </c>
      <c r="P49" s="847"/>
    </row>
    <row r="50" spans="1:16" ht="46.8" x14ac:dyDescent="0.3">
      <c r="A50" s="450" t="s">
        <v>392</v>
      </c>
      <c r="B50" s="680" t="s">
        <v>64</v>
      </c>
      <c r="C50" s="458" t="s">
        <v>174</v>
      </c>
      <c r="D50" s="438" t="s">
        <v>175</v>
      </c>
      <c r="E50" s="680" t="s">
        <v>392</v>
      </c>
      <c r="F50" s="455">
        <v>15</v>
      </c>
      <c r="G50" s="830"/>
      <c r="H50" s="805"/>
      <c r="K50" s="608">
        <v>710978214</v>
      </c>
      <c r="L50" s="608" t="s">
        <v>119</v>
      </c>
      <c r="M50" s="608" t="s">
        <v>64</v>
      </c>
      <c r="N50" s="670" t="s">
        <v>1604</v>
      </c>
      <c r="O50" s="670">
        <v>41</v>
      </c>
      <c r="P50" s="847"/>
    </row>
    <row r="51" spans="1:16" ht="93.6" x14ac:dyDescent="0.3">
      <c r="A51" s="450" t="s">
        <v>392</v>
      </c>
      <c r="B51" s="680" t="s">
        <v>64</v>
      </c>
      <c r="C51" s="458" t="s">
        <v>244</v>
      </c>
      <c r="D51" s="438" t="s">
        <v>245</v>
      </c>
      <c r="E51" s="680" t="s">
        <v>392</v>
      </c>
      <c r="F51" s="459">
        <v>16</v>
      </c>
      <c r="G51" s="832"/>
      <c r="H51" s="805"/>
      <c r="K51" s="670">
        <v>710978214</v>
      </c>
      <c r="L51" s="670" t="s">
        <v>119</v>
      </c>
      <c r="M51" s="670" t="s">
        <v>64</v>
      </c>
      <c r="N51" s="670" t="s">
        <v>2400</v>
      </c>
      <c r="O51" s="670">
        <v>35</v>
      </c>
      <c r="P51" s="847"/>
    </row>
    <row r="52" spans="1:16" ht="62.4" x14ac:dyDescent="0.3">
      <c r="A52" s="613" t="s">
        <v>3</v>
      </c>
      <c r="B52" s="476" t="s">
        <v>64</v>
      </c>
      <c r="C52" s="680" t="s">
        <v>1155</v>
      </c>
      <c r="D52" s="438" t="s">
        <v>116</v>
      </c>
      <c r="E52" s="476" t="s">
        <v>2149</v>
      </c>
      <c r="F52" s="680">
        <v>21</v>
      </c>
      <c r="G52" s="688">
        <v>21</v>
      </c>
      <c r="H52" s="805"/>
      <c r="K52" s="670">
        <v>710978214</v>
      </c>
      <c r="L52" s="670" t="s">
        <v>119</v>
      </c>
      <c r="M52" s="670" t="s">
        <v>64</v>
      </c>
      <c r="N52" s="670" t="s">
        <v>2183</v>
      </c>
      <c r="O52" s="670">
        <v>13</v>
      </c>
      <c r="P52" s="847"/>
    </row>
    <row r="53" spans="1:16" ht="62.4" x14ac:dyDescent="0.3">
      <c r="A53" s="658" t="s">
        <v>141</v>
      </c>
      <c r="B53" s="656" t="s">
        <v>64</v>
      </c>
      <c r="C53" s="460" t="s">
        <v>71</v>
      </c>
      <c r="D53" s="75" t="s">
        <v>116</v>
      </c>
      <c r="E53" s="664" t="s">
        <v>1</v>
      </c>
      <c r="F53" s="88">
        <v>13</v>
      </c>
      <c r="G53" s="392">
        <v>13</v>
      </c>
      <c r="H53" s="754">
        <f>SUM(G53,G54,G56)</f>
        <v>110</v>
      </c>
      <c r="K53" s="610">
        <v>710781535</v>
      </c>
      <c r="L53" s="610" t="s">
        <v>199</v>
      </c>
      <c r="M53" s="610" t="s">
        <v>200</v>
      </c>
      <c r="N53" s="669" t="s">
        <v>1</v>
      </c>
      <c r="O53" s="610">
        <v>17</v>
      </c>
      <c r="P53" s="846">
        <f>SUM(O53,O54,O55,O56,O57)</f>
        <v>118</v>
      </c>
    </row>
    <row r="54" spans="1:16" ht="62.4" x14ac:dyDescent="0.3">
      <c r="A54" s="658" t="s">
        <v>141</v>
      </c>
      <c r="B54" s="656" t="s">
        <v>64</v>
      </c>
      <c r="C54" s="658" t="s">
        <v>71</v>
      </c>
      <c r="D54" s="334" t="s">
        <v>116</v>
      </c>
      <c r="E54" s="656" t="s">
        <v>1624</v>
      </c>
      <c r="F54" s="663">
        <v>20</v>
      </c>
      <c r="G54" s="833">
        <f>SUM(F54,F55)</f>
        <v>31</v>
      </c>
      <c r="H54" s="754"/>
      <c r="K54" s="610">
        <v>710781535</v>
      </c>
      <c r="L54" s="610" t="s">
        <v>199</v>
      </c>
      <c r="M54" s="610" t="s">
        <v>200</v>
      </c>
      <c r="N54" s="669" t="s">
        <v>1604</v>
      </c>
      <c r="O54" s="669">
        <v>61</v>
      </c>
      <c r="P54" s="846"/>
    </row>
    <row r="55" spans="1:16" x14ac:dyDescent="0.3">
      <c r="A55" s="658" t="s">
        <v>141</v>
      </c>
      <c r="B55" s="656" t="s">
        <v>64</v>
      </c>
      <c r="C55" s="658" t="s">
        <v>101</v>
      </c>
      <c r="D55" s="656" t="s">
        <v>127</v>
      </c>
      <c r="E55" s="656" t="s">
        <v>1624</v>
      </c>
      <c r="F55" s="663">
        <v>11</v>
      </c>
      <c r="G55" s="834"/>
      <c r="H55" s="754"/>
      <c r="K55" s="610">
        <v>710781535</v>
      </c>
      <c r="L55" s="610" t="s">
        <v>199</v>
      </c>
      <c r="M55" s="610" t="s">
        <v>200</v>
      </c>
      <c r="N55" s="669" t="s">
        <v>1878</v>
      </c>
      <c r="O55" s="669">
        <v>14</v>
      </c>
      <c r="P55" s="846"/>
    </row>
    <row r="56" spans="1:16" x14ac:dyDescent="0.3">
      <c r="A56" s="658" t="s">
        <v>141</v>
      </c>
      <c r="B56" s="656" t="s">
        <v>64</v>
      </c>
      <c r="C56" s="658" t="s">
        <v>297</v>
      </c>
      <c r="D56" s="656" t="s">
        <v>188</v>
      </c>
      <c r="E56" s="656" t="s">
        <v>1750</v>
      </c>
      <c r="F56" s="656">
        <v>25</v>
      </c>
      <c r="G56" s="835">
        <f>SUM(F56,F57,F58)</f>
        <v>66</v>
      </c>
      <c r="H56" s="754"/>
      <c r="K56" s="669">
        <v>710781535</v>
      </c>
      <c r="L56" s="669" t="s">
        <v>199</v>
      </c>
      <c r="M56" s="669" t="s">
        <v>200</v>
      </c>
      <c r="N56" s="669" t="s">
        <v>2400</v>
      </c>
      <c r="O56" s="669">
        <v>12</v>
      </c>
      <c r="P56" s="846"/>
    </row>
    <row r="57" spans="1:16" x14ac:dyDescent="0.3">
      <c r="A57" s="658" t="s">
        <v>141</v>
      </c>
      <c r="B57" s="656" t="s">
        <v>64</v>
      </c>
      <c r="C57" s="658" t="s">
        <v>65</v>
      </c>
      <c r="D57" s="656" t="s">
        <v>66</v>
      </c>
      <c r="E57" s="656" t="s">
        <v>1750</v>
      </c>
      <c r="F57" s="656">
        <v>22</v>
      </c>
      <c r="G57" s="836"/>
      <c r="H57" s="754"/>
      <c r="K57" s="669">
        <v>710781535</v>
      </c>
      <c r="L57" s="669" t="s">
        <v>199</v>
      </c>
      <c r="M57" s="669" t="s">
        <v>200</v>
      </c>
      <c r="N57" s="669" t="s">
        <v>2206</v>
      </c>
      <c r="O57" s="669">
        <v>14</v>
      </c>
      <c r="P57" s="846"/>
    </row>
    <row r="58" spans="1:16" ht="78" x14ac:dyDescent="0.3">
      <c r="A58" s="658" t="s">
        <v>141</v>
      </c>
      <c r="B58" s="656" t="s">
        <v>64</v>
      </c>
      <c r="C58" s="658" t="s">
        <v>165</v>
      </c>
      <c r="D58" s="334" t="s">
        <v>306</v>
      </c>
      <c r="E58" s="656" t="s">
        <v>1750</v>
      </c>
      <c r="F58" s="656">
        <v>19</v>
      </c>
      <c r="G58" s="837"/>
      <c r="H58" s="754"/>
      <c r="K58" s="670">
        <v>890000300</v>
      </c>
      <c r="L58" s="670" t="s">
        <v>680</v>
      </c>
      <c r="M58" s="670" t="s">
        <v>200</v>
      </c>
      <c r="N58" s="670" t="s">
        <v>654</v>
      </c>
      <c r="O58" s="670">
        <v>30</v>
      </c>
      <c r="P58" s="609"/>
    </row>
    <row r="59" spans="1:16" x14ac:dyDescent="0.3">
      <c r="A59" s="671" t="s">
        <v>103</v>
      </c>
      <c r="B59" s="674" t="s">
        <v>319</v>
      </c>
      <c r="C59" s="462" t="s">
        <v>78</v>
      </c>
      <c r="D59" s="674" t="s">
        <v>79</v>
      </c>
      <c r="E59" s="674" t="s">
        <v>1</v>
      </c>
      <c r="F59" s="674">
        <v>133</v>
      </c>
      <c r="G59" s="797">
        <f>SUM(F59,F61,F60)</f>
        <v>222</v>
      </c>
      <c r="H59" s="805">
        <f>SUM(G59,G62,G63)</f>
        <v>272</v>
      </c>
      <c r="K59" s="669">
        <v>210010443</v>
      </c>
      <c r="L59" s="669" t="s">
        <v>693</v>
      </c>
      <c r="M59" s="669" t="s">
        <v>77</v>
      </c>
      <c r="N59" s="669" t="s">
        <v>654</v>
      </c>
      <c r="O59" s="669">
        <v>13</v>
      </c>
      <c r="P59" s="846">
        <f>SUM(O59,O60)</f>
        <v>25</v>
      </c>
    </row>
    <row r="60" spans="1:16" x14ac:dyDescent="0.3">
      <c r="A60" s="671" t="s">
        <v>103</v>
      </c>
      <c r="B60" s="674" t="s">
        <v>319</v>
      </c>
      <c r="C60" s="462" t="s">
        <v>101</v>
      </c>
      <c r="D60" s="674" t="s">
        <v>102</v>
      </c>
      <c r="E60" s="674" t="s">
        <v>1</v>
      </c>
      <c r="F60" s="674">
        <v>26</v>
      </c>
      <c r="G60" s="795"/>
      <c r="H60" s="805"/>
      <c r="K60" s="669">
        <v>210010443</v>
      </c>
      <c r="L60" s="669" t="s">
        <v>693</v>
      </c>
      <c r="M60" s="669" t="s">
        <v>77</v>
      </c>
      <c r="N60" s="669" t="s">
        <v>1181</v>
      </c>
      <c r="O60" s="669">
        <v>12</v>
      </c>
      <c r="P60" s="846"/>
    </row>
    <row r="61" spans="1:16" x14ac:dyDescent="0.3">
      <c r="A61" s="671" t="s">
        <v>103</v>
      </c>
      <c r="B61" s="674" t="s">
        <v>319</v>
      </c>
      <c r="C61" s="674" t="s">
        <v>65</v>
      </c>
      <c r="D61" s="674" t="s">
        <v>66</v>
      </c>
      <c r="E61" s="674" t="s">
        <v>1</v>
      </c>
      <c r="F61" s="674">
        <v>63</v>
      </c>
      <c r="G61" s="796"/>
      <c r="H61" s="805"/>
      <c r="K61" s="670">
        <v>890975527</v>
      </c>
      <c r="L61" s="670" t="s">
        <v>655</v>
      </c>
      <c r="M61" s="670" t="s">
        <v>64</v>
      </c>
      <c r="N61" s="670" t="s">
        <v>655</v>
      </c>
      <c r="O61" s="670">
        <v>587</v>
      </c>
      <c r="P61" s="609"/>
    </row>
    <row r="62" spans="1:16" x14ac:dyDescent="0.3">
      <c r="A62" s="671" t="s">
        <v>103</v>
      </c>
      <c r="B62" s="674" t="s">
        <v>319</v>
      </c>
      <c r="C62" s="674"/>
      <c r="D62" s="674"/>
      <c r="E62" s="674" t="s">
        <v>392</v>
      </c>
      <c r="F62" s="674">
        <v>11</v>
      </c>
      <c r="G62" s="484">
        <v>11</v>
      </c>
      <c r="H62" s="805"/>
      <c r="K62" s="669">
        <v>890000318</v>
      </c>
      <c r="L62" s="669" t="s">
        <v>694</v>
      </c>
      <c r="M62" s="669" t="s">
        <v>77</v>
      </c>
      <c r="N62" s="669" t="s">
        <v>655</v>
      </c>
      <c r="O62" s="669">
        <v>440</v>
      </c>
      <c r="P62" s="846">
        <f>SUM(O62,O63,O64,O65,O66)</f>
        <v>623</v>
      </c>
    </row>
    <row r="63" spans="1:16" ht="93.6" x14ac:dyDescent="0.3">
      <c r="A63" s="671" t="s">
        <v>103</v>
      </c>
      <c r="B63" s="674" t="s">
        <v>319</v>
      </c>
      <c r="C63" s="674" t="s">
        <v>1298</v>
      </c>
      <c r="D63" s="463" t="s">
        <v>1154</v>
      </c>
      <c r="E63" s="674" t="s">
        <v>1009</v>
      </c>
      <c r="F63" s="674">
        <v>39</v>
      </c>
      <c r="G63" s="484">
        <v>39</v>
      </c>
      <c r="H63" s="805"/>
      <c r="K63" s="669">
        <v>890000318</v>
      </c>
      <c r="L63" s="669" t="s">
        <v>694</v>
      </c>
      <c r="M63" s="669" t="s">
        <v>77</v>
      </c>
      <c r="N63" s="669" t="s">
        <v>1040</v>
      </c>
      <c r="O63" s="669">
        <v>31</v>
      </c>
      <c r="P63" s="846"/>
    </row>
    <row r="64" spans="1:16" x14ac:dyDescent="0.3">
      <c r="A64" s="616" t="s">
        <v>2460</v>
      </c>
      <c r="B64" s="239" t="s">
        <v>200</v>
      </c>
      <c r="C64" s="460" t="s">
        <v>78</v>
      </c>
      <c r="D64" s="664" t="s">
        <v>503</v>
      </c>
      <c r="E64" s="664" t="s">
        <v>1</v>
      </c>
      <c r="F64" s="88">
        <v>14</v>
      </c>
      <c r="G64" s="392">
        <v>14</v>
      </c>
      <c r="H64" s="754">
        <f>SUM(G64,G65,G67,G68)</f>
        <v>79</v>
      </c>
      <c r="K64" s="669">
        <v>890000318</v>
      </c>
      <c r="L64" s="669" t="s">
        <v>694</v>
      </c>
      <c r="M64" s="669" t="s">
        <v>77</v>
      </c>
      <c r="N64" s="669" t="s">
        <v>2059</v>
      </c>
      <c r="O64" s="669">
        <v>40</v>
      </c>
      <c r="P64" s="846"/>
    </row>
    <row r="65" spans="1:16" ht="62.4" x14ac:dyDescent="0.3">
      <c r="A65" s="616" t="s">
        <v>199</v>
      </c>
      <c r="B65" s="239" t="s">
        <v>200</v>
      </c>
      <c r="C65" s="658" t="s">
        <v>71</v>
      </c>
      <c r="D65" s="334" t="s">
        <v>116</v>
      </c>
      <c r="E65" s="656" t="s">
        <v>1760</v>
      </c>
      <c r="F65" s="663">
        <v>31</v>
      </c>
      <c r="G65" s="833">
        <f>SUM(F65,F66)</f>
        <v>42</v>
      </c>
      <c r="H65" s="754"/>
      <c r="K65" s="669">
        <v>890000318</v>
      </c>
      <c r="L65" s="669" t="s">
        <v>694</v>
      </c>
      <c r="M65" s="669" t="s">
        <v>77</v>
      </c>
      <c r="N65" s="669" t="s">
        <v>2064</v>
      </c>
      <c r="O65" s="669">
        <v>96</v>
      </c>
      <c r="P65" s="846"/>
    </row>
    <row r="66" spans="1:16" x14ac:dyDescent="0.3">
      <c r="A66" s="616" t="s">
        <v>2460</v>
      </c>
      <c r="B66" s="239" t="s">
        <v>200</v>
      </c>
      <c r="C66" s="658" t="s">
        <v>78</v>
      </c>
      <c r="D66" s="656" t="s">
        <v>503</v>
      </c>
      <c r="E66" s="656" t="s">
        <v>1760</v>
      </c>
      <c r="F66" s="663">
        <v>11</v>
      </c>
      <c r="G66" s="840"/>
      <c r="H66" s="754"/>
      <c r="K66" s="669">
        <v>890000318</v>
      </c>
      <c r="L66" s="669" t="s">
        <v>694</v>
      </c>
      <c r="M66" s="669" t="s">
        <v>77</v>
      </c>
      <c r="N66" s="669" t="s">
        <v>721</v>
      </c>
      <c r="O66" s="669">
        <v>16</v>
      </c>
      <c r="P66" s="846"/>
    </row>
    <row r="67" spans="1:16" ht="62.4" x14ac:dyDescent="0.3">
      <c r="A67" s="242" t="s">
        <v>199</v>
      </c>
      <c r="B67" s="242" t="s">
        <v>200</v>
      </c>
      <c r="C67" s="670" t="s">
        <v>1155</v>
      </c>
      <c r="D67" s="82" t="s">
        <v>116</v>
      </c>
      <c r="E67" s="670" t="s">
        <v>2400</v>
      </c>
      <c r="F67" s="664">
        <v>12</v>
      </c>
      <c r="G67" s="668">
        <v>12</v>
      </c>
      <c r="H67" s="754"/>
      <c r="K67" s="670">
        <v>580971349</v>
      </c>
      <c r="L67" s="670" t="s">
        <v>681</v>
      </c>
      <c r="M67" s="670" t="s">
        <v>77</v>
      </c>
      <c r="N67" s="670" t="s">
        <v>655</v>
      </c>
      <c r="O67" s="670">
        <v>76</v>
      </c>
      <c r="P67" s="847">
        <f>SUM(O67,O68,O69,O70,O71,O72)</f>
        <v>324</v>
      </c>
    </row>
    <row r="68" spans="1:16" x14ac:dyDescent="0.3">
      <c r="A68" s="527" t="s">
        <v>199</v>
      </c>
      <c r="B68" s="527" t="s">
        <v>200</v>
      </c>
      <c r="C68" s="569" t="s">
        <v>1127</v>
      </c>
      <c r="D68" s="665" t="s">
        <v>1128</v>
      </c>
      <c r="E68" s="686" t="s">
        <v>2147</v>
      </c>
      <c r="F68" s="665">
        <v>11</v>
      </c>
      <c r="G68" s="668">
        <v>11</v>
      </c>
      <c r="H68" s="754"/>
      <c r="K68" s="670">
        <v>580971349</v>
      </c>
      <c r="L68" s="670" t="s">
        <v>681</v>
      </c>
      <c r="M68" s="670" t="s">
        <v>77</v>
      </c>
      <c r="N68" s="670" t="s">
        <v>717</v>
      </c>
      <c r="O68" s="670">
        <v>14</v>
      </c>
      <c r="P68" s="847"/>
    </row>
    <row r="69" spans="1:16" x14ac:dyDescent="0.3">
      <c r="A69" s="617" t="s">
        <v>2</v>
      </c>
      <c r="B69" s="465" t="s">
        <v>64</v>
      </c>
      <c r="C69" s="464" t="s">
        <v>78</v>
      </c>
      <c r="D69" s="680" t="s">
        <v>503</v>
      </c>
      <c r="E69" s="680" t="s">
        <v>2</v>
      </c>
      <c r="F69" s="688">
        <v>17</v>
      </c>
      <c r="G69" s="818">
        <f>SUM(F69,F70,F71)</f>
        <v>40</v>
      </c>
      <c r="K69" s="670">
        <v>580971349</v>
      </c>
      <c r="L69" s="670" t="s">
        <v>681</v>
      </c>
      <c r="M69" s="670" t="s">
        <v>77</v>
      </c>
      <c r="N69" s="670" t="s">
        <v>722</v>
      </c>
      <c r="O69" s="670">
        <v>142</v>
      </c>
      <c r="P69" s="847"/>
    </row>
    <row r="70" spans="1:16" x14ac:dyDescent="0.3">
      <c r="A70" s="617" t="s">
        <v>2</v>
      </c>
      <c r="B70" s="465" t="s">
        <v>64</v>
      </c>
      <c r="C70" s="680" t="s">
        <v>65</v>
      </c>
      <c r="D70" s="680" t="s">
        <v>66</v>
      </c>
      <c r="E70" s="680" t="s">
        <v>2</v>
      </c>
      <c r="F70" s="688">
        <v>12</v>
      </c>
      <c r="G70" s="808"/>
      <c r="K70" s="670">
        <v>580971349</v>
      </c>
      <c r="L70" s="670" t="s">
        <v>681</v>
      </c>
      <c r="M70" s="670" t="s">
        <v>77</v>
      </c>
      <c r="N70" s="670" t="s">
        <v>1889</v>
      </c>
      <c r="O70" s="670">
        <v>65</v>
      </c>
      <c r="P70" s="847"/>
    </row>
    <row r="71" spans="1:16" x14ac:dyDescent="0.3">
      <c r="A71" s="617" t="s">
        <v>2</v>
      </c>
      <c r="B71" s="465" t="s">
        <v>64</v>
      </c>
      <c r="C71" s="464" t="s">
        <v>101</v>
      </c>
      <c r="D71" s="680" t="s">
        <v>102</v>
      </c>
      <c r="E71" s="680" t="s">
        <v>2</v>
      </c>
      <c r="F71" s="688">
        <v>11</v>
      </c>
      <c r="G71" s="809"/>
      <c r="K71" s="670">
        <v>580971349</v>
      </c>
      <c r="L71" s="670" t="s">
        <v>681</v>
      </c>
      <c r="M71" s="670" t="s">
        <v>77</v>
      </c>
      <c r="N71" s="670" t="s">
        <v>721</v>
      </c>
      <c r="O71" s="670">
        <v>11</v>
      </c>
      <c r="P71" s="847"/>
    </row>
    <row r="72" spans="1:16" x14ac:dyDescent="0.3">
      <c r="A72" s="618" t="s">
        <v>529</v>
      </c>
      <c r="B72" s="670" t="s">
        <v>530</v>
      </c>
      <c r="C72" s="670" t="s">
        <v>65</v>
      </c>
      <c r="D72" s="670" t="s">
        <v>66</v>
      </c>
      <c r="E72" s="670" t="s">
        <v>392</v>
      </c>
      <c r="F72" s="88">
        <v>43</v>
      </c>
      <c r="G72" s="392">
        <v>43</v>
      </c>
      <c r="H72" s="754">
        <f>SUM(G72,G73)</f>
        <v>63</v>
      </c>
      <c r="K72" s="670">
        <v>580971349</v>
      </c>
      <c r="L72" s="670" t="s">
        <v>681</v>
      </c>
      <c r="M72" s="670" t="s">
        <v>77</v>
      </c>
      <c r="N72" s="670" t="s">
        <v>2142</v>
      </c>
      <c r="O72" s="670">
        <v>16</v>
      </c>
      <c r="P72" s="847"/>
    </row>
    <row r="73" spans="1:16" x14ac:dyDescent="0.3">
      <c r="A73" s="328" t="s">
        <v>96</v>
      </c>
      <c r="B73" s="155" t="s">
        <v>64</v>
      </c>
      <c r="C73" s="155" t="s">
        <v>65</v>
      </c>
      <c r="D73" s="578" t="s">
        <v>66</v>
      </c>
      <c r="E73" s="155" t="s">
        <v>2149</v>
      </c>
      <c r="F73" s="686">
        <v>20</v>
      </c>
      <c r="G73" s="88">
        <v>20</v>
      </c>
      <c r="H73" s="754"/>
      <c r="K73" s="669">
        <v>890975568</v>
      </c>
      <c r="L73" s="669" t="s">
        <v>657</v>
      </c>
      <c r="M73" s="669" t="s">
        <v>64</v>
      </c>
      <c r="N73" s="669" t="s">
        <v>655</v>
      </c>
      <c r="O73" s="669">
        <v>56</v>
      </c>
      <c r="P73" s="846">
        <f>SUM(O73,O74,O75,O76,O77,O78)</f>
        <v>297</v>
      </c>
    </row>
    <row r="74" spans="1:16" x14ac:dyDescent="0.3">
      <c r="A74" s="614" t="s">
        <v>680</v>
      </c>
      <c r="B74" s="465" t="s">
        <v>200</v>
      </c>
      <c r="C74" s="466" t="s">
        <v>91</v>
      </c>
      <c r="D74" s="681" t="s">
        <v>92</v>
      </c>
      <c r="E74" s="681" t="s">
        <v>654</v>
      </c>
      <c r="F74" s="433">
        <v>30</v>
      </c>
      <c r="G74" s="671">
        <v>30</v>
      </c>
      <c r="K74" s="669">
        <v>890975568</v>
      </c>
      <c r="L74" s="669" t="s">
        <v>657</v>
      </c>
      <c r="M74" s="669" t="s">
        <v>64</v>
      </c>
      <c r="N74" s="669" t="s">
        <v>657</v>
      </c>
      <c r="O74" s="612">
        <v>127</v>
      </c>
      <c r="P74" s="846"/>
    </row>
    <row r="75" spans="1:16" x14ac:dyDescent="0.3">
      <c r="A75" s="328" t="s">
        <v>693</v>
      </c>
      <c r="B75" s="469" t="s">
        <v>77</v>
      </c>
      <c r="C75" s="325" t="s">
        <v>91</v>
      </c>
      <c r="D75" s="670" t="s">
        <v>92</v>
      </c>
      <c r="E75" s="670" t="s">
        <v>654</v>
      </c>
      <c r="F75" s="326">
        <v>13</v>
      </c>
      <c r="G75" s="292">
        <v>13</v>
      </c>
      <c r="H75" s="754">
        <f>SUM(G75,G76)</f>
        <v>25</v>
      </c>
      <c r="K75" s="669">
        <v>890975568</v>
      </c>
      <c r="L75" s="669" t="s">
        <v>657</v>
      </c>
      <c r="M75" s="669" t="s">
        <v>64</v>
      </c>
      <c r="N75" s="669" t="s">
        <v>1040</v>
      </c>
      <c r="O75" s="669">
        <v>25</v>
      </c>
      <c r="P75" s="846"/>
    </row>
    <row r="76" spans="1:16" x14ac:dyDescent="0.3">
      <c r="A76" s="328" t="s">
        <v>693</v>
      </c>
      <c r="B76" s="469" t="s">
        <v>77</v>
      </c>
      <c r="C76" s="660" t="s">
        <v>91</v>
      </c>
      <c r="D76" s="660" t="s">
        <v>92</v>
      </c>
      <c r="E76" s="660" t="s">
        <v>1181</v>
      </c>
      <c r="F76" s="227">
        <v>12</v>
      </c>
      <c r="G76" s="292">
        <v>12</v>
      </c>
      <c r="H76" s="754"/>
      <c r="K76" s="669">
        <v>890975568</v>
      </c>
      <c r="L76" s="669" t="s">
        <v>657</v>
      </c>
      <c r="M76" s="669" t="s">
        <v>64</v>
      </c>
      <c r="N76" s="669" t="s">
        <v>2059</v>
      </c>
      <c r="O76" s="669">
        <v>18</v>
      </c>
      <c r="P76" s="846"/>
    </row>
    <row r="77" spans="1:16" ht="62.4" x14ac:dyDescent="0.3">
      <c r="A77" s="619" t="s">
        <v>681</v>
      </c>
      <c r="B77" s="471" t="s">
        <v>319</v>
      </c>
      <c r="C77" s="458" t="s">
        <v>71</v>
      </c>
      <c r="D77" s="438" t="s">
        <v>116</v>
      </c>
      <c r="E77" s="680" t="s">
        <v>700</v>
      </c>
      <c r="F77" s="437">
        <v>39</v>
      </c>
      <c r="G77" s="484">
        <v>39</v>
      </c>
      <c r="H77" s="805">
        <f>SUM(G77,G78,G82)</f>
        <v>137</v>
      </c>
      <c r="K77" s="669">
        <v>890975568</v>
      </c>
      <c r="L77" s="669" t="s">
        <v>657</v>
      </c>
      <c r="M77" s="669" t="s">
        <v>64</v>
      </c>
      <c r="N77" s="669" t="s">
        <v>721</v>
      </c>
      <c r="O77" s="669">
        <v>15</v>
      </c>
      <c r="P77" s="846"/>
    </row>
    <row r="78" spans="1:16" x14ac:dyDescent="0.3">
      <c r="A78" s="619" t="s">
        <v>681</v>
      </c>
      <c r="B78" s="471" t="s">
        <v>319</v>
      </c>
      <c r="C78" s="458" t="s">
        <v>101</v>
      </c>
      <c r="D78" s="680" t="s">
        <v>102</v>
      </c>
      <c r="E78" s="680" t="s">
        <v>658</v>
      </c>
      <c r="F78" s="437">
        <v>25</v>
      </c>
      <c r="G78" s="829">
        <f>SUM(F78,F79,F80,F81)</f>
        <v>84</v>
      </c>
      <c r="H78" s="805"/>
      <c r="K78" s="669">
        <v>890975568</v>
      </c>
      <c r="L78" s="669" t="s">
        <v>657</v>
      </c>
      <c r="M78" s="669" t="s">
        <v>64</v>
      </c>
      <c r="N78" s="669" t="s">
        <v>2206</v>
      </c>
      <c r="O78" s="669">
        <v>56</v>
      </c>
      <c r="P78" s="846"/>
    </row>
    <row r="79" spans="1:16" x14ac:dyDescent="0.3">
      <c r="A79" s="619" t="s">
        <v>681</v>
      </c>
      <c r="B79" s="471" t="s">
        <v>319</v>
      </c>
      <c r="C79" s="458" t="s">
        <v>65</v>
      </c>
      <c r="D79" s="468" t="s">
        <v>66</v>
      </c>
      <c r="E79" s="680" t="s">
        <v>658</v>
      </c>
      <c r="F79" s="437">
        <v>21</v>
      </c>
      <c r="G79" s="830"/>
      <c r="H79" s="805"/>
      <c r="K79" s="670">
        <v>890000250</v>
      </c>
      <c r="L79" s="670" t="s">
        <v>709</v>
      </c>
      <c r="M79" s="670" t="s">
        <v>200</v>
      </c>
      <c r="N79" s="670" t="s">
        <v>655</v>
      </c>
      <c r="O79" s="670">
        <v>42</v>
      </c>
      <c r="P79" s="847">
        <f>SUM(O79,O80,O81,O82)</f>
        <v>195</v>
      </c>
    </row>
    <row r="80" spans="1:16" x14ac:dyDescent="0.3">
      <c r="A80" s="619" t="s">
        <v>681</v>
      </c>
      <c r="B80" s="471" t="s">
        <v>319</v>
      </c>
      <c r="C80" s="458" t="s">
        <v>78</v>
      </c>
      <c r="D80" s="680" t="s">
        <v>79</v>
      </c>
      <c r="E80" s="680" t="s">
        <v>658</v>
      </c>
      <c r="F80" s="437">
        <v>20</v>
      </c>
      <c r="G80" s="830"/>
      <c r="H80" s="805"/>
      <c r="K80" s="670">
        <v>890000250</v>
      </c>
      <c r="L80" s="670" t="s">
        <v>709</v>
      </c>
      <c r="M80" s="670" t="s">
        <v>200</v>
      </c>
      <c r="N80" s="670" t="s">
        <v>2059</v>
      </c>
      <c r="O80" s="670">
        <v>94</v>
      </c>
      <c r="P80" s="847"/>
    </row>
    <row r="81" spans="1:16" x14ac:dyDescent="0.3">
      <c r="A81" s="619" t="s">
        <v>681</v>
      </c>
      <c r="B81" s="471" t="s">
        <v>319</v>
      </c>
      <c r="C81" s="456" t="s">
        <v>117</v>
      </c>
      <c r="D81" s="681" t="s">
        <v>118</v>
      </c>
      <c r="E81" s="681" t="s">
        <v>658</v>
      </c>
      <c r="F81" s="433">
        <v>18</v>
      </c>
      <c r="G81" s="831"/>
      <c r="H81" s="805"/>
      <c r="K81" s="670">
        <v>890000250</v>
      </c>
      <c r="L81" s="670" t="s">
        <v>709</v>
      </c>
      <c r="M81" s="670" t="s">
        <v>200</v>
      </c>
      <c r="N81" s="670" t="s">
        <v>2064</v>
      </c>
      <c r="O81" s="670">
        <v>32</v>
      </c>
      <c r="P81" s="847"/>
    </row>
    <row r="82" spans="1:16" ht="62.4" x14ac:dyDescent="0.3">
      <c r="A82" s="619" t="s">
        <v>681</v>
      </c>
      <c r="B82" s="471" t="s">
        <v>319</v>
      </c>
      <c r="C82" s="671" t="s">
        <v>71</v>
      </c>
      <c r="D82" s="463" t="s">
        <v>116</v>
      </c>
      <c r="E82" s="674" t="s">
        <v>1889</v>
      </c>
      <c r="F82" s="674">
        <v>14</v>
      </c>
      <c r="G82" s="484">
        <v>14</v>
      </c>
      <c r="H82" s="805"/>
      <c r="K82" s="670">
        <v>890000250</v>
      </c>
      <c r="L82" s="670" t="s">
        <v>709</v>
      </c>
      <c r="M82" s="670" t="s">
        <v>200</v>
      </c>
      <c r="N82" s="670" t="s">
        <v>2437</v>
      </c>
      <c r="O82" s="670">
        <v>27</v>
      </c>
      <c r="P82" s="847"/>
    </row>
    <row r="83" spans="1:16" ht="62.4" x14ac:dyDescent="0.3">
      <c r="A83" s="620" t="s">
        <v>655</v>
      </c>
      <c r="B83" s="479" t="s">
        <v>64</v>
      </c>
      <c r="C83" s="325" t="s">
        <v>71</v>
      </c>
      <c r="D83" s="82" t="s">
        <v>116</v>
      </c>
      <c r="E83" s="60" t="s">
        <v>655</v>
      </c>
      <c r="F83" s="326">
        <v>62</v>
      </c>
      <c r="G83" s="783">
        <f>SUM(F83,F84,F85,F86,F87,F88,F89,F90,F91,F92,F93,F94,F95,F96)</f>
        <v>504</v>
      </c>
      <c r="K83" s="669">
        <v>890002389</v>
      </c>
      <c r="L83" s="669" t="s">
        <v>721</v>
      </c>
      <c r="M83" s="669" t="s">
        <v>77</v>
      </c>
      <c r="N83" s="669" t="s">
        <v>655</v>
      </c>
      <c r="O83" s="669">
        <v>33</v>
      </c>
      <c r="P83" s="846">
        <f>SUM(O83,O84)</f>
        <v>234</v>
      </c>
    </row>
    <row r="84" spans="1:16" x14ac:dyDescent="0.3">
      <c r="A84" s="620" t="s">
        <v>655</v>
      </c>
      <c r="B84" s="479" t="s">
        <v>64</v>
      </c>
      <c r="C84" s="325" t="s">
        <v>65</v>
      </c>
      <c r="D84" s="325" t="s">
        <v>66</v>
      </c>
      <c r="E84" s="60" t="s">
        <v>655</v>
      </c>
      <c r="F84" s="326">
        <v>36</v>
      </c>
      <c r="G84" s="784"/>
      <c r="K84" s="669">
        <v>890002389</v>
      </c>
      <c r="L84" s="669" t="s">
        <v>721</v>
      </c>
      <c r="M84" s="669" t="s">
        <v>77</v>
      </c>
      <c r="N84" s="669" t="s">
        <v>721</v>
      </c>
      <c r="O84" s="669">
        <v>201</v>
      </c>
      <c r="P84" s="846"/>
    </row>
    <row r="85" spans="1:16" x14ac:dyDescent="0.3">
      <c r="A85" s="620" t="s">
        <v>655</v>
      </c>
      <c r="B85" s="479" t="s">
        <v>64</v>
      </c>
      <c r="C85" s="325" t="s">
        <v>78</v>
      </c>
      <c r="D85" s="670" t="s">
        <v>79</v>
      </c>
      <c r="E85" s="60" t="s">
        <v>655</v>
      </c>
      <c r="F85" s="326">
        <v>80</v>
      </c>
      <c r="G85" s="784"/>
      <c r="K85" s="670">
        <v>580972008</v>
      </c>
      <c r="L85" s="670" t="s">
        <v>726</v>
      </c>
      <c r="M85" s="670" t="s">
        <v>77</v>
      </c>
      <c r="N85" s="670" t="s">
        <v>655</v>
      </c>
      <c r="O85" s="670">
        <v>16</v>
      </c>
      <c r="P85" s="847">
        <f>SUM(O85,O86,O87,O88,O89)</f>
        <v>247</v>
      </c>
    </row>
    <row r="86" spans="1:16" x14ac:dyDescent="0.3">
      <c r="A86" s="620" t="s">
        <v>655</v>
      </c>
      <c r="B86" s="479" t="s">
        <v>64</v>
      </c>
      <c r="C86" s="325" t="s">
        <v>101</v>
      </c>
      <c r="D86" s="670" t="s">
        <v>102</v>
      </c>
      <c r="E86" s="60" t="s">
        <v>655</v>
      </c>
      <c r="F86" s="326">
        <v>70</v>
      </c>
      <c r="G86" s="784"/>
      <c r="K86" s="670">
        <v>580972008</v>
      </c>
      <c r="L86" s="670" t="s">
        <v>726</v>
      </c>
      <c r="M86" s="670" t="s">
        <v>77</v>
      </c>
      <c r="N86" s="670" t="s">
        <v>1040</v>
      </c>
      <c r="O86" s="670">
        <v>22</v>
      </c>
      <c r="P86" s="847"/>
    </row>
    <row r="87" spans="1:16" x14ac:dyDescent="0.3">
      <c r="A87" s="620" t="s">
        <v>655</v>
      </c>
      <c r="B87" s="479" t="s">
        <v>64</v>
      </c>
      <c r="C87" s="325" t="s">
        <v>157</v>
      </c>
      <c r="D87" s="670" t="s">
        <v>158</v>
      </c>
      <c r="E87" s="60" t="s">
        <v>655</v>
      </c>
      <c r="F87" s="326">
        <v>31</v>
      </c>
      <c r="G87" s="784"/>
      <c r="K87" s="670">
        <v>580972008</v>
      </c>
      <c r="L87" s="670" t="s">
        <v>726</v>
      </c>
      <c r="M87" s="670" t="s">
        <v>77</v>
      </c>
      <c r="N87" s="670" t="s">
        <v>1877</v>
      </c>
      <c r="O87" s="670">
        <v>20</v>
      </c>
      <c r="P87" s="847"/>
    </row>
    <row r="88" spans="1:16" ht="62.4" x14ac:dyDescent="0.3">
      <c r="A88" s="620" t="s">
        <v>655</v>
      </c>
      <c r="B88" s="479" t="s">
        <v>64</v>
      </c>
      <c r="C88" s="325" t="s">
        <v>176</v>
      </c>
      <c r="D88" s="82" t="s">
        <v>177</v>
      </c>
      <c r="E88" s="60" t="s">
        <v>655</v>
      </c>
      <c r="F88" s="326">
        <v>17</v>
      </c>
      <c r="G88" s="784"/>
      <c r="K88" s="670">
        <v>580972008</v>
      </c>
      <c r="L88" s="670" t="s">
        <v>726</v>
      </c>
      <c r="M88" s="670" t="s">
        <v>77</v>
      </c>
      <c r="N88" s="670" t="s">
        <v>1889</v>
      </c>
      <c r="O88" s="670">
        <v>109</v>
      </c>
      <c r="P88" s="847"/>
    </row>
    <row r="89" spans="1:16" x14ac:dyDescent="0.3">
      <c r="A89" s="620" t="s">
        <v>655</v>
      </c>
      <c r="B89" s="479" t="s">
        <v>64</v>
      </c>
      <c r="C89" s="325" t="s">
        <v>117</v>
      </c>
      <c r="D89" s="670" t="s">
        <v>118</v>
      </c>
      <c r="E89" s="60" t="s">
        <v>655</v>
      </c>
      <c r="F89" s="326">
        <v>42</v>
      </c>
      <c r="G89" s="784"/>
      <c r="K89" s="670">
        <v>580972008</v>
      </c>
      <c r="L89" s="670" t="s">
        <v>726</v>
      </c>
      <c r="M89" s="670" t="s">
        <v>77</v>
      </c>
      <c r="N89" s="670" t="s">
        <v>2142</v>
      </c>
      <c r="O89" s="670">
        <v>80</v>
      </c>
      <c r="P89" s="847"/>
    </row>
    <row r="90" spans="1:16" ht="78" x14ac:dyDescent="0.3">
      <c r="A90" s="620" t="s">
        <v>655</v>
      </c>
      <c r="B90" s="479" t="s">
        <v>64</v>
      </c>
      <c r="C90" s="325" t="s">
        <v>165</v>
      </c>
      <c r="D90" s="82" t="s">
        <v>306</v>
      </c>
      <c r="E90" s="60" t="s">
        <v>655</v>
      </c>
      <c r="F90" s="326">
        <v>34</v>
      </c>
      <c r="G90" s="784"/>
      <c r="K90" s="669">
        <v>580780203</v>
      </c>
      <c r="L90" s="669" t="s">
        <v>696</v>
      </c>
      <c r="M90" s="669" t="s">
        <v>77</v>
      </c>
      <c r="N90" s="669" t="s">
        <v>655</v>
      </c>
      <c r="O90" s="669">
        <v>11</v>
      </c>
      <c r="P90" s="846">
        <f>SUM(O90,O91,O92,O93,O94,O95)</f>
        <v>343</v>
      </c>
    </row>
    <row r="91" spans="1:16" ht="93.6" x14ac:dyDescent="0.3">
      <c r="A91" s="620" t="s">
        <v>655</v>
      </c>
      <c r="B91" s="479" t="s">
        <v>64</v>
      </c>
      <c r="C91" s="325" t="s">
        <v>144</v>
      </c>
      <c r="D91" s="82" t="s">
        <v>145</v>
      </c>
      <c r="E91" s="60" t="s">
        <v>655</v>
      </c>
      <c r="F91" s="326">
        <v>37</v>
      </c>
      <c r="G91" s="784"/>
      <c r="K91" s="669">
        <v>580780203</v>
      </c>
      <c r="L91" s="669" t="s">
        <v>696</v>
      </c>
      <c r="M91" s="669" t="s">
        <v>77</v>
      </c>
      <c r="N91" s="669" t="s">
        <v>722</v>
      </c>
      <c r="O91" s="669">
        <v>49</v>
      </c>
      <c r="P91" s="846"/>
    </row>
    <row r="92" spans="1:16" x14ac:dyDescent="0.3">
      <c r="A92" s="620" t="s">
        <v>655</v>
      </c>
      <c r="B92" s="479" t="s">
        <v>64</v>
      </c>
      <c r="C92" s="325" t="s">
        <v>183</v>
      </c>
      <c r="D92" s="670" t="s">
        <v>184</v>
      </c>
      <c r="E92" s="60" t="s">
        <v>655</v>
      </c>
      <c r="F92" s="326">
        <v>26</v>
      </c>
      <c r="G92" s="784"/>
      <c r="K92" s="669">
        <v>580780203</v>
      </c>
      <c r="L92" s="669" t="s">
        <v>696</v>
      </c>
      <c r="M92" s="669" t="s">
        <v>77</v>
      </c>
      <c r="N92" s="669" t="s">
        <v>1040</v>
      </c>
      <c r="O92" s="669">
        <v>13</v>
      </c>
      <c r="P92" s="846"/>
    </row>
    <row r="93" spans="1:16" ht="46.8" x14ac:dyDescent="0.3">
      <c r="A93" s="620" t="s">
        <v>655</v>
      </c>
      <c r="B93" s="479" t="s">
        <v>64</v>
      </c>
      <c r="C93" s="325" t="s">
        <v>174</v>
      </c>
      <c r="D93" s="82" t="s">
        <v>175</v>
      </c>
      <c r="E93" s="60" t="s">
        <v>655</v>
      </c>
      <c r="F93" s="326">
        <v>17</v>
      </c>
      <c r="G93" s="784"/>
      <c r="K93" s="669">
        <v>580780203</v>
      </c>
      <c r="L93" s="669" t="s">
        <v>696</v>
      </c>
      <c r="M93" s="669" t="s">
        <v>77</v>
      </c>
      <c r="N93" s="669" t="s">
        <v>1878</v>
      </c>
      <c r="O93" s="669">
        <v>23</v>
      </c>
      <c r="P93" s="846"/>
    </row>
    <row r="94" spans="1:16" x14ac:dyDescent="0.3">
      <c r="A94" s="620" t="s">
        <v>655</v>
      </c>
      <c r="B94" s="479" t="s">
        <v>64</v>
      </c>
      <c r="C94" s="325" t="s">
        <v>111</v>
      </c>
      <c r="D94" s="670" t="s">
        <v>188</v>
      </c>
      <c r="E94" s="60" t="s">
        <v>655</v>
      </c>
      <c r="F94" s="326">
        <v>22</v>
      </c>
      <c r="G94" s="784"/>
      <c r="K94" s="669">
        <v>580780203</v>
      </c>
      <c r="L94" s="669" t="s">
        <v>696</v>
      </c>
      <c r="M94" s="669" t="s">
        <v>77</v>
      </c>
      <c r="N94" s="669" t="s">
        <v>1889</v>
      </c>
      <c r="O94" s="669">
        <v>232</v>
      </c>
      <c r="P94" s="846"/>
    </row>
    <row r="95" spans="1:16" ht="78" x14ac:dyDescent="0.3">
      <c r="A95" s="620" t="s">
        <v>655</v>
      </c>
      <c r="B95" s="479" t="s">
        <v>64</v>
      </c>
      <c r="C95" s="325" t="s">
        <v>284</v>
      </c>
      <c r="D95" s="82" t="s">
        <v>285</v>
      </c>
      <c r="E95" s="60" t="s">
        <v>655</v>
      </c>
      <c r="F95" s="326">
        <v>18</v>
      </c>
      <c r="G95" s="784"/>
      <c r="K95" s="669">
        <v>580780203</v>
      </c>
      <c r="L95" s="669" t="s">
        <v>696</v>
      </c>
      <c r="M95" s="669" t="s">
        <v>77</v>
      </c>
      <c r="N95" s="669" t="s">
        <v>1947</v>
      </c>
      <c r="O95" s="669">
        <v>15</v>
      </c>
      <c r="P95" s="846"/>
    </row>
    <row r="96" spans="1:16" x14ac:dyDescent="0.3">
      <c r="A96" s="620" t="s">
        <v>655</v>
      </c>
      <c r="B96" s="479" t="s">
        <v>64</v>
      </c>
      <c r="C96" s="110" t="s">
        <v>323</v>
      </c>
      <c r="D96" s="686" t="s">
        <v>324</v>
      </c>
      <c r="E96" s="155" t="s">
        <v>655</v>
      </c>
      <c r="F96" s="469">
        <v>12</v>
      </c>
      <c r="G96" s="785"/>
      <c r="K96" s="670">
        <v>580972610</v>
      </c>
      <c r="L96" s="670" t="s">
        <v>695</v>
      </c>
      <c r="M96" s="670" t="s">
        <v>64</v>
      </c>
      <c r="N96" s="670" t="s">
        <v>717</v>
      </c>
      <c r="O96" s="670">
        <v>15</v>
      </c>
      <c r="P96" s="847">
        <f>SUM(O96,O97,O98,O99)</f>
        <v>99</v>
      </c>
    </row>
    <row r="97" spans="1:16" ht="62.4" x14ac:dyDescent="0.3">
      <c r="A97" s="671" t="s">
        <v>694</v>
      </c>
      <c r="B97" s="674" t="s">
        <v>319</v>
      </c>
      <c r="C97" s="470" t="s">
        <v>71</v>
      </c>
      <c r="D97" s="463" t="s">
        <v>116</v>
      </c>
      <c r="E97" s="471" t="s">
        <v>655</v>
      </c>
      <c r="F97" s="471">
        <v>53</v>
      </c>
      <c r="G97" s="797">
        <f>SUM(F97,F98,F99,F100,F101,F102,F103,F104,F105,F106,F107,F108)</f>
        <v>344</v>
      </c>
      <c r="H97" s="805">
        <f>SUM(G97,G109,G110,G112)</f>
        <v>405</v>
      </c>
      <c r="K97" s="670">
        <v>580972610</v>
      </c>
      <c r="L97" s="670" t="s">
        <v>695</v>
      </c>
      <c r="M97" s="670" t="s">
        <v>64</v>
      </c>
      <c r="N97" s="670" t="s">
        <v>722</v>
      </c>
      <c r="O97" s="670">
        <v>18</v>
      </c>
      <c r="P97" s="847"/>
    </row>
    <row r="98" spans="1:16" x14ac:dyDescent="0.3">
      <c r="A98" s="671" t="s">
        <v>694</v>
      </c>
      <c r="B98" s="674" t="s">
        <v>319</v>
      </c>
      <c r="C98" s="470" t="s">
        <v>65</v>
      </c>
      <c r="D98" s="470" t="s">
        <v>66</v>
      </c>
      <c r="E98" s="471" t="s">
        <v>655</v>
      </c>
      <c r="F98" s="471">
        <v>79</v>
      </c>
      <c r="G98" s="795"/>
      <c r="H98" s="805"/>
      <c r="K98" s="670">
        <v>580972610</v>
      </c>
      <c r="L98" s="670" t="s">
        <v>695</v>
      </c>
      <c r="M98" s="670" t="s">
        <v>64</v>
      </c>
      <c r="N98" s="670" t="s">
        <v>695</v>
      </c>
      <c r="O98" s="670">
        <v>30</v>
      </c>
      <c r="P98" s="847"/>
    </row>
    <row r="99" spans="1:16" x14ac:dyDescent="0.3">
      <c r="A99" s="671" t="s">
        <v>694</v>
      </c>
      <c r="B99" s="674" t="s">
        <v>319</v>
      </c>
      <c r="C99" s="470" t="s">
        <v>78</v>
      </c>
      <c r="D99" s="674" t="s">
        <v>79</v>
      </c>
      <c r="E99" s="471" t="s">
        <v>655</v>
      </c>
      <c r="F99" s="471">
        <v>32</v>
      </c>
      <c r="G99" s="795"/>
      <c r="H99" s="805"/>
      <c r="K99" s="670">
        <v>580972610</v>
      </c>
      <c r="L99" s="670" t="s">
        <v>695</v>
      </c>
      <c r="M99" s="670" t="s">
        <v>64</v>
      </c>
      <c r="N99" s="670" t="s">
        <v>1889</v>
      </c>
      <c r="O99" s="670">
        <v>36</v>
      </c>
      <c r="P99" s="847"/>
    </row>
    <row r="100" spans="1:16" x14ac:dyDescent="0.3">
      <c r="A100" s="671" t="s">
        <v>694</v>
      </c>
      <c r="B100" s="674" t="s">
        <v>319</v>
      </c>
      <c r="C100" s="470" t="s">
        <v>101</v>
      </c>
      <c r="D100" s="674" t="s">
        <v>102</v>
      </c>
      <c r="E100" s="471" t="s">
        <v>655</v>
      </c>
      <c r="F100" s="471">
        <v>27</v>
      </c>
      <c r="G100" s="795"/>
      <c r="H100" s="805"/>
      <c r="K100" s="669">
        <v>890975535</v>
      </c>
      <c r="L100" s="669" t="s">
        <v>656</v>
      </c>
      <c r="M100" s="669" t="s">
        <v>64</v>
      </c>
      <c r="N100" s="669" t="s">
        <v>655</v>
      </c>
      <c r="O100" s="669">
        <v>41</v>
      </c>
      <c r="P100" s="846">
        <f>SUM(O100,O101,O102,O103)</f>
        <v>246</v>
      </c>
    </row>
    <row r="101" spans="1:16" x14ac:dyDescent="0.3">
      <c r="A101" s="671" t="s">
        <v>694</v>
      </c>
      <c r="B101" s="674" t="s">
        <v>319</v>
      </c>
      <c r="C101" s="470" t="s">
        <v>157</v>
      </c>
      <c r="D101" s="674" t="s">
        <v>158</v>
      </c>
      <c r="E101" s="471" t="s">
        <v>655</v>
      </c>
      <c r="F101" s="471">
        <v>34</v>
      </c>
      <c r="G101" s="795"/>
      <c r="H101" s="805"/>
      <c r="K101" s="669">
        <v>890975535</v>
      </c>
      <c r="L101" s="669" t="s">
        <v>656</v>
      </c>
      <c r="M101" s="669" t="s">
        <v>64</v>
      </c>
      <c r="N101" s="669" t="s">
        <v>656</v>
      </c>
      <c r="O101" s="669">
        <v>169</v>
      </c>
      <c r="P101" s="846"/>
    </row>
    <row r="102" spans="1:16" ht="62.4" x14ac:dyDescent="0.3">
      <c r="A102" s="671" t="s">
        <v>694</v>
      </c>
      <c r="B102" s="674" t="s">
        <v>319</v>
      </c>
      <c r="C102" s="470" t="s">
        <v>176</v>
      </c>
      <c r="D102" s="463" t="s">
        <v>177</v>
      </c>
      <c r="E102" s="471" t="s">
        <v>655</v>
      </c>
      <c r="F102" s="471">
        <v>17</v>
      </c>
      <c r="G102" s="795"/>
      <c r="H102" s="805"/>
      <c r="K102" s="669">
        <v>890975535</v>
      </c>
      <c r="L102" s="669" t="s">
        <v>656</v>
      </c>
      <c r="M102" s="669" t="s">
        <v>64</v>
      </c>
      <c r="N102" s="669" t="s">
        <v>1040</v>
      </c>
      <c r="O102" s="669">
        <v>12</v>
      </c>
      <c r="P102" s="846"/>
    </row>
    <row r="103" spans="1:16" x14ac:dyDescent="0.3">
      <c r="A103" s="671" t="s">
        <v>694</v>
      </c>
      <c r="B103" s="674" t="s">
        <v>319</v>
      </c>
      <c r="C103" s="470" t="s">
        <v>117</v>
      </c>
      <c r="D103" s="674" t="s">
        <v>118</v>
      </c>
      <c r="E103" s="471" t="s">
        <v>655</v>
      </c>
      <c r="F103" s="471">
        <v>17</v>
      </c>
      <c r="G103" s="795"/>
      <c r="H103" s="805"/>
      <c r="K103" s="669">
        <v>890975535</v>
      </c>
      <c r="L103" s="669" t="s">
        <v>656</v>
      </c>
      <c r="M103" s="669" t="s">
        <v>64</v>
      </c>
      <c r="N103" s="669" t="s">
        <v>971</v>
      </c>
      <c r="O103" s="669">
        <v>24</v>
      </c>
      <c r="P103" s="846"/>
    </row>
    <row r="104" spans="1:16" ht="78" x14ac:dyDescent="0.3">
      <c r="A104" s="671" t="s">
        <v>694</v>
      </c>
      <c r="B104" s="674" t="s">
        <v>319</v>
      </c>
      <c r="C104" s="470" t="s">
        <v>165</v>
      </c>
      <c r="D104" s="463" t="s">
        <v>306</v>
      </c>
      <c r="E104" s="471" t="s">
        <v>655</v>
      </c>
      <c r="F104" s="471">
        <v>22</v>
      </c>
      <c r="G104" s="795"/>
      <c r="H104" s="805"/>
      <c r="K104" s="670">
        <v>210986089</v>
      </c>
      <c r="L104" s="670" t="s">
        <v>1007</v>
      </c>
      <c r="M104" s="670" t="s">
        <v>1008</v>
      </c>
      <c r="N104" s="670" t="s">
        <v>1007</v>
      </c>
      <c r="O104" s="670">
        <v>439</v>
      </c>
      <c r="P104" s="847">
        <f>SUM(O104,O105)</f>
        <v>489</v>
      </c>
    </row>
    <row r="105" spans="1:16" ht="31.2" x14ac:dyDescent="0.3">
      <c r="A105" s="671" t="s">
        <v>694</v>
      </c>
      <c r="B105" s="674" t="s">
        <v>319</v>
      </c>
      <c r="C105" s="470" t="s">
        <v>448</v>
      </c>
      <c r="D105" s="463" t="s">
        <v>449</v>
      </c>
      <c r="E105" s="471" t="s">
        <v>655</v>
      </c>
      <c r="F105" s="471">
        <v>28</v>
      </c>
      <c r="G105" s="795"/>
      <c r="H105" s="805"/>
      <c r="K105" s="670">
        <v>210986089</v>
      </c>
      <c r="L105" s="670" t="s">
        <v>1007</v>
      </c>
      <c r="M105" s="670" t="s">
        <v>1008</v>
      </c>
      <c r="N105" s="575" t="s">
        <v>1040</v>
      </c>
      <c r="O105" s="670">
        <v>50</v>
      </c>
      <c r="P105" s="847"/>
    </row>
    <row r="106" spans="1:16" x14ac:dyDescent="0.3">
      <c r="A106" s="671" t="s">
        <v>694</v>
      </c>
      <c r="B106" s="674" t="s">
        <v>319</v>
      </c>
      <c r="C106" s="470" t="s">
        <v>183</v>
      </c>
      <c r="D106" s="674" t="s">
        <v>184</v>
      </c>
      <c r="E106" s="471" t="s">
        <v>655</v>
      </c>
      <c r="F106" s="471">
        <v>11</v>
      </c>
      <c r="G106" s="795"/>
      <c r="H106" s="805"/>
      <c r="K106" s="669">
        <v>210780276</v>
      </c>
      <c r="L106" s="669" t="s">
        <v>1036</v>
      </c>
      <c r="M106" s="669" t="s">
        <v>77</v>
      </c>
      <c r="N106" s="669" t="s">
        <v>1007</v>
      </c>
      <c r="O106" s="669">
        <v>111</v>
      </c>
      <c r="P106" s="846">
        <f>SUM(O106,O107,O108,O109,O110,O111)</f>
        <v>725</v>
      </c>
    </row>
    <row r="107" spans="1:16" ht="46.8" x14ac:dyDescent="0.3">
      <c r="A107" s="671" t="s">
        <v>694</v>
      </c>
      <c r="B107" s="674" t="s">
        <v>319</v>
      </c>
      <c r="C107" s="470" t="s">
        <v>174</v>
      </c>
      <c r="D107" s="463" t="s">
        <v>175</v>
      </c>
      <c r="E107" s="471" t="s">
        <v>655</v>
      </c>
      <c r="F107" s="471">
        <v>13</v>
      </c>
      <c r="G107" s="795"/>
      <c r="H107" s="805"/>
      <c r="K107" s="669">
        <v>210780276</v>
      </c>
      <c r="L107" s="669" t="s">
        <v>1036</v>
      </c>
      <c r="M107" s="669" t="s">
        <v>77</v>
      </c>
      <c r="N107" s="669" t="s">
        <v>1040</v>
      </c>
      <c r="O107" s="669">
        <v>301</v>
      </c>
      <c r="P107" s="846"/>
    </row>
    <row r="108" spans="1:16" x14ac:dyDescent="0.3">
      <c r="A108" s="671" t="s">
        <v>694</v>
      </c>
      <c r="B108" s="674" t="s">
        <v>319</v>
      </c>
      <c r="C108" s="470" t="s">
        <v>111</v>
      </c>
      <c r="D108" s="674" t="s">
        <v>188</v>
      </c>
      <c r="E108" s="471" t="s">
        <v>655</v>
      </c>
      <c r="F108" s="471">
        <v>11</v>
      </c>
      <c r="G108" s="796"/>
      <c r="H108" s="805"/>
      <c r="K108" s="669">
        <v>210780276</v>
      </c>
      <c r="L108" s="669" t="s">
        <v>1036</v>
      </c>
      <c r="M108" s="669" t="s">
        <v>77</v>
      </c>
      <c r="N108" s="669" t="s">
        <v>2143</v>
      </c>
      <c r="O108" s="669">
        <v>18</v>
      </c>
      <c r="P108" s="846"/>
    </row>
    <row r="109" spans="1:16" x14ac:dyDescent="0.3">
      <c r="A109" s="671" t="s">
        <v>694</v>
      </c>
      <c r="B109" s="674" t="s">
        <v>319</v>
      </c>
      <c r="C109" s="674" t="s">
        <v>78</v>
      </c>
      <c r="D109" s="674" t="s">
        <v>79</v>
      </c>
      <c r="E109" s="674" t="s">
        <v>2059</v>
      </c>
      <c r="F109" s="674">
        <v>11</v>
      </c>
      <c r="G109" s="484">
        <v>11</v>
      </c>
      <c r="H109" s="805"/>
      <c r="K109" s="669">
        <v>210780276</v>
      </c>
      <c r="L109" s="669" t="s">
        <v>1036</v>
      </c>
      <c r="M109" s="669" t="s">
        <v>77</v>
      </c>
      <c r="N109" s="669" t="s">
        <v>2325</v>
      </c>
      <c r="O109" s="669">
        <v>154</v>
      </c>
      <c r="P109" s="846"/>
    </row>
    <row r="110" spans="1:16" x14ac:dyDescent="0.3">
      <c r="A110" s="671" t="s">
        <v>694</v>
      </c>
      <c r="B110" s="674" t="s">
        <v>319</v>
      </c>
      <c r="C110" s="674" t="s">
        <v>1170</v>
      </c>
      <c r="D110" s="674" t="s">
        <v>66</v>
      </c>
      <c r="E110" s="674" t="s">
        <v>2064</v>
      </c>
      <c r="F110" s="674">
        <v>27</v>
      </c>
      <c r="G110" s="797">
        <f>SUM(F110,F111)</f>
        <v>38</v>
      </c>
      <c r="H110" s="805"/>
      <c r="K110" s="669">
        <v>210780276</v>
      </c>
      <c r="L110" s="669" t="s">
        <v>1036</v>
      </c>
      <c r="M110" s="669" t="s">
        <v>77</v>
      </c>
      <c r="N110" s="669" t="s">
        <v>2148</v>
      </c>
      <c r="O110" s="669">
        <v>46</v>
      </c>
      <c r="P110" s="846"/>
    </row>
    <row r="111" spans="1:16" x14ac:dyDescent="0.3">
      <c r="A111" s="671" t="s">
        <v>694</v>
      </c>
      <c r="B111" s="674" t="s">
        <v>319</v>
      </c>
      <c r="C111" s="674" t="s">
        <v>117</v>
      </c>
      <c r="D111" s="674" t="s">
        <v>118</v>
      </c>
      <c r="E111" s="674" t="s">
        <v>2064</v>
      </c>
      <c r="F111" s="674">
        <v>11</v>
      </c>
      <c r="G111" s="825"/>
      <c r="H111" s="805"/>
      <c r="K111" s="669">
        <v>210780276</v>
      </c>
      <c r="L111" s="669" t="s">
        <v>1036</v>
      </c>
      <c r="M111" s="669" t="s">
        <v>77</v>
      </c>
      <c r="N111" s="669" t="s">
        <v>2206</v>
      </c>
      <c r="O111" s="669">
        <v>95</v>
      </c>
      <c r="P111" s="846"/>
    </row>
    <row r="112" spans="1:16" ht="62.4" x14ac:dyDescent="0.3">
      <c r="A112" s="671" t="s">
        <v>694</v>
      </c>
      <c r="B112" s="674" t="s">
        <v>319</v>
      </c>
      <c r="C112" s="680" t="s">
        <v>1155</v>
      </c>
      <c r="D112" s="438" t="s">
        <v>116</v>
      </c>
      <c r="E112" s="476" t="s">
        <v>721</v>
      </c>
      <c r="F112" s="680">
        <v>12</v>
      </c>
      <c r="G112" s="688">
        <v>12</v>
      </c>
      <c r="H112" s="805"/>
      <c r="K112" s="670">
        <v>210987046</v>
      </c>
      <c r="L112" s="670" t="s">
        <v>1037</v>
      </c>
      <c r="M112" s="670" t="s">
        <v>77</v>
      </c>
      <c r="N112" s="670" t="s">
        <v>1007</v>
      </c>
      <c r="O112" s="670">
        <v>64</v>
      </c>
      <c r="P112" s="847">
        <f>SUM(O112,O113,O114,O115,O116,O117)</f>
        <v>520</v>
      </c>
    </row>
    <row r="113" spans="1:16" ht="62.4" x14ac:dyDescent="0.3">
      <c r="A113" s="618" t="s">
        <v>717</v>
      </c>
      <c r="B113" s="670" t="s">
        <v>530</v>
      </c>
      <c r="C113" s="325" t="s">
        <v>71</v>
      </c>
      <c r="D113" s="82" t="s">
        <v>116</v>
      </c>
      <c r="E113" s="60" t="s">
        <v>655</v>
      </c>
      <c r="F113" s="326">
        <v>25</v>
      </c>
      <c r="G113" s="292">
        <v>25</v>
      </c>
      <c r="H113" s="754">
        <f>SUM(G113,G114)</f>
        <v>145</v>
      </c>
      <c r="K113" s="670">
        <v>210987046</v>
      </c>
      <c r="L113" s="670" t="s">
        <v>1037</v>
      </c>
      <c r="M113" s="670" t="s">
        <v>77</v>
      </c>
      <c r="N113" s="670" t="s">
        <v>1040</v>
      </c>
      <c r="O113" s="670">
        <v>306</v>
      </c>
      <c r="P113" s="847"/>
    </row>
    <row r="114" spans="1:16" x14ac:dyDescent="0.3">
      <c r="A114" s="618" t="s">
        <v>717</v>
      </c>
      <c r="B114" s="670" t="s">
        <v>530</v>
      </c>
      <c r="C114" s="325" t="s">
        <v>117</v>
      </c>
      <c r="D114" s="670" t="s">
        <v>118</v>
      </c>
      <c r="E114" s="670" t="s">
        <v>717</v>
      </c>
      <c r="F114" s="88">
        <v>26</v>
      </c>
      <c r="G114" s="792">
        <f>SUM(F114,F115,F116,F117,F118,F119,F120)</f>
        <v>120</v>
      </c>
      <c r="H114" s="754"/>
      <c r="K114" s="670">
        <v>210987046</v>
      </c>
      <c r="L114" s="670" t="s">
        <v>1037</v>
      </c>
      <c r="M114" s="670" t="s">
        <v>77</v>
      </c>
      <c r="N114" s="670" t="s">
        <v>2143</v>
      </c>
      <c r="O114" s="670">
        <v>23</v>
      </c>
      <c r="P114" s="847"/>
    </row>
    <row r="115" spans="1:16" x14ac:dyDescent="0.3">
      <c r="A115" s="618" t="s">
        <v>717</v>
      </c>
      <c r="B115" s="670" t="s">
        <v>530</v>
      </c>
      <c r="C115" s="325" t="s">
        <v>101</v>
      </c>
      <c r="D115" s="670" t="s">
        <v>102</v>
      </c>
      <c r="E115" s="670" t="s">
        <v>717</v>
      </c>
      <c r="F115" s="88">
        <v>21</v>
      </c>
      <c r="G115" s="708"/>
      <c r="H115" s="754"/>
      <c r="K115" s="670">
        <v>210987046</v>
      </c>
      <c r="L115" s="670" t="s">
        <v>1037</v>
      </c>
      <c r="M115" s="670" t="s">
        <v>77</v>
      </c>
      <c r="N115" s="670" t="s">
        <v>2325</v>
      </c>
      <c r="O115" s="670">
        <v>26</v>
      </c>
      <c r="P115" s="847"/>
    </row>
    <row r="116" spans="1:16" x14ac:dyDescent="0.3">
      <c r="A116" s="618" t="s">
        <v>717</v>
      </c>
      <c r="B116" s="670" t="s">
        <v>530</v>
      </c>
      <c r="C116" s="325" t="s">
        <v>65</v>
      </c>
      <c r="D116" s="325" t="s">
        <v>66</v>
      </c>
      <c r="E116" s="670" t="s">
        <v>717</v>
      </c>
      <c r="F116" s="88">
        <v>21</v>
      </c>
      <c r="G116" s="708"/>
      <c r="H116" s="754"/>
      <c r="K116" s="670">
        <v>210987046</v>
      </c>
      <c r="L116" s="670" t="s">
        <v>1037</v>
      </c>
      <c r="M116" s="670" t="s">
        <v>77</v>
      </c>
      <c r="N116" s="670" t="s">
        <v>2206</v>
      </c>
      <c r="O116" s="670">
        <v>86</v>
      </c>
      <c r="P116" s="847"/>
    </row>
    <row r="117" spans="1:16" x14ac:dyDescent="0.3">
      <c r="A117" s="618" t="s">
        <v>717</v>
      </c>
      <c r="B117" s="670" t="s">
        <v>530</v>
      </c>
      <c r="C117" s="325" t="s">
        <v>78</v>
      </c>
      <c r="D117" s="670" t="s">
        <v>79</v>
      </c>
      <c r="E117" s="670" t="s">
        <v>717</v>
      </c>
      <c r="F117" s="88">
        <v>12</v>
      </c>
      <c r="G117" s="708"/>
      <c r="H117" s="754"/>
      <c r="K117" s="670">
        <v>210987046</v>
      </c>
      <c r="L117" s="670" t="s">
        <v>1037</v>
      </c>
      <c r="M117" s="670" t="s">
        <v>77</v>
      </c>
      <c r="N117" s="670" t="s">
        <v>2148</v>
      </c>
      <c r="O117" s="670">
        <v>15</v>
      </c>
      <c r="P117" s="847"/>
    </row>
    <row r="118" spans="1:16" ht="93.6" x14ac:dyDescent="0.3">
      <c r="A118" s="618" t="s">
        <v>717</v>
      </c>
      <c r="B118" s="670" t="s">
        <v>530</v>
      </c>
      <c r="C118" s="325" t="s">
        <v>144</v>
      </c>
      <c r="D118" s="82" t="s">
        <v>145</v>
      </c>
      <c r="E118" s="670" t="s">
        <v>717</v>
      </c>
      <c r="F118" s="88">
        <v>14</v>
      </c>
      <c r="G118" s="708"/>
      <c r="H118" s="754"/>
      <c r="K118" s="669">
        <v>210986741</v>
      </c>
      <c r="L118" s="669" t="s">
        <v>1061</v>
      </c>
      <c r="M118" s="669" t="s">
        <v>77</v>
      </c>
      <c r="N118" s="669" t="s">
        <v>1007</v>
      </c>
      <c r="O118" s="669">
        <v>21</v>
      </c>
      <c r="P118" s="846">
        <f>SUM(O118,O119,O120,O121,O122,O123)</f>
        <v>408</v>
      </c>
    </row>
    <row r="119" spans="1:16" x14ac:dyDescent="0.3">
      <c r="A119" s="618" t="s">
        <v>717</v>
      </c>
      <c r="B119" s="670" t="s">
        <v>530</v>
      </c>
      <c r="C119" s="325" t="s">
        <v>111</v>
      </c>
      <c r="D119" s="670" t="s">
        <v>188</v>
      </c>
      <c r="E119" s="670" t="s">
        <v>717</v>
      </c>
      <c r="F119" s="88">
        <v>14</v>
      </c>
      <c r="G119" s="708"/>
      <c r="H119" s="754"/>
      <c r="K119" s="669">
        <v>210986741</v>
      </c>
      <c r="L119" s="669" t="s">
        <v>1061</v>
      </c>
      <c r="M119" s="669" t="s">
        <v>77</v>
      </c>
      <c r="N119" s="669" t="s">
        <v>1040</v>
      </c>
      <c r="O119" s="669">
        <v>271</v>
      </c>
      <c r="P119" s="846"/>
    </row>
    <row r="120" spans="1:16" ht="78" x14ac:dyDescent="0.3">
      <c r="A120" s="618" t="s">
        <v>717</v>
      </c>
      <c r="B120" s="670" t="s">
        <v>530</v>
      </c>
      <c r="C120" s="110" t="s">
        <v>165</v>
      </c>
      <c r="D120" s="89" t="s">
        <v>306</v>
      </c>
      <c r="E120" s="686" t="s">
        <v>717</v>
      </c>
      <c r="F120" s="683">
        <v>12</v>
      </c>
      <c r="G120" s="793"/>
      <c r="H120" s="754"/>
      <c r="K120" s="669">
        <v>210986741</v>
      </c>
      <c r="L120" s="669" t="s">
        <v>1061</v>
      </c>
      <c r="M120" s="669" t="s">
        <v>77</v>
      </c>
      <c r="N120" s="669" t="s">
        <v>2143</v>
      </c>
      <c r="O120" s="669">
        <v>12</v>
      </c>
      <c r="P120" s="846"/>
    </row>
    <row r="121" spans="1:16" ht="62.4" x14ac:dyDescent="0.3">
      <c r="A121" s="619" t="s">
        <v>657</v>
      </c>
      <c r="B121" s="471" t="s">
        <v>64</v>
      </c>
      <c r="C121" s="470" t="s">
        <v>71</v>
      </c>
      <c r="D121" s="463" t="s">
        <v>116</v>
      </c>
      <c r="E121" s="471" t="s">
        <v>655</v>
      </c>
      <c r="F121" s="471">
        <v>24</v>
      </c>
      <c r="G121" s="671">
        <v>24</v>
      </c>
      <c r="H121" s="839">
        <f>SUM(G121,G122,G127,G128,G129)</f>
        <v>199</v>
      </c>
      <c r="K121" s="669">
        <v>210986741</v>
      </c>
      <c r="L121" s="669" t="s">
        <v>1061</v>
      </c>
      <c r="M121" s="669" t="s">
        <v>77</v>
      </c>
      <c r="N121" s="669" t="s">
        <v>2325</v>
      </c>
      <c r="O121" s="669">
        <v>13</v>
      </c>
      <c r="P121" s="846"/>
    </row>
    <row r="122" spans="1:16" x14ac:dyDescent="0.3">
      <c r="A122" s="619" t="s">
        <v>657</v>
      </c>
      <c r="B122" s="471" t="s">
        <v>64</v>
      </c>
      <c r="C122" s="470" t="s">
        <v>78</v>
      </c>
      <c r="D122" s="674" t="s">
        <v>79</v>
      </c>
      <c r="E122" s="471" t="s">
        <v>657</v>
      </c>
      <c r="F122" s="674">
        <v>22</v>
      </c>
      <c r="G122" s="802">
        <f>SUM(F122,F123,F124,F125,F126)</f>
        <v>92</v>
      </c>
      <c r="H122" s="830"/>
      <c r="K122" s="669">
        <v>210986741</v>
      </c>
      <c r="L122" s="669" t="s">
        <v>1061</v>
      </c>
      <c r="M122" s="669" t="s">
        <v>77</v>
      </c>
      <c r="N122" s="669" t="s">
        <v>2206</v>
      </c>
      <c r="O122" s="669">
        <v>47</v>
      </c>
      <c r="P122" s="846"/>
    </row>
    <row r="123" spans="1:16" x14ac:dyDescent="0.3">
      <c r="A123" s="619" t="s">
        <v>657</v>
      </c>
      <c r="B123" s="471" t="s">
        <v>64</v>
      </c>
      <c r="C123" s="470" t="s">
        <v>117</v>
      </c>
      <c r="D123" s="674" t="s">
        <v>118</v>
      </c>
      <c r="E123" s="471" t="s">
        <v>657</v>
      </c>
      <c r="F123" s="674">
        <v>23</v>
      </c>
      <c r="G123" s="803"/>
      <c r="H123" s="830"/>
      <c r="K123" s="669">
        <v>210986741</v>
      </c>
      <c r="L123" s="669" t="s">
        <v>1061</v>
      </c>
      <c r="M123" s="669" t="s">
        <v>77</v>
      </c>
      <c r="N123" s="669" t="s">
        <v>2148</v>
      </c>
      <c r="O123" s="669">
        <v>44</v>
      </c>
      <c r="P123" s="846"/>
    </row>
    <row r="124" spans="1:16" x14ac:dyDescent="0.3">
      <c r="A124" s="619" t="s">
        <v>657</v>
      </c>
      <c r="B124" s="471" t="s">
        <v>64</v>
      </c>
      <c r="C124" s="470" t="s">
        <v>65</v>
      </c>
      <c r="D124" s="470" t="s">
        <v>66</v>
      </c>
      <c r="E124" s="471" t="s">
        <v>657</v>
      </c>
      <c r="F124" s="674">
        <v>18</v>
      </c>
      <c r="G124" s="803"/>
      <c r="H124" s="830"/>
      <c r="K124" s="670">
        <v>210987640</v>
      </c>
      <c r="L124" s="670" t="s">
        <v>1068</v>
      </c>
      <c r="M124" s="670" t="s">
        <v>64</v>
      </c>
      <c r="N124" s="670" t="s">
        <v>1007</v>
      </c>
      <c r="O124" s="670">
        <v>16</v>
      </c>
      <c r="P124" s="847">
        <f>SUM(O124,O125,O126)</f>
        <v>100</v>
      </c>
    </row>
    <row r="125" spans="1:16" ht="93.6" x14ac:dyDescent="0.3">
      <c r="A125" s="619" t="s">
        <v>657</v>
      </c>
      <c r="B125" s="471" t="s">
        <v>64</v>
      </c>
      <c r="C125" s="470" t="s">
        <v>144</v>
      </c>
      <c r="D125" s="463" t="s">
        <v>145</v>
      </c>
      <c r="E125" s="471" t="s">
        <v>657</v>
      </c>
      <c r="F125" s="674">
        <v>16</v>
      </c>
      <c r="G125" s="803"/>
      <c r="H125" s="830"/>
      <c r="K125" s="670">
        <v>210987640</v>
      </c>
      <c r="L125" s="670" t="s">
        <v>1068</v>
      </c>
      <c r="M125" s="670" t="s">
        <v>64</v>
      </c>
      <c r="N125" s="670" t="s">
        <v>1040</v>
      </c>
      <c r="O125" s="670">
        <v>72</v>
      </c>
      <c r="P125" s="847"/>
    </row>
    <row r="126" spans="1:16" x14ac:dyDescent="0.3">
      <c r="A126" s="619" t="s">
        <v>657</v>
      </c>
      <c r="B126" s="471" t="s">
        <v>64</v>
      </c>
      <c r="C126" s="470" t="s">
        <v>101</v>
      </c>
      <c r="D126" s="674" t="s">
        <v>102</v>
      </c>
      <c r="E126" s="471" t="s">
        <v>657</v>
      </c>
      <c r="F126" s="674">
        <v>13</v>
      </c>
      <c r="G126" s="804"/>
      <c r="H126" s="830"/>
      <c r="K126" s="670">
        <v>210987640</v>
      </c>
      <c r="L126" s="670" t="s">
        <v>1068</v>
      </c>
      <c r="M126" s="670" t="s">
        <v>64</v>
      </c>
      <c r="N126" s="670" t="s">
        <v>2148</v>
      </c>
      <c r="O126" s="670">
        <v>12</v>
      </c>
      <c r="P126" s="847"/>
    </row>
    <row r="127" spans="1:16" ht="62.4" x14ac:dyDescent="0.3">
      <c r="A127" s="619" t="s">
        <v>657</v>
      </c>
      <c r="B127" s="471" t="s">
        <v>64</v>
      </c>
      <c r="C127" s="674" t="s">
        <v>1155</v>
      </c>
      <c r="D127" s="463" t="s">
        <v>116</v>
      </c>
      <c r="E127" s="674" t="s">
        <v>2059</v>
      </c>
      <c r="F127" s="674">
        <v>18</v>
      </c>
      <c r="G127" s="673">
        <v>18</v>
      </c>
      <c r="H127" s="830"/>
      <c r="K127" s="669">
        <v>210987558</v>
      </c>
      <c r="L127" s="669" t="s">
        <v>1009</v>
      </c>
      <c r="M127" s="669" t="s">
        <v>1008</v>
      </c>
      <c r="N127" s="669" t="s">
        <v>1007</v>
      </c>
      <c r="O127" s="669">
        <v>14</v>
      </c>
      <c r="P127" s="846">
        <f>SUM(O127,O128)</f>
        <v>534</v>
      </c>
    </row>
    <row r="128" spans="1:16" ht="62.4" x14ac:dyDescent="0.3">
      <c r="A128" s="619" t="s">
        <v>657</v>
      </c>
      <c r="B128" s="471" t="s">
        <v>64</v>
      </c>
      <c r="C128" s="680" t="s">
        <v>1155</v>
      </c>
      <c r="D128" s="438" t="s">
        <v>116</v>
      </c>
      <c r="E128" s="476" t="s">
        <v>721</v>
      </c>
      <c r="F128" s="680">
        <v>14</v>
      </c>
      <c r="G128" s="680">
        <v>14</v>
      </c>
      <c r="H128" s="830"/>
      <c r="K128" s="669">
        <v>210987558</v>
      </c>
      <c r="L128" s="669" t="s">
        <v>1009</v>
      </c>
      <c r="M128" s="669" t="s">
        <v>1008</v>
      </c>
      <c r="N128" s="669" t="s">
        <v>1040</v>
      </c>
      <c r="O128" s="669">
        <v>520</v>
      </c>
      <c r="P128" s="846"/>
    </row>
    <row r="129" spans="1:16" ht="62.4" x14ac:dyDescent="0.3">
      <c r="A129" s="619" t="s">
        <v>657</v>
      </c>
      <c r="B129" s="471" t="s">
        <v>64</v>
      </c>
      <c r="C129" s="680" t="s">
        <v>1155</v>
      </c>
      <c r="D129" s="438" t="s">
        <v>116</v>
      </c>
      <c r="E129" s="680" t="s">
        <v>2147</v>
      </c>
      <c r="F129" s="680">
        <v>23</v>
      </c>
      <c r="G129" s="775">
        <f>SUM(F129,F130)</f>
        <v>51</v>
      </c>
      <c r="H129" s="830"/>
      <c r="K129" s="670">
        <v>210987582</v>
      </c>
      <c r="L129" s="670" t="s">
        <v>970</v>
      </c>
      <c r="M129" s="670" t="s">
        <v>64</v>
      </c>
      <c r="N129" s="670" t="s">
        <v>1007</v>
      </c>
      <c r="O129" s="670">
        <v>13</v>
      </c>
      <c r="P129" s="847">
        <f>SUM(O129,O130)</f>
        <v>76</v>
      </c>
    </row>
    <row r="130" spans="1:16" x14ac:dyDescent="0.3">
      <c r="A130" s="619" t="s">
        <v>657</v>
      </c>
      <c r="B130" s="586" t="s">
        <v>64</v>
      </c>
      <c r="C130" s="680" t="s">
        <v>1127</v>
      </c>
      <c r="D130" s="680" t="s">
        <v>1128</v>
      </c>
      <c r="E130" s="680" t="s">
        <v>2147</v>
      </c>
      <c r="F130" s="680">
        <v>28</v>
      </c>
      <c r="G130" s="838"/>
      <c r="H130" s="830"/>
      <c r="K130" s="670">
        <v>210987582</v>
      </c>
      <c r="L130" s="670" t="s">
        <v>970</v>
      </c>
      <c r="M130" s="670" t="s">
        <v>64</v>
      </c>
      <c r="N130" s="670" t="s">
        <v>1040</v>
      </c>
      <c r="O130" s="670">
        <v>63</v>
      </c>
      <c r="P130" s="847"/>
    </row>
    <row r="131" spans="1:16" x14ac:dyDescent="0.3">
      <c r="A131" s="662" t="s">
        <v>708</v>
      </c>
      <c r="B131" s="659" t="s">
        <v>319</v>
      </c>
      <c r="C131" s="288" t="s">
        <v>65</v>
      </c>
      <c r="D131" s="288" t="s">
        <v>66</v>
      </c>
      <c r="E131" s="659" t="s">
        <v>658</v>
      </c>
      <c r="F131" s="659">
        <v>11</v>
      </c>
      <c r="G131" s="292">
        <v>11</v>
      </c>
      <c r="H131" s="754">
        <f>SUM(G131,G132,G133)</f>
        <v>191</v>
      </c>
      <c r="K131" s="669">
        <v>210780144</v>
      </c>
      <c r="L131" s="669" t="s">
        <v>1069</v>
      </c>
      <c r="M131" s="669" t="s">
        <v>77</v>
      </c>
      <c r="N131" s="669" t="s">
        <v>1040</v>
      </c>
      <c r="O131" s="669">
        <v>205</v>
      </c>
      <c r="P131" s="846">
        <f>SUM(O131,O132,O133,O134)</f>
        <v>385</v>
      </c>
    </row>
    <row r="132" spans="1:16" x14ac:dyDescent="0.3">
      <c r="A132" s="662" t="s">
        <v>708</v>
      </c>
      <c r="B132" s="659" t="s">
        <v>319</v>
      </c>
      <c r="C132" s="659" t="s">
        <v>91</v>
      </c>
      <c r="D132" s="659" t="s">
        <v>92</v>
      </c>
      <c r="E132" s="659" t="s">
        <v>1878</v>
      </c>
      <c r="F132" s="659">
        <v>17</v>
      </c>
      <c r="G132" s="292">
        <v>17</v>
      </c>
      <c r="H132" s="754"/>
      <c r="K132" s="669">
        <v>210780144</v>
      </c>
      <c r="L132" s="669" t="s">
        <v>1069</v>
      </c>
      <c r="M132" s="669" t="s">
        <v>77</v>
      </c>
      <c r="N132" s="669" t="s">
        <v>2143</v>
      </c>
      <c r="O132" s="669">
        <v>14</v>
      </c>
      <c r="P132" s="846"/>
    </row>
    <row r="133" spans="1:16" ht="62.4" x14ac:dyDescent="0.3">
      <c r="A133" s="662" t="s">
        <v>708</v>
      </c>
      <c r="B133" s="659" t="s">
        <v>319</v>
      </c>
      <c r="C133" s="659" t="s">
        <v>71</v>
      </c>
      <c r="D133" s="210" t="s">
        <v>116</v>
      </c>
      <c r="E133" s="659" t="s">
        <v>1889</v>
      </c>
      <c r="F133" s="659">
        <v>56</v>
      </c>
      <c r="G133" s="789">
        <f>SUM(F133,F134,F135,F136,F137,F138,F139,F140)</f>
        <v>163</v>
      </c>
      <c r="H133" s="754"/>
      <c r="K133" s="669">
        <v>210780144</v>
      </c>
      <c r="L133" s="669" t="s">
        <v>1069</v>
      </c>
      <c r="M133" s="669" t="s">
        <v>77</v>
      </c>
      <c r="N133" s="669" t="s">
        <v>2325</v>
      </c>
      <c r="O133" s="669">
        <v>11</v>
      </c>
      <c r="P133" s="846"/>
    </row>
    <row r="134" spans="1:16" x14ac:dyDescent="0.3">
      <c r="A134" s="662" t="s">
        <v>708</v>
      </c>
      <c r="B134" s="659" t="s">
        <v>319</v>
      </c>
      <c r="C134" s="659" t="s">
        <v>65</v>
      </c>
      <c r="D134" s="659" t="s">
        <v>66</v>
      </c>
      <c r="E134" s="659" t="s">
        <v>1889</v>
      </c>
      <c r="F134" s="659">
        <v>11</v>
      </c>
      <c r="G134" s="787"/>
      <c r="H134" s="754"/>
      <c r="K134" s="669">
        <v>210780144</v>
      </c>
      <c r="L134" s="669" t="s">
        <v>1069</v>
      </c>
      <c r="M134" s="669" t="s">
        <v>77</v>
      </c>
      <c r="N134" s="669" t="s">
        <v>2206</v>
      </c>
      <c r="O134" s="669">
        <v>155</v>
      </c>
      <c r="P134" s="846"/>
    </row>
    <row r="135" spans="1:16" x14ac:dyDescent="0.3">
      <c r="A135" s="662" t="s">
        <v>708</v>
      </c>
      <c r="B135" s="659" t="s">
        <v>319</v>
      </c>
      <c r="C135" s="659" t="s">
        <v>101</v>
      </c>
      <c r="D135" s="659" t="s">
        <v>102</v>
      </c>
      <c r="E135" s="659" t="s">
        <v>1889</v>
      </c>
      <c r="F135" s="659">
        <v>28</v>
      </c>
      <c r="G135" s="787"/>
      <c r="H135" s="754"/>
      <c r="K135" s="670">
        <v>210780292</v>
      </c>
      <c r="L135" s="670" t="s">
        <v>1079</v>
      </c>
      <c r="M135" s="670" t="s">
        <v>77</v>
      </c>
      <c r="N135" s="670" t="s">
        <v>1040</v>
      </c>
      <c r="O135" s="670">
        <v>186</v>
      </c>
      <c r="P135" s="847">
        <f>SUM(O135,O136,O137,O138)</f>
        <v>579</v>
      </c>
    </row>
    <row r="136" spans="1:16" x14ac:dyDescent="0.3">
      <c r="A136" s="659" t="s">
        <v>708</v>
      </c>
      <c r="B136" s="659" t="s">
        <v>319</v>
      </c>
      <c r="C136" s="659" t="s">
        <v>157</v>
      </c>
      <c r="D136" s="659" t="s">
        <v>158</v>
      </c>
      <c r="E136" s="659" t="s">
        <v>1889</v>
      </c>
      <c r="F136" s="659">
        <v>13</v>
      </c>
      <c r="G136" s="787"/>
      <c r="H136" s="754"/>
      <c r="K136" s="670">
        <v>210780292</v>
      </c>
      <c r="L136" s="670" t="s">
        <v>1079</v>
      </c>
      <c r="M136" s="670" t="s">
        <v>77</v>
      </c>
      <c r="N136" s="670" t="s">
        <v>2143</v>
      </c>
      <c r="O136" s="670">
        <v>14</v>
      </c>
      <c r="P136" s="847"/>
    </row>
    <row r="137" spans="1:16" ht="62.4" x14ac:dyDescent="0.3">
      <c r="A137" s="659" t="s">
        <v>708</v>
      </c>
      <c r="B137" s="659" t="s">
        <v>319</v>
      </c>
      <c r="C137" s="659" t="s">
        <v>176</v>
      </c>
      <c r="D137" s="210" t="s">
        <v>177</v>
      </c>
      <c r="E137" s="659" t="s">
        <v>1889</v>
      </c>
      <c r="F137" s="659">
        <v>16</v>
      </c>
      <c r="G137" s="787"/>
      <c r="H137" s="754"/>
      <c r="K137" s="670">
        <v>210780292</v>
      </c>
      <c r="L137" s="670" t="s">
        <v>1079</v>
      </c>
      <c r="M137" s="670" t="s">
        <v>77</v>
      </c>
      <c r="N137" s="670" t="s">
        <v>2325</v>
      </c>
      <c r="O137" s="670">
        <v>15</v>
      </c>
      <c r="P137" s="847"/>
    </row>
    <row r="138" spans="1:16" ht="93.6" x14ac:dyDescent="0.3">
      <c r="A138" s="659" t="s">
        <v>708</v>
      </c>
      <c r="B138" s="659" t="s">
        <v>319</v>
      </c>
      <c r="C138" s="659" t="s">
        <v>1372</v>
      </c>
      <c r="D138" s="210" t="s">
        <v>145</v>
      </c>
      <c r="E138" s="659" t="s">
        <v>1889</v>
      </c>
      <c r="F138" s="659">
        <v>13</v>
      </c>
      <c r="G138" s="787"/>
      <c r="H138" s="754"/>
      <c r="K138" s="670">
        <v>210780292</v>
      </c>
      <c r="L138" s="670" t="s">
        <v>1079</v>
      </c>
      <c r="M138" s="670" t="s">
        <v>77</v>
      </c>
      <c r="N138" s="670" t="s">
        <v>2206</v>
      </c>
      <c r="O138" s="670">
        <v>364</v>
      </c>
      <c r="P138" s="847"/>
    </row>
    <row r="139" spans="1:16" x14ac:dyDescent="0.3">
      <c r="A139" s="659" t="s">
        <v>708</v>
      </c>
      <c r="B139" s="659" t="s">
        <v>319</v>
      </c>
      <c r="C139" s="659" t="s">
        <v>91</v>
      </c>
      <c r="D139" s="659" t="s">
        <v>92</v>
      </c>
      <c r="E139" s="659" t="s">
        <v>1889</v>
      </c>
      <c r="F139" s="659">
        <v>13</v>
      </c>
      <c r="G139" s="787"/>
      <c r="H139" s="754"/>
      <c r="K139" s="669">
        <v>210987673</v>
      </c>
      <c r="L139" s="669" t="s">
        <v>968</v>
      </c>
      <c r="M139" s="669" t="s">
        <v>64</v>
      </c>
      <c r="N139" s="669" t="s">
        <v>1040</v>
      </c>
      <c r="O139" s="669">
        <v>48</v>
      </c>
      <c r="P139" s="846">
        <f>SUM(O139,O140,O141,O142)</f>
        <v>521</v>
      </c>
    </row>
    <row r="140" spans="1:16" ht="78" x14ac:dyDescent="0.3">
      <c r="A140" s="659" t="s">
        <v>708</v>
      </c>
      <c r="B140" s="659" t="s">
        <v>319</v>
      </c>
      <c r="C140" s="659" t="s">
        <v>572</v>
      </c>
      <c r="D140" s="210" t="s">
        <v>558</v>
      </c>
      <c r="E140" s="659" t="s">
        <v>1889</v>
      </c>
      <c r="F140" s="659">
        <v>13</v>
      </c>
      <c r="G140" s="788"/>
      <c r="H140" s="754"/>
      <c r="K140" s="669">
        <v>210987673</v>
      </c>
      <c r="L140" s="669" t="s">
        <v>968</v>
      </c>
      <c r="M140" s="669" t="s">
        <v>64</v>
      </c>
      <c r="N140" s="669" t="s">
        <v>971</v>
      </c>
      <c r="O140" s="669">
        <v>231</v>
      </c>
      <c r="P140" s="846"/>
    </row>
    <row r="141" spans="1:16" x14ac:dyDescent="0.3">
      <c r="A141" s="673" t="s">
        <v>1005</v>
      </c>
      <c r="B141" s="480" t="s">
        <v>1006</v>
      </c>
      <c r="C141" s="674" t="s">
        <v>65</v>
      </c>
      <c r="D141" s="674" t="s">
        <v>66</v>
      </c>
      <c r="E141" s="674" t="s">
        <v>1005</v>
      </c>
      <c r="F141" s="674">
        <v>90</v>
      </c>
      <c r="G141" s="802">
        <f>SUM(F141,F142,F143,F144,F145,F146,F147,F148)</f>
        <v>370</v>
      </c>
      <c r="K141" s="669">
        <v>210987673</v>
      </c>
      <c r="L141" s="669" t="s">
        <v>968</v>
      </c>
      <c r="M141" s="669" t="s">
        <v>64</v>
      </c>
      <c r="N141" s="669" t="s">
        <v>968</v>
      </c>
      <c r="O141" s="612">
        <v>225</v>
      </c>
      <c r="P141" s="846"/>
    </row>
    <row r="142" spans="1:16" x14ac:dyDescent="0.3">
      <c r="A142" s="673" t="s">
        <v>1005</v>
      </c>
      <c r="B142" s="480" t="s">
        <v>1006</v>
      </c>
      <c r="C142" s="674" t="s">
        <v>101</v>
      </c>
      <c r="D142" s="674" t="s">
        <v>102</v>
      </c>
      <c r="E142" s="674" t="s">
        <v>1005</v>
      </c>
      <c r="F142" s="674">
        <v>68</v>
      </c>
      <c r="G142" s="803"/>
      <c r="K142" s="669">
        <v>210987673</v>
      </c>
      <c r="L142" s="669" t="s">
        <v>968</v>
      </c>
      <c r="M142" s="669" t="s">
        <v>64</v>
      </c>
      <c r="N142" s="669" t="s">
        <v>2206</v>
      </c>
      <c r="O142" s="669">
        <v>17</v>
      </c>
      <c r="P142" s="846"/>
    </row>
    <row r="143" spans="1:16" x14ac:dyDescent="0.3">
      <c r="A143" s="673" t="s">
        <v>1005</v>
      </c>
      <c r="B143" s="480" t="s">
        <v>1006</v>
      </c>
      <c r="C143" s="674" t="s">
        <v>297</v>
      </c>
      <c r="D143" s="674" t="s">
        <v>188</v>
      </c>
      <c r="E143" s="674" t="s">
        <v>1005</v>
      </c>
      <c r="F143" s="674">
        <v>59</v>
      </c>
      <c r="G143" s="803"/>
      <c r="K143" s="670">
        <v>210987665</v>
      </c>
      <c r="L143" s="670" t="s">
        <v>967</v>
      </c>
      <c r="M143" s="670" t="s">
        <v>64</v>
      </c>
      <c r="N143" s="670" t="s">
        <v>1040</v>
      </c>
      <c r="O143" s="670">
        <v>37</v>
      </c>
      <c r="P143" s="847">
        <f>SUM(O143,O144,O145)</f>
        <v>158</v>
      </c>
    </row>
    <row r="144" spans="1:16" x14ac:dyDescent="0.3">
      <c r="A144" s="673" t="s">
        <v>1005</v>
      </c>
      <c r="B144" s="480" t="s">
        <v>1006</v>
      </c>
      <c r="C144" s="674" t="s">
        <v>1060</v>
      </c>
      <c r="D144" s="674" t="s">
        <v>503</v>
      </c>
      <c r="E144" s="674" t="s">
        <v>1005</v>
      </c>
      <c r="F144" s="674">
        <v>49</v>
      </c>
      <c r="G144" s="803"/>
      <c r="K144" s="670">
        <v>210987665</v>
      </c>
      <c r="L144" s="670" t="s">
        <v>967</v>
      </c>
      <c r="M144" s="670" t="s">
        <v>64</v>
      </c>
      <c r="N144" s="670" t="s">
        <v>967</v>
      </c>
      <c r="O144" s="670">
        <v>80</v>
      </c>
      <c r="P144" s="847"/>
    </row>
    <row r="145" spans="1:16" x14ac:dyDescent="0.3">
      <c r="A145" s="673" t="s">
        <v>1005</v>
      </c>
      <c r="B145" s="480" t="s">
        <v>1006</v>
      </c>
      <c r="C145" s="674" t="s">
        <v>1067</v>
      </c>
      <c r="D145" s="674" t="s">
        <v>118</v>
      </c>
      <c r="E145" s="674" t="s">
        <v>1005</v>
      </c>
      <c r="F145" s="674">
        <v>36</v>
      </c>
      <c r="G145" s="803"/>
      <c r="K145" s="670">
        <v>210987665</v>
      </c>
      <c r="L145" s="670" t="s">
        <v>967</v>
      </c>
      <c r="M145" s="670" t="s">
        <v>64</v>
      </c>
      <c r="N145" s="670" t="s">
        <v>971</v>
      </c>
      <c r="O145" s="670">
        <v>41</v>
      </c>
      <c r="P145" s="847"/>
    </row>
    <row r="146" spans="1:16" x14ac:dyDescent="0.3">
      <c r="A146" s="673" t="s">
        <v>1005</v>
      </c>
      <c r="B146" s="480" t="s">
        <v>1006</v>
      </c>
      <c r="C146" s="674" t="s">
        <v>1078</v>
      </c>
      <c r="D146" s="674" t="s">
        <v>158</v>
      </c>
      <c r="E146" s="674" t="s">
        <v>1005</v>
      </c>
      <c r="F146" s="674">
        <v>34</v>
      </c>
      <c r="G146" s="803"/>
      <c r="K146" s="670">
        <v>390000172</v>
      </c>
      <c r="L146" s="670" t="s">
        <v>1171</v>
      </c>
      <c r="M146" s="670" t="s">
        <v>200</v>
      </c>
      <c r="N146" s="670" t="s">
        <v>1040</v>
      </c>
      <c r="O146" s="670">
        <v>27</v>
      </c>
      <c r="P146" s="609"/>
    </row>
    <row r="147" spans="1:16" ht="46.8" x14ac:dyDescent="0.3">
      <c r="A147" s="673" t="s">
        <v>1005</v>
      </c>
      <c r="B147" s="480" t="s">
        <v>1006</v>
      </c>
      <c r="C147" s="674" t="s">
        <v>1086</v>
      </c>
      <c r="D147" s="463" t="s">
        <v>175</v>
      </c>
      <c r="E147" s="674" t="s">
        <v>1005</v>
      </c>
      <c r="F147" s="674">
        <v>21</v>
      </c>
      <c r="G147" s="803"/>
      <c r="K147" s="669">
        <v>210987657</v>
      </c>
      <c r="L147" s="669" t="s">
        <v>1221</v>
      </c>
      <c r="M147" s="669" t="s">
        <v>64</v>
      </c>
      <c r="N147" s="669" t="s">
        <v>1040</v>
      </c>
      <c r="O147" s="669">
        <v>16</v>
      </c>
      <c r="P147" s="846">
        <f>SUM(O147,O148)</f>
        <v>413</v>
      </c>
    </row>
    <row r="148" spans="1:16" ht="78" x14ac:dyDescent="0.3">
      <c r="A148" s="673" t="s">
        <v>1005</v>
      </c>
      <c r="B148" s="480" t="s">
        <v>1006</v>
      </c>
      <c r="C148" s="674" t="s">
        <v>226</v>
      </c>
      <c r="D148" s="463" t="s">
        <v>227</v>
      </c>
      <c r="E148" s="674" t="s">
        <v>1005</v>
      </c>
      <c r="F148" s="674">
        <v>13</v>
      </c>
      <c r="G148" s="804"/>
      <c r="K148" s="669">
        <v>210987657</v>
      </c>
      <c r="L148" s="669" t="s">
        <v>1221</v>
      </c>
      <c r="M148" s="669" t="s">
        <v>64</v>
      </c>
      <c r="N148" s="669" t="s">
        <v>1513</v>
      </c>
      <c r="O148" s="669">
        <v>397</v>
      </c>
      <c r="P148" s="846"/>
    </row>
    <row r="149" spans="1:16" x14ac:dyDescent="0.3">
      <c r="A149" s="662" t="s">
        <v>1108</v>
      </c>
      <c r="B149" s="659" t="s">
        <v>319</v>
      </c>
      <c r="C149" s="659" t="s">
        <v>101</v>
      </c>
      <c r="D149" s="659" t="s">
        <v>102</v>
      </c>
      <c r="E149" s="659" t="s">
        <v>1005</v>
      </c>
      <c r="F149" s="659">
        <v>22</v>
      </c>
      <c r="G149" s="789">
        <f>SUM(F149,F150,F151,F152)</f>
        <v>71</v>
      </c>
      <c r="H149" s="754">
        <f>SUM(G149,G153,G162,G168)</f>
        <v>398</v>
      </c>
      <c r="K149" s="670">
        <v>210007399</v>
      </c>
      <c r="L149" s="670" t="s">
        <v>1230</v>
      </c>
      <c r="M149" s="670" t="s">
        <v>77</v>
      </c>
      <c r="N149" s="670" t="s">
        <v>1040</v>
      </c>
      <c r="O149" s="670">
        <v>14</v>
      </c>
      <c r="P149" s="609"/>
    </row>
    <row r="150" spans="1:16" x14ac:dyDescent="0.3">
      <c r="A150" s="662" t="s">
        <v>1108</v>
      </c>
      <c r="B150" s="659" t="s">
        <v>319</v>
      </c>
      <c r="C150" s="659" t="s">
        <v>297</v>
      </c>
      <c r="D150" s="659" t="s">
        <v>188</v>
      </c>
      <c r="E150" s="659" t="s">
        <v>1005</v>
      </c>
      <c r="F150" s="659">
        <v>23</v>
      </c>
      <c r="G150" s="787"/>
      <c r="H150" s="754"/>
      <c r="K150" s="669">
        <v>520000027</v>
      </c>
      <c r="L150" s="669" t="s">
        <v>1010</v>
      </c>
      <c r="M150" s="669" t="s">
        <v>64</v>
      </c>
      <c r="N150" s="669" t="s">
        <v>1040</v>
      </c>
      <c r="O150" s="669">
        <v>12</v>
      </c>
      <c r="P150" s="846">
        <f>SUM(O150,O151)</f>
        <v>222</v>
      </c>
    </row>
    <row r="151" spans="1:16" x14ac:dyDescent="0.3">
      <c r="A151" s="662" t="s">
        <v>1108</v>
      </c>
      <c r="B151" s="659" t="s">
        <v>319</v>
      </c>
      <c r="C151" s="659" t="s">
        <v>1060</v>
      </c>
      <c r="D151" s="659" t="s">
        <v>503</v>
      </c>
      <c r="E151" s="659" t="s">
        <v>1005</v>
      </c>
      <c r="F151" s="659">
        <v>14</v>
      </c>
      <c r="G151" s="787"/>
      <c r="H151" s="754"/>
      <c r="K151" s="669">
        <v>520000027</v>
      </c>
      <c r="L151" s="669" t="s">
        <v>1010</v>
      </c>
      <c r="M151" s="669" t="s">
        <v>64</v>
      </c>
      <c r="N151" s="669" t="s">
        <v>1010</v>
      </c>
      <c r="O151" s="669">
        <v>210</v>
      </c>
      <c r="P151" s="846"/>
    </row>
    <row r="152" spans="1:16" x14ac:dyDescent="0.3">
      <c r="A152" s="662" t="s">
        <v>1108</v>
      </c>
      <c r="B152" s="659" t="s">
        <v>319</v>
      </c>
      <c r="C152" s="659" t="s">
        <v>1067</v>
      </c>
      <c r="D152" s="659" t="s">
        <v>118</v>
      </c>
      <c r="E152" s="659" t="s">
        <v>1005</v>
      </c>
      <c r="F152" s="659">
        <v>12</v>
      </c>
      <c r="G152" s="788"/>
      <c r="H152" s="754"/>
      <c r="K152" s="670">
        <v>100000116</v>
      </c>
      <c r="L152" s="670" t="s">
        <v>1038</v>
      </c>
      <c r="M152" s="670" t="s">
        <v>64</v>
      </c>
      <c r="N152" s="670" t="s">
        <v>1010</v>
      </c>
      <c r="O152" s="670">
        <v>17</v>
      </c>
      <c r="P152" s="609"/>
    </row>
    <row r="153" spans="1:16" ht="62.4" x14ac:dyDescent="0.3">
      <c r="A153" s="662" t="s">
        <v>1108</v>
      </c>
      <c r="B153" s="659" t="s">
        <v>319</v>
      </c>
      <c r="C153" s="659" t="s">
        <v>1155</v>
      </c>
      <c r="D153" s="210" t="s">
        <v>116</v>
      </c>
      <c r="E153" s="659" t="s">
        <v>1009</v>
      </c>
      <c r="F153" s="659">
        <v>30</v>
      </c>
      <c r="G153" s="789">
        <f>SUM(F153,F154,F155,F156,F157,F158,F159,F160,F161)</f>
        <v>199</v>
      </c>
      <c r="H153" s="754"/>
      <c r="K153" s="669">
        <v>520000035</v>
      </c>
      <c r="L153" s="669" t="s">
        <v>1043</v>
      </c>
      <c r="M153" s="669" t="s">
        <v>64</v>
      </c>
      <c r="N153" s="669" t="s">
        <v>1010</v>
      </c>
      <c r="O153" s="669">
        <v>15</v>
      </c>
      <c r="P153" s="609"/>
    </row>
    <row r="154" spans="1:16" x14ac:dyDescent="0.3">
      <c r="A154" s="662" t="s">
        <v>1108</v>
      </c>
      <c r="B154" s="659" t="s">
        <v>319</v>
      </c>
      <c r="C154" s="659" t="s">
        <v>1170</v>
      </c>
      <c r="D154" s="659" t="s">
        <v>66</v>
      </c>
      <c r="E154" s="659" t="s">
        <v>1009</v>
      </c>
      <c r="F154" s="659">
        <v>37</v>
      </c>
      <c r="G154" s="787"/>
      <c r="H154" s="754"/>
      <c r="K154" s="670">
        <v>520000043</v>
      </c>
      <c r="L154" s="670" t="s">
        <v>965</v>
      </c>
      <c r="M154" s="670" t="s">
        <v>64</v>
      </c>
      <c r="N154" s="670" t="s">
        <v>965</v>
      </c>
      <c r="O154" s="670">
        <v>223</v>
      </c>
      <c r="P154" s="609"/>
    </row>
    <row r="155" spans="1:16" x14ac:dyDescent="0.3">
      <c r="A155" s="662" t="s">
        <v>1108</v>
      </c>
      <c r="B155" s="659" t="s">
        <v>319</v>
      </c>
      <c r="C155" s="659" t="s">
        <v>1060</v>
      </c>
      <c r="D155" s="659" t="s">
        <v>503</v>
      </c>
      <c r="E155" s="659" t="s">
        <v>1009</v>
      </c>
      <c r="F155" s="659">
        <v>15</v>
      </c>
      <c r="G155" s="787"/>
      <c r="H155" s="754"/>
      <c r="K155" s="669">
        <v>520780156</v>
      </c>
      <c r="L155" s="669" t="s">
        <v>1039</v>
      </c>
      <c r="M155" s="669" t="s">
        <v>77</v>
      </c>
      <c r="N155" s="669" t="s">
        <v>965</v>
      </c>
      <c r="O155" s="669">
        <v>22</v>
      </c>
      <c r="P155" s="609"/>
    </row>
    <row r="156" spans="1:16" x14ac:dyDescent="0.3">
      <c r="A156" s="662" t="s">
        <v>1108</v>
      </c>
      <c r="B156" s="659" t="s">
        <v>319</v>
      </c>
      <c r="C156" s="659" t="s">
        <v>1067</v>
      </c>
      <c r="D156" s="659" t="s">
        <v>118</v>
      </c>
      <c r="E156" s="659" t="s">
        <v>1009</v>
      </c>
      <c r="F156" s="659">
        <v>20</v>
      </c>
      <c r="G156" s="787"/>
      <c r="H156" s="754"/>
      <c r="K156" s="670">
        <v>520000019</v>
      </c>
      <c r="L156" s="670" t="s">
        <v>966</v>
      </c>
      <c r="M156" s="670" t="s">
        <v>64</v>
      </c>
      <c r="N156" s="670" t="s">
        <v>965</v>
      </c>
      <c r="O156" s="670">
        <v>16</v>
      </c>
      <c r="P156" s="609"/>
    </row>
    <row r="157" spans="1:16" ht="31.2" x14ac:dyDescent="0.3">
      <c r="A157" s="662" t="s">
        <v>1108</v>
      </c>
      <c r="B157" s="659" t="s">
        <v>319</v>
      </c>
      <c r="C157" s="659" t="s">
        <v>1208</v>
      </c>
      <c r="D157" s="210" t="s">
        <v>102</v>
      </c>
      <c r="E157" s="659" t="s">
        <v>1009</v>
      </c>
      <c r="F157" s="659">
        <v>26</v>
      </c>
      <c r="G157" s="787"/>
      <c r="H157" s="754"/>
      <c r="K157" s="669">
        <v>210987681</v>
      </c>
      <c r="L157" s="669" t="s">
        <v>969</v>
      </c>
      <c r="M157" s="669" t="s">
        <v>64</v>
      </c>
      <c r="N157" s="669" t="s">
        <v>969</v>
      </c>
      <c r="O157" s="669">
        <v>118</v>
      </c>
      <c r="P157" s="846">
        <f>SUM(O157,O158)</f>
        <v>237</v>
      </c>
    </row>
    <row r="158" spans="1:16" x14ac:dyDescent="0.3">
      <c r="A158" s="662" t="s">
        <v>1108</v>
      </c>
      <c r="B158" s="659" t="s">
        <v>319</v>
      </c>
      <c r="C158" s="659" t="s">
        <v>1078</v>
      </c>
      <c r="D158" s="659" t="s">
        <v>158</v>
      </c>
      <c r="E158" s="659" t="s">
        <v>1009</v>
      </c>
      <c r="F158" s="659">
        <v>23</v>
      </c>
      <c r="G158" s="787"/>
      <c r="H158" s="754"/>
      <c r="K158" s="669">
        <v>210987681</v>
      </c>
      <c r="L158" s="669" t="s">
        <v>969</v>
      </c>
      <c r="M158" s="669" t="s">
        <v>64</v>
      </c>
      <c r="N158" s="669" t="s">
        <v>971</v>
      </c>
      <c r="O158" s="669">
        <v>119</v>
      </c>
      <c r="P158" s="846"/>
    </row>
    <row r="159" spans="1:16" ht="46.8" x14ac:dyDescent="0.3">
      <c r="A159" s="662" t="s">
        <v>1108</v>
      </c>
      <c r="B159" s="659" t="s">
        <v>319</v>
      </c>
      <c r="C159" s="659" t="s">
        <v>1086</v>
      </c>
      <c r="D159" s="210" t="s">
        <v>175</v>
      </c>
      <c r="E159" s="659" t="s">
        <v>1009</v>
      </c>
      <c r="F159" s="659">
        <v>13</v>
      </c>
      <c r="G159" s="787"/>
      <c r="H159" s="754"/>
      <c r="K159" s="670">
        <v>710978289</v>
      </c>
      <c r="L159" s="670" t="s">
        <v>1602</v>
      </c>
      <c r="M159" s="670" t="s">
        <v>64</v>
      </c>
      <c r="N159" s="670" t="s">
        <v>1602</v>
      </c>
      <c r="O159" s="670">
        <v>406</v>
      </c>
      <c r="P159" s="847">
        <f>SUM(O159,O160)</f>
        <v>421</v>
      </c>
    </row>
    <row r="160" spans="1:16" ht="78" x14ac:dyDescent="0.3">
      <c r="A160" s="662" t="s">
        <v>1108</v>
      </c>
      <c r="B160" s="659" t="s">
        <v>319</v>
      </c>
      <c r="C160" s="661" t="s">
        <v>252</v>
      </c>
      <c r="D160" s="89" t="s">
        <v>477</v>
      </c>
      <c r="E160" s="659" t="s">
        <v>1009</v>
      </c>
      <c r="F160" s="661">
        <v>23</v>
      </c>
      <c r="G160" s="787"/>
      <c r="H160" s="754"/>
      <c r="K160" s="670">
        <v>710978289</v>
      </c>
      <c r="L160" s="670" t="s">
        <v>1602</v>
      </c>
      <c r="M160" s="670" t="s">
        <v>64</v>
      </c>
      <c r="N160" s="670" t="s">
        <v>1715</v>
      </c>
      <c r="O160" s="670">
        <v>15</v>
      </c>
      <c r="P160" s="847"/>
    </row>
    <row r="161" spans="1:16" ht="78" x14ac:dyDescent="0.3">
      <c r="A161" s="662" t="s">
        <v>1108</v>
      </c>
      <c r="B161" s="659" t="s">
        <v>319</v>
      </c>
      <c r="C161" s="659" t="s">
        <v>226</v>
      </c>
      <c r="D161" s="210" t="s">
        <v>227</v>
      </c>
      <c r="E161" s="659" t="s">
        <v>1009</v>
      </c>
      <c r="F161" s="659">
        <v>12</v>
      </c>
      <c r="G161" s="790"/>
      <c r="H161" s="754"/>
      <c r="K161" s="669">
        <v>710780081</v>
      </c>
      <c r="L161" s="669" t="s">
        <v>1631</v>
      </c>
      <c r="M161" s="669" t="s">
        <v>77</v>
      </c>
      <c r="N161" s="669" t="s">
        <v>1602</v>
      </c>
      <c r="O161" s="669">
        <v>310</v>
      </c>
      <c r="P161" s="846">
        <f>SUM(O161,O162,O163)</f>
        <v>414</v>
      </c>
    </row>
    <row r="162" spans="1:16" x14ac:dyDescent="0.3">
      <c r="A162" s="621" t="s">
        <v>1036</v>
      </c>
      <c r="B162" s="589" t="s">
        <v>77</v>
      </c>
      <c r="C162" s="576" t="s">
        <v>65</v>
      </c>
      <c r="D162" s="577" t="s">
        <v>66</v>
      </c>
      <c r="E162" s="670" t="s">
        <v>2144</v>
      </c>
      <c r="F162" s="670">
        <v>20</v>
      </c>
      <c r="G162" s="819">
        <f>SUM(F162,F163,F164,F165,F166,F167)</f>
        <v>84</v>
      </c>
      <c r="H162" s="754"/>
      <c r="K162" s="669">
        <v>710780081</v>
      </c>
      <c r="L162" s="669" t="s">
        <v>1631</v>
      </c>
      <c r="M162" s="669" t="s">
        <v>77</v>
      </c>
      <c r="N162" s="669" t="s">
        <v>125</v>
      </c>
      <c r="O162" s="669">
        <v>76</v>
      </c>
      <c r="P162" s="846"/>
    </row>
    <row r="163" spans="1:16" ht="62.4" x14ac:dyDescent="0.3">
      <c r="A163" s="621" t="s">
        <v>1036</v>
      </c>
      <c r="B163" s="589" t="s">
        <v>77</v>
      </c>
      <c r="C163" s="670" t="s">
        <v>1155</v>
      </c>
      <c r="D163" s="82" t="s">
        <v>116</v>
      </c>
      <c r="E163" s="670" t="s">
        <v>2144</v>
      </c>
      <c r="F163" s="670">
        <v>13</v>
      </c>
      <c r="G163" s="820"/>
      <c r="H163" s="754"/>
      <c r="K163" s="669">
        <v>710780081</v>
      </c>
      <c r="L163" s="669" t="s">
        <v>1631</v>
      </c>
      <c r="M163" s="669" t="s">
        <v>77</v>
      </c>
      <c r="N163" s="669" t="s">
        <v>1715</v>
      </c>
      <c r="O163" s="669">
        <v>28</v>
      </c>
      <c r="P163" s="846"/>
    </row>
    <row r="164" spans="1:16" x14ac:dyDescent="0.3">
      <c r="A164" s="621" t="s">
        <v>1036</v>
      </c>
      <c r="B164" s="589" t="s">
        <v>77</v>
      </c>
      <c r="C164" s="686" t="s">
        <v>236</v>
      </c>
      <c r="D164" s="686" t="s">
        <v>440</v>
      </c>
      <c r="E164" s="686" t="s">
        <v>2144</v>
      </c>
      <c r="F164" s="670">
        <v>16</v>
      </c>
      <c r="G164" s="820"/>
      <c r="H164" s="754"/>
      <c r="K164" s="670">
        <v>710978131</v>
      </c>
      <c r="L164" s="670" t="s">
        <v>1605</v>
      </c>
      <c r="M164" s="670" t="s">
        <v>64</v>
      </c>
      <c r="N164" s="670" t="s">
        <v>1602</v>
      </c>
      <c r="O164" s="670">
        <v>206</v>
      </c>
      <c r="P164" s="847">
        <f>SUM(O164,O165)</f>
        <v>240</v>
      </c>
    </row>
    <row r="165" spans="1:16" x14ac:dyDescent="0.3">
      <c r="A165" s="621" t="s">
        <v>1036</v>
      </c>
      <c r="B165" s="589" t="s">
        <v>77</v>
      </c>
      <c r="C165" s="670" t="s">
        <v>157</v>
      </c>
      <c r="D165" s="670" t="s">
        <v>170</v>
      </c>
      <c r="E165" s="670" t="s">
        <v>2144</v>
      </c>
      <c r="F165" s="575">
        <v>13</v>
      </c>
      <c r="G165" s="820"/>
      <c r="H165" s="754"/>
      <c r="K165" s="670">
        <v>710978131</v>
      </c>
      <c r="L165" s="670" t="s">
        <v>1605</v>
      </c>
      <c r="M165" s="670" t="s">
        <v>64</v>
      </c>
      <c r="N165" s="670" t="s">
        <v>1605</v>
      </c>
      <c r="O165" s="670">
        <v>34</v>
      </c>
      <c r="P165" s="847"/>
    </row>
    <row r="166" spans="1:16" x14ac:dyDescent="0.3">
      <c r="A166" s="621" t="s">
        <v>1036</v>
      </c>
      <c r="B166" s="589" t="s">
        <v>77</v>
      </c>
      <c r="C166" s="670" t="s">
        <v>277</v>
      </c>
      <c r="D166" s="670" t="s">
        <v>511</v>
      </c>
      <c r="E166" s="670" t="s">
        <v>2144</v>
      </c>
      <c r="F166" s="670">
        <v>11</v>
      </c>
      <c r="G166" s="820"/>
      <c r="H166" s="754"/>
      <c r="K166" s="669">
        <v>10000131</v>
      </c>
      <c r="L166" s="669" t="s">
        <v>1646</v>
      </c>
      <c r="M166" s="669" t="s">
        <v>64</v>
      </c>
      <c r="N166" s="669" t="s">
        <v>1602</v>
      </c>
      <c r="O166" s="669">
        <v>159</v>
      </c>
      <c r="P166" s="609"/>
    </row>
    <row r="167" spans="1:16" x14ac:dyDescent="0.3">
      <c r="A167" s="621" t="s">
        <v>1036</v>
      </c>
      <c r="B167" s="589" t="s">
        <v>77</v>
      </c>
      <c r="C167" s="670" t="s">
        <v>78</v>
      </c>
      <c r="D167" s="670" t="s">
        <v>79</v>
      </c>
      <c r="E167" s="670" t="s">
        <v>2144</v>
      </c>
      <c r="F167" s="670">
        <v>11</v>
      </c>
      <c r="G167" s="821"/>
      <c r="H167" s="754"/>
      <c r="K167" s="670">
        <v>10000107</v>
      </c>
      <c r="L167" s="670" t="s">
        <v>1654</v>
      </c>
      <c r="M167" s="670" t="s">
        <v>64</v>
      </c>
      <c r="N167" s="670" t="s">
        <v>1602</v>
      </c>
      <c r="O167" s="670">
        <v>111</v>
      </c>
      <c r="P167" s="609"/>
    </row>
    <row r="168" spans="1:16" ht="62.4" x14ac:dyDescent="0.3">
      <c r="A168" s="621" t="s">
        <v>1036</v>
      </c>
      <c r="B168" s="589" t="s">
        <v>77</v>
      </c>
      <c r="C168" s="670" t="s">
        <v>1155</v>
      </c>
      <c r="D168" s="82" t="s">
        <v>116</v>
      </c>
      <c r="E168" s="670" t="s">
        <v>2147</v>
      </c>
      <c r="F168" s="670">
        <v>44</v>
      </c>
      <c r="G168" s="88">
        <v>44</v>
      </c>
      <c r="H168" s="754"/>
      <c r="K168" s="669">
        <v>10000115</v>
      </c>
      <c r="L168" s="669" t="s">
        <v>1647</v>
      </c>
      <c r="M168" s="669" t="s">
        <v>64</v>
      </c>
      <c r="N168" s="669" t="s">
        <v>1602</v>
      </c>
      <c r="O168" s="669">
        <v>104</v>
      </c>
      <c r="P168" s="609"/>
    </row>
    <row r="169" spans="1:16" ht="62.4" x14ac:dyDescent="0.3">
      <c r="A169" s="671" t="s">
        <v>1009</v>
      </c>
      <c r="B169" s="470" t="s">
        <v>1006</v>
      </c>
      <c r="C169" s="674" t="s">
        <v>1155</v>
      </c>
      <c r="D169" s="463" t="s">
        <v>116</v>
      </c>
      <c r="E169" s="674" t="s">
        <v>1009</v>
      </c>
      <c r="F169" s="674">
        <v>86</v>
      </c>
      <c r="G169" s="822">
        <f>SUM(F169,F170,F171,F172,F173,F174,F176,F177,F175,F178,F179)</f>
        <v>433</v>
      </c>
      <c r="K169" s="670">
        <v>710010067</v>
      </c>
      <c r="L169" s="670" t="s">
        <v>1604</v>
      </c>
      <c r="M169" s="670" t="s">
        <v>64</v>
      </c>
      <c r="N169" s="670" t="s">
        <v>1602</v>
      </c>
      <c r="O169" s="670">
        <v>17</v>
      </c>
      <c r="P169" s="847">
        <f>SUM(O169,O170)</f>
        <v>713</v>
      </c>
    </row>
    <row r="170" spans="1:16" x14ac:dyDescent="0.3">
      <c r="A170" s="671" t="s">
        <v>1009</v>
      </c>
      <c r="B170" s="470" t="s">
        <v>1006</v>
      </c>
      <c r="C170" s="674" t="s">
        <v>1170</v>
      </c>
      <c r="D170" s="674" t="s">
        <v>66</v>
      </c>
      <c r="E170" s="674" t="s">
        <v>1009</v>
      </c>
      <c r="F170" s="674">
        <v>67</v>
      </c>
      <c r="G170" s="803"/>
      <c r="K170" s="670">
        <v>710010067</v>
      </c>
      <c r="L170" s="670" t="s">
        <v>1604</v>
      </c>
      <c r="M170" s="670" t="s">
        <v>64</v>
      </c>
      <c r="N170" s="670" t="s">
        <v>1604</v>
      </c>
      <c r="O170" s="670">
        <v>696</v>
      </c>
      <c r="P170" s="847"/>
    </row>
    <row r="171" spans="1:16" x14ac:dyDescent="0.3">
      <c r="A171" s="671" t="s">
        <v>1009</v>
      </c>
      <c r="B171" s="470" t="s">
        <v>1006</v>
      </c>
      <c r="C171" s="674" t="s">
        <v>1060</v>
      </c>
      <c r="D171" s="674" t="s">
        <v>503</v>
      </c>
      <c r="E171" s="674" t="s">
        <v>1009</v>
      </c>
      <c r="F171" s="674">
        <v>85</v>
      </c>
      <c r="G171" s="803"/>
      <c r="K171" s="669">
        <v>690000591</v>
      </c>
      <c r="L171" s="669" t="s">
        <v>1694</v>
      </c>
      <c r="M171" s="669" t="s">
        <v>64</v>
      </c>
      <c r="N171" s="669" t="s">
        <v>1602</v>
      </c>
      <c r="O171" s="669">
        <v>16</v>
      </c>
      <c r="P171" s="609"/>
    </row>
    <row r="172" spans="1:16" ht="62.4" x14ac:dyDescent="0.3">
      <c r="A172" s="671" t="s">
        <v>1009</v>
      </c>
      <c r="B172" s="470" t="s">
        <v>1006</v>
      </c>
      <c r="C172" s="674" t="s">
        <v>176</v>
      </c>
      <c r="D172" s="463" t="s">
        <v>177</v>
      </c>
      <c r="E172" s="674" t="s">
        <v>1009</v>
      </c>
      <c r="F172" s="674">
        <v>43</v>
      </c>
      <c r="G172" s="803"/>
      <c r="K172" s="670">
        <v>710978271</v>
      </c>
      <c r="L172" s="670" t="s">
        <v>1625</v>
      </c>
      <c r="M172" s="670" t="s">
        <v>64</v>
      </c>
      <c r="N172" s="670" t="s">
        <v>1602</v>
      </c>
      <c r="O172" s="670">
        <v>15</v>
      </c>
      <c r="P172" s="847">
        <f>SUM(O172,O173,O174)</f>
        <v>334</v>
      </c>
    </row>
    <row r="173" spans="1:16" x14ac:dyDescent="0.3">
      <c r="A173" s="671" t="s">
        <v>1009</v>
      </c>
      <c r="B173" s="470" t="s">
        <v>1006</v>
      </c>
      <c r="C173" s="674" t="s">
        <v>1291</v>
      </c>
      <c r="D173" s="674" t="s">
        <v>1292</v>
      </c>
      <c r="E173" s="674" t="s">
        <v>1009</v>
      </c>
      <c r="F173" s="674">
        <v>33</v>
      </c>
      <c r="G173" s="803"/>
      <c r="K173" s="670">
        <v>710978271</v>
      </c>
      <c r="L173" s="670" t="s">
        <v>1625</v>
      </c>
      <c r="M173" s="670" t="s">
        <v>64</v>
      </c>
      <c r="N173" s="670" t="s">
        <v>1604</v>
      </c>
      <c r="O173" s="670">
        <v>278</v>
      </c>
      <c r="P173" s="847"/>
    </row>
    <row r="174" spans="1:16" ht="93.6" x14ac:dyDescent="0.3">
      <c r="A174" s="671" t="s">
        <v>1009</v>
      </c>
      <c r="B174" s="470" t="s">
        <v>1006</v>
      </c>
      <c r="C174" s="674" t="s">
        <v>1298</v>
      </c>
      <c r="D174" s="463" t="s">
        <v>1154</v>
      </c>
      <c r="E174" s="674" t="s">
        <v>1009</v>
      </c>
      <c r="F174" s="674">
        <v>37</v>
      </c>
      <c r="G174" s="803"/>
      <c r="K174" s="670">
        <v>710978271</v>
      </c>
      <c r="L174" s="670" t="s">
        <v>1625</v>
      </c>
      <c r="M174" s="670" t="s">
        <v>64</v>
      </c>
      <c r="N174" s="670" t="s">
        <v>1606</v>
      </c>
      <c r="O174" s="670">
        <v>41</v>
      </c>
      <c r="P174" s="847"/>
    </row>
    <row r="175" spans="1:16" x14ac:dyDescent="0.3">
      <c r="A175" s="671" t="s">
        <v>1009</v>
      </c>
      <c r="B175" s="470" t="s">
        <v>1006</v>
      </c>
      <c r="C175" s="674" t="s">
        <v>1067</v>
      </c>
      <c r="D175" s="674" t="s">
        <v>118</v>
      </c>
      <c r="E175" s="674" t="s">
        <v>1009</v>
      </c>
      <c r="F175" s="674">
        <v>15</v>
      </c>
      <c r="G175" s="803"/>
      <c r="K175" s="669">
        <v>10002129</v>
      </c>
      <c r="L175" s="669" t="s">
        <v>1708</v>
      </c>
      <c r="M175" s="669" t="s">
        <v>77</v>
      </c>
      <c r="N175" s="669" t="s">
        <v>1602</v>
      </c>
      <c r="O175" s="669">
        <v>12</v>
      </c>
      <c r="P175" s="609"/>
    </row>
    <row r="176" spans="1:16" ht="31.2" x14ac:dyDescent="0.3">
      <c r="A176" s="671" t="s">
        <v>1009</v>
      </c>
      <c r="B176" s="470" t="s">
        <v>1006</v>
      </c>
      <c r="C176" s="674" t="s">
        <v>1208</v>
      </c>
      <c r="D176" s="463" t="s">
        <v>102</v>
      </c>
      <c r="E176" s="674" t="s">
        <v>1009</v>
      </c>
      <c r="F176" s="674">
        <v>18</v>
      </c>
      <c r="G176" s="803"/>
      <c r="K176" s="670">
        <v>710006859</v>
      </c>
      <c r="L176" s="670" t="s">
        <v>1715</v>
      </c>
      <c r="M176" s="670" t="s">
        <v>77</v>
      </c>
      <c r="N176" s="670" t="s">
        <v>1602</v>
      </c>
      <c r="O176" s="670">
        <v>11</v>
      </c>
      <c r="P176" s="847">
        <f>SUM(O176,O177)</f>
        <v>198</v>
      </c>
    </row>
    <row r="177" spans="1:16" ht="78" x14ac:dyDescent="0.3">
      <c r="A177" s="671" t="s">
        <v>1009</v>
      </c>
      <c r="B177" s="470" t="s">
        <v>1006</v>
      </c>
      <c r="C177" s="674" t="s">
        <v>572</v>
      </c>
      <c r="D177" s="463" t="s">
        <v>558</v>
      </c>
      <c r="E177" s="674" t="s">
        <v>1009</v>
      </c>
      <c r="F177" s="674">
        <v>25</v>
      </c>
      <c r="G177" s="803"/>
      <c r="K177" s="670">
        <v>710006859</v>
      </c>
      <c r="L177" s="670" t="s">
        <v>1715</v>
      </c>
      <c r="M177" s="670" t="s">
        <v>77</v>
      </c>
      <c r="N177" s="670" t="s">
        <v>1715</v>
      </c>
      <c r="O177" s="670">
        <v>187</v>
      </c>
      <c r="P177" s="847"/>
    </row>
    <row r="178" spans="1:16" ht="46.8" x14ac:dyDescent="0.3">
      <c r="A178" s="671" t="s">
        <v>1009</v>
      </c>
      <c r="B178" s="470" t="s">
        <v>1006</v>
      </c>
      <c r="C178" s="674" t="s">
        <v>1086</v>
      </c>
      <c r="D178" s="463" t="s">
        <v>175</v>
      </c>
      <c r="E178" s="674" t="s">
        <v>1009</v>
      </c>
      <c r="F178" s="674">
        <v>12</v>
      </c>
      <c r="G178" s="803"/>
      <c r="K178" s="669">
        <v>710978255</v>
      </c>
      <c r="L178" s="669" t="s">
        <v>1603</v>
      </c>
      <c r="M178" s="669" t="s">
        <v>64</v>
      </c>
      <c r="N178" s="669" t="s">
        <v>1603</v>
      </c>
      <c r="O178" s="669">
        <v>108</v>
      </c>
      <c r="P178" s="846">
        <f>SUM(O178,O179)</f>
        <v>138</v>
      </c>
    </row>
    <row r="179" spans="1:16" ht="31.2" x14ac:dyDescent="0.3">
      <c r="A179" s="671" t="s">
        <v>1009</v>
      </c>
      <c r="B179" s="470" t="s">
        <v>1006</v>
      </c>
      <c r="C179" s="674" t="s">
        <v>270</v>
      </c>
      <c r="D179" s="463" t="s">
        <v>271</v>
      </c>
      <c r="E179" s="674" t="s">
        <v>1009</v>
      </c>
      <c r="F179" s="674">
        <v>12</v>
      </c>
      <c r="G179" s="804"/>
      <c r="K179" s="669">
        <v>710978255</v>
      </c>
      <c r="L179" s="669" t="s">
        <v>1603</v>
      </c>
      <c r="M179" s="669" t="s">
        <v>64</v>
      </c>
      <c r="N179" s="669" t="s">
        <v>1604</v>
      </c>
      <c r="O179" s="669">
        <v>30</v>
      </c>
      <c r="P179" s="846"/>
    </row>
    <row r="180" spans="1:16" ht="62.4" x14ac:dyDescent="0.3">
      <c r="A180" s="662" t="s">
        <v>1041</v>
      </c>
      <c r="B180" s="659" t="s">
        <v>319</v>
      </c>
      <c r="C180" s="659" t="s">
        <v>1155</v>
      </c>
      <c r="D180" s="210" t="s">
        <v>116</v>
      </c>
      <c r="E180" s="659" t="s">
        <v>1009</v>
      </c>
      <c r="F180" s="659">
        <v>74</v>
      </c>
      <c r="G180" s="789">
        <f>SUM(F180,F181,F182,F183)</f>
        <v>135</v>
      </c>
      <c r="H180" s="754">
        <f>SUM(G180,G184,G185)</f>
        <v>488</v>
      </c>
      <c r="K180" s="670">
        <v>580972677</v>
      </c>
      <c r="L180" s="670" t="s">
        <v>1877</v>
      </c>
      <c r="M180" s="670" t="s">
        <v>64</v>
      </c>
      <c r="N180" s="670" t="s">
        <v>1877</v>
      </c>
      <c r="O180" s="670">
        <v>99</v>
      </c>
      <c r="P180" s="847">
        <f>SUM(O180,O181)</f>
        <v>145</v>
      </c>
    </row>
    <row r="181" spans="1:16" x14ac:dyDescent="0.3">
      <c r="A181" s="662" t="s">
        <v>1041</v>
      </c>
      <c r="B181" s="659" t="s">
        <v>319</v>
      </c>
      <c r="C181" s="659" t="s">
        <v>1170</v>
      </c>
      <c r="D181" s="659" t="s">
        <v>66</v>
      </c>
      <c r="E181" s="659" t="s">
        <v>1009</v>
      </c>
      <c r="F181" s="659">
        <v>22</v>
      </c>
      <c r="G181" s="787"/>
      <c r="H181" s="754"/>
      <c r="K181" s="670">
        <v>580972677</v>
      </c>
      <c r="L181" s="670" t="s">
        <v>1877</v>
      </c>
      <c r="M181" s="670" t="s">
        <v>64</v>
      </c>
      <c r="N181" s="670" t="s">
        <v>1889</v>
      </c>
      <c r="O181" s="670">
        <v>46</v>
      </c>
      <c r="P181" s="847"/>
    </row>
    <row r="182" spans="1:16" ht="62.4" x14ac:dyDescent="0.3">
      <c r="A182" s="662" t="s">
        <v>1041</v>
      </c>
      <c r="B182" s="659" t="s">
        <v>319</v>
      </c>
      <c r="C182" s="659" t="s">
        <v>176</v>
      </c>
      <c r="D182" s="210" t="s">
        <v>177</v>
      </c>
      <c r="E182" s="659" t="s">
        <v>1009</v>
      </c>
      <c r="F182" s="659">
        <v>26</v>
      </c>
      <c r="G182" s="787"/>
      <c r="H182" s="754"/>
      <c r="K182" s="669">
        <v>580972685</v>
      </c>
      <c r="L182" s="669" t="s">
        <v>1878</v>
      </c>
      <c r="M182" s="669" t="s">
        <v>64</v>
      </c>
      <c r="N182" s="669" t="s">
        <v>1878</v>
      </c>
      <c r="O182" s="669">
        <v>196</v>
      </c>
      <c r="P182" s="846">
        <f>SUM(O182,O183)</f>
        <v>228</v>
      </c>
    </row>
    <row r="183" spans="1:16" x14ac:dyDescent="0.3">
      <c r="A183" s="662" t="s">
        <v>1041</v>
      </c>
      <c r="B183" s="659" t="s">
        <v>319</v>
      </c>
      <c r="C183" s="659" t="s">
        <v>1067</v>
      </c>
      <c r="D183" s="659" t="s">
        <v>118</v>
      </c>
      <c r="E183" s="659" t="s">
        <v>1009</v>
      </c>
      <c r="F183" s="659">
        <v>13</v>
      </c>
      <c r="G183" s="788"/>
      <c r="H183" s="754"/>
      <c r="K183" s="669">
        <v>580972685</v>
      </c>
      <c r="L183" s="669" t="s">
        <v>1878</v>
      </c>
      <c r="M183" s="669" t="s">
        <v>64</v>
      </c>
      <c r="N183" s="669" t="s">
        <v>1889</v>
      </c>
      <c r="O183" s="669">
        <v>32</v>
      </c>
      <c r="P183" s="846"/>
    </row>
    <row r="184" spans="1:16" ht="62.4" x14ac:dyDescent="0.3">
      <c r="A184" s="662" t="s">
        <v>1041</v>
      </c>
      <c r="B184" s="659" t="s">
        <v>319</v>
      </c>
      <c r="C184" s="670" t="s">
        <v>1155</v>
      </c>
      <c r="D184" s="82" t="s">
        <v>116</v>
      </c>
      <c r="E184" s="670" t="s">
        <v>2143</v>
      </c>
      <c r="F184" s="670">
        <v>11</v>
      </c>
      <c r="G184" s="684">
        <v>11</v>
      </c>
      <c r="H184" s="754"/>
      <c r="K184" s="670">
        <v>580006286</v>
      </c>
      <c r="L184" s="670" t="s">
        <v>1879</v>
      </c>
      <c r="M184" s="670" t="s">
        <v>77</v>
      </c>
      <c r="N184" s="670" t="s">
        <v>1889</v>
      </c>
      <c r="O184" s="670">
        <v>328</v>
      </c>
      <c r="P184" s="847">
        <f>SUM(O184,O185,O186)</f>
        <v>465</v>
      </c>
    </row>
    <row r="185" spans="1:16" ht="62.4" x14ac:dyDescent="0.3">
      <c r="A185" s="662" t="s">
        <v>1041</v>
      </c>
      <c r="B185" s="659" t="s">
        <v>319</v>
      </c>
      <c r="C185" s="670" t="s">
        <v>1155</v>
      </c>
      <c r="D185" s="82" t="s">
        <v>116</v>
      </c>
      <c r="E185" s="670" t="s">
        <v>2147</v>
      </c>
      <c r="F185" s="670">
        <v>269</v>
      </c>
      <c r="G185" s="769">
        <f>SUM(F185,F186,F187,F188)</f>
        <v>342</v>
      </c>
      <c r="H185" s="754"/>
      <c r="K185" s="670">
        <v>580006286</v>
      </c>
      <c r="L185" s="670" t="s">
        <v>1879</v>
      </c>
      <c r="M185" s="670" t="s">
        <v>77</v>
      </c>
      <c r="N185" s="670" t="s">
        <v>1947</v>
      </c>
      <c r="O185" s="670">
        <v>12</v>
      </c>
      <c r="P185" s="847"/>
    </row>
    <row r="186" spans="1:16" x14ac:dyDescent="0.3">
      <c r="A186" s="662" t="s">
        <v>1041</v>
      </c>
      <c r="B186" s="659" t="s">
        <v>319</v>
      </c>
      <c r="C186" s="664" t="s">
        <v>1127</v>
      </c>
      <c r="D186" s="664" t="s">
        <v>1128</v>
      </c>
      <c r="E186" s="670" t="s">
        <v>2147</v>
      </c>
      <c r="F186" s="670">
        <v>17</v>
      </c>
      <c r="G186" s="823"/>
      <c r="H186" s="754"/>
      <c r="K186" s="670">
        <v>580006286</v>
      </c>
      <c r="L186" s="670" t="s">
        <v>1879</v>
      </c>
      <c r="M186" s="670" t="s">
        <v>77</v>
      </c>
      <c r="N186" s="575" t="s">
        <v>2142</v>
      </c>
      <c r="O186" s="670">
        <v>125</v>
      </c>
      <c r="P186" s="847"/>
    </row>
    <row r="187" spans="1:16" x14ac:dyDescent="0.3">
      <c r="A187" s="662" t="s">
        <v>1041</v>
      </c>
      <c r="B187" s="659" t="s">
        <v>319</v>
      </c>
      <c r="C187" s="670" t="s">
        <v>176</v>
      </c>
      <c r="D187" s="670" t="s">
        <v>301</v>
      </c>
      <c r="E187" s="670" t="s">
        <v>2147</v>
      </c>
      <c r="F187" s="670">
        <v>26</v>
      </c>
      <c r="G187" s="823"/>
      <c r="H187" s="754"/>
      <c r="K187" s="669">
        <v>580972693</v>
      </c>
      <c r="L187" s="669" t="s">
        <v>1889</v>
      </c>
      <c r="M187" s="669" t="s">
        <v>64</v>
      </c>
      <c r="N187" s="669" t="s">
        <v>1889</v>
      </c>
      <c r="O187" s="669">
        <v>81</v>
      </c>
      <c r="P187" s="609"/>
    </row>
    <row r="188" spans="1:16" x14ac:dyDescent="0.3">
      <c r="A188" s="662" t="s">
        <v>1041</v>
      </c>
      <c r="B188" s="659" t="s">
        <v>319</v>
      </c>
      <c r="C188" s="664" t="s">
        <v>526</v>
      </c>
      <c r="D188" s="664" t="s">
        <v>527</v>
      </c>
      <c r="E188" s="670" t="s">
        <v>2147</v>
      </c>
      <c r="F188" s="670">
        <v>30</v>
      </c>
      <c r="G188" s="824"/>
      <c r="H188" s="754"/>
      <c r="K188" s="670">
        <v>410000418</v>
      </c>
      <c r="L188" s="670" t="s">
        <v>1940</v>
      </c>
      <c r="M188" s="670" t="s">
        <v>77</v>
      </c>
      <c r="N188" s="670" t="s">
        <v>1889</v>
      </c>
      <c r="O188" s="670">
        <v>22</v>
      </c>
      <c r="P188" s="609"/>
    </row>
    <row r="189" spans="1:16" ht="62.4" x14ac:dyDescent="0.3">
      <c r="A189" s="671" t="s">
        <v>1048</v>
      </c>
      <c r="B189" s="674" t="s">
        <v>319</v>
      </c>
      <c r="C189" s="674" t="s">
        <v>1155</v>
      </c>
      <c r="D189" s="463" t="s">
        <v>116</v>
      </c>
      <c r="E189" s="674" t="s">
        <v>1009</v>
      </c>
      <c r="F189" s="674">
        <v>55</v>
      </c>
      <c r="G189" s="797">
        <f>SUM(F189,F190,F191,F192,F193,F194,F195,F196,F197,F198)</f>
        <v>236</v>
      </c>
      <c r="H189" s="805">
        <f>SUM(G189,G199)</f>
        <v>285</v>
      </c>
      <c r="K189" s="669">
        <v>580972628</v>
      </c>
      <c r="L189" s="669" t="s">
        <v>1903</v>
      </c>
      <c r="M189" s="669" t="s">
        <v>64</v>
      </c>
      <c r="N189" s="669" t="s">
        <v>1947</v>
      </c>
      <c r="O189" s="669">
        <v>12</v>
      </c>
      <c r="P189" s="609"/>
    </row>
    <row r="190" spans="1:16" x14ac:dyDescent="0.3">
      <c r="A190" s="671" t="s">
        <v>1048</v>
      </c>
      <c r="B190" s="674" t="s">
        <v>319</v>
      </c>
      <c r="C190" s="674" t="s">
        <v>1170</v>
      </c>
      <c r="D190" s="674" t="s">
        <v>66</v>
      </c>
      <c r="E190" s="674" t="s">
        <v>1009</v>
      </c>
      <c r="F190" s="674">
        <v>46</v>
      </c>
      <c r="G190" s="795"/>
      <c r="H190" s="805"/>
      <c r="K190" s="670">
        <v>580972651</v>
      </c>
      <c r="L190" s="670" t="s">
        <v>1859</v>
      </c>
      <c r="M190" s="670" t="s">
        <v>64</v>
      </c>
      <c r="N190" s="670" t="s">
        <v>1859</v>
      </c>
      <c r="O190" s="670">
        <v>65</v>
      </c>
      <c r="P190" s="847">
        <f>SUM(O190,O191)</f>
        <v>79</v>
      </c>
    </row>
    <row r="191" spans="1:16" x14ac:dyDescent="0.3">
      <c r="A191" s="671" t="s">
        <v>1048</v>
      </c>
      <c r="B191" s="674" t="s">
        <v>319</v>
      </c>
      <c r="C191" s="674" t="s">
        <v>1060</v>
      </c>
      <c r="D191" s="674" t="s">
        <v>503</v>
      </c>
      <c r="E191" s="674" t="s">
        <v>1009</v>
      </c>
      <c r="F191" s="674">
        <v>13</v>
      </c>
      <c r="G191" s="795"/>
      <c r="H191" s="805"/>
      <c r="K191" s="670">
        <v>580972651</v>
      </c>
      <c r="L191" s="670" t="s">
        <v>1859</v>
      </c>
      <c r="M191" s="670" t="s">
        <v>64</v>
      </c>
      <c r="N191" s="670" t="s">
        <v>2400</v>
      </c>
      <c r="O191" s="670">
        <v>14</v>
      </c>
      <c r="P191" s="847"/>
    </row>
    <row r="192" spans="1:16" ht="62.4" x14ac:dyDescent="0.3">
      <c r="A192" s="671" t="s">
        <v>1048</v>
      </c>
      <c r="B192" s="674" t="s">
        <v>319</v>
      </c>
      <c r="C192" s="674" t="s">
        <v>176</v>
      </c>
      <c r="D192" s="463" t="s">
        <v>177</v>
      </c>
      <c r="E192" s="674" t="s">
        <v>1009</v>
      </c>
      <c r="F192" s="674">
        <v>13</v>
      </c>
      <c r="G192" s="795"/>
      <c r="H192" s="805"/>
      <c r="K192" s="669">
        <v>890973258</v>
      </c>
      <c r="L192" s="669" t="s">
        <v>2060</v>
      </c>
      <c r="M192" s="669" t="s">
        <v>64</v>
      </c>
      <c r="N192" s="669" t="s">
        <v>2059</v>
      </c>
      <c r="O192" s="669">
        <v>315</v>
      </c>
      <c r="P192" s="846">
        <f>SUM(O192,O193)</f>
        <v>328</v>
      </c>
    </row>
    <row r="193" spans="1:16" x14ac:dyDescent="0.3">
      <c r="A193" s="671" t="s">
        <v>1048</v>
      </c>
      <c r="B193" s="674" t="s">
        <v>319</v>
      </c>
      <c r="C193" s="674" t="s">
        <v>1067</v>
      </c>
      <c r="D193" s="674" t="s">
        <v>118</v>
      </c>
      <c r="E193" s="674" t="s">
        <v>1009</v>
      </c>
      <c r="F193" s="674">
        <v>22</v>
      </c>
      <c r="G193" s="795"/>
      <c r="H193" s="805"/>
      <c r="K193" s="669">
        <v>890973258</v>
      </c>
      <c r="L193" s="669" t="s">
        <v>2060</v>
      </c>
      <c r="M193" s="669" t="s">
        <v>64</v>
      </c>
      <c r="N193" s="669" t="s">
        <v>2064</v>
      </c>
      <c r="O193" s="669">
        <v>13</v>
      </c>
      <c r="P193" s="846"/>
    </row>
    <row r="194" spans="1:16" ht="31.2" x14ac:dyDescent="0.3">
      <c r="A194" s="671" t="s">
        <v>1048</v>
      </c>
      <c r="B194" s="674" t="s">
        <v>319</v>
      </c>
      <c r="C194" s="674" t="s">
        <v>1208</v>
      </c>
      <c r="D194" s="463" t="s">
        <v>102</v>
      </c>
      <c r="E194" s="674" t="s">
        <v>1009</v>
      </c>
      <c r="F194" s="674">
        <v>28</v>
      </c>
      <c r="G194" s="795"/>
      <c r="H194" s="805"/>
      <c r="K194" s="670">
        <v>890000292</v>
      </c>
      <c r="L194" s="670" t="s">
        <v>2063</v>
      </c>
      <c r="M194" s="670" t="s">
        <v>77</v>
      </c>
      <c r="N194" s="670" t="s">
        <v>2059</v>
      </c>
      <c r="O194" s="670">
        <v>236</v>
      </c>
      <c r="P194" s="847">
        <f>SUM(O194,O195)</f>
        <v>255</v>
      </c>
    </row>
    <row r="195" spans="1:16" x14ac:dyDescent="0.3">
      <c r="A195" s="671" t="s">
        <v>1048</v>
      </c>
      <c r="B195" s="674" t="s">
        <v>319</v>
      </c>
      <c r="C195" s="674" t="s">
        <v>1078</v>
      </c>
      <c r="D195" s="674" t="s">
        <v>158</v>
      </c>
      <c r="E195" s="674" t="s">
        <v>1009</v>
      </c>
      <c r="F195" s="674">
        <v>17</v>
      </c>
      <c r="G195" s="795"/>
      <c r="H195" s="805"/>
      <c r="K195" s="670">
        <v>890000292</v>
      </c>
      <c r="L195" s="670" t="s">
        <v>2063</v>
      </c>
      <c r="M195" s="670" t="s">
        <v>77</v>
      </c>
      <c r="N195" s="670" t="s">
        <v>2437</v>
      </c>
      <c r="O195" s="670">
        <v>19</v>
      </c>
      <c r="P195" s="847"/>
    </row>
    <row r="196" spans="1:16" ht="46.8" x14ac:dyDescent="0.3">
      <c r="A196" s="671" t="s">
        <v>1048</v>
      </c>
      <c r="B196" s="674" t="s">
        <v>319</v>
      </c>
      <c r="C196" s="674" t="s">
        <v>1086</v>
      </c>
      <c r="D196" s="463" t="s">
        <v>175</v>
      </c>
      <c r="E196" s="674" t="s">
        <v>1009</v>
      </c>
      <c r="F196" s="674">
        <v>12</v>
      </c>
      <c r="G196" s="795"/>
      <c r="H196" s="805"/>
      <c r="K196" s="669">
        <v>890975501</v>
      </c>
      <c r="L196" s="669" t="s">
        <v>2065</v>
      </c>
      <c r="M196" s="669" t="s">
        <v>64</v>
      </c>
      <c r="N196" s="669" t="s">
        <v>2059</v>
      </c>
      <c r="O196" s="669">
        <v>172</v>
      </c>
      <c r="P196" s="609"/>
    </row>
    <row r="197" spans="1:16" ht="93.6" x14ac:dyDescent="0.3">
      <c r="A197" s="671" t="s">
        <v>1048</v>
      </c>
      <c r="B197" s="674" t="s">
        <v>319</v>
      </c>
      <c r="C197" s="678" t="s">
        <v>1372</v>
      </c>
      <c r="D197" s="431" t="s">
        <v>145</v>
      </c>
      <c r="E197" s="674" t="s">
        <v>1009</v>
      </c>
      <c r="F197" s="678">
        <v>17</v>
      </c>
      <c r="G197" s="795"/>
      <c r="H197" s="805"/>
      <c r="K197" s="670">
        <v>890975543</v>
      </c>
      <c r="L197" s="670" t="s">
        <v>2049</v>
      </c>
      <c r="M197" s="670" t="s">
        <v>64</v>
      </c>
      <c r="N197" s="670" t="s">
        <v>2059</v>
      </c>
      <c r="O197" s="670">
        <v>48</v>
      </c>
      <c r="P197" s="847">
        <f>SUM(O197,O198)</f>
        <v>197</v>
      </c>
    </row>
    <row r="198" spans="1:16" ht="78" x14ac:dyDescent="0.3">
      <c r="A198" s="671" t="s">
        <v>1048</v>
      </c>
      <c r="B198" s="674" t="s">
        <v>319</v>
      </c>
      <c r="C198" s="674" t="s">
        <v>226</v>
      </c>
      <c r="D198" s="463" t="s">
        <v>227</v>
      </c>
      <c r="E198" s="674" t="s">
        <v>1009</v>
      </c>
      <c r="F198" s="674">
        <v>13</v>
      </c>
      <c r="G198" s="825"/>
      <c r="H198" s="805"/>
      <c r="K198" s="670">
        <v>890975543</v>
      </c>
      <c r="L198" s="670" t="s">
        <v>2049</v>
      </c>
      <c r="M198" s="670" t="s">
        <v>64</v>
      </c>
      <c r="N198" s="670" t="s">
        <v>2064</v>
      </c>
      <c r="O198" s="670">
        <v>149</v>
      </c>
      <c r="P198" s="847"/>
    </row>
    <row r="199" spans="1:16" ht="62.4" x14ac:dyDescent="0.3">
      <c r="A199" s="671" t="s">
        <v>1048</v>
      </c>
      <c r="B199" s="674" t="s">
        <v>319</v>
      </c>
      <c r="C199" s="680" t="s">
        <v>1155</v>
      </c>
      <c r="D199" s="438" t="s">
        <v>116</v>
      </c>
      <c r="E199" s="680" t="s">
        <v>2147</v>
      </c>
      <c r="F199" s="680">
        <v>33</v>
      </c>
      <c r="G199" s="826">
        <f>SUM(F199,F200)</f>
        <v>49</v>
      </c>
      <c r="H199" s="805"/>
      <c r="K199" s="669">
        <v>100007285</v>
      </c>
      <c r="L199" s="669" t="s">
        <v>2066</v>
      </c>
      <c r="M199" s="669" t="s">
        <v>77</v>
      </c>
      <c r="N199" s="669" t="s">
        <v>2059</v>
      </c>
      <c r="O199" s="669">
        <v>37</v>
      </c>
      <c r="P199" s="846">
        <f>SUM(O199,O200)</f>
        <v>50</v>
      </c>
    </row>
    <row r="200" spans="1:16" x14ac:dyDescent="0.3">
      <c r="A200" s="671" t="s">
        <v>1048</v>
      </c>
      <c r="B200" s="674" t="s">
        <v>319</v>
      </c>
      <c r="C200" s="592" t="s">
        <v>1127</v>
      </c>
      <c r="D200" s="681" t="s">
        <v>1128</v>
      </c>
      <c r="E200" s="680" t="s">
        <v>2147</v>
      </c>
      <c r="F200" s="682">
        <v>16</v>
      </c>
      <c r="G200" s="827"/>
      <c r="H200" s="805"/>
      <c r="K200" s="669">
        <v>100007285</v>
      </c>
      <c r="L200" s="669" t="s">
        <v>2066</v>
      </c>
      <c r="M200" s="669" t="s">
        <v>77</v>
      </c>
      <c r="N200" s="669" t="s">
        <v>2437</v>
      </c>
      <c r="O200" s="669">
        <v>13</v>
      </c>
      <c r="P200" s="846"/>
    </row>
    <row r="201" spans="1:16" ht="62.4" x14ac:dyDescent="0.3">
      <c r="A201" s="672" t="s">
        <v>1062</v>
      </c>
      <c r="B201" s="660" t="s">
        <v>319</v>
      </c>
      <c r="C201" s="662" t="s">
        <v>1155</v>
      </c>
      <c r="D201" s="210" t="s">
        <v>116</v>
      </c>
      <c r="E201" s="659" t="s">
        <v>1009</v>
      </c>
      <c r="F201" s="659">
        <v>46</v>
      </c>
      <c r="G201" s="789">
        <f>SUM(F201,F202,F203,F204,F205,F206)</f>
        <v>162</v>
      </c>
      <c r="H201" s="754">
        <f>SUM(G201,G207,G208)</f>
        <v>315</v>
      </c>
      <c r="K201" s="670">
        <v>100010362</v>
      </c>
      <c r="L201" s="670" t="s">
        <v>2070</v>
      </c>
      <c r="M201" s="670" t="s">
        <v>77</v>
      </c>
      <c r="N201" s="670" t="s">
        <v>2059</v>
      </c>
      <c r="O201" s="670">
        <v>19</v>
      </c>
      <c r="P201" s="609"/>
    </row>
    <row r="202" spans="1:16" x14ac:dyDescent="0.3">
      <c r="A202" s="672" t="s">
        <v>1062</v>
      </c>
      <c r="B202" s="660" t="s">
        <v>319</v>
      </c>
      <c r="C202" s="662" t="s">
        <v>1170</v>
      </c>
      <c r="D202" s="659" t="s">
        <v>66</v>
      </c>
      <c r="E202" s="659" t="s">
        <v>1009</v>
      </c>
      <c r="F202" s="659">
        <v>12</v>
      </c>
      <c r="G202" s="787"/>
      <c r="H202" s="754"/>
      <c r="K202" s="669">
        <v>450000526</v>
      </c>
      <c r="L202" s="669" t="s">
        <v>2075</v>
      </c>
      <c r="M202" s="669" t="s">
        <v>200</v>
      </c>
      <c r="N202" s="669" t="s">
        <v>2059</v>
      </c>
      <c r="O202" s="669">
        <v>14</v>
      </c>
      <c r="P202" s="846">
        <f>SUM(O202,O203)</f>
        <v>54</v>
      </c>
    </row>
    <row r="203" spans="1:16" x14ac:dyDescent="0.3">
      <c r="A203" s="672" t="s">
        <v>1062</v>
      </c>
      <c r="B203" s="660" t="s">
        <v>319</v>
      </c>
      <c r="C203" s="662" t="s">
        <v>1060</v>
      </c>
      <c r="D203" s="659" t="s">
        <v>503</v>
      </c>
      <c r="E203" s="659" t="s">
        <v>1009</v>
      </c>
      <c r="F203" s="659">
        <v>43</v>
      </c>
      <c r="G203" s="787"/>
      <c r="H203" s="754"/>
      <c r="K203" s="669">
        <v>450000526</v>
      </c>
      <c r="L203" s="669" t="s">
        <v>2075</v>
      </c>
      <c r="M203" s="669" t="s">
        <v>200</v>
      </c>
      <c r="N203" s="669" t="s">
        <v>2437</v>
      </c>
      <c r="O203" s="669">
        <v>40</v>
      </c>
      <c r="P203" s="846"/>
    </row>
    <row r="204" spans="1:16" ht="62.4" x14ac:dyDescent="0.3">
      <c r="A204" s="672" t="s">
        <v>1062</v>
      </c>
      <c r="B204" s="660" t="s">
        <v>319</v>
      </c>
      <c r="C204" s="662" t="s">
        <v>176</v>
      </c>
      <c r="D204" s="210" t="s">
        <v>177</v>
      </c>
      <c r="E204" s="659" t="s">
        <v>1009</v>
      </c>
      <c r="F204" s="659">
        <v>23</v>
      </c>
      <c r="G204" s="787"/>
      <c r="H204" s="754"/>
      <c r="K204" s="670">
        <v>100010933</v>
      </c>
      <c r="L204" s="670" t="s">
        <v>2076</v>
      </c>
      <c r="M204" s="670" t="s">
        <v>77</v>
      </c>
      <c r="N204" s="670" t="s">
        <v>2059</v>
      </c>
      <c r="O204" s="670">
        <v>13</v>
      </c>
      <c r="P204" s="609"/>
    </row>
    <row r="205" spans="1:16" x14ac:dyDescent="0.3">
      <c r="A205" s="672" t="s">
        <v>1062</v>
      </c>
      <c r="B205" s="660" t="s">
        <v>319</v>
      </c>
      <c r="C205" s="662" t="s">
        <v>1291</v>
      </c>
      <c r="D205" s="659" t="s">
        <v>1292</v>
      </c>
      <c r="E205" s="659" t="s">
        <v>1009</v>
      </c>
      <c r="F205" s="659">
        <v>24</v>
      </c>
      <c r="G205" s="787"/>
      <c r="H205" s="754"/>
      <c r="K205" s="669">
        <v>710978347</v>
      </c>
      <c r="L205" s="669" t="s">
        <v>2149</v>
      </c>
      <c r="M205" s="669" t="s">
        <v>200</v>
      </c>
      <c r="N205" s="669" t="s">
        <v>2149</v>
      </c>
      <c r="O205" s="669">
        <v>157</v>
      </c>
      <c r="P205" s="609"/>
    </row>
    <row r="206" spans="1:16" ht="31.2" x14ac:dyDescent="0.3">
      <c r="A206" s="672" t="s">
        <v>1062</v>
      </c>
      <c r="B206" s="660" t="s">
        <v>319</v>
      </c>
      <c r="C206" s="659" t="s">
        <v>1262</v>
      </c>
      <c r="D206" s="231" t="s">
        <v>649</v>
      </c>
      <c r="E206" s="659" t="s">
        <v>1009</v>
      </c>
      <c r="F206" s="659">
        <v>14</v>
      </c>
      <c r="G206" s="790"/>
      <c r="H206" s="754"/>
    </row>
    <row r="207" spans="1:16" ht="62.4" x14ac:dyDescent="0.3">
      <c r="A207" s="624" t="s">
        <v>1069</v>
      </c>
      <c r="B207" s="60" t="s">
        <v>77</v>
      </c>
      <c r="C207" s="670" t="s">
        <v>1155</v>
      </c>
      <c r="D207" s="82" t="s">
        <v>116</v>
      </c>
      <c r="E207" s="670" t="s">
        <v>2143</v>
      </c>
      <c r="F207" s="670">
        <v>12</v>
      </c>
      <c r="G207" s="88">
        <v>12</v>
      </c>
      <c r="H207" s="754"/>
    </row>
    <row r="208" spans="1:16" ht="62.4" x14ac:dyDescent="0.3">
      <c r="A208" s="624" t="s">
        <v>1069</v>
      </c>
      <c r="B208" s="60" t="s">
        <v>77</v>
      </c>
      <c r="C208" s="670" t="s">
        <v>1155</v>
      </c>
      <c r="D208" s="82" t="s">
        <v>116</v>
      </c>
      <c r="E208" s="670" t="s">
        <v>2147</v>
      </c>
      <c r="F208" s="670">
        <v>141</v>
      </c>
      <c r="G208" s="88">
        <v>141</v>
      </c>
      <c r="H208" s="754"/>
    </row>
    <row r="209" spans="1:8" ht="62.4" x14ac:dyDescent="0.3">
      <c r="A209" s="671" t="s">
        <v>1392</v>
      </c>
      <c r="B209" s="674" t="s">
        <v>319</v>
      </c>
      <c r="C209" s="671" t="s">
        <v>1155</v>
      </c>
      <c r="D209" s="463" t="s">
        <v>116</v>
      </c>
      <c r="E209" s="674" t="s">
        <v>1009</v>
      </c>
      <c r="F209" s="674">
        <v>16</v>
      </c>
      <c r="G209" s="794">
        <f>SUM(F209,F210,F211,F212,F213,F214,F215,F216)</f>
        <v>147</v>
      </c>
      <c r="H209" s="805">
        <f>SUM(G209,G217)</f>
        <v>168</v>
      </c>
    </row>
    <row r="210" spans="1:8" x14ac:dyDescent="0.3">
      <c r="A210" s="671" t="s">
        <v>1392</v>
      </c>
      <c r="B210" s="674" t="s">
        <v>319</v>
      </c>
      <c r="C210" s="671" t="s">
        <v>1170</v>
      </c>
      <c r="D210" s="674" t="s">
        <v>66</v>
      </c>
      <c r="E210" s="674" t="s">
        <v>1009</v>
      </c>
      <c r="F210" s="674">
        <v>34</v>
      </c>
      <c r="G210" s="795"/>
      <c r="H210" s="805"/>
    </row>
    <row r="211" spans="1:8" x14ac:dyDescent="0.3">
      <c r="A211" s="671" t="s">
        <v>1392</v>
      </c>
      <c r="B211" s="674" t="s">
        <v>319</v>
      </c>
      <c r="C211" s="671" t="s">
        <v>1060</v>
      </c>
      <c r="D211" s="674" t="s">
        <v>503</v>
      </c>
      <c r="E211" s="674" t="s">
        <v>1009</v>
      </c>
      <c r="F211" s="674">
        <v>15</v>
      </c>
      <c r="G211" s="795"/>
      <c r="H211" s="805"/>
    </row>
    <row r="212" spans="1:8" ht="62.4" x14ac:dyDescent="0.3">
      <c r="A212" s="671" t="s">
        <v>1392</v>
      </c>
      <c r="B212" s="674" t="s">
        <v>319</v>
      </c>
      <c r="C212" s="671" t="s">
        <v>176</v>
      </c>
      <c r="D212" s="463" t="s">
        <v>177</v>
      </c>
      <c r="E212" s="674" t="s">
        <v>1009</v>
      </c>
      <c r="F212" s="674">
        <v>16</v>
      </c>
      <c r="G212" s="795"/>
      <c r="H212" s="805"/>
    </row>
    <row r="213" spans="1:8" x14ac:dyDescent="0.3">
      <c r="A213" s="671" t="s">
        <v>1392</v>
      </c>
      <c r="B213" s="674" t="s">
        <v>319</v>
      </c>
      <c r="C213" s="671" t="s">
        <v>1291</v>
      </c>
      <c r="D213" s="674" t="s">
        <v>1292</v>
      </c>
      <c r="E213" s="674" t="s">
        <v>1009</v>
      </c>
      <c r="F213" s="674">
        <v>17</v>
      </c>
      <c r="G213" s="795"/>
      <c r="H213" s="805"/>
    </row>
    <row r="214" spans="1:8" ht="31.2" x14ac:dyDescent="0.3">
      <c r="A214" s="671" t="s">
        <v>1392</v>
      </c>
      <c r="B214" s="674" t="s">
        <v>319</v>
      </c>
      <c r="C214" s="671" t="s">
        <v>1208</v>
      </c>
      <c r="D214" s="463" t="s">
        <v>102</v>
      </c>
      <c r="E214" s="674" t="s">
        <v>1009</v>
      </c>
      <c r="F214" s="674">
        <v>22</v>
      </c>
      <c r="G214" s="795"/>
      <c r="H214" s="805"/>
    </row>
    <row r="215" spans="1:8" x14ac:dyDescent="0.3">
      <c r="A215" s="671" t="s">
        <v>1392</v>
      </c>
      <c r="B215" s="674" t="s">
        <v>319</v>
      </c>
      <c r="C215" s="671" t="s">
        <v>1078</v>
      </c>
      <c r="D215" s="674" t="s">
        <v>158</v>
      </c>
      <c r="E215" s="674" t="s">
        <v>1009</v>
      </c>
      <c r="F215" s="674">
        <v>14</v>
      </c>
      <c r="G215" s="795"/>
      <c r="H215" s="805"/>
    </row>
    <row r="216" spans="1:8" ht="46.8" x14ac:dyDescent="0.3">
      <c r="A216" s="671" t="s">
        <v>1392</v>
      </c>
      <c r="B216" s="674" t="s">
        <v>319</v>
      </c>
      <c r="C216" s="671" t="s">
        <v>1086</v>
      </c>
      <c r="D216" s="463" t="s">
        <v>175</v>
      </c>
      <c r="E216" s="674" t="s">
        <v>1009</v>
      </c>
      <c r="F216" s="674">
        <v>13</v>
      </c>
      <c r="G216" s="825"/>
      <c r="H216" s="805"/>
    </row>
    <row r="217" spans="1:8" x14ac:dyDescent="0.3">
      <c r="A217" s="671" t="s">
        <v>1392</v>
      </c>
      <c r="B217" s="674" t="s">
        <v>319</v>
      </c>
      <c r="C217" s="680" t="s">
        <v>448</v>
      </c>
      <c r="D217" s="680" t="s">
        <v>494</v>
      </c>
      <c r="E217" s="680" t="s">
        <v>2148</v>
      </c>
      <c r="F217" s="680">
        <v>21</v>
      </c>
      <c r="G217" s="688">
        <v>21</v>
      </c>
      <c r="H217" s="805"/>
    </row>
    <row r="218" spans="1:8" x14ac:dyDescent="0.3">
      <c r="A218" s="672" t="s">
        <v>1412</v>
      </c>
      <c r="B218" s="660" t="s">
        <v>530</v>
      </c>
      <c r="C218" s="662" t="s">
        <v>1170</v>
      </c>
      <c r="D218" s="659" t="s">
        <v>66</v>
      </c>
      <c r="E218" s="659" t="s">
        <v>1009</v>
      </c>
      <c r="F218" s="659">
        <v>12</v>
      </c>
      <c r="G218" s="662">
        <v>12</v>
      </c>
    </row>
    <row r="219" spans="1:8" x14ac:dyDescent="0.3">
      <c r="A219" s="674" t="s">
        <v>970</v>
      </c>
      <c r="B219" s="674" t="s">
        <v>530</v>
      </c>
      <c r="C219" s="671" t="s">
        <v>1078</v>
      </c>
      <c r="D219" s="674" t="s">
        <v>158</v>
      </c>
      <c r="E219" s="674" t="s">
        <v>1009</v>
      </c>
      <c r="F219" s="674">
        <v>11</v>
      </c>
      <c r="G219" s="671">
        <v>11</v>
      </c>
    </row>
    <row r="220" spans="1:8" ht="78" x14ac:dyDescent="0.3">
      <c r="A220" s="659" t="s">
        <v>1420</v>
      </c>
      <c r="B220" s="659" t="s">
        <v>200</v>
      </c>
      <c r="C220" s="660" t="s">
        <v>1250</v>
      </c>
      <c r="D220" s="474" t="s">
        <v>1251</v>
      </c>
      <c r="E220" s="660" t="s">
        <v>1009</v>
      </c>
      <c r="F220" s="660">
        <v>14</v>
      </c>
      <c r="G220" s="662">
        <v>14</v>
      </c>
    </row>
    <row r="221" spans="1:8" x14ac:dyDescent="0.3">
      <c r="A221" s="671" t="s">
        <v>1010</v>
      </c>
      <c r="B221" s="674" t="s">
        <v>64</v>
      </c>
      <c r="C221" s="674" t="s">
        <v>1060</v>
      </c>
      <c r="D221" s="674" t="s">
        <v>503</v>
      </c>
      <c r="E221" s="674" t="s">
        <v>1010</v>
      </c>
      <c r="F221" s="674">
        <v>45</v>
      </c>
      <c r="G221" s="802">
        <f>SUM(F221,F222,F223,F224,F225,F226)</f>
        <v>146</v>
      </c>
    </row>
    <row r="222" spans="1:8" x14ac:dyDescent="0.3">
      <c r="A222" s="671" t="s">
        <v>1010</v>
      </c>
      <c r="B222" s="674" t="s">
        <v>64</v>
      </c>
      <c r="C222" s="674" t="s">
        <v>1067</v>
      </c>
      <c r="D222" s="674" t="s">
        <v>118</v>
      </c>
      <c r="E222" s="674" t="s">
        <v>1010</v>
      </c>
      <c r="F222" s="674">
        <v>30</v>
      </c>
      <c r="G222" s="803"/>
    </row>
    <row r="223" spans="1:8" x14ac:dyDescent="0.3">
      <c r="A223" s="671" t="s">
        <v>1010</v>
      </c>
      <c r="B223" s="674" t="s">
        <v>64</v>
      </c>
      <c r="C223" s="674" t="s">
        <v>65</v>
      </c>
      <c r="D223" s="674" t="s">
        <v>66</v>
      </c>
      <c r="E223" s="674" t="s">
        <v>1010</v>
      </c>
      <c r="F223" s="674">
        <v>24</v>
      </c>
      <c r="G223" s="803"/>
    </row>
    <row r="224" spans="1:8" ht="78" x14ac:dyDescent="0.3">
      <c r="A224" s="671" t="s">
        <v>1010</v>
      </c>
      <c r="B224" s="674" t="s">
        <v>64</v>
      </c>
      <c r="C224" s="674" t="s">
        <v>165</v>
      </c>
      <c r="D224" s="463" t="s">
        <v>306</v>
      </c>
      <c r="E224" s="674" t="s">
        <v>1010</v>
      </c>
      <c r="F224" s="674">
        <v>24</v>
      </c>
      <c r="G224" s="803"/>
    </row>
    <row r="225" spans="1:8" ht="93.6" x14ac:dyDescent="0.3">
      <c r="A225" s="671" t="s">
        <v>1010</v>
      </c>
      <c r="B225" s="674" t="s">
        <v>64</v>
      </c>
      <c r="C225" s="674" t="s">
        <v>1372</v>
      </c>
      <c r="D225" s="463" t="s">
        <v>145</v>
      </c>
      <c r="E225" s="674" t="s">
        <v>1010</v>
      </c>
      <c r="F225" s="674">
        <v>12</v>
      </c>
      <c r="G225" s="803"/>
    </row>
    <row r="226" spans="1:8" x14ac:dyDescent="0.3">
      <c r="A226" s="671" t="s">
        <v>1010</v>
      </c>
      <c r="B226" s="674" t="s">
        <v>64</v>
      </c>
      <c r="C226" s="674" t="s">
        <v>297</v>
      </c>
      <c r="D226" s="674" t="s">
        <v>188</v>
      </c>
      <c r="E226" s="674" t="s">
        <v>1010</v>
      </c>
      <c r="F226" s="674">
        <v>11</v>
      </c>
      <c r="G226" s="804"/>
    </row>
    <row r="227" spans="1:8" x14ac:dyDescent="0.3">
      <c r="A227" s="672" t="s">
        <v>965</v>
      </c>
      <c r="B227" s="660" t="s">
        <v>530</v>
      </c>
      <c r="C227" s="659" t="s">
        <v>1060</v>
      </c>
      <c r="D227" s="659" t="s">
        <v>503</v>
      </c>
      <c r="E227" s="659" t="s">
        <v>965</v>
      </c>
      <c r="F227" s="659">
        <v>43</v>
      </c>
      <c r="G227" s="717">
        <f>SUM(F227,F228,F229,F230,F231,F232)</f>
        <v>148</v>
      </c>
    </row>
    <row r="228" spans="1:8" x14ac:dyDescent="0.3">
      <c r="A228" s="672" t="s">
        <v>965</v>
      </c>
      <c r="B228" s="660" t="s">
        <v>530</v>
      </c>
      <c r="C228" s="659" t="s">
        <v>65</v>
      </c>
      <c r="D228" s="659" t="s">
        <v>66</v>
      </c>
      <c r="E228" s="659" t="s">
        <v>965</v>
      </c>
      <c r="F228" s="659">
        <v>31</v>
      </c>
      <c r="G228" s="718"/>
    </row>
    <row r="229" spans="1:8" ht="78" x14ac:dyDescent="0.3">
      <c r="A229" s="672" t="s">
        <v>965</v>
      </c>
      <c r="B229" s="660" t="s">
        <v>530</v>
      </c>
      <c r="C229" s="659" t="s">
        <v>165</v>
      </c>
      <c r="D229" s="210" t="s">
        <v>306</v>
      </c>
      <c r="E229" s="659" t="s">
        <v>965</v>
      </c>
      <c r="F229" s="659">
        <v>25</v>
      </c>
      <c r="G229" s="718"/>
    </row>
    <row r="230" spans="1:8" x14ac:dyDescent="0.3">
      <c r="A230" s="672" t="s">
        <v>965</v>
      </c>
      <c r="B230" s="660" t="s">
        <v>530</v>
      </c>
      <c r="C230" s="659" t="s">
        <v>101</v>
      </c>
      <c r="D230" s="659" t="s">
        <v>102</v>
      </c>
      <c r="E230" s="659" t="s">
        <v>965</v>
      </c>
      <c r="F230" s="659">
        <v>18</v>
      </c>
      <c r="G230" s="718"/>
    </row>
    <row r="231" spans="1:8" x14ac:dyDescent="0.3">
      <c r="A231" s="672" t="s">
        <v>965</v>
      </c>
      <c r="B231" s="660" t="s">
        <v>530</v>
      </c>
      <c r="C231" s="659" t="s">
        <v>297</v>
      </c>
      <c r="D231" s="659" t="s">
        <v>188</v>
      </c>
      <c r="E231" s="659" t="s">
        <v>965</v>
      </c>
      <c r="F231" s="659">
        <v>17</v>
      </c>
      <c r="G231" s="718"/>
    </row>
    <row r="232" spans="1:8" x14ac:dyDescent="0.3">
      <c r="A232" s="672" t="s">
        <v>965</v>
      </c>
      <c r="B232" s="660" t="s">
        <v>530</v>
      </c>
      <c r="C232" s="660" t="s">
        <v>1086</v>
      </c>
      <c r="D232" s="660" t="s">
        <v>175</v>
      </c>
      <c r="E232" s="660" t="s">
        <v>965</v>
      </c>
      <c r="F232" s="660">
        <v>14</v>
      </c>
      <c r="G232" s="719"/>
    </row>
    <row r="233" spans="1:8" ht="31.2" x14ac:dyDescent="0.3">
      <c r="A233" s="671" t="s">
        <v>967</v>
      </c>
      <c r="B233" s="674" t="s">
        <v>64</v>
      </c>
      <c r="C233" s="674" t="s">
        <v>1208</v>
      </c>
      <c r="D233" s="463" t="s">
        <v>102</v>
      </c>
      <c r="E233" s="674" t="s">
        <v>967</v>
      </c>
      <c r="F233" s="674">
        <v>14</v>
      </c>
      <c r="G233" s="671">
        <v>14</v>
      </c>
    </row>
    <row r="234" spans="1:8" ht="62.4" x14ac:dyDescent="0.3">
      <c r="A234" s="671" t="s">
        <v>967</v>
      </c>
      <c r="B234" s="674" t="s">
        <v>64</v>
      </c>
      <c r="C234" s="674" t="s">
        <v>1155</v>
      </c>
      <c r="D234" s="463" t="s">
        <v>116</v>
      </c>
      <c r="E234" s="674" t="s">
        <v>971</v>
      </c>
      <c r="F234" s="674">
        <v>30</v>
      </c>
      <c r="G234" s="673">
        <v>30</v>
      </c>
    </row>
    <row r="235" spans="1:8" ht="93.6" x14ac:dyDescent="0.3">
      <c r="A235" s="672" t="s">
        <v>1442</v>
      </c>
      <c r="B235" s="660" t="s">
        <v>530</v>
      </c>
      <c r="C235" s="662" t="s">
        <v>1298</v>
      </c>
      <c r="D235" s="210" t="s">
        <v>1154</v>
      </c>
      <c r="E235" s="659" t="s">
        <v>1009</v>
      </c>
      <c r="F235" s="237">
        <v>12</v>
      </c>
      <c r="G235" s="88">
        <v>12</v>
      </c>
      <c r="H235" s="754">
        <f>SUM(G235,G236,G241,G246)</f>
        <v>367</v>
      </c>
    </row>
    <row r="236" spans="1:8" ht="31.2" x14ac:dyDescent="0.3">
      <c r="A236" s="672" t="s">
        <v>1442</v>
      </c>
      <c r="B236" s="660" t="s">
        <v>530</v>
      </c>
      <c r="C236" s="659" t="s">
        <v>1208</v>
      </c>
      <c r="D236" s="210" t="s">
        <v>102</v>
      </c>
      <c r="E236" s="659" t="s">
        <v>1442</v>
      </c>
      <c r="F236" s="659">
        <v>77</v>
      </c>
      <c r="G236" s="786">
        <f>SUM(F236,F237,F238,F239,F240)</f>
        <v>174</v>
      </c>
      <c r="H236" s="754"/>
    </row>
    <row r="237" spans="1:8" x14ac:dyDescent="0.3">
      <c r="A237" s="672" t="s">
        <v>1442</v>
      </c>
      <c r="B237" s="660" t="s">
        <v>530</v>
      </c>
      <c r="C237" s="659" t="s">
        <v>65</v>
      </c>
      <c r="D237" s="210" t="s">
        <v>66</v>
      </c>
      <c r="E237" s="659" t="s">
        <v>1442</v>
      </c>
      <c r="F237" s="659">
        <v>43</v>
      </c>
      <c r="G237" s="787"/>
      <c r="H237" s="754"/>
    </row>
    <row r="238" spans="1:8" ht="31.2" x14ac:dyDescent="0.3">
      <c r="A238" s="672" t="s">
        <v>1442</v>
      </c>
      <c r="B238" s="660" t="s">
        <v>530</v>
      </c>
      <c r="C238" s="659" t="s">
        <v>78</v>
      </c>
      <c r="D238" s="210" t="s">
        <v>503</v>
      </c>
      <c r="E238" s="659" t="s">
        <v>1442</v>
      </c>
      <c r="F238" s="659">
        <v>21</v>
      </c>
      <c r="G238" s="787"/>
      <c r="H238" s="754"/>
    </row>
    <row r="239" spans="1:8" x14ac:dyDescent="0.3">
      <c r="A239" s="672" t="s">
        <v>1442</v>
      </c>
      <c r="B239" s="660" t="s">
        <v>530</v>
      </c>
      <c r="C239" s="659" t="s">
        <v>1067</v>
      </c>
      <c r="D239" s="210" t="s">
        <v>118</v>
      </c>
      <c r="E239" s="659" t="s">
        <v>1442</v>
      </c>
      <c r="F239" s="659">
        <v>22</v>
      </c>
      <c r="G239" s="787"/>
      <c r="H239" s="754"/>
    </row>
    <row r="240" spans="1:8" x14ac:dyDescent="0.3">
      <c r="A240" s="672" t="s">
        <v>1442</v>
      </c>
      <c r="B240" s="660" t="s">
        <v>530</v>
      </c>
      <c r="C240" s="659" t="s">
        <v>297</v>
      </c>
      <c r="D240" s="210" t="s">
        <v>188</v>
      </c>
      <c r="E240" s="659" t="s">
        <v>1442</v>
      </c>
      <c r="F240" s="659">
        <v>11</v>
      </c>
      <c r="G240" s="788"/>
      <c r="H240" s="754"/>
    </row>
    <row r="241" spans="1:8" ht="62.4" x14ac:dyDescent="0.3">
      <c r="A241" s="672" t="s">
        <v>1442</v>
      </c>
      <c r="B241" s="660" t="s">
        <v>530</v>
      </c>
      <c r="C241" s="659" t="s">
        <v>1155</v>
      </c>
      <c r="D241" s="210" t="s">
        <v>116</v>
      </c>
      <c r="E241" s="659" t="s">
        <v>971</v>
      </c>
      <c r="F241" s="659">
        <v>57</v>
      </c>
      <c r="G241" s="789">
        <f>SUM(F241,F242,F243,F244,F245)</f>
        <v>165</v>
      </c>
      <c r="H241" s="754"/>
    </row>
    <row r="242" spans="1:8" x14ac:dyDescent="0.3">
      <c r="A242" s="672" t="s">
        <v>1442</v>
      </c>
      <c r="B242" s="660" t="s">
        <v>530</v>
      </c>
      <c r="C242" s="659" t="s">
        <v>1170</v>
      </c>
      <c r="D242" s="210" t="s">
        <v>66</v>
      </c>
      <c r="E242" s="659" t="s">
        <v>971</v>
      </c>
      <c r="F242" s="659">
        <v>50</v>
      </c>
      <c r="G242" s="787"/>
      <c r="H242" s="754"/>
    </row>
    <row r="243" spans="1:8" ht="31.2" x14ac:dyDescent="0.3">
      <c r="A243" s="672" t="s">
        <v>1442</v>
      </c>
      <c r="B243" s="660" t="s">
        <v>530</v>
      </c>
      <c r="C243" s="659" t="s">
        <v>101</v>
      </c>
      <c r="D243" s="210" t="s">
        <v>102</v>
      </c>
      <c r="E243" s="659" t="s">
        <v>971</v>
      </c>
      <c r="F243" s="659">
        <v>23</v>
      </c>
      <c r="G243" s="787"/>
      <c r="H243" s="754"/>
    </row>
    <row r="244" spans="1:8" ht="31.2" x14ac:dyDescent="0.3">
      <c r="A244" s="672" t="s">
        <v>1442</v>
      </c>
      <c r="B244" s="660" t="s">
        <v>530</v>
      </c>
      <c r="C244" s="659" t="s">
        <v>78</v>
      </c>
      <c r="D244" s="210" t="s">
        <v>503</v>
      </c>
      <c r="E244" s="659" t="s">
        <v>971</v>
      </c>
      <c r="F244" s="659">
        <v>22</v>
      </c>
      <c r="G244" s="787"/>
      <c r="H244" s="754"/>
    </row>
    <row r="245" spans="1:8" ht="46.8" x14ac:dyDescent="0.3">
      <c r="A245" s="672" t="s">
        <v>1442</v>
      </c>
      <c r="B245" s="660" t="s">
        <v>530</v>
      </c>
      <c r="C245" s="659" t="s">
        <v>1086</v>
      </c>
      <c r="D245" s="210" t="s">
        <v>175</v>
      </c>
      <c r="E245" s="659" t="s">
        <v>971</v>
      </c>
      <c r="F245" s="659">
        <v>13</v>
      </c>
      <c r="G245" s="790"/>
      <c r="H245" s="754"/>
    </row>
    <row r="246" spans="1:8" ht="62.4" x14ac:dyDescent="0.3">
      <c r="A246" s="672" t="s">
        <v>1442</v>
      </c>
      <c r="B246" s="660" t="s">
        <v>530</v>
      </c>
      <c r="C246" s="670" t="s">
        <v>1155</v>
      </c>
      <c r="D246" s="82" t="s">
        <v>116</v>
      </c>
      <c r="E246" s="670" t="s">
        <v>2147</v>
      </c>
      <c r="F246" s="670">
        <v>16</v>
      </c>
      <c r="G246" s="88">
        <v>16</v>
      </c>
      <c r="H246" s="754"/>
    </row>
    <row r="247" spans="1:8" x14ac:dyDescent="0.3">
      <c r="A247" s="671" t="s">
        <v>1456</v>
      </c>
      <c r="B247" s="674" t="s">
        <v>530</v>
      </c>
      <c r="C247" s="671" t="s">
        <v>1067</v>
      </c>
      <c r="D247" s="463" t="s">
        <v>118</v>
      </c>
      <c r="E247" s="674" t="s">
        <v>1456</v>
      </c>
      <c r="F247" s="674">
        <v>15</v>
      </c>
      <c r="G247" s="794">
        <f>SUM(F247,F248,F249,F250)</f>
        <v>54</v>
      </c>
      <c r="H247" s="805">
        <f>SUM(G247,G251)</f>
        <v>114</v>
      </c>
    </row>
    <row r="248" spans="1:8" ht="93.6" x14ac:dyDescent="0.3">
      <c r="A248" s="671" t="s">
        <v>1456</v>
      </c>
      <c r="B248" s="674" t="s">
        <v>530</v>
      </c>
      <c r="C248" s="671" t="s">
        <v>1372</v>
      </c>
      <c r="D248" s="463" t="s">
        <v>145</v>
      </c>
      <c r="E248" s="674" t="s">
        <v>1456</v>
      </c>
      <c r="F248" s="674">
        <v>15</v>
      </c>
      <c r="G248" s="795"/>
      <c r="H248" s="805"/>
    </row>
    <row r="249" spans="1:8" x14ac:dyDescent="0.3">
      <c r="A249" s="671" t="s">
        <v>1456</v>
      </c>
      <c r="B249" s="674" t="s">
        <v>530</v>
      </c>
      <c r="C249" s="671" t="s">
        <v>65</v>
      </c>
      <c r="D249" s="463" t="s">
        <v>66</v>
      </c>
      <c r="E249" s="674" t="s">
        <v>1456</v>
      </c>
      <c r="F249" s="674">
        <v>11</v>
      </c>
      <c r="G249" s="795"/>
      <c r="H249" s="805"/>
    </row>
    <row r="250" spans="1:8" ht="78" x14ac:dyDescent="0.3">
      <c r="A250" s="671" t="s">
        <v>1456</v>
      </c>
      <c r="B250" s="674" t="s">
        <v>530</v>
      </c>
      <c r="C250" s="671" t="s">
        <v>165</v>
      </c>
      <c r="D250" s="463" t="s">
        <v>306</v>
      </c>
      <c r="E250" s="674" t="s">
        <v>1456</v>
      </c>
      <c r="F250" s="674">
        <v>13</v>
      </c>
      <c r="G250" s="796"/>
      <c r="H250" s="805"/>
    </row>
    <row r="251" spans="1:8" ht="62.4" x14ac:dyDescent="0.3">
      <c r="A251" s="671" t="s">
        <v>1456</v>
      </c>
      <c r="B251" s="674" t="s">
        <v>530</v>
      </c>
      <c r="C251" s="671" t="s">
        <v>1155</v>
      </c>
      <c r="D251" s="463" t="s">
        <v>116</v>
      </c>
      <c r="E251" s="674" t="s">
        <v>971</v>
      </c>
      <c r="F251" s="674">
        <v>26</v>
      </c>
      <c r="G251" s="797">
        <f>SUM(F251,F252,F253)</f>
        <v>60</v>
      </c>
      <c r="H251" s="805"/>
    </row>
    <row r="252" spans="1:8" x14ac:dyDescent="0.3">
      <c r="A252" s="671" t="s">
        <v>1456</v>
      </c>
      <c r="B252" s="674" t="s">
        <v>530</v>
      </c>
      <c r="C252" s="671" t="s">
        <v>1170</v>
      </c>
      <c r="D252" s="463" t="s">
        <v>66</v>
      </c>
      <c r="E252" s="674" t="s">
        <v>971</v>
      </c>
      <c r="F252" s="674">
        <v>18</v>
      </c>
      <c r="G252" s="795"/>
      <c r="H252" s="805"/>
    </row>
    <row r="253" spans="1:8" ht="31.2" x14ac:dyDescent="0.3">
      <c r="A253" s="671" t="s">
        <v>1456</v>
      </c>
      <c r="B253" s="674" t="s">
        <v>530</v>
      </c>
      <c r="C253" s="671" t="s">
        <v>101</v>
      </c>
      <c r="D253" s="463" t="s">
        <v>102</v>
      </c>
      <c r="E253" s="674" t="s">
        <v>971</v>
      </c>
      <c r="F253" s="674">
        <v>16</v>
      </c>
      <c r="G253" s="796"/>
      <c r="H253" s="805"/>
    </row>
    <row r="254" spans="1:8" ht="62.4" x14ac:dyDescent="0.3">
      <c r="A254" s="658" t="s">
        <v>1221</v>
      </c>
      <c r="B254" s="656" t="s">
        <v>64</v>
      </c>
      <c r="C254" s="658" t="s">
        <v>1155</v>
      </c>
      <c r="D254" s="210" t="s">
        <v>116</v>
      </c>
      <c r="E254" s="656" t="s">
        <v>1221</v>
      </c>
      <c r="F254" s="656">
        <v>91</v>
      </c>
      <c r="G254" s="737">
        <f>SUM(F254,F255,F256,F257,F258,F259,F260,F261,F262,F263)</f>
        <v>318</v>
      </c>
    </row>
    <row r="255" spans="1:8" x14ac:dyDescent="0.3">
      <c r="A255" s="658" t="s">
        <v>1221</v>
      </c>
      <c r="B255" s="656" t="s">
        <v>64</v>
      </c>
      <c r="C255" s="658" t="s">
        <v>78</v>
      </c>
      <c r="D255" s="656" t="s">
        <v>79</v>
      </c>
      <c r="E255" s="656" t="s">
        <v>1221</v>
      </c>
      <c r="F255" s="656">
        <v>39</v>
      </c>
      <c r="G255" s="744"/>
    </row>
    <row r="256" spans="1:8" x14ac:dyDescent="0.3">
      <c r="A256" s="658" t="s">
        <v>1221</v>
      </c>
      <c r="B256" s="656" t="s">
        <v>64</v>
      </c>
      <c r="C256" s="658" t="s">
        <v>1208</v>
      </c>
      <c r="D256" s="656" t="s">
        <v>127</v>
      </c>
      <c r="E256" s="656" t="s">
        <v>1221</v>
      </c>
      <c r="F256" s="656">
        <v>34</v>
      </c>
      <c r="G256" s="744"/>
    </row>
    <row r="257" spans="1:8" x14ac:dyDescent="0.3">
      <c r="A257" s="658" t="s">
        <v>1221</v>
      </c>
      <c r="B257" s="656" t="s">
        <v>64</v>
      </c>
      <c r="C257" s="658" t="s">
        <v>144</v>
      </c>
      <c r="D257" s="656" t="s">
        <v>146</v>
      </c>
      <c r="E257" s="656" t="s">
        <v>1221</v>
      </c>
      <c r="F257" s="656">
        <v>30</v>
      </c>
      <c r="G257" s="744"/>
    </row>
    <row r="258" spans="1:8" x14ac:dyDescent="0.3">
      <c r="A258" s="658" t="s">
        <v>1221</v>
      </c>
      <c r="B258" s="656" t="s">
        <v>64</v>
      </c>
      <c r="C258" s="658" t="s">
        <v>65</v>
      </c>
      <c r="D258" s="656" t="s">
        <v>66</v>
      </c>
      <c r="E258" s="656" t="s">
        <v>1221</v>
      </c>
      <c r="F258" s="656">
        <v>28</v>
      </c>
      <c r="G258" s="744"/>
    </row>
    <row r="259" spans="1:8" x14ac:dyDescent="0.3">
      <c r="A259" s="656" t="s">
        <v>1221</v>
      </c>
      <c r="B259" s="656" t="s">
        <v>64</v>
      </c>
      <c r="C259" s="658" t="s">
        <v>117</v>
      </c>
      <c r="D259" s="656" t="s">
        <v>118</v>
      </c>
      <c r="E259" s="656" t="s">
        <v>1221</v>
      </c>
      <c r="F259" s="656">
        <v>32</v>
      </c>
      <c r="G259" s="744"/>
    </row>
    <row r="260" spans="1:8" x14ac:dyDescent="0.3">
      <c r="A260" s="656" t="s">
        <v>1221</v>
      </c>
      <c r="B260" s="656" t="s">
        <v>64</v>
      </c>
      <c r="C260" s="658" t="s">
        <v>157</v>
      </c>
      <c r="D260" s="656" t="s">
        <v>170</v>
      </c>
      <c r="E260" s="656" t="s">
        <v>1221</v>
      </c>
      <c r="F260" s="656">
        <v>22</v>
      </c>
      <c r="G260" s="744"/>
    </row>
    <row r="261" spans="1:8" x14ac:dyDescent="0.3">
      <c r="A261" s="656" t="s">
        <v>1221</v>
      </c>
      <c r="B261" s="656" t="s">
        <v>64</v>
      </c>
      <c r="C261" s="658" t="s">
        <v>174</v>
      </c>
      <c r="D261" s="656" t="s">
        <v>175</v>
      </c>
      <c r="E261" s="656" t="s">
        <v>1221</v>
      </c>
      <c r="F261" s="656">
        <v>18</v>
      </c>
      <c r="G261" s="744"/>
    </row>
    <row r="262" spans="1:8" ht="93.6" x14ac:dyDescent="0.3">
      <c r="A262" s="656" t="s">
        <v>1221</v>
      </c>
      <c r="B262" s="656" t="s">
        <v>64</v>
      </c>
      <c r="C262" s="658" t="s">
        <v>244</v>
      </c>
      <c r="D262" s="210" t="s">
        <v>245</v>
      </c>
      <c r="E262" s="656" t="s">
        <v>1221</v>
      </c>
      <c r="F262" s="656">
        <v>13</v>
      </c>
      <c r="G262" s="744"/>
    </row>
    <row r="263" spans="1:8" ht="62.4" x14ac:dyDescent="0.3">
      <c r="A263" s="656" t="s">
        <v>1221</v>
      </c>
      <c r="B263" s="656" t="s">
        <v>64</v>
      </c>
      <c r="C263" s="658" t="s">
        <v>176</v>
      </c>
      <c r="D263" s="210" t="s">
        <v>177</v>
      </c>
      <c r="E263" s="656" t="s">
        <v>1221</v>
      </c>
      <c r="F263" s="656">
        <v>11</v>
      </c>
      <c r="G263" s="738"/>
    </row>
    <row r="264" spans="1:8" ht="62.4" x14ac:dyDescent="0.3">
      <c r="A264" s="674" t="s">
        <v>1624</v>
      </c>
      <c r="B264" s="674" t="s">
        <v>530</v>
      </c>
      <c r="C264" s="671" t="s">
        <v>71</v>
      </c>
      <c r="D264" s="463" t="s">
        <v>116</v>
      </c>
      <c r="E264" s="674" t="s">
        <v>1624</v>
      </c>
      <c r="F264" s="674">
        <v>168</v>
      </c>
      <c r="G264" s="802">
        <f>SUM(F264,F265,F266,F267,F268,F269,F270,F271)</f>
        <v>343</v>
      </c>
    </row>
    <row r="265" spans="1:8" x14ac:dyDescent="0.3">
      <c r="A265" s="671" t="s">
        <v>1624</v>
      </c>
      <c r="B265" s="674" t="s">
        <v>530</v>
      </c>
      <c r="C265" s="671" t="s">
        <v>65</v>
      </c>
      <c r="D265" s="674" t="s">
        <v>66</v>
      </c>
      <c r="E265" s="674" t="s">
        <v>1624</v>
      </c>
      <c r="F265" s="674">
        <v>69</v>
      </c>
      <c r="G265" s="803"/>
    </row>
    <row r="266" spans="1:8" x14ac:dyDescent="0.3">
      <c r="A266" s="671" t="s">
        <v>1624</v>
      </c>
      <c r="B266" s="674" t="s">
        <v>530</v>
      </c>
      <c r="C266" s="671" t="s">
        <v>78</v>
      </c>
      <c r="D266" s="674" t="s">
        <v>503</v>
      </c>
      <c r="E266" s="674" t="s">
        <v>1624</v>
      </c>
      <c r="F266" s="674">
        <v>43</v>
      </c>
      <c r="G266" s="803"/>
    </row>
    <row r="267" spans="1:8" x14ac:dyDescent="0.3">
      <c r="A267" s="671" t="s">
        <v>1624</v>
      </c>
      <c r="B267" s="674" t="s">
        <v>530</v>
      </c>
      <c r="C267" s="671" t="s">
        <v>117</v>
      </c>
      <c r="D267" s="674" t="s">
        <v>118</v>
      </c>
      <c r="E267" s="674" t="s">
        <v>1624</v>
      </c>
      <c r="F267" s="674">
        <v>12</v>
      </c>
      <c r="G267" s="803"/>
    </row>
    <row r="268" spans="1:8" x14ac:dyDescent="0.3">
      <c r="A268" s="671" t="s">
        <v>1624</v>
      </c>
      <c r="B268" s="674" t="s">
        <v>530</v>
      </c>
      <c r="C268" s="671" t="s">
        <v>101</v>
      </c>
      <c r="D268" s="674" t="s">
        <v>127</v>
      </c>
      <c r="E268" s="674" t="s">
        <v>1624</v>
      </c>
      <c r="F268" s="674">
        <v>13</v>
      </c>
      <c r="G268" s="803"/>
    </row>
    <row r="269" spans="1:8" ht="93.6" x14ac:dyDescent="0.3">
      <c r="A269" s="671" t="s">
        <v>1624</v>
      </c>
      <c r="B269" s="674" t="s">
        <v>530</v>
      </c>
      <c r="C269" s="671" t="s">
        <v>144</v>
      </c>
      <c r="D269" s="463" t="s">
        <v>145</v>
      </c>
      <c r="E269" s="674" t="s">
        <v>1624</v>
      </c>
      <c r="F269" s="674">
        <v>14</v>
      </c>
      <c r="G269" s="803"/>
    </row>
    <row r="270" spans="1:8" x14ac:dyDescent="0.3">
      <c r="A270" s="671" t="s">
        <v>1624</v>
      </c>
      <c r="B270" s="674" t="s">
        <v>530</v>
      </c>
      <c r="C270" s="671" t="s">
        <v>157</v>
      </c>
      <c r="D270" s="674" t="s">
        <v>158</v>
      </c>
      <c r="E270" s="674" t="s">
        <v>1624</v>
      </c>
      <c r="F270" s="674">
        <v>12</v>
      </c>
      <c r="G270" s="803"/>
    </row>
    <row r="271" spans="1:8" ht="62.4" x14ac:dyDescent="0.3">
      <c r="A271" s="671" t="s">
        <v>1624</v>
      </c>
      <c r="B271" s="674" t="s">
        <v>530</v>
      </c>
      <c r="C271" s="671" t="s">
        <v>176</v>
      </c>
      <c r="D271" s="463" t="s">
        <v>177</v>
      </c>
      <c r="E271" s="674" t="s">
        <v>1624</v>
      </c>
      <c r="F271" s="674">
        <v>12</v>
      </c>
      <c r="G271" s="804"/>
    </row>
    <row r="272" spans="1:8" ht="62.4" x14ac:dyDescent="0.3">
      <c r="A272" s="672" t="s">
        <v>1681</v>
      </c>
      <c r="B272" s="660" t="s">
        <v>319</v>
      </c>
      <c r="C272" s="662" t="s">
        <v>71</v>
      </c>
      <c r="D272" s="210" t="s">
        <v>116</v>
      </c>
      <c r="E272" s="659" t="s">
        <v>1624</v>
      </c>
      <c r="F272" s="659">
        <v>85</v>
      </c>
      <c r="G272" s="789">
        <f>SUM(F272,F273,F274,F275,F276,F277,F278,F279)</f>
        <v>229</v>
      </c>
      <c r="H272" s="754">
        <f>SUM(G272,G280,G282)</f>
        <v>316</v>
      </c>
    </row>
    <row r="273" spans="1:8" x14ac:dyDescent="0.3">
      <c r="A273" s="672" t="s">
        <v>1681</v>
      </c>
      <c r="B273" s="660" t="s">
        <v>319</v>
      </c>
      <c r="C273" s="662" t="s">
        <v>65</v>
      </c>
      <c r="D273" s="659" t="s">
        <v>66</v>
      </c>
      <c r="E273" s="659" t="s">
        <v>1624</v>
      </c>
      <c r="F273" s="659">
        <v>31</v>
      </c>
      <c r="G273" s="787"/>
      <c r="H273" s="754"/>
    </row>
    <row r="274" spans="1:8" x14ac:dyDescent="0.3">
      <c r="A274" s="672" t="s">
        <v>1681</v>
      </c>
      <c r="B274" s="660" t="s">
        <v>319</v>
      </c>
      <c r="C274" s="662" t="s">
        <v>78</v>
      </c>
      <c r="D274" s="659" t="s">
        <v>503</v>
      </c>
      <c r="E274" s="659" t="s">
        <v>1624</v>
      </c>
      <c r="F274" s="659">
        <v>23</v>
      </c>
      <c r="G274" s="787"/>
      <c r="H274" s="754"/>
    </row>
    <row r="275" spans="1:8" x14ac:dyDescent="0.3">
      <c r="A275" s="672" t="s">
        <v>1681</v>
      </c>
      <c r="B275" s="660" t="s">
        <v>319</v>
      </c>
      <c r="C275" s="662" t="s">
        <v>117</v>
      </c>
      <c r="D275" s="659" t="s">
        <v>118</v>
      </c>
      <c r="E275" s="659" t="s">
        <v>1624</v>
      </c>
      <c r="F275" s="659">
        <v>24</v>
      </c>
      <c r="G275" s="787"/>
      <c r="H275" s="754"/>
    </row>
    <row r="276" spans="1:8" x14ac:dyDescent="0.3">
      <c r="A276" s="672" t="s">
        <v>1681</v>
      </c>
      <c r="B276" s="660" t="s">
        <v>319</v>
      </c>
      <c r="C276" s="662" t="s">
        <v>101</v>
      </c>
      <c r="D276" s="659" t="s">
        <v>127</v>
      </c>
      <c r="E276" s="659" t="s">
        <v>1624</v>
      </c>
      <c r="F276" s="659">
        <v>20</v>
      </c>
      <c r="G276" s="787"/>
      <c r="H276" s="754"/>
    </row>
    <row r="277" spans="1:8" ht="93.6" x14ac:dyDescent="0.3">
      <c r="A277" s="672" t="s">
        <v>1681</v>
      </c>
      <c r="B277" s="660" t="s">
        <v>319</v>
      </c>
      <c r="C277" s="662" t="s">
        <v>144</v>
      </c>
      <c r="D277" s="210" t="s">
        <v>145</v>
      </c>
      <c r="E277" s="659" t="s">
        <v>1624</v>
      </c>
      <c r="F277" s="659">
        <v>21</v>
      </c>
      <c r="G277" s="787"/>
      <c r="H277" s="754"/>
    </row>
    <row r="278" spans="1:8" ht="62.4" x14ac:dyDescent="0.3">
      <c r="A278" s="672" t="s">
        <v>1681</v>
      </c>
      <c r="B278" s="660" t="s">
        <v>319</v>
      </c>
      <c r="C278" s="662" t="s">
        <v>176</v>
      </c>
      <c r="D278" s="210" t="s">
        <v>177</v>
      </c>
      <c r="E278" s="659" t="s">
        <v>1624</v>
      </c>
      <c r="F278" s="659">
        <v>13</v>
      </c>
      <c r="G278" s="787"/>
      <c r="H278" s="754"/>
    </row>
    <row r="279" spans="1:8" x14ac:dyDescent="0.3">
      <c r="A279" s="672" t="s">
        <v>1681</v>
      </c>
      <c r="B279" s="660" t="s">
        <v>319</v>
      </c>
      <c r="C279" s="662" t="s">
        <v>183</v>
      </c>
      <c r="D279" s="686" t="s">
        <v>184</v>
      </c>
      <c r="E279" s="659" t="s">
        <v>1624</v>
      </c>
      <c r="F279" s="661">
        <v>12</v>
      </c>
      <c r="G279" s="790"/>
      <c r="H279" s="754"/>
    </row>
    <row r="280" spans="1:8" ht="62.4" x14ac:dyDescent="0.3">
      <c r="A280" s="672" t="s">
        <v>1681</v>
      </c>
      <c r="B280" s="660" t="s">
        <v>319</v>
      </c>
      <c r="C280" s="664" t="s">
        <v>1155</v>
      </c>
      <c r="D280" s="75" t="s">
        <v>116</v>
      </c>
      <c r="E280" s="664" t="s">
        <v>2233</v>
      </c>
      <c r="F280" s="664">
        <v>44</v>
      </c>
      <c r="G280" s="769">
        <f>SUM(F280,F281)</f>
        <v>72</v>
      </c>
      <c r="H280" s="754"/>
    </row>
    <row r="281" spans="1:8" x14ac:dyDescent="0.3">
      <c r="A281" s="672" t="s">
        <v>1681</v>
      </c>
      <c r="B281" s="660" t="s">
        <v>319</v>
      </c>
      <c r="C281" s="563" t="s">
        <v>526</v>
      </c>
      <c r="D281" s="13" t="s">
        <v>527</v>
      </c>
      <c r="E281" s="664" t="s">
        <v>2233</v>
      </c>
      <c r="F281" s="664">
        <v>28</v>
      </c>
      <c r="G281" s="806"/>
      <c r="H281" s="754"/>
    </row>
    <row r="282" spans="1:8" ht="62.4" x14ac:dyDescent="0.3">
      <c r="A282" s="672" t="s">
        <v>1681</v>
      </c>
      <c r="B282" s="660" t="s">
        <v>319</v>
      </c>
      <c r="C282" s="665" t="s">
        <v>1155</v>
      </c>
      <c r="D282" s="39" t="s">
        <v>116</v>
      </c>
      <c r="E282" s="13" t="s">
        <v>2141</v>
      </c>
      <c r="F282" s="665">
        <v>15</v>
      </c>
      <c r="G282" s="666">
        <v>15</v>
      </c>
      <c r="H282" s="754"/>
    </row>
    <row r="283" spans="1:8" ht="62.4" x14ac:dyDescent="0.3">
      <c r="A283" s="671" t="s">
        <v>1605</v>
      </c>
      <c r="B283" s="674" t="s">
        <v>530</v>
      </c>
      <c r="C283" s="671" t="s">
        <v>71</v>
      </c>
      <c r="D283" s="463" t="s">
        <v>116</v>
      </c>
      <c r="E283" s="674" t="s">
        <v>1624</v>
      </c>
      <c r="F283" s="467">
        <v>39</v>
      </c>
      <c r="G283" s="807">
        <f>SUM(F283,F284,F285,F286,F287,F288,F289,F290)</f>
        <v>140</v>
      </c>
    </row>
    <row r="284" spans="1:8" x14ac:dyDescent="0.3">
      <c r="A284" s="671" t="s">
        <v>1605</v>
      </c>
      <c r="B284" s="674" t="s">
        <v>530</v>
      </c>
      <c r="C284" s="671" t="s">
        <v>65</v>
      </c>
      <c r="D284" s="674" t="s">
        <v>66</v>
      </c>
      <c r="E284" s="674" t="s">
        <v>1624</v>
      </c>
      <c r="F284" s="467">
        <v>20</v>
      </c>
      <c r="G284" s="808"/>
    </row>
    <row r="285" spans="1:8" x14ac:dyDescent="0.3">
      <c r="A285" s="671" t="s">
        <v>1605</v>
      </c>
      <c r="B285" s="674" t="s">
        <v>530</v>
      </c>
      <c r="C285" s="671" t="s">
        <v>78</v>
      </c>
      <c r="D285" s="674" t="s">
        <v>503</v>
      </c>
      <c r="E285" s="674" t="s">
        <v>1624</v>
      </c>
      <c r="F285" s="467">
        <v>18</v>
      </c>
      <c r="G285" s="808"/>
    </row>
    <row r="286" spans="1:8" x14ac:dyDescent="0.3">
      <c r="A286" s="671" t="s">
        <v>1605</v>
      </c>
      <c r="B286" s="674" t="s">
        <v>530</v>
      </c>
      <c r="C286" s="671" t="s">
        <v>117</v>
      </c>
      <c r="D286" s="674" t="s">
        <v>118</v>
      </c>
      <c r="E286" s="674" t="s">
        <v>1624</v>
      </c>
      <c r="F286" s="467">
        <v>17</v>
      </c>
      <c r="G286" s="808"/>
    </row>
    <row r="287" spans="1:8" x14ac:dyDescent="0.3">
      <c r="A287" s="671" t="s">
        <v>1605</v>
      </c>
      <c r="B287" s="674" t="s">
        <v>530</v>
      </c>
      <c r="C287" s="671" t="s">
        <v>101</v>
      </c>
      <c r="D287" s="674" t="s">
        <v>127</v>
      </c>
      <c r="E287" s="674" t="s">
        <v>1624</v>
      </c>
      <c r="F287" s="467">
        <v>11</v>
      </c>
      <c r="G287" s="808"/>
    </row>
    <row r="288" spans="1:8" ht="93.6" x14ac:dyDescent="0.3">
      <c r="A288" s="671" t="s">
        <v>1605</v>
      </c>
      <c r="B288" s="674" t="s">
        <v>530</v>
      </c>
      <c r="C288" s="671" t="s">
        <v>144</v>
      </c>
      <c r="D288" s="463" t="s">
        <v>145</v>
      </c>
      <c r="E288" s="674" t="s">
        <v>1624</v>
      </c>
      <c r="F288" s="467">
        <v>12</v>
      </c>
      <c r="G288" s="808"/>
    </row>
    <row r="289" spans="1:7" x14ac:dyDescent="0.3">
      <c r="A289" s="671" t="s">
        <v>1605</v>
      </c>
      <c r="B289" s="674" t="s">
        <v>530</v>
      </c>
      <c r="C289" s="671" t="s">
        <v>157</v>
      </c>
      <c r="D289" s="674" t="s">
        <v>158</v>
      </c>
      <c r="E289" s="674" t="s">
        <v>1624</v>
      </c>
      <c r="F289" s="467">
        <v>11</v>
      </c>
      <c r="G289" s="808"/>
    </row>
    <row r="290" spans="1:7" ht="62.4" x14ac:dyDescent="0.3">
      <c r="A290" s="671" t="s">
        <v>1605</v>
      </c>
      <c r="B290" s="674" t="s">
        <v>530</v>
      </c>
      <c r="C290" s="671" t="s">
        <v>176</v>
      </c>
      <c r="D290" s="463" t="s">
        <v>177</v>
      </c>
      <c r="E290" s="674" t="s">
        <v>1624</v>
      </c>
      <c r="F290" s="467">
        <v>12</v>
      </c>
      <c r="G290" s="809"/>
    </row>
    <row r="291" spans="1:7" ht="62.4" x14ac:dyDescent="0.3">
      <c r="A291" s="672" t="s">
        <v>1647</v>
      </c>
      <c r="B291" s="660" t="s">
        <v>530</v>
      </c>
      <c r="C291" s="662" t="s">
        <v>71</v>
      </c>
      <c r="D291" s="210" t="s">
        <v>116</v>
      </c>
      <c r="E291" s="659" t="s">
        <v>1624</v>
      </c>
      <c r="F291" s="237">
        <v>27</v>
      </c>
      <c r="G291" s="783">
        <f>SUM(F291,F292)</f>
        <v>43</v>
      </c>
    </row>
    <row r="292" spans="1:7" x14ac:dyDescent="0.3">
      <c r="A292" s="672" t="s">
        <v>1647</v>
      </c>
      <c r="B292" s="660" t="s">
        <v>530</v>
      </c>
      <c r="C292" s="662" t="s">
        <v>65</v>
      </c>
      <c r="D292" s="659" t="s">
        <v>66</v>
      </c>
      <c r="E292" s="659" t="s">
        <v>1624</v>
      </c>
      <c r="F292" s="237">
        <v>16</v>
      </c>
      <c r="G292" s="785"/>
    </row>
    <row r="293" spans="1:7" ht="62.4" x14ac:dyDescent="0.3">
      <c r="A293" s="671" t="s">
        <v>1646</v>
      </c>
      <c r="B293" s="674" t="s">
        <v>530</v>
      </c>
      <c r="C293" s="671" t="s">
        <v>71</v>
      </c>
      <c r="D293" s="463" t="s">
        <v>116</v>
      </c>
      <c r="E293" s="674" t="s">
        <v>1624</v>
      </c>
      <c r="F293" s="467">
        <v>26</v>
      </c>
      <c r="G293" s="807">
        <f>SUM(F293,F294,F295,F296,F297,F298)</f>
        <v>99</v>
      </c>
    </row>
    <row r="294" spans="1:7" x14ac:dyDescent="0.3">
      <c r="A294" s="671" t="s">
        <v>1646</v>
      </c>
      <c r="B294" s="674" t="s">
        <v>530</v>
      </c>
      <c r="C294" s="671" t="s">
        <v>65</v>
      </c>
      <c r="D294" s="674" t="s">
        <v>66</v>
      </c>
      <c r="E294" s="674" t="s">
        <v>1624</v>
      </c>
      <c r="F294" s="467">
        <v>15</v>
      </c>
      <c r="G294" s="808"/>
    </row>
    <row r="295" spans="1:7" x14ac:dyDescent="0.3">
      <c r="A295" s="671" t="s">
        <v>1646</v>
      </c>
      <c r="B295" s="674" t="s">
        <v>530</v>
      </c>
      <c r="C295" s="671" t="s">
        <v>117</v>
      </c>
      <c r="D295" s="674" t="s">
        <v>118</v>
      </c>
      <c r="E295" s="674" t="s">
        <v>1624</v>
      </c>
      <c r="F295" s="467">
        <v>13</v>
      </c>
      <c r="G295" s="808"/>
    </row>
    <row r="296" spans="1:7" x14ac:dyDescent="0.3">
      <c r="A296" s="671" t="s">
        <v>1646</v>
      </c>
      <c r="B296" s="674" t="s">
        <v>530</v>
      </c>
      <c r="C296" s="671" t="s">
        <v>101</v>
      </c>
      <c r="D296" s="674" t="s">
        <v>127</v>
      </c>
      <c r="E296" s="674" t="s">
        <v>1624</v>
      </c>
      <c r="F296" s="467">
        <v>16</v>
      </c>
      <c r="G296" s="808"/>
    </row>
    <row r="297" spans="1:7" ht="93.6" x14ac:dyDescent="0.3">
      <c r="A297" s="671" t="s">
        <v>1646</v>
      </c>
      <c r="B297" s="674" t="s">
        <v>530</v>
      </c>
      <c r="C297" s="671" t="s">
        <v>144</v>
      </c>
      <c r="D297" s="463" t="s">
        <v>145</v>
      </c>
      <c r="E297" s="674" t="s">
        <v>1624</v>
      </c>
      <c r="F297" s="467">
        <v>11</v>
      </c>
      <c r="G297" s="808"/>
    </row>
    <row r="298" spans="1:7" x14ac:dyDescent="0.3">
      <c r="A298" s="671" t="s">
        <v>1646</v>
      </c>
      <c r="B298" s="674" t="s">
        <v>530</v>
      </c>
      <c r="C298" s="671" t="s">
        <v>157</v>
      </c>
      <c r="D298" s="674" t="s">
        <v>158</v>
      </c>
      <c r="E298" s="674" t="s">
        <v>1624</v>
      </c>
      <c r="F298" s="467">
        <v>18</v>
      </c>
      <c r="G298" s="809"/>
    </row>
    <row r="299" spans="1:7" ht="62.4" x14ac:dyDescent="0.3">
      <c r="A299" s="662" t="s">
        <v>1654</v>
      </c>
      <c r="B299" s="659" t="s">
        <v>530</v>
      </c>
      <c r="C299" s="659" t="s">
        <v>71</v>
      </c>
      <c r="D299" s="210" t="s">
        <v>116</v>
      </c>
      <c r="E299" s="659" t="s">
        <v>1624</v>
      </c>
      <c r="F299" s="659">
        <v>21</v>
      </c>
      <c r="G299" s="662">
        <v>21</v>
      </c>
    </row>
    <row r="300" spans="1:7" x14ac:dyDescent="0.3">
      <c r="A300" s="671" t="s">
        <v>1603</v>
      </c>
      <c r="B300" s="674" t="s">
        <v>530</v>
      </c>
      <c r="C300" s="671" t="s">
        <v>117</v>
      </c>
      <c r="D300" s="674" t="s">
        <v>118</v>
      </c>
      <c r="E300" s="674" t="s">
        <v>1603</v>
      </c>
      <c r="F300" s="467">
        <v>17</v>
      </c>
      <c r="G300" s="807">
        <v>45</v>
      </c>
    </row>
    <row r="301" spans="1:7" ht="93.6" x14ac:dyDescent="0.3">
      <c r="A301" s="671" t="s">
        <v>1603</v>
      </c>
      <c r="B301" s="674" t="s">
        <v>530</v>
      </c>
      <c r="C301" s="671" t="s">
        <v>144</v>
      </c>
      <c r="D301" s="463" t="s">
        <v>145</v>
      </c>
      <c r="E301" s="674" t="s">
        <v>1603</v>
      </c>
      <c r="F301" s="467">
        <v>17</v>
      </c>
      <c r="G301" s="808"/>
    </row>
    <row r="302" spans="1:7" x14ac:dyDescent="0.3">
      <c r="A302" s="671" t="s">
        <v>1603</v>
      </c>
      <c r="B302" s="674" t="s">
        <v>530</v>
      </c>
      <c r="C302" s="671" t="s">
        <v>78</v>
      </c>
      <c r="D302" s="674" t="s">
        <v>503</v>
      </c>
      <c r="E302" s="674" t="s">
        <v>1603</v>
      </c>
      <c r="F302" s="467">
        <v>11</v>
      </c>
      <c r="G302" s="809"/>
    </row>
    <row r="303" spans="1:7" ht="62.4" x14ac:dyDescent="0.3">
      <c r="A303" s="658" t="s">
        <v>1760</v>
      </c>
      <c r="B303" s="656" t="s">
        <v>530</v>
      </c>
      <c r="C303" s="658" t="s">
        <v>71</v>
      </c>
      <c r="D303" s="334" t="s">
        <v>116</v>
      </c>
      <c r="E303" s="656" t="s">
        <v>1760</v>
      </c>
      <c r="F303" s="663">
        <v>70</v>
      </c>
      <c r="G303" s="721">
        <f>SUM(F303,F304,F305,F306,F307,F308,F309,F310,F311,F312,F313,F314,F315,F316,F317,F318,F319)</f>
        <v>623</v>
      </c>
    </row>
    <row r="304" spans="1:7" x14ac:dyDescent="0.3">
      <c r="A304" s="658" t="s">
        <v>1760</v>
      </c>
      <c r="B304" s="656" t="s">
        <v>530</v>
      </c>
      <c r="C304" s="658" t="s">
        <v>65</v>
      </c>
      <c r="D304" s="656" t="s">
        <v>66</v>
      </c>
      <c r="E304" s="656" t="s">
        <v>1760</v>
      </c>
      <c r="F304" s="663">
        <v>72</v>
      </c>
      <c r="G304" s="722"/>
    </row>
    <row r="305" spans="1:7" x14ac:dyDescent="0.3">
      <c r="A305" s="658" t="s">
        <v>1760</v>
      </c>
      <c r="B305" s="656" t="s">
        <v>530</v>
      </c>
      <c r="C305" s="658" t="s">
        <v>101</v>
      </c>
      <c r="D305" s="656" t="s">
        <v>127</v>
      </c>
      <c r="E305" s="656" t="s">
        <v>1760</v>
      </c>
      <c r="F305" s="663">
        <v>66</v>
      </c>
      <c r="G305" s="722"/>
    </row>
    <row r="306" spans="1:7" x14ac:dyDescent="0.3">
      <c r="A306" s="658" t="s">
        <v>1760</v>
      </c>
      <c r="B306" s="656" t="s">
        <v>530</v>
      </c>
      <c r="C306" s="658" t="s">
        <v>78</v>
      </c>
      <c r="D306" s="656" t="s">
        <v>503</v>
      </c>
      <c r="E306" s="656" t="s">
        <v>1760</v>
      </c>
      <c r="F306" s="663">
        <v>49</v>
      </c>
      <c r="G306" s="722"/>
    </row>
    <row r="307" spans="1:7" x14ac:dyDescent="0.3">
      <c r="A307" s="658" t="s">
        <v>1760</v>
      </c>
      <c r="B307" s="656" t="s">
        <v>530</v>
      </c>
      <c r="C307" s="658" t="s">
        <v>117</v>
      </c>
      <c r="D307" s="656" t="s">
        <v>118</v>
      </c>
      <c r="E307" s="656" t="s">
        <v>1760</v>
      </c>
      <c r="F307" s="663">
        <v>61</v>
      </c>
      <c r="G307" s="722"/>
    </row>
    <row r="308" spans="1:7" ht="93.6" x14ac:dyDescent="0.3">
      <c r="A308" s="658" t="s">
        <v>1760</v>
      </c>
      <c r="B308" s="656" t="s">
        <v>530</v>
      </c>
      <c r="C308" s="658" t="s">
        <v>144</v>
      </c>
      <c r="D308" s="210" t="s">
        <v>145</v>
      </c>
      <c r="E308" s="656" t="s">
        <v>1760</v>
      </c>
      <c r="F308" s="663">
        <v>43</v>
      </c>
      <c r="G308" s="722"/>
    </row>
    <row r="309" spans="1:7" x14ac:dyDescent="0.3">
      <c r="A309" s="658" t="s">
        <v>1760</v>
      </c>
      <c r="B309" s="656" t="s">
        <v>530</v>
      </c>
      <c r="C309" s="658" t="s">
        <v>157</v>
      </c>
      <c r="D309" s="656" t="s">
        <v>158</v>
      </c>
      <c r="E309" s="656" t="s">
        <v>1760</v>
      </c>
      <c r="F309" s="663">
        <v>48</v>
      </c>
      <c r="G309" s="722"/>
    </row>
    <row r="310" spans="1:7" x14ac:dyDescent="0.3">
      <c r="A310" s="658" t="s">
        <v>1760</v>
      </c>
      <c r="B310" s="656" t="s">
        <v>530</v>
      </c>
      <c r="C310" s="658" t="s">
        <v>297</v>
      </c>
      <c r="D310" s="656" t="s">
        <v>188</v>
      </c>
      <c r="E310" s="656" t="s">
        <v>1760</v>
      </c>
      <c r="F310" s="663">
        <v>38</v>
      </c>
      <c r="G310" s="722"/>
    </row>
    <row r="311" spans="1:7" ht="78" x14ac:dyDescent="0.3">
      <c r="A311" s="658" t="s">
        <v>1760</v>
      </c>
      <c r="B311" s="656" t="s">
        <v>530</v>
      </c>
      <c r="C311" s="658" t="s">
        <v>165</v>
      </c>
      <c r="D311" s="334" t="s">
        <v>306</v>
      </c>
      <c r="E311" s="656" t="s">
        <v>1760</v>
      </c>
      <c r="F311" s="663">
        <v>30</v>
      </c>
      <c r="G311" s="722"/>
    </row>
    <row r="312" spans="1:7" ht="62.4" x14ac:dyDescent="0.3">
      <c r="A312" s="658" t="s">
        <v>1760</v>
      </c>
      <c r="B312" s="656" t="s">
        <v>530</v>
      </c>
      <c r="C312" s="658" t="s">
        <v>176</v>
      </c>
      <c r="D312" s="210" t="s">
        <v>177</v>
      </c>
      <c r="E312" s="656" t="s">
        <v>1760</v>
      </c>
      <c r="F312" s="663">
        <v>16</v>
      </c>
      <c r="G312" s="722"/>
    </row>
    <row r="313" spans="1:7" ht="46.8" x14ac:dyDescent="0.3">
      <c r="A313" s="658" t="s">
        <v>1760</v>
      </c>
      <c r="B313" s="656" t="s">
        <v>530</v>
      </c>
      <c r="C313" s="658" t="s">
        <v>174</v>
      </c>
      <c r="D313" s="210" t="s">
        <v>175</v>
      </c>
      <c r="E313" s="656" t="s">
        <v>1760</v>
      </c>
      <c r="F313" s="663">
        <v>28</v>
      </c>
      <c r="G313" s="722"/>
    </row>
    <row r="314" spans="1:7" x14ac:dyDescent="0.3">
      <c r="A314" s="658" t="s">
        <v>1760</v>
      </c>
      <c r="B314" s="656" t="s">
        <v>530</v>
      </c>
      <c r="C314" s="658" t="s">
        <v>244</v>
      </c>
      <c r="D314" s="656" t="s">
        <v>184</v>
      </c>
      <c r="E314" s="656" t="s">
        <v>1760</v>
      </c>
      <c r="F314" s="663">
        <v>27</v>
      </c>
      <c r="G314" s="722"/>
    </row>
    <row r="315" spans="1:7" ht="78" x14ac:dyDescent="0.3">
      <c r="A315" s="658" t="s">
        <v>1760</v>
      </c>
      <c r="B315" s="656" t="s">
        <v>530</v>
      </c>
      <c r="C315" s="658" t="s">
        <v>252</v>
      </c>
      <c r="D315" s="334" t="s">
        <v>253</v>
      </c>
      <c r="E315" s="656" t="s">
        <v>1760</v>
      </c>
      <c r="F315" s="663">
        <v>18</v>
      </c>
      <c r="G315" s="722"/>
    </row>
    <row r="316" spans="1:7" ht="78" x14ac:dyDescent="0.3">
      <c r="A316" s="658" t="s">
        <v>1760</v>
      </c>
      <c r="B316" s="656" t="s">
        <v>530</v>
      </c>
      <c r="C316" s="658" t="s">
        <v>226</v>
      </c>
      <c r="D316" s="334" t="s">
        <v>227</v>
      </c>
      <c r="E316" s="656" t="s">
        <v>1760</v>
      </c>
      <c r="F316" s="663">
        <v>16</v>
      </c>
      <c r="G316" s="722"/>
    </row>
    <row r="317" spans="1:7" x14ac:dyDescent="0.3">
      <c r="A317" s="658" t="s">
        <v>1760</v>
      </c>
      <c r="B317" s="656" t="s">
        <v>530</v>
      </c>
      <c r="C317" s="658" t="s">
        <v>323</v>
      </c>
      <c r="D317" s="659" t="s">
        <v>324</v>
      </c>
      <c r="E317" s="656" t="s">
        <v>1760</v>
      </c>
      <c r="F317" s="663">
        <v>14</v>
      </c>
      <c r="G317" s="722"/>
    </row>
    <row r="318" spans="1:7" x14ac:dyDescent="0.3">
      <c r="A318" s="658" t="s">
        <v>1760</v>
      </c>
      <c r="B318" s="656" t="s">
        <v>530</v>
      </c>
      <c r="C318" s="658" t="s">
        <v>86</v>
      </c>
      <c r="D318" s="656" t="s">
        <v>87</v>
      </c>
      <c r="E318" s="656" t="s">
        <v>1760</v>
      </c>
      <c r="F318" s="663">
        <v>16</v>
      </c>
      <c r="G318" s="722"/>
    </row>
    <row r="319" spans="1:7" x14ac:dyDescent="0.3">
      <c r="A319" s="658" t="s">
        <v>1760</v>
      </c>
      <c r="B319" s="656" t="s">
        <v>530</v>
      </c>
      <c r="C319" s="658" t="s">
        <v>1796</v>
      </c>
      <c r="D319" s="656" t="s">
        <v>1797</v>
      </c>
      <c r="E319" s="656" t="s">
        <v>1760</v>
      </c>
      <c r="F319" s="663">
        <v>11</v>
      </c>
      <c r="G319" s="723"/>
    </row>
    <row r="320" spans="1:7" ht="62.4" x14ac:dyDescent="0.3">
      <c r="A320" s="671" t="s">
        <v>1799</v>
      </c>
      <c r="B320" s="674" t="s">
        <v>530</v>
      </c>
      <c r="C320" s="671" t="s">
        <v>71</v>
      </c>
      <c r="D320" s="463" t="s">
        <v>116</v>
      </c>
      <c r="E320" s="674" t="s">
        <v>1760</v>
      </c>
      <c r="F320" s="467">
        <v>49</v>
      </c>
      <c r="G320" s="807">
        <f>SUM(F320,F321,F322,F323,F324,F325,F326)</f>
        <v>181</v>
      </c>
    </row>
    <row r="321" spans="1:8" x14ac:dyDescent="0.3">
      <c r="A321" s="671" t="s">
        <v>1799</v>
      </c>
      <c r="B321" s="674" t="s">
        <v>530</v>
      </c>
      <c r="C321" s="671" t="s">
        <v>65</v>
      </c>
      <c r="D321" s="674" t="s">
        <v>66</v>
      </c>
      <c r="E321" s="674" t="s">
        <v>1760</v>
      </c>
      <c r="F321" s="467">
        <v>43</v>
      </c>
      <c r="G321" s="808"/>
    </row>
    <row r="322" spans="1:8" x14ac:dyDescent="0.3">
      <c r="A322" s="671" t="s">
        <v>1799</v>
      </c>
      <c r="B322" s="674" t="s">
        <v>530</v>
      </c>
      <c r="C322" s="671" t="s">
        <v>101</v>
      </c>
      <c r="D322" s="674" t="s">
        <v>127</v>
      </c>
      <c r="E322" s="674" t="s">
        <v>1760</v>
      </c>
      <c r="F322" s="467">
        <v>18</v>
      </c>
      <c r="G322" s="808"/>
    </row>
    <row r="323" spans="1:8" x14ac:dyDescent="0.3">
      <c r="A323" s="671" t="s">
        <v>1799</v>
      </c>
      <c r="B323" s="674" t="s">
        <v>530</v>
      </c>
      <c r="C323" s="671" t="s">
        <v>78</v>
      </c>
      <c r="D323" s="674" t="s">
        <v>503</v>
      </c>
      <c r="E323" s="674" t="s">
        <v>1760</v>
      </c>
      <c r="F323" s="467">
        <v>24</v>
      </c>
      <c r="G323" s="808"/>
    </row>
    <row r="324" spans="1:8" x14ac:dyDescent="0.3">
      <c r="A324" s="674" t="s">
        <v>1799</v>
      </c>
      <c r="B324" s="674" t="s">
        <v>530</v>
      </c>
      <c r="C324" s="671" t="s">
        <v>117</v>
      </c>
      <c r="D324" s="674" t="s">
        <v>118</v>
      </c>
      <c r="E324" s="674" t="s">
        <v>1760</v>
      </c>
      <c r="F324" s="467">
        <v>14</v>
      </c>
      <c r="G324" s="808"/>
    </row>
    <row r="325" spans="1:8" ht="93.6" x14ac:dyDescent="0.3">
      <c r="A325" s="674" t="s">
        <v>1799</v>
      </c>
      <c r="B325" s="674" t="s">
        <v>530</v>
      </c>
      <c r="C325" s="671" t="s">
        <v>144</v>
      </c>
      <c r="D325" s="463" t="s">
        <v>145</v>
      </c>
      <c r="E325" s="674" t="s">
        <v>1760</v>
      </c>
      <c r="F325" s="467">
        <v>18</v>
      </c>
      <c r="G325" s="808"/>
    </row>
    <row r="326" spans="1:8" x14ac:dyDescent="0.3">
      <c r="A326" s="674" t="s">
        <v>1799</v>
      </c>
      <c r="B326" s="674" t="s">
        <v>530</v>
      </c>
      <c r="C326" s="671" t="s">
        <v>157</v>
      </c>
      <c r="D326" s="674" t="s">
        <v>158</v>
      </c>
      <c r="E326" s="674" t="s">
        <v>1760</v>
      </c>
      <c r="F326" s="467">
        <v>15</v>
      </c>
      <c r="G326" s="809"/>
    </row>
    <row r="327" spans="1:8" x14ac:dyDescent="0.3">
      <c r="A327" s="662" t="s">
        <v>1877</v>
      </c>
      <c r="B327" s="659" t="s">
        <v>64</v>
      </c>
      <c r="C327" s="662" t="s">
        <v>65</v>
      </c>
      <c r="D327" s="659" t="s">
        <v>66</v>
      </c>
      <c r="E327" s="659" t="s">
        <v>1877</v>
      </c>
      <c r="F327" s="237">
        <v>21</v>
      </c>
      <c r="G327" s="813">
        <f>SUM(F327,F328)</f>
        <v>35</v>
      </c>
      <c r="H327" s="778">
        <f>SUM(G327,G329)</f>
        <v>47</v>
      </c>
    </row>
    <row r="328" spans="1:8" x14ac:dyDescent="0.3">
      <c r="A328" s="662" t="s">
        <v>1877</v>
      </c>
      <c r="B328" s="659" t="s">
        <v>64</v>
      </c>
      <c r="C328" s="662" t="s">
        <v>78</v>
      </c>
      <c r="D328" s="659" t="s">
        <v>79</v>
      </c>
      <c r="E328" s="659" t="s">
        <v>1877</v>
      </c>
      <c r="F328" s="237">
        <v>14</v>
      </c>
      <c r="G328" s="817"/>
      <c r="H328" s="779"/>
    </row>
    <row r="329" spans="1:8" ht="62.4" x14ac:dyDescent="0.3">
      <c r="A329" s="662" t="s">
        <v>1877</v>
      </c>
      <c r="B329" s="659" t="s">
        <v>64</v>
      </c>
      <c r="C329" s="659" t="s">
        <v>71</v>
      </c>
      <c r="D329" s="210" t="s">
        <v>116</v>
      </c>
      <c r="E329" s="659" t="s">
        <v>1889</v>
      </c>
      <c r="F329" s="659">
        <v>12</v>
      </c>
      <c r="G329" s="292">
        <v>12</v>
      </c>
      <c r="H329" s="780"/>
    </row>
    <row r="330" spans="1:8" x14ac:dyDescent="0.3">
      <c r="A330" s="671" t="s">
        <v>1878</v>
      </c>
      <c r="B330" s="674" t="s">
        <v>64</v>
      </c>
      <c r="C330" s="671" t="s">
        <v>297</v>
      </c>
      <c r="D330" s="674" t="s">
        <v>188</v>
      </c>
      <c r="E330" s="677" t="s">
        <v>1878</v>
      </c>
      <c r="F330" s="677">
        <v>36</v>
      </c>
      <c r="G330" s="810">
        <f>SUM(F330,F331,F332,F333,F334,F335)</f>
        <v>138</v>
      </c>
      <c r="H330" s="775">
        <f>SUM(G330,G336)</f>
        <v>157</v>
      </c>
    </row>
    <row r="331" spans="1:8" x14ac:dyDescent="0.3">
      <c r="A331" s="671" t="s">
        <v>1878</v>
      </c>
      <c r="B331" s="674" t="s">
        <v>64</v>
      </c>
      <c r="C331" s="671" t="s">
        <v>101</v>
      </c>
      <c r="D331" s="674" t="s">
        <v>102</v>
      </c>
      <c r="E331" s="674" t="s">
        <v>1878</v>
      </c>
      <c r="F331" s="674">
        <v>24</v>
      </c>
      <c r="G331" s="811"/>
      <c r="H331" s="776"/>
    </row>
    <row r="332" spans="1:8" x14ac:dyDescent="0.3">
      <c r="A332" s="671" t="s">
        <v>1878</v>
      </c>
      <c r="B332" s="674" t="s">
        <v>64</v>
      </c>
      <c r="C332" s="671" t="s">
        <v>117</v>
      </c>
      <c r="D332" s="674" t="s">
        <v>118</v>
      </c>
      <c r="E332" s="674" t="s">
        <v>1878</v>
      </c>
      <c r="F332" s="674">
        <v>28</v>
      </c>
      <c r="G332" s="811"/>
      <c r="H332" s="776"/>
    </row>
    <row r="333" spans="1:8" x14ac:dyDescent="0.3">
      <c r="A333" s="671" t="s">
        <v>1878</v>
      </c>
      <c r="B333" s="674" t="s">
        <v>64</v>
      </c>
      <c r="C333" s="671" t="s">
        <v>78</v>
      </c>
      <c r="D333" s="674" t="s">
        <v>503</v>
      </c>
      <c r="E333" s="674" t="s">
        <v>1878</v>
      </c>
      <c r="F333" s="674">
        <v>13</v>
      </c>
      <c r="G333" s="811"/>
      <c r="H333" s="776"/>
    </row>
    <row r="334" spans="1:8" x14ac:dyDescent="0.3">
      <c r="A334" s="671" t="s">
        <v>1878</v>
      </c>
      <c r="B334" s="674" t="s">
        <v>64</v>
      </c>
      <c r="C334" s="671" t="s">
        <v>65</v>
      </c>
      <c r="D334" s="674" t="s">
        <v>66</v>
      </c>
      <c r="E334" s="674" t="s">
        <v>1878</v>
      </c>
      <c r="F334" s="674">
        <v>19</v>
      </c>
      <c r="G334" s="811"/>
      <c r="H334" s="776"/>
    </row>
    <row r="335" spans="1:8" ht="78" x14ac:dyDescent="0.3">
      <c r="A335" s="671" t="s">
        <v>1878</v>
      </c>
      <c r="B335" s="674" t="s">
        <v>64</v>
      </c>
      <c r="C335" s="671" t="s">
        <v>284</v>
      </c>
      <c r="D335" s="463" t="s">
        <v>285</v>
      </c>
      <c r="E335" s="674" t="s">
        <v>1878</v>
      </c>
      <c r="F335" s="674">
        <v>18</v>
      </c>
      <c r="G335" s="812"/>
      <c r="H335" s="776"/>
    </row>
    <row r="336" spans="1:8" ht="62.4" x14ac:dyDescent="0.3">
      <c r="A336" s="671" t="s">
        <v>1878</v>
      </c>
      <c r="B336" s="674" t="s">
        <v>64</v>
      </c>
      <c r="C336" s="671" t="s">
        <v>71</v>
      </c>
      <c r="D336" s="596" t="s">
        <v>116</v>
      </c>
      <c r="E336" s="674" t="s">
        <v>1889</v>
      </c>
      <c r="F336" s="467">
        <v>19</v>
      </c>
      <c r="G336" s="484">
        <v>19</v>
      </c>
      <c r="H336" s="777"/>
    </row>
    <row r="337" spans="1:8" ht="62.4" x14ac:dyDescent="0.3">
      <c r="A337" s="672" t="s">
        <v>1879</v>
      </c>
      <c r="B337" s="660" t="s">
        <v>77</v>
      </c>
      <c r="C337" s="662" t="s">
        <v>71</v>
      </c>
      <c r="D337" s="210" t="s">
        <v>116</v>
      </c>
      <c r="E337" s="659" t="s">
        <v>1889</v>
      </c>
      <c r="F337" s="237">
        <v>92</v>
      </c>
      <c r="G337" s="813">
        <f>SUM(F337,F338,F339,F340,F341,F342,F343,F344,F345)</f>
        <v>250</v>
      </c>
      <c r="H337" s="778">
        <f>SUM(G337,G346)</f>
        <v>341</v>
      </c>
    </row>
    <row r="338" spans="1:8" x14ac:dyDescent="0.3">
      <c r="A338" s="672" t="s">
        <v>1879</v>
      </c>
      <c r="B338" s="660" t="s">
        <v>77</v>
      </c>
      <c r="C338" s="662" t="s">
        <v>78</v>
      </c>
      <c r="D338" s="659" t="s">
        <v>503</v>
      </c>
      <c r="E338" s="659" t="s">
        <v>1889</v>
      </c>
      <c r="F338" s="237">
        <v>14</v>
      </c>
      <c r="G338" s="814"/>
      <c r="H338" s="779"/>
    </row>
    <row r="339" spans="1:8" x14ac:dyDescent="0.3">
      <c r="A339" s="672" t="s">
        <v>1879</v>
      </c>
      <c r="B339" s="660" t="s">
        <v>77</v>
      </c>
      <c r="C339" s="662" t="s">
        <v>65</v>
      </c>
      <c r="D339" s="659" t="s">
        <v>66</v>
      </c>
      <c r="E339" s="659" t="s">
        <v>1889</v>
      </c>
      <c r="F339" s="237">
        <v>41</v>
      </c>
      <c r="G339" s="814"/>
      <c r="H339" s="779"/>
    </row>
    <row r="340" spans="1:8" x14ac:dyDescent="0.3">
      <c r="A340" s="672" t="s">
        <v>1879</v>
      </c>
      <c r="B340" s="660" t="s">
        <v>77</v>
      </c>
      <c r="C340" s="662" t="s">
        <v>101</v>
      </c>
      <c r="D340" s="659" t="s">
        <v>102</v>
      </c>
      <c r="E340" s="659" t="s">
        <v>1889</v>
      </c>
      <c r="F340" s="237">
        <v>25</v>
      </c>
      <c r="G340" s="814"/>
      <c r="H340" s="779"/>
    </row>
    <row r="341" spans="1:8" x14ac:dyDescent="0.3">
      <c r="A341" s="672" t="s">
        <v>1879</v>
      </c>
      <c r="B341" s="660" t="s">
        <v>77</v>
      </c>
      <c r="C341" s="662" t="s">
        <v>157</v>
      </c>
      <c r="D341" s="659" t="s">
        <v>158</v>
      </c>
      <c r="E341" s="659" t="s">
        <v>1889</v>
      </c>
      <c r="F341" s="237">
        <v>16</v>
      </c>
      <c r="G341" s="814"/>
      <c r="H341" s="779"/>
    </row>
    <row r="342" spans="1:8" ht="62.4" x14ac:dyDescent="0.3">
      <c r="A342" s="672" t="s">
        <v>1879</v>
      </c>
      <c r="B342" s="660" t="s">
        <v>77</v>
      </c>
      <c r="C342" s="662" t="s">
        <v>176</v>
      </c>
      <c r="D342" s="210" t="s">
        <v>177</v>
      </c>
      <c r="E342" s="659" t="s">
        <v>1889</v>
      </c>
      <c r="F342" s="237">
        <v>14</v>
      </c>
      <c r="G342" s="814"/>
      <c r="H342" s="779"/>
    </row>
    <row r="343" spans="1:8" x14ac:dyDescent="0.3">
      <c r="A343" s="672" t="s">
        <v>1879</v>
      </c>
      <c r="B343" s="660" t="s">
        <v>77</v>
      </c>
      <c r="C343" s="662" t="s">
        <v>117</v>
      </c>
      <c r="D343" s="659" t="s">
        <v>118</v>
      </c>
      <c r="E343" s="659" t="s">
        <v>1889</v>
      </c>
      <c r="F343" s="237">
        <v>21</v>
      </c>
      <c r="G343" s="814"/>
      <c r="H343" s="779"/>
    </row>
    <row r="344" spans="1:8" ht="93.6" x14ac:dyDescent="0.3">
      <c r="A344" s="672" t="s">
        <v>1879</v>
      </c>
      <c r="B344" s="660" t="s">
        <v>77</v>
      </c>
      <c r="C344" s="662" t="s">
        <v>1372</v>
      </c>
      <c r="D344" s="210" t="s">
        <v>145</v>
      </c>
      <c r="E344" s="659" t="s">
        <v>1889</v>
      </c>
      <c r="F344" s="237">
        <v>16</v>
      </c>
      <c r="G344" s="814"/>
      <c r="H344" s="779"/>
    </row>
    <row r="345" spans="1:8" x14ac:dyDescent="0.3">
      <c r="A345" s="672" t="s">
        <v>1879</v>
      </c>
      <c r="B345" s="660" t="s">
        <v>77</v>
      </c>
      <c r="C345" s="662" t="s">
        <v>183</v>
      </c>
      <c r="D345" s="659" t="s">
        <v>184</v>
      </c>
      <c r="E345" s="659" t="s">
        <v>1889</v>
      </c>
      <c r="F345" s="237">
        <v>11</v>
      </c>
      <c r="G345" s="815"/>
      <c r="H345" s="779"/>
    </row>
    <row r="346" spans="1:8" ht="62.4" x14ac:dyDescent="0.3">
      <c r="A346" s="672" t="s">
        <v>1879</v>
      </c>
      <c r="B346" s="660" t="s">
        <v>77</v>
      </c>
      <c r="C346" s="670" t="s">
        <v>1155</v>
      </c>
      <c r="D346" s="82" t="s">
        <v>116</v>
      </c>
      <c r="E346" s="670" t="s">
        <v>2142</v>
      </c>
      <c r="F346" s="670">
        <v>63</v>
      </c>
      <c r="G346" s="683">
        <f>SUM(F346,F347)</f>
        <v>91</v>
      </c>
      <c r="H346" s="779"/>
    </row>
    <row r="347" spans="1:8" x14ac:dyDescent="0.3">
      <c r="A347" s="672" t="s">
        <v>1879</v>
      </c>
      <c r="B347" s="660" t="s">
        <v>77</v>
      </c>
      <c r="C347" s="670" t="s">
        <v>86</v>
      </c>
      <c r="D347" s="670" t="s">
        <v>315</v>
      </c>
      <c r="E347" s="670" t="s">
        <v>2142</v>
      </c>
      <c r="F347" s="670">
        <v>28</v>
      </c>
      <c r="G347" s="595"/>
      <c r="H347" s="780"/>
    </row>
    <row r="348" spans="1:8" ht="62.4" x14ac:dyDescent="0.3">
      <c r="A348" s="671" t="s">
        <v>1991</v>
      </c>
      <c r="B348" s="674" t="s">
        <v>319</v>
      </c>
      <c r="C348" s="671" t="s">
        <v>71</v>
      </c>
      <c r="D348" s="463" t="s">
        <v>116</v>
      </c>
      <c r="E348" s="674" t="s">
        <v>1889</v>
      </c>
      <c r="F348" s="467">
        <v>33</v>
      </c>
      <c r="G348" s="799">
        <f>SUM(F348,F349,F350)</f>
        <v>84</v>
      </c>
      <c r="H348" s="775">
        <f>SUM(G348,G351)</f>
        <v>152</v>
      </c>
    </row>
    <row r="349" spans="1:8" x14ac:dyDescent="0.3">
      <c r="A349" s="671" t="s">
        <v>1991</v>
      </c>
      <c r="B349" s="674" t="s">
        <v>319</v>
      </c>
      <c r="C349" s="671" t="s">
        <v>78</v>
      </c>
      <c r="D349" s="674" t="s">
        <v>503</v>
      </c>
      <c r="E349" s="674" t="s">
        <v>1889</v>
      </c>
      <c r="F349" s="467">
        <v>32</v>
      </c>
      <c r="G349" s="800"/>
      <c r="H349" s="776"/>
    </row>
    <row r="350" spans="1:8" ht="62.4" x14ac:dyDescent="0.3">
      <c r="A350" s="671" t="s">
        <v>1991</v>
      </c>
      <c r="B350" s="674" t="s">
        <v>319</v>
      </c>
      <c r="C350" s="671" t="s">
        <v>176</v>
      </c>
      <c r="D350" s="463" t="s">
        <v>177</v>
      </c>
      <c r="E350" s="674" t="s">
        <v>1889</v>
      </c>
      <c r="F350" s="467">
        <v>19</v>
      </c>
      <c r="G350" s="801"/>
      <c r="H350" s="776"/>
    </row>
    <row r="351" spans="1:8" ht="62.4" x14ac:dyDescent="0.3">
      <c r="A351" s="671" t="s">
        <v>1991</v>
      </c>
      <c r="B351" s="674" t="s">
        <v>319</v>
      </c>
      <c r="C351" s="680" t="s">
        <v>1155</v>
      </c>
      <c r="D351" s="438" t="s">
        <v>116</v>
      </c>
      <c r="E351" s="680" t="s">
        <v>2142</v>
      </c>
      <c r="F351" s="680">
        <v>68</v>
      </c>
      <c r="G351" s="688">
        <v>68</v>
      </c>
      <c r="H351" s="777"/>
    </row>
    <row r="352" spans="1:8" ht="62.4" x14ac:dyDescent="0.3">
      <c r="A352" s="662" t="s">
        <v>1858</v>
      </c>
      <c r="B352" s="659" t="s">
        <v>64</v>
      </c>
      <c r="C352" s="662" t="s">
        <v>71</v>
      </c>
      <c r="D352" s="210" t="s">
        <v>116</v>
      </c>
      <c r="E352" s="659" t="s">
        <v>1889</v>
      </c>
      <c r="F352" s="237">
        <v>23</v>
      </c>
      <c r="G352" s="816">
        <f>SUM(F352,F353,F354,F355,F356)</f>
        <v>102</v>
      </c>
      <c r="H352" s="778">
        <f>SUM(G352,G357)</f>
        <v>137</v>
      </c>
    </row>
    <row r="353" spans="1:8" x14ac:dyDescent="0.3">
      <c r="A353" s="662" t="s">
        <v>1858</v>
      </c>
      <c r="B353" s="659" t="s">
        <v>64</v>
      </c>
      <c r="C353" s="662" t="s">
        <v>78</v>
      </c>
      <c r="D353" s="659" t="s">
        <v>503</v>
      </c>
      <c r="E353" s="659" t="s">
        <v>1889</v>
      </c>
      <c r="F353" s="237">
        <v>14</v>
      </c>
      <c r="G353" s="814"/>
      <c r="H353" s="779"/>
    </row>
    <row r="354" spans="1:8" x14ac:dyDescent="0.3">
      <c r="A354" s="662" t="s">
        <v>1858</v>
      </c>
      <c r="B354" s="659" t="s">
        <v>64</v>
      </c>
      <c r="C354" s="662" t="s">
        <v>65</v>
      </c>
      <c r="D354" s="659" t="s">
        <v>66</v>
      </c>
      <c r="E354" s="659" t="s">
        <v>1889</v>
      </c>
      <c r="F354" s="237">
        <v>27</v>
      </c>
      <c r="G354" s="814"/>
      <c r="H354" s="779"/>
    </row>
    <row r="355" spans="1:8" x14ac:dyDescent="0.3">
      <c r="A355" s="662" t="s">
        <v>1858</v>
      </c>
      <c r="B355" s="659" t="s">
        <v>64</v>
      </c>
      <c r="C355" s="662" t="s">
        <v>101</v>
      </c>
      <c r="D355" s="659" t="s">
        <v>102</v>
      </c>
      <c r="E355" s="659" t="s">
        <v>1889</v>
      </c>
      <c r="F355" s="237">
        <v>18</v>
      </c>
      <c r="G355" s="814"/>
      <c r="H355" s="779"/>
    </row>
    <row r="356" spans="1:8" x14ac:dyDescent="0.3">
      <c r="A356" s="662" t="s">
        <v>1858</v>
      </c>
      <c r="B356" s="659" t="s">
        <v>64</v>
      </c>
      <c r="C356" s="662" t="s">
        <v>157</v>
      </c>
      <c r="D356" s="659" t="s">
        <v>158</v>
      </c>
      <c r="E356" s="659" t="s">
        <v>1889</v>
      </c>
      <c r="F356" s="237">
        <v>20</v>
      </c>
      <c r="G356" s="817"/>
      <c r="H356" s="779"/>
    </row>
    <row r="357" spans="1:8" x14ac:dyDescent="0.3">
      <c r="A357" s="662" t="s">
        <v>1858</v>
      </c>
      <c r="B357" s="659" t="s">
        <v>64</v>
      </c>
      <c r="C357" s="659" t="s">
        <v>297</v>
      </c>
      <c r="D357" s="659" t="s">
        <v>188</v>
      </c>
      <c r="E357" s="659" t="s">
        <v>1858</v>
      </c>
      <c r="F357" s="659">
        <v>19</v>
      </c>
      <c r="G357" s="781">
        <f>SUM(F357,F358)</f>
        <v>35</v>
      </c>
      <c r="H357" s="779"/>
    </row>
    <row r="358" spans="1:8" x14ac:dyDescent="0.3">
      <c r="A358" s="662" t="s">
        <v>1858</v>
      </c>
      <c r="B358" s="659" t="s">
        <v>64</v>
      </c>
      <c r="C358" s="676" t="s">
        <v>117</v>
      </c>
      <c r="D358" s="661" t="s">
        <v>118</v>
      </c>
      <c r="E358" s="659" t="s">
        <v>1858</v>
      </c>
      <c r="F358" s="661">
        <v>16</v>
      </c>
      <c r="G358" s="782"/>
      <c r="H358" s="780"/>
    </row>
    <row r="359" spans="1:8" x14ac:dyDescent="0.3">
      <c r="A359" s="671" t="s">
        <v>1889</v>
      </c>
      <c r="B359" s="674" t="s">
        <v>530</v>
      </c>
      <c r="C359" s="674" t="s">
        <v>78</v>
      </c>
      <c r="D359" s="674" t="s">
        <v>503</v>
      </c>
      <c r="E359" s="674" t="s">
        <v>1889</v>
      </c>
      <c r="F359" s="674">
        <v>54</v>
      </c>
      <c r="G359" s="671">
        <v>54</v>
      </c>
    </row>
    <row r="360" spans="1:8" ht="93.6" x14ac:dyDescent="0.3">
      <c r="A360" s="659" t="s">
        <v>2008</v>
      </c>
      <c r="B360" s="659" t="s">
        <v>319</v>
      </c>
      <c r="C360" s="659" t="s">
        <v>244</v>
      </c>
      <c r="D360" s="210" t="s">
        <v>245</v>
      </c>
      <c r="E360" s="659" t="s">
        <v>1889</v>
      </c>
      <c r="F360" s="659">
        <v>19</v>
      </c>
      <c r="G360" s="662">
        <v>19</v>
      </c>
    </row>
    <row r="361" spans="1:8" ht="93.6" x14ac:dyDescent="0.3">
      <c r="A361" s="674" t="s">
        <v>1859</v>
      </c>
      <c r="B361" s="674" t="s">
        <v>64</v>
      </c>
      <c r="C361" s="671" t="s">
        <v>1372</v>
      </c>
      <c r="D361" s="463" t="s">
        <v>145</v>
      </c>
      <c r="E361" s="674" t="s">
        <v>1859</v>
      </c>
      <c r="F361" s="674">
        <v>11</v>
      </c>
      <c r="G361" s="671">
        <v>11</v>
      </c>
    </row>
    <row r="362" spans="1:8" ht="62.4" x14ac:dyDescent="0.3">
      <c r="A362" s="659" t="s">
        <v>709</v>
      </c>
      <c r="B362" s="659" t="s">
        <v>200</v>
      </c>
      <c r="C362" s="662" t="s">
        <v>1155</v>
      </c>
      <c r="D362" s="210" t="s">
        <v>116</v>
      </c>
      <c r="E362" s="659" t="s">
        <v>2059</v>
      </c>
      <c r="F362" s="237">
        <v>60</v>
      </c>
      <c r="G362" s="813">
        <f>SUM(F362,F363)</f>
        <v>71</v>
      </c>
      <c r="H362" s="778">
        <f>SUM(G362,G364)</f>
        <v>94</v>
      </c>
    </row>
    <row r="363" spans="1:8" ht="62.4" x14ac:dyDescent="0.3">
      <c r="A363" s="659" t="s">
        <v>709</v>
      </c>
      <c r="B363" s="659" t="s">
        <v>200</v>
      </c>
      <c r="C363" s="662" t="s">
        <v>176</v>
      </c>
      <c r="D363" s="210" t="s">
        <v>177</v>
      </c>
      <c r="E363" s="659" t="s">
        <v>2059</v>
      </c>
      <c r="F363" s="237">
        <v>11</v>
      </c>
      <c r="G363" s="815"/>
      <c r="H363" s="779"/>
    </row>
    <row r="364" spans="1:8" ht="62.4" x14ac:dyDescent="0.3">
      <c r="A364" s="659" t="s">
        <v>709</v>
      </c>
      <c r="B364" s="659" t="s">
        <v>200</v>
      </c>
      <c r="C364" s="670" t="s">
        <v>1155</v>
      </c>
      <c r="D364" s="82" t="s">
        <v>116</v>
      </c>
      <c r="E364" s="670" t="s">
        <v>2424</v>
      </c>
      <c r="F364" s="670">
        <v>23</v>
      </c>
      <c r="G364" s="88">
        <v>23</v>
      </c>
      <c r="H364" s="780"/>
    </row>
    <row r="365" spans="1:8" ht="62.4" x14ac:dyDescent="0.3">
      <c r="A365" s="674" t="s">
        <v>2065</v>
      </c>
      <c r="B365" s="674" t="s">
        <v>530</v>
      </c>
      <c r="C365" s="671" t="s">
        <v>1155</v>
      </c>
      <c r="D365" s="463" t="s">
        <v>116</v>
      </c>
      <c r="E365" s="674" t="s">
        <v>2059</v>
      </c>
      <c r="F365" s="467">
        <v>42</v>
      </c>
      <c r="G365" s="818">
        <f>SUM(F365,F366,F367,F368,F369)</f>
        <v>104</v>
      </c>
    </row>
    <row r="366" spans="1:8" x14ac:dyDescent="0.3">
      <c r="A366" s="671" t="s">
        <v>2065</v>
      </c>
      <c r="B366" s="674" t="s">
        <v>530</v>
      </c>
      <c r="C366" s="671" t="s">
        <v>1170</v>
      </c>
      <c r="D366" s="674" t="s">
        <v>66</v>
      </c>
      <c r="E366" s="674" t="s">
        <v>2059</v>
      </c>
      <c r="F366" s="467">
        <v>22</v>
      </c>
      <c r="G366" s="808"/>
    </row>
    <row r="367" spans="1:8" x14ac:dyDescent="0.3">
      <c r="A367" s="671" t="s">
        <v>2065</v>
      </c>
      <c r="B367" s="674" t="s">
        <v>530</v>
      </c>
      <c r="C367" s="671" t="s">
        <v>1208</v>
      </c>
      <c r="D367" s="674" t="s">
        <v>102</v>
      </c>
      <c r="E367" s="674" t="s">
        <v>2059</v>
      </c>
      <c r="F367" s="467">
        <v>16</v>
      </c>
      <c r="G367" s="808"/>
    </row>
    <row r="368" spans="1:8" x14ac:dyDescent="0.3">
      <c r="A368" s="671" t="s">
        <v>2065</v>
      </c>
      <c r="B368" s="674" t="s">
        <v>530</v>
      </c>
      <c r="C368" s="671" t="s">
        <v>117</v>
      </c>
      <c r="D368" s="674" t="s">
        <v>118</v>
      </c>
      <c r="E368" s="674" t="s">
        <v>2059</v>
      </c>
      <c r="F368" s="467">
        <v>13</v>
      </c>
      <c r="G368" s="808"/>
    </row>
    <row r="369" spans="1:8" x14ac:dyDescent="0.3">
      <c r="A369" s="671" t="s">
        <v>2065</v>
      </c>
      <c r="B369" s="674" t="s">
        <v>530</v>
      </c>
      <c r="C369" s="671" t="s">
        <v>1078</v>
      </c>
      <c r="D369" s="674" t="s">
        <v>158</v>
      </c>
      <c r="E369" s="674" t="s">
        <v>2059</v>
      </c>
      <c r="F369" s="467">
        <v>11</v>
      </c>
      <c r="G369" s="809"/>
    </row>
    <row r="370" spans="1:8" ht="62.4" x14ac:dyDescent="0.3">
      <c r="A370" s="662" t="s">
        <v>2069</v>
      </c>
      <c r="B370" s="659" t="s">
        <v>530</v>
      </c>
      <c r="C370" s="662" t="s">
        <v>1155</v>
      </c>
      <c r="D370" s="210" t="s">
        <v>116</v>
      </c>
      <c r="E370" s="659" t="s">
        <v>2059</v>
      </c>
      <c r="F370" s="237">
        <v>25</v>
      </c>
      <c r="G370" s="783">
        <f>SUM(F370,F371,F372,F373,F374,F375,F376,F377,F378,F379)</f>
        <v>247</v>
      </c>
    </row>
    <row r="371" spans="1:8" x14ac:dyDescent="0.3">
      <c r="A371" s="662" t="s">
        <v>2069</v>
      </c>
      <c r="B371" s="659" t="s">
        <v>530</v>
      </c>
      <c r="C371" s="662" t="s">
        <v>1170</v>
      </c>
      <c r="D371" s="659" t="s">
        <v>66</v>
      </c>
      <c r="E371" s="659" t="s">
        <v>2059</v>
      </c>
      <c r="F371" s="237">
        <v>66</v>
      </c>
      <c r="G371" s="784"/>
    </row>
    <row r="372" spans="1:8" x14ac:dyDescent="0.3">
      <c r="A372" s="662" t="s">
        <v>2069</v>
      </c>
      <c r="B372" s="659" t="s">
        <v>530</v>
      </c>
      <c r="C372" s="662" t="s">
        <v>78</v>
      </c>
      <c r="D372" s="659" t="s">
        <v>79</v>
      </c>
      <c r="E372" s="659" t="s">
        <v>2059</v>
      </c>
      <c r="F372" s="237">
        <v>24</v>
      </c>
      <c r="G372" s="784"/>
    </row>
    <row r="373" spans="1:8" x14ac:dyDescent="0.3">
      <c r="A373" s="662" t="s">
        <v>2069</v>
      </c>
      <c r="B373" s="659" t="s">
        <v>530</v>
      </c>
      <c r="C373" s="662" t="s">
        <v>1208</v>
      </c>
      <c r="D373" s="659" t="s">
        <v>102</v>
      </c>
      <c r="E373" s="659" t="s">
        <v>2059</v>
      </c>
      <c r="F373" s="237">
        <v>19</v>
      </c>
      <c r="G373" s="784"/>
    </row>
    <row r="374" spans="1:8" x14ac:dyDescent="0.3">
      <c r="A374" s="662" t="s">
        <v>2069</v>
      </c>
      <c r="B374" s="659" t="s">
        <v>530</v>
      </c>
      <c r="C374" s="662" t="s">
        <v>117</v>
      </c>
      <c r="D374" s="659" t="s">
        <v>118</v>
      </c>
      <c r="E374" s="659" t="s">
        <v>2059</v>
      </c>
      <c r="F374" s="237">
        <v>21</v>
      </c>
      <c r="G374" s="784"/>
    </row>
    <row r="375" spans="1:8" x14ac:dyDescent="0.3">
      <c r="A375" s="662" t="s">
        <v>2069</v>
      </c>
      <c r="B375" s="659" t="s">
        <v>530</v>
      </c>
      <c r="C375" s="662" t="s">
        <v>297</v>
      </c>
      <c r="D375" s="659" t="s">
        <v>188</v>
      </c>
      <c r="E375" s="659" t="s">
        <v>2059</v>
      </c>
      <c r="F375" s="237">
        <v>35</v>
      </c>
      <c r="G375" s="784"/>
    </row>
    <row r="376" spans="1:8" x14ac:dyDescent="0.3">
      <c r="A376" s="662" t="s">
        <v>2069</v>
      </c>
      <c r="B376" s="659" t="s">
        <v>530</v>
      </c>
      <c r="C376" s="662" t="s">
        <v>1078</v>
      </c>
      <c r="D376" s="659" t="s">
        <v>158</v>
      </c>
      <c r="E376" s="659" t="s">
        <v>2059</v>
      </c>
      <c r="F376" s="237">
        <v>12</v>
      </c>
      <c r="G376" s="784"/>
    </row>
    <row r="377" spans="1:8" ht="93.6" x14ac:dyDescent="0.3">
      <c r="A377" s="662" t="s">
        <v>2069</v>
      </c>
      <c r="B377" s="659" t="s">
        <v>530</v>
      </c>
      <c r="C377" s="662" t="s">
        <v>1372</v>
      </c>
      <c r="D377" s="210" t="s">
        <v>145</v>
      </c>
      <c r="E377" s="659" t="s">
        <v>2059</v>
      </c>
      <c r="F377" s="237">
        <v>13</v>
      </c>
      <c r="G377" s="784"/>
    </row>
    <row r="378" spans="1:8" ht="46.8" x14ac:dyDescent="0.3">
      <c r="A378" s="662" t="s">
        <v>2069</v>
      </c>
      <c r="B378" s="659" t="s">
        <v>530</v>
      </c>
      <c r="C378" s="662" t="s">
        <v>174</v>
      </c>
      <c r="D378" s="210" t="s">
        <v>175</v>
      </c>
      <c r="E378" s="659" t="s">
        <v>2059</v>
      </c>
      <c r="F378" s="237">
        <v>18</v>
      </c>
      <c r="G378" s="784"/>
    </row>
    <row r="379" spans="1:8" x14ac:dyDescent="0.3">
      <c r="A379" s="662" t="s">
        <v>2069</v>
      </c>
      <c r="B379" s="659" t="s">
        <v>530</v>
      </c>
      <c r="C379" s="662" t="s">
        <v>183</v>
      </c>
      <c r="D379" s="659" t="s">
        <v>184</v>
      </c>
      <c r="E379" s="659" t="s">
        <v>2059</v>
      </c>
      <c r="F379" s="237">
        <v>14</v>
      </c>
      <c r="G379" s="785"/>
    </row>
    <row r="380" spans="1:8" ht="62.4" x14ac:dyDescent="0.3">
      <c r="A380" s="671" t="s">
        <v>2066</v>
      </c>
      <c r="B380" s="674" t="s">
        <v>319</v>
      </c>
      <c r="C380" s="671" t="s">
        <v>1155</v>
      </c>
      <c r="D380" s="463" t="s">
        <v>116</v>
      </c>
      <c r="E380" s="674" t="s">
        <v>2059</v>
      </c>
      <c r="F380" s="467">
        <v>22</v>
      </c>
      <c r="G380" s="799">
        <f>SUM(F380,F381)</f>
        <v>34</v>
      </c>
      <c r="H380" s="775">
        <f>SUM(G380,G382)</f>
        <v>46</v>
      </c>
    </row>
    <row r="381" spans="1:8" x14ac:dyDescent="0.3">
      <c r="A381" s="671" t="s">
        <v>2066</v>
      </c>
      <c r="B381" s="674" t="s">
        <v>319</v>
      </c>
      <c r="C381" s="671" t="s">
        <v>78</v>
      </c>
      <c r="D381" s="674" t="s">
        <v>79</v>
      </c>
      <c r="E381" s="674" t="s">
        <v>2059</v>
      </c>
      <c r="F381" s="467">
        <v>12</v>
      </c>
      <c r="G381" s="801"/>
      <c r="H381" s="776"/>
    </row>
    <row r="382" spans="1:8" ht="62.4" x14ac:dyDescent="0.3">
      <c r="A382" s="671" t="s">
        <v>2066</v>
      </c>
      <c r="B382" s="674" t="s">
        <v>319</v>
      </c>
      <c r="C382" s="680" t="s">
        <v>1155</v>
      </c>
      <c r="D382" s="438" t="s">
        <v>116</v>
      </c>
      <c r="E382" s="680" t="s">
        <v>2424</v>
      </c>
      <c r="F382" s="680">
        <v>12</v>
      </c>
      <c r="G382" s="688">
        <v>12</v>
      </c>
      <c r="H382" s="777"/>
    </row>
    <row r="383" spans="1:8" ht="62.4" x14ac:dyDescent="0.3">
      <c r="A383" s="662" t="s">
        <v>2063</v>
      </c>
      <c r="B383" s="659" t="s">
        <v>319</v>
      </c>
      <c r="C383" s="662" t="s">
        <v>1155</v>
      </c>
      <c r="D383" s="210" t="s">
        <v>116</v>
      </c>
      <c r="E383" s="659" t="s">
        <v>2059</v>
      </c>
      <c r="F383" s="237">
        <v>20</v>
      </c>
      <c r="G383" s="798">
        <f>SUM(F383,F384,F385,F386,F387,F388,F389,F390,F391,F392)</f>
        <v>182</v>
      </c>
    </row>
    <row r="384" spans="1:8" x14ac:dyDescent="0.3">
      <c r="A384" s="662" t="s">
        <v>2063</v>
      </c>
      <c r="B384" s="659" t="s">
        <v>319</v>
      </c>
      <c r="C384" s="662" t="s">
        <v>1170</v>
      </c>
      <c r="D384" s="659" t="s">
        <v>66</v>
      </c>
      <c r="E384" s="659" t="s">
        <v>2059</v>
      </c>
      <c r="F384" s="237">
        <v>23</v>
      </c>
      <c r="G384" s="784"/>
    </row>
    <row r="385" spans="1:8" x14ac:dyDescent="0.3">
      <c r="A385" s="662" t="s">
        <v>2063</v>
      </c>
      <c r="B385" s="659" t="s">
        <v>319</v>
      </c>
      <c r="C385" s="662" t="s">
        <v>78</v>
      </c>
      <c r="D385" s="659" t="s">
        <v>79</v>
      </c>
      <c r="E385" s="659" t="s">
        <v>2059</v>
      </c>
      <c r="F385" s="237">
        <v>19</v>
      </c>
      <c r="G385" s="784"/>
    </row>
    <row r="386" spans="1:8" x14ac:dyDescent="0.3">
      <c r="A386" s="662" t="s">
        <v>2063</v>
      </c>
      <c r="B386" s="659" t="s">
        <v>319</v>
      </c>
      <c r="C386" s="662" t="s">
        <v>1208</v>
      </c>
      <c r="D386" s="659" t="s">
        <v>102</v>
      </c>
      <c r="E386" s="659" t="s">
        <v>2059</v>
      </c>
      <c r="F386" s="237">
        <v>25</v>
      </c>
      <c r="G386" s="784"/>
    </row>
    <row r="387" spans="1:8" x14ac:dyDescent="0.3">
      <c r="A387" s="662" t="s">
        <v>2063</v>
      </c>
      <c r="B387" s="659" t="s">
        <v>319</v>
      </c>
      <c r="C387" s="662" t="s">
        <v>117</v>
      </c>
      <c r="D387" s="659" t="s">
        <v>118</v>
      </c>
      <c r="E387" s="659" t="s">
        <v>2059</v>
      </c>
      <c r="F387" s="237">
        <v>22</v>
      </c>
      <c r="G387" s="784"/>
    </row>
    <row r="388" spans="1:8" x14ac:dyDescent="0.3">
      <c r="A388" s="662" t="s">
        <v>2063</v>
      </c>
      <c r="B388" s="659" t="s">
        <v>319</v>
      </c>
      <c r="C388" s="662" t="s">
        <v>297</v>
      </c>
      <c r="D388" s="659" t="s">
        <v>188</v>
      </c>
      <c r="E388" s="659" t="s">
        <v>2059</v>
      </c>
      <c r="F388" s="237">
        <v>11</v>
      </c>
      <c r="G388" s="784"/>
    </row>
    <row r="389" spans="1:8" x14ac:dyDescent="0.3">
      <c r="A389" s="662" t="s">
        <v>2063</v>
      </c>
      <c r="B389" s="659" t="s">
        <v>319</v>
      </c>
      <c r="C389" s="662" t="s">
        <v>1078</v>
      </c>
      <c r="D389" s="659" t="s">
        <v>158</v>
      </c>
      <c r="E389" s="659" t="s">
        <v>2059</v>
      </c>
      <c r="F389" s="237">
        <v>19</v>
      </c>
      <c r="G389" s="784"/>
    </row>
    <row r="390" spans="1:8" ht="62.4" x14ac:dyDescent="0.3">
      <c r="A390" s="662" t="s">
        <v>2063</v>
      </c>
      <c r="B390" s="659" t="s">
        <v>319</v>
      </c>
      <c r="C390" s="662" t="s">
        <v>176</v>
      </c>
      <c r="D390" s="210" t="s">
        <v>177</v>
      </c>
      <c r="E390" s="659" t="s">
        <v>2059</v>
      </c>
      <c r="F390" s="237">
        <v>12</v>
      </c>
      <c r="G390" s="784"/>
    </row>
    <row r="391" spans="1:8" ht="93.6" x14ac:dyDescent="0.3">
      <c r="A391" s="662" t="s">
        <v>2063</v>
      </c>
      <c r="B391" s="659" t="s">
        <v>319</v>
      </c>
      <c r="C391" s="662" t="s">
        <v>1372</v>
      </c>
      <c r="D391" s="210" t="s">
        <v>145</v>
      </c>
      <c r="E391" s="659" t="s">
        <v>2059</v>
      </c>
      <c r="F391" s="237">
        <v>16</v>
      </c>
      <c r="G391" s="784"/>
    </row>
    <row r="392" spans="1:8" ht="46.8" x14ac:dyDescent="0.3">
      <c r="A392" s="662" t="s">
        <v>2063</v>
      </c>
      <c r="B392" s="659" t="s">
        <v>319</v>
      </c>
      <c r="C392" s="662" t="s">
        <v>174</v>
      </c>
      <c r="D392" s="210" t="s">
        <v>175</v>
      </c>
      <c r="E392" s="659" t="s">
        <v>2059</v>
      </c>
      <c r="F392" s="237">
        <v>15</v>
      </c>
      <c r="G392" s="785"/>
    </row>
    <row r="393" spans="1:8" ht="62.4" x14ac:dyDescent="0.3">
      <c r="A393" s="671" t="s">
        <v>2064</v>
      </c>
      <c r="B393" s="674" t="s">
        <v>530</v>
      </c>
      <c r="C393" s="671" t="s">
        <v>1155</v>
      </c>
      <c r="D393" s="463" t="s">
        <v>116</v>
      </c>
      <c r="E393" s="674" t="s">
        <v>2059</v>
      </c>
      <c r="F393" s="674">
        <v>21</v>
      </c>
      <c r="G393" s="484">
        <v>21</v>
      </c>
      <c r="H393" s="775">
        <f>SUM(G393,G394)</f>
        <v>108</v>
      </c>
    </row>
    <row r="394" spans="1:8" x14ac:dyDescent="0.3">
      <c r="A394" s="671" t="s">
        <v>2064</v>
      </c>
      <c r="B394" s="674" t="s">
        <v>530</v>
      </c>
      <c r="C394" s="671" t="s">
        <v>1170</v>
      </c>
      <c r="D394" s="674" t="s">
        <v>66</v>
      </c>
      <c r="E394" s="674" t="s">
        <v>2064</v>
      </c>
      <c r="F394" s="467">
        <v>19</v>
      </c>
      <c r="G394" s="799">
        <f>SUM(F394,F395,F396,F397)</f>
        <v>87</v>
      </c>
      <c r="H394" s="776"/>
    </row>
    <row r="395" spans="1:8" x14ac:dyDescent="0.3">
      <c r="A395" s="671" t="s">
        <v>2064</v>
      </c>
      <c r="B395" s="674" t="s">
        <v>530</v>
      </c>
      <c r="C395" s="671" t="s">
        <v>1208</v>
      </c>
      <c r="D395" s="674" t="s">
        <v>102</v>
      </c>
      <c r="E395" s="674" t="s">
        <v>2064</v>
      </c>
      <c r="F395" s="467">
        <v>31</v>
      </c>
      <c r="G395" s="800"/>
      <c r="H395" s="776"/>
    </row>
    <row r="396" spans="1:8" x14ac:dyDescent="0.3">
      <c r="A396" s="671" t="s">
        <v>2064</v>
      </c>
      <c r="B396" s="674" t="s">
        <v>530</v>
      </c>
      <c r="C396" s="671" t="s">
        <v>117</v>
      </c>
      <c r="D396" s="674" t="s">
        <v>118</v>
      </c>
      <c r="E396" s="674" t="s">
        <v>2064</v>
      </c>
      <c r="F396" s="467">
        <v>21</v>
      </c>
      <c r="G396" s="800"/>
      <c r="H396" s="776"/>
    </row>
    <row r="397" spans="1:8" x14ac:dyDescent="0.3">
      <c r="A397" s="671" t="s">
        <v>2064</v>
      </c>
      <c r="B397" s="674" t="s">
        <v>530</v>
      </c>
      <c r="C397" s="671" t="s">
        <v>78</v>
      </c>
      <c r="D397" s="674" t="s">
        <v>79</v>
      </c>
      <c r="E397" s="674" t="s">
        <v>2064</v>
      </c>
      <c r="F397" s="467">
        <v>16</v>
      </c>
      <c r="G397" s="801"/>
      <c r="H397" s="777"/>
    </row>
    <row r="398" spans="1:8" x14ac:dyDescent="0.3">
      <c r="A398" s="616" t="s">
        <v>721</v>
      </c>
      <c r="B398" s="239" t="s">
        <v>77</v>
      </c>
      <c r="C398" s="662" t="s">
        <v>1155</v>
      </c>
      <c r="D398" s="659" t="s">
        <v>116</v>
      </c>
      <c r="E398" s="239" t="s">
        <v>721</v>
      </c>
      <c r="F398" s="237">
        <v>106</v>
      </c>
      <c r="G398" s="778">
        <f>SUM(F398,F399)</f>
        <v>125</v>
      </c>
    </row>
    <row r="399" spans="1:8" x14ac:dyDescent="0.3">
      <c r="A399" s="622" t="s">
        <v>721</v>
      </c>
      <c r="B399" s="512" t="s">
        <v>77</v>
      </c>
      <c r="C399" s="672" t="s">
        <v>176</v>
      </c>
      <c r="D399" s="660" t="s">
        <v>301</v>
      </c>
      <c r="E399" s="512" t="s">
        <v>721</v>
      </c>
      <c r="F399" s="679">
        <v>19</v>
      </c>
      <c r="G399" s="780"/>
    </row>
    <row r="400" spans="1:8" x14ac:dyDescent="0.3">
      <c r="A400" s="613" t="s">
        <v>125</v>
      </c>
      <c r="B400" s="476" t="s">
        <v>77</v>
      </c>
      <c r="C400" s="680" t="s">
        <v>86</v>
      </c>
      <c r="D400" s="680" t="s">
        <v>315</v>
      </c>
      <c r="E400" s="680" t="s">
        <v>2233</v>
      </c>
      <c r="F400" s="680">
        <v>21</v>
      </c>
      <c r="G400" s="775">
        <f>SUM(F400,F401,F402,F403)</f>
        <v>60</v>
      </c>
    </row>
    <row r="401" spans="1:7" x14ac:dyDescent="0.3">
      <c r="A401" s="613" t="s">
        <v>125</v>
      </c>
      <c r="B401" s="476" t="s">
        <v>77</v>
      </c>
      <c r="C401" s="680" t="s">
        <v>65</v>
      </c>
      <c r="D401" s="680" t="s">
        <v>66</v>
      </c>
      <c r="E401" s="680" t="s">
        <v>2233</v>
      </c>
      <c r="F401" s="680">
        <v>13</v>
      </c>
      <c r="G401" s="776"/>
    </row>
    <row r="402" spans="1:7" x14ac:dyDescent="0.3">
      <c r="A402" s="613" t="s">
        <v>125</v>
      </c>
      <c r="B402" s="476" t="s">
        <v>77</v>
      </c>
      <c r="C402" s="680" t="s">
        <v>165</v>
      </c>
      <c r="D402" s="680" t="s">
        <v>166</v>
      </c>
      <c r="E402" s="680" t="s">
        <v>2233</v>
      </c>
      <c r="F402" s="680">
        <v>14</v>
      </c>
      <c r="G402" s="776"/>
    </row>
    <row r="403" spans="1:7" x14ac:dyDescent="0.3">
      <c r="A403" s="613" t="s">
        <v>125</v>
      </c>
      <c r="B403" s="476" t="s">
        <v>77</v>
      </c>
      <c r="C403" s="680" t="s">
        <v>1208</v>
      </c>
      <c r="D403" s="680" t="s">
        <v>102</v>
      </c>
      <c r="E403" s="680" t="s">
        <v>2233</v>
      </c>
      <c r="F403" s="680">
        <v>12</v>
      </c>
      <c r="G403" s="777"/>
    </row>
    <row r="404" spans="1:7" ht="62.4" x14ac:dyDescent="0.3">
      <c r="A404" s="616" t="s">
        <v>1715</v>
      </c>
      <c r="B404" s="239" t="s">
        <v>77</v>
      </c>
      <c r="C404" s="686" t="s">
        <v>1155</v>
      </c>
      <c r="D404" s="89" t="s">
        <v>116</v>
      </c>
      <c r="E404" s="657" t="s">
        <v>2141</v>
      </c>
      <c r="F404" s="686">
        <v>94</v>
      </c>
      <c r="G404" s="778">
        <f>SUM(F404,F405,F406,F407)</f>
        <v>155</v>
      </c>
    </row>
    <row r="405" spans="1:7" x14ac:dyDescent="0.3">
      <c r="A405" s="616" t="s">
        <v>1715</v>
      </c>
      <c r="B405" s="566" t="s">
        <v>77</v>
      </c>
      <c r="C405" s="575" t="s">
        <v>1127</v>
      </c>
      <c r="D405" s="670" t="s">
        <v>1128</v>
      </c>
      <c r="E405" s="670" t="s">
        <v>2141</v>
      </c>
      <c r="F405" s="670">
        <v>32</v>
      </c>
      <c r="G405" s="779"/>
    </row>
    <row r="406" spans="1:7" x14ac:dyDescent="0.3">
      <c r="A406" s="616" t="s">
        <v>1715</v>
      </c>
      <c r="B406" s="566" t="s">
        <v>77</v>
      </c>
      <c r="C406" s="575" t="s">
        <v>252</v>
      </c>
      <c r="D406" s="575" t="s">
        <v>477</v>
      </c>
      <c r="E406" s="670" t="s">
        <v>2141</v>
      </c>
      <c r="F406" s="670">
        <v>15</v>
      </c>
      <c r="G406" s="779"/>
    </row>
    <row r="407" spans="1:7" x14ac:dyDescent="0.3">
      <c r="A407" s="616" t="s">
        <v>1715</v>
      </c>
      <c r="B407" s="566" t="s">
        <v>77</v>
      </c>
      <c r="C407" s="575" t="s">
        <v>236</v>
      </c>
      <c r="D407" s="575" t="s">
        <v>440</v>
      </c>
      <c r="E407" s="670" t="s">
        <v>2141</v>
      </c>
      <c r="F407" s="670">
        <v>14</v>
      </c>
      <c r="G407" s="780"/>
    </row>
    <row r="408" spans="1:7" ht="62.4" x14ac:dyDescent="0.3">
      <c r="A408" s="623" t="s">
        <v>94</v>
      </c>
      <c r="B408" s="581" t="s">
        <v>77</v>
      </c>
      <c r="C408" s="681" t="s">
        <v>1155</v>
      </c>
      <c r="D408" s="431" t="s">
        <v>116</v>
      </c>
      <c r="E408" s="681" t="s">
        <v>2400</v>
      </c>
      <c r="F408" s="681">
        <v>55</v>
      </c>
      <c r="G408" s="680">
        <v>55</v>
      </c>
    </row>
    <row r="409" spans="1:7" ht="62.4" x14ac:dyDescent="0.3">
      <c r="A409" s="624" t="s">
        <v>119</v>
      </c>
      <c r="B409" s="60" t="s">
        <v>64</v>
      </c>
      <c r="C409" s="670" t="s">
        <v>1155</v>
      </c>
      <c r="D409" s="82" t="s">
        <v>116</v>
      </c>
      <c r="E409" s="670" t="s">
        <v>2400</v>
      </c>
      <c r="F409" s="670">
        <v>32</v>
      </c>
      <c r="G409" s="670">
        <v>32</v>
      </c>
    </row>
    <row r="410" spans="1:7" ht="62.4" x14ac:dyDescent="0.3">
      <c r="A410" s="613" t="s">
        <v>2075</v>
      </c>
      <c r="B410" s="476" t="s">
        <v>200</v>
      </c>
      <c r="C410" s="680" t="s">
        <v>1155</v>
      </c>
      <c r="D410" s="438" t="s">
        <v>116</v>
      </c>
      <c r="E410" s="680" t="s">
        <v>2424</v>
      </c>
      <c r="F410" s="680">
        <v>36</v>
      </c>
      <c r="G410" s="680">
        <v>36</v>
      </c>
    </row>
    <row r="411" spans="1:7" ht="62.4" x14ac:dyDescent="0.3">
      <c r="A411" s="624" t="s">
        <v>2149</v>
      </c>
      <c r="B411" s="326" t="s">
        <v>200</v>
      </c>
      <c r="C411" s="670" t="s">
        <v>1155</v>
      </c>
      <c r="D411" s="82" t="s">
        <v>116</v>
      </c>
      <c r="E411" s="60" t="s">
        <v>2149</v>
      </c>
      <c r="F411" s="670">
        <v>24</v>
      </c>
      <c r="G411" s="778">
        <f>SUM(F411,F412,F413,F414,F415,F416)</f>
        <v>114</v>
      </c>
    </row>
    <row r="412" spans="1:7" x14ac:dyDescent="0.3">
      <c r="A412" s="624" t="s">
        <v>2149</v>
      </c>
      <c r="B412" s="326" t="s">
        <v>200</v>
      </c>
      <c r="C412" s="60" t="s">
        <v>65</v>
      </c>
      <c r="D412" s="577" t="s">
        <v>66</v>
      </c>
      <c r="E412" s="60" t="s">
        <v>2149</v>
      </c>
      <c r="F412" s="670">
        <v>22</v>
      </c>
      <c r="G412" s="779"/>
    </row>
    <row r="413" spans="1:7" x14ac:dyDescent="0.3">
      <c r="A413" s="624" t="s">
        <v>2149</v>
      </c>
      <c r="B413" s="326" t="s">
        <v>200</v>
      </c>
      <c r="C413" s="670" t="s">
        <v>144</v>
      </c>
      <c r="D413" s="670" t="s">
        <v>146</v>
      </c>
      <c r="E413" s="60" t="s">
        <v>2149</v>
      </c>
      <c r="F413" s="670">
        <v>19</v>
      </c>
      <c r="G413" s="779"/>
    </row>
    <row r="414" spans="1:7" x14ac:dyDescent="0.3">
      <c r="A414" s="624" t="s">
        <v>2149</v>
      </c>
      <c r="B414" s="326" t="s">
        <v>200</v>
      </c>
      <c r="C414" s="670" t="s">
        <v>117</v>
      </c>
      <c r="D414" s="670" t="s">
        <v>118</v>
      </c>
      <c r="E414" s="60" t="s">
        <v>2149</v>
      </c>
      <c r="F414" s="670">
        <v>19</v>
      </c>
      <c r="G414" s="779"/>
    </row>
    <row r="415" spans="1:7" x14ac:dyDescent="0.3">
      <c r="A415" s="624" t="s">
        <v>2149</v>
      </c>
      <c r="B415" s="326" t="s">
        <v>200</v>
      </c>
      <c r="C415" s="670" t="s">
        <v>1208</v>
      </c>
      <c r="D415" s="670" t="s">
        <v>127</v>
      </c>
      <c r="E415" s="60" t="s">
        <v>2149</v>
      </c>
      <c r="F415" s="670">
        <v>19</v>
      </c>
      <c r="G415" s="779"/>
    </row>
    <row r="416" spans="1:7" x14ac:dyDescent="0.3">
      <c r="A416" s="624" t="s">
        <v>2149</v>
      </c>
      <c r="B416" s="326" t="s">
        <v>200</v>
      </c>
      <c r="C416" s="670" t="s">
        <v>78</v>
      </c>
      <c r="D416" s="670" t="s">
        <v>79</v>
      </c>
      <c r="E416" s="60" t="s">
        <v>2149</v>
      </c>
      <c r="F416" s="670">
        <v>11</v>
      </c>
      <c r="G416" s="780"/>
    </row>
  </sheetData>
  <mergeCells count="150">
    <mergeCell ref="P197:P198"/>
    <mergeCell ref="P199:P200"/>
    <mergeCell ref="P202:P203"/>
    <mergeCell ref="P180:P181"/>
    <mergeCell ref="P182:P183"/>
    <mergeCell ref="P184:P186"/>
    <mergeCell ref="P190:P191"/>
    <mergeCell ref="P192:P193"/>
    <mergeCell ref="P194:P195"/>
    <mergeCell ref="P161:P163"/>
    <mergeCell ref="P164:P165"/>
    <mergeCell ref="P169:P170"/>
    <mergeCell ref="P172:P174"/>
    <mergeCell ref="P176:P177"/>
    <mergeCell ref="P178:P179"/>
    <mergeCell ref="P139:P142"/>
    <mergeCell ref="P143:P145"/>
    <mergeCell ref="P147:P148"/>
    <mergeCell ref="P150:P151"/>
    <mergeCell ref="P157:P158"/>
    <mergeCell ref="P159:P160"/>
    <mergeCell ref="P118:P123"/>
    <mergeCell ref="P124:P126"/>
    <mergeCell ref="P127:P128"/>
    <mergeCell ref="P129:P130"/>
    <mergeCell ref="P131:P134"/>
    <mergeCell ref="P135:P138"/>
    <mergeCell ref="P90:P95"/>
    <mergeCell ref="P96:P99"/>
    <mergeCell ref="P100:P103"/>
    <mergeCell ref="P104:P105"/>
    <mergeCell ref="P106:P111"/>
    <mergeCell ref="P112:P117"/>
    <mergeCell ref="P62:P66"/>
    <mergeCell ref="P67:P72"/>
    <mergeCell ref="P73:P78"/>
    <mergeCell ref="P79:P82"/>
    <mergeCell ref="P83:P84"/>
    <mergeCell ref="P85:P89"/>
    <mergeCell ref="P36:P39"/>
    <mergeCell ref="P40:P44"/>
    <mergeCell ref="P45:P47"/>
    <mergeCell ref="P48:P52"/>
    <mergeCell ref="P53:P57"/>
    <mergeCell ref="P59:P60"/>
    <mergeCell ref="P16:P17"/>
    <mergeCell ref="P18:P21"/>
    <mergeCell ref="P22:P28"/>
    <mergeCell ref="P29:P31"/>
    <mergeCell ref="P32:P33"/>
    <mergeCell ref="P34:P35"/>
    <mergeCell ref="G398:G399"/>
    <mergeCell ref="G400:G403"/>
    <mergeCell ref="G404:G407"/>
    <mergeCell ref="G348:G350"/>
    <mergeCell ref="H348:H351"/>
    <mergeCell ref="G291:G292"/>
    <mergeCell ref="G293:G298"/>
    <mergeCell ref="G300:G302"/>
    <mergeCell ref="G303:G319"/>
    <mergeCell ref="G320:G326"/>
    <mergeCell ref="G327:G328"/>
    <mergeCell ref="G254:G263"/>
    <mergeCell ref="G264:G271"/>
    <mergeCell ref="G272:G279"/>
    <mergeCell ref="H272:H282"/>
    <mergeCell ref="G280:G281"/>
    <mergeCell ref="G283:G290"/>
    <mergeCell ref="H235:H246"/>
    <mergeCell ref="G411:G416"/>
    <mergeCell ref="P2:P3"/>
    <mergeCell ref="P4:P8"/>
    <mergeCell ref="K7:K8"/>
    <mergeCell ref="L7:L8"/>
    <mergeCell ref="M7:M8"/>
    <mergeCell ref="P9:P15"/>
    <mergeCell ref="G370:G379"/>
    <mergeCell ref="G380:G381"/>
    <mergeCell ref="H380:H382"/>
    <mergeCell ref="G383:G392"/>
    <mergeCell ref="H393:H397"/>
    <mergeCell ref="G394:G397"/>
    <mergeCell ref="G352:G356"/>
    <mergeCell ref="H352:H358"/>
    <mergeCell ref="G357:G358"/>
    <mergeCell ref="G362:G363"/>
    <mergeCell ref="H362:H364"/>
    <mergeCell ref="G365:G369"/>
    <mergeCell ref="H327:H329"/>
    <mergeCell ref="G330:G335"/>
    <mergeCell ref="H330:H336"/>
    <mergeCell ref="G337:G345"/>
    <mergeCell ref="H337:H347"/>
    <mergeCell ref="G236:G240"/>
    <mergeCell ref="G241:G245"/>
    <mergeCell ref="G247:G250"/>
    <mergeCell ref="H247:H253"/>
    <mergeCell ref="G251:G253"/>
    <mergeCell ref="G201:G206"/>
    <mergeCell ref="H201:H208"/>
    <mergeCell ref="G209:G216"/>
    <mergeCell ref="H209:H217"/>
    <mergeCell ref="G221:G226"/>
    <mergeCell ref="G227:G232"/>
    <mergeCell ref="G180:G183"/>
    <mergeCell ref="H180:H188"/>
    <mergeCell ref="G185:G188"/>
    <mergeCell ref="G189:G198"/>
    <mergeCell ref="H189:H200"/>
    <mergeCell ref="G199:G200"/>
    <mergeCell ref="G141:G148"/>
    <mergeCell ref="G149:G152"/>
    <mergeCell ref="H149:H168"/>
    <mergeCell ref="G153:G161"/>
    <mergeCell ref="G162:G167"/>
    <mergeCell ref="G169:G179"/>
    <mergeCell ref="H113:H120"/>
    <mergeCell ref="G114:G120"/>
    <mergeCell ref="H121:H130"/>
    <mergeCell ref="G122:G126"/>
    <mergeCell ref="G129:G130"/>
    <mergeCell ref="H131:H140"/>
    <mergeCell ref="G133:G140"/>
    <mergeCell ref="H75:H76"/>
    <mergeCell ref="H77:H82"/>
    <mergeCell ref="G78:G81"/>
    <mergeCell ref="G83:G96"/>
    <mergeCell ref="G97:G108"/>
    <mergeCell ref="H97:H112"/>
    <mergeCell ref="G110:G111"/>
    <mergeCell ref="G69:G71"/>
    <mergeCell ref="H72:H73"/>
    <mergeCell ref="G30:G35"/>
    <mergeCell ref="H30:H37"/>
    <mergeCell ref="G38:G39"/>
    <mergeCell ref="H40:H52"/>
    <mergeCell ref="G41:G51"/>
    <mergeCell ref="H53:H58"/>
    <mergeCell ref="G54:G55"/>
    <mergeCell ref="G56:G58"/>
    <mergeCell ref="A1:H1"/>
    <mergeCell ref="G3:G6"/>
    <mergeCell ref="G7:G15"/>
    <mergeCell ref="H7:H19"/>
    <mergeCell ref="G16:G19"/>
    <mergeCell ref="G20:G29"/>
    <mergeCell ref="G59:G61"/>
    <mergeCell ref="H59:H63"/>
    <mergeCell ref="H64:H68"/>
    <mergeCell ref="G65:G66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A058-BA09-4E92-8468-B0D8A1DDFE77}">
  <dimension ref="A1:BQ25"/>
  <sheetViews>
    <sheetView zoomScale="80" zoomScaleNormal="80" workbookViewId="0">
      <selection activeCell="A17" sqref="A17"/>
    </sheetView>
  </sheetViews>
  <sheetFormatPr defaultColWidth="11.19921875" defaultRowHeight="15.6" x14ac:dyDescent="0.3"/>
  <cols>
    <col min="13" max="13" width="26.8984375" customWidth="1"/>
    <col min="14" max="14" width="27" customWidth="1"/>
    <col min="15" max="15" width="12.796875" customWidth="1"/>
    <col min="29" max="29" width="26.69921875" customWidth="1"/>
    <col min="30" max="30" width="26.3984375" customWidth="1"/>
    <col min="31" max="31" width="29" customWidth="1"/>
    <col min="45" max="45" width="21.8984375" customWidth="1"/>
    <col min="46" max="46" width="28.59765625" customWidth="1"/>
    <col min="47" max="47" width="14.69921875" customWidth="1"/>
    <col min="61" max="61" width="28.19921875" customWidth="1"/>
    <col min="62" max="62" width="25.69921875" customWidth="1"/>
    <col min="63" max="63" width="11.5" customWidth="1"/>
    <col min="67" max="67" width="19.796875" customWidth="1"/>
    <col min="68" max="69" width="24.19921875" customWidth="1"/>
  </cols>
  <sheetData>
    <row r="1" spans="1:69" x14ac:dyDescent="0.3">
      <c r="A1" t="s">
        <v>2476</v>
      </c>
      <c r="Q1" t="s">
        <v>2483</v>
      </c>
      <c r="AG1" t="s">
        <v>2489</v>
      </c>
      <c r="AW1" t="s">
        <v>2495</v>
      </c>
    </row>
    <row r="2" spans="1:69" x14ac:dyDescent="0.3">
      <c r="BP2" t="s">
        <v>2504</v>
      </c>
    </row>
    <row r="3" spans="1:69" ht="31.05" customHeight="1" x14ac:dyDescent="0.3">
      <c r="A3" s="848" t="s">
        <v>39</v>
      </c>
      <c r="B3" s="848" t="s">
        <v>37</v>
      </c>
      <c r="C3" s="848" t="s">
        <v>2461</v>
      </c>
      <c r="D3" s="848" t="s">
        <v>2462</v>
      </c>
      <c r="E3" s="849" t="s">
        <v>2463</v>
      </c>
      <c r="F3" s="850"/>
      <c r="G3" s="851"/>
      <c r="H3" s="848" t="s">
        <v>2467</v>
      </c>
      <c r="I3" s="848" t="s">
        <v>17</v>
      </c>
      <c r="J3" s="848" t="s">
        <v>2468</v>
      </c>
      <c r="K3" s="848" t="s">
        <v>2469</v>
      </c>
      <c r="L3" s="848" t="s">
        <v>2470</v>
      </c>
      <c r="M3" s="848" t="s">
        <v>2497</v>
      </c>
      <c r="N3" s="848"/>
      <c r="O3" s="848"/>
      <c r="Q3" s="848" t="s">
        <v>39</v>
      </c>
      <c r="R3" s="848" t="s">
        <v>37</v>
      </c>
      <c r="S3" s="852" t="s">
        <v>2461</v>
      </c>
      <c r="T3" s="852" t="s">
        <v>2462</v>
      </c>
      <c r="U3" s="849" t="s">
        <v>2463</v>
      </c>
      <c r="V3" s="850"/>
      <c r="W3" s="851"/>
      <c r="X3" s="852" t="s">
        <v>2467</v>
      </c>
      <c r="Y3" s="852" t="s">
        <v>17</v>
      </c>
      <c r="Z3" s="852" t="s">
        <v>2468</v>
      </c>
      <c r="AA3" s="852" t="s">
        <v>2469</v>
      </c>
      <c r="AB3" s="852" t="s">
        <v>2470</v>
      </c>
      <c r="AC3" s="848" t="s">
        <v>2497</v>
      </c>
      <c r="AD3" s="848"/>
      <c r="AE3" s="848"/>
      <c r="AG3" s="848" t="s">
        <v>39</v>
      </c>
      <c r="AH3" s="848" t="s">
        <v>37</v>
      </c>
      <c r="AI3" s="848" t="s">
        <v>2461</v>
      </c>
      <c r="AJ3" s="848" t="s">
        <v>2462</v>
      </c>
      <c r="AK3" s="848" t="s">
        <v>2463</v>
      </c>
      <c r="AL3" s="848"/>
      <c r="AM3" s="848"/>
      <c r="AN3" s="848" t="s">
        <v>2467</v>
      </c>
      <c r="AO3" s="848" t="s">
        <v>17</v>
      </c>
      <c r="AP3" s="848" t="s">
        <v>2468</v>
      </c>
      <c r="AQ3" s="848" t="s">
        <v>2469</v>
      </c>
      <c r="AR3" s="848" t="s">
        <v>2470</v>
      </c>
      <c r="AS3" s="848" t="s">
        <v>2497</v>
      </c>
      <c r="AT3" s="848"/>
      <c r="AU3" s="848"/>
      <c r="AW3" s="848" t="s">
        <v>39</v>
      </c>
      <c r="AX3" s="848" t="s">
        <v>37</v>
      </c>
      <c r="AY3" s="848" t="s">
        <v>2461</v>
      </c>
      <c r="AZ3" s="848" t="s">
        <v>2462</v>
      </c>
      <c r="BA3" s="848" t="s">
        <v>2463</v>
      </c>
      <c r="BB3" s="848"/>
      <c r="BC3" s="848"/>
      <c r="BD3" s="848" t="s">
        <v>2467</v>
      </c>
      <c r="BE3" s="848" t="s">
        <v>17</v>
      </c>
      <c r="BF3" s="848" t="s">
        <v>2468</v>
      </c>
      <c r="BG3" s="848" t="s">
        <v>2469</v>
      </c>
      <c r="BH3" s="848" t="s">
        <v>2470</v>
      </c>
      <c r="BI3" s="848" t="s">
        <v>2497</v>
      </c>
      <c r="BJ3" s="848"/>
      <c r="BK3" s="848"/>
      <c r="BP3" t="s">
        <v>2502</v>
      </c>
      <c r="BQ3" t="s">
        <v>2503</v>
      </c>
    </row>
    <row r="4" spans="1:69" ht="28.05" customHeight="1" x14ac:dyDescent="0.3">
      <c r="A4" s="848"/>
      <c r="B4" s="848"/>
      <c r="C4" s="848"/>
      <c r="D4" s="848"/>
      <c r="E4" s="641" t="s">
        <v>2464</v>
      </c>
      <c r="F4" s="641" t="s">
        <v>2465</v>
      </c>
      <c r="G4" s="641" t="s">
        <v>2466</v>
      </c>
      <c r="H4" s="848"/>
      <c r="I4" s="848"/>
      <c r="J4" s="848"/>
      <c r="K4" s="848"/>
      <c r="L4" s="848"/>
      <c r="M4" s="640" t="s">
        <v>2501</v>
      </c>
      <c r="N4" s="640" t="s">
        <v>2499</v>
      </c>
      <c r="O4" s="640" t="s">
        <v>2498</v>
      </c>
      <c r="Q4" s="848"/>
      <c r="R4" s="848"/>
      <c r="S4" s="853"/>
      <c r="T4" s="853"/>
      <c r="U4" s="641" t="s">
        <v>2464</v>
      </c>
      <c r="V4" s="641" t="s">
        <v>2465</v>
      </c>
      <c r="W4" s="641" t="s">
        <v>2466</v>
      </c>
      <c r="X4" s="853"/>
      <c r="Y4" s="853"/>
      <c r="Z4" s="853"/>
      <c r="AA4" s="853"/>
      <c r="AB4" s="853"/>
      <c r="AC4" s="640" t="s">
        <v>2501</v>
      </c>
      <c r="AD4" s="640" t="s">
        <v>2499</v>
      </c>
      <c r="AE4" s="640" t="s">
        <v>2498</v>
      </c>
      <c r="AG4" s="848"/>
      <c r="AH4" s="848"/>
      <c r="AI4" s="848"/>
      <c r="AJ4" s="848"/>
      <c r="AK4" s="641" t="s">
        <v>2464</v>
      </c>
      <c r="AL4" s="641" t="s">
        <v>2465</v>
      </c>
      <c r="AM4" s="641" t="s">
        <v>2466</v>
      </c>
      <c r="AN4" s="848"/>
      <c r="AO4" s="848"/>
      <c r="AP4" s="848"/>
      <c r="AQ4" s="848"/>
      <c r="AR4" s="848"/>
      <c r="AS4" s="640" t="s">
        <v>2501</v>
      </c>
      <c r="AT4" s="640" t="s">
        <v>2499</v>
      </c>
      <c r="AU4" s="640" t="s">
        <v>2498</v>
      </c>
      <c r="AW4" s="848"/>
      <c r="AX4" s="848"/>
      <c r="AY4" s="848"/>
      <c r="AZ4" s="848"/>
      <c r="BA4" s="641" t="s">
        <v>2464</v>
      </c>
      <c r="BB4" s="641" t="s">
        <v>2465</v>
      </c>
      <c r="BC4" s="641" t="s">
        <v>2466</v>
      </c>
      <c r="BD4" s="848"/>
      <c r="BE4" s="848"/>
      <c r="BF4" s="848"/>
      <c r="BG4" s="848"/>
      <c r="BH4" s="848"/>
      <c r="BI4" s="636" t="s">
        <v>2501</v>
      </c>
      <c r="BJ4" s="636" t="s">
        <v>2499</v>
      </c>
      <c r="BK4" s="636" t="s">
        <v>2498</v>
      </c>
      <c r="BP4" t="s">
        <v>2505</v>
      </c>
    </row>
    <row r="5" spans="1:69" ht="61.2" x14ac:dyDescent="0.3">
      <c r="A5" s="61" t="s">
        <v>77</v>
      </c>
      <c r="B5" s="61">
        <v>210007399</v>
      </c>
      <c r="C5" s="642" t="s">
        <v>1230</v>
      </c>
      <c r="D5" s="61" t="s">
        <v>2471</v>
      </c>
      <c r="E5" s="643">
        <v>16532</v>
      </c>
      <c r="F5" s="643">
        <v>12822</v>
      </c>
      <c r="G5" s="643">
        <v>3710</v>
      </c>
      <c r="H5" s="644">
        <v>7.6999999999999999E-2</v>
      </c>
      <c r="I5" s="61">
        <v>34.229999999999997</v>
      </c>
      <c r="J5" s="61">
        <v>4.04</v>
      </c>
      <c r="K5" s="61">
        <v>3.38</v>
      </c>
      <c r="L5" s="61">
        <v>2.09</v>
      </c>
      <c r="M5" s="61">
        <v>37</v>
      </c>
      <c r="N5" s="61">
        <v>10</v>
      </c>
      <c r="O5" s="636"/>
      <c r="Q5" s="61" t="s">
        <v>77</v>
      </c>
      <c r="R5" s="61">
        <v>710002288</v>
      </c>
      <c r="S5" s="61" t="s">
        <v>103</v>
      </c>
      <c r="T5" s="61" t="s">
        <v>2471</v>
      </c>
      <c r="U5" s="643">
        <v>43559</v>
      </c>
      <c r="V5" s="643">
        <v>35712</v>
      </c>
      <c r="W5" s="643">
        <v>7847</v>
      </c>
      <c r="X5" s="644">
        <v>0.60299999999999998</v>
      </c>
      <c r="Y5" s="61">
        <v>64.87</v>
      </c>
      <c r="Z5" s="61">
        <v>8.52</v>
      </c>
      <c r="AA5" s="61">
        <v>3.21</v>
      </c>
      <c r="AB5" s="61">
        <v>2.1800000000000002</v>
      </c>
      <c r="AC5" s="639">
        <v>128</v>
      </c>
      <c r="AD5" s="639">
        <v>25</v>
      </c>
      <c r="AE5" s="639" t="s">
        <v>2500</v>
      </c>
      <c r="AG5" s="61" t="s">
        <v>64</v>
      </c>
      <c r="AH5" s="61">
        <v>890000037</v>
      </c>
      <c r="AI5" s="61" t="s">
        <v>655</v>
      </c>
      <c r="AJ5" s="61" t="s">
        <v>2471</v>
      </c>
      <c r="AK5" s="643">
        <v>22006</v>
      </c>
      <c r="AL5" s="643">
        <v>19881</v>
      </c>
      <c r="AM5" s="643">
        <v>2125</v>
      </c>
      <c r="AN5" s="644">
        <v>0.33500000000000002</v>
      </c>
      <c r="AO5" s="61">
        <v>83.71</v>
      </c>
      <c r="AP5" s="61">
        <v>10.59</v>
      </c>
      <c r="AQ5" s="61">
        <v>3.24</v>
      </c>
      <c r="AR5" s="61">
        <v>1.03</v>
      </c>
      <c r="AS5" s="61">
        <v>80</v>
      </c>
      <c r="AT5" s="636"/>
      <c r="AU5" s="636"/>
      <c r="AW5" s="637" t="s">
        <v>77</v>
      </c>
      <c r="AX5" s="637">
        <v>580006286</v>
      </c>
      <c r="AY5" s="24" t="s">
        <v>1879</v>
      </c>
      <c r="AZ5" s="637" t="s">
        <v>2471</v>
      </c>
      <c r="BA5" s="648">
        <v>30514</v>
      </c>
      <c r="BB5" s="648">
        <v>30461</v>
      </c>
      <c r="BC5" s="23">
        <v>53</v>
      </c>
      <c r="BD5" s="649">
        <v>0.316</v>
      </c>
      <c r="BE5" s="23">
        <v>80.739999999999995</v>
      </c>
      <c r="BF5" s="23">
        <v>11</v>
      </c>
      <c r="BG5" s="23">
        <v>4.05</v>
      </c>
      <c r="BH5" s="23">
        <v>1.59</v>
      </c>
      <c r="BI5" s="61">
        <v>80</v>
      </c>
      <c r="BJ5" s="636"/>
      <c r="BK5" s="109"/>
      <c r="BP5">
        <v>1272</v>
      </c>
      <c r="BQ5">
        <v>0.78</v>
      </c>
    </row>
    <row r="6" spans="1:69" ht="30.6" x14ac:dyDescent="0.3">
      <c r="A6" s="61" t="s">
        <v>77</v>
      </c>
      <c r="B6" s="61">
        <v>210010443</v>
      </c>
      <c r="C6" s="61" t="s">
        <v>693</v>
      </c>
      <c r="D6" s="61" t="s">
        <v>2471</v>
      </c>
      <c r="E6" s="643">
        <v>9227</v>
      </c>
      <c r="F6" s="643">
        <v>8392</v>
      </c>
      <c r="G6" s="61">
        <v>835</v>
      </c>
      <c r="H6" s="644">
        <v>0.83099999999999996</v>
      </c>
      <c r="I6" s="61">
        <v>46.51</v>
      </c>
      <c r="J6" s="61">
        <v>4.34</v>
      </c>
      <c r="K6" s="61">
        <v>5.45</v>
      </c>
      <c r="L6" s="61">
        <v>2.02</v>
      </c>
      <c r="M6" s="61">
        <v>24</v>
      </c>
      <c r="N6" s="61">
        <v>3</v>
      </c>
      <c r="O6" s="636"/>
      <c r="Q6" s="61" t="s">
        <v>77</v>
      </c>
      <c r="R6" s="61">
        <v>710002569</v>
      </c>
      <c r="S6" s="61" t="s">
        <v>107</v>
      </c>
      <c r="T6" s="61" t="s">
        <v>2471</v>
      </c>
      <c r="U6" s="643">
        <v>18860</v>
      </c>
      <c r="V6" s="643">
        <v>18368</v>
      </c>
      <c r="W6" s="61">
        <v>492</v>
      </c>
      <c r="X6" s="644">
        <v>0.307</v>
      </c>
      <c r="Y6" s="61">
        <v>59.79</v>
      </c>
      <c r="Z6" s="61">
        <v>6.65</v>
      </c>
      <c r="AA6" s="61">
        <v>2.66</v>
      </c>
      <c r="AB6" s="61">
        <v>1.56</v>
      </c>
      <c r="AC6" s="636"/>
      <c r="AD6" s="636"/>
      <c r="AE6" s="636"/>
      <c r="AG6" s="61" t="s">
        <v>200</v>
      </c>
      <c r="AH6" s="61">
        <v>890000250</v>
      </c>
      <c r="AI6" s="61" t="s">
        <v>709</v>
      </c>
      <c r="AJ6" s="61" t="s">
        <v>2471</v>
      </c>
      <c r="AK6" s="643">
        <v>10019</v>
      </c>
      <c r="AL6" s="643">
        <v>10019</v>
      </c>
      <c r="AM6" s="61">
        <v>0</v>
      </c>
      <c r="AN6" s="644">
        <v>0.32200000000000001</v>
      </c>
      <c r="AO6" s="61">
        <v>76.31</v>
      </c>
      <c r="AP6" s="61">
        <v>9.68</v>
      </c>
      <c r="AQ6" s="61">
        <v>2.59</v>
      </c>
      <c r="AR6" s="61">
        <v>0.76</v>
      </c>
      <c r="AS6" s="61">
        <v>40</v>
      </c>
      <c r="AT6" s="636"/>
      <c r="AU6" s="636"/>
      <c r="AW6" s="637" t="s">
        <v>64</v>
      </c>
      <c r="AX6" s="637">
        <v>580780039</v>
      </c>
      <c r="AY6" s="24" t="s">
        <v>2490</v>
      </c>
      <c r="AZ6" s="637" t="s">
        <v>2471</v>
      </c>
      <c r="BA6" s="648">
        <v>16464</v>
      </c>
      <c r="BB6" s="648">
        <v>14010</v>
      </c>
      <c r="BC6" s="648">
        <v>2454</v>
      </c>
      <c r="BD6" s="649">
        <v>0.47399999999999998</v>
      </c>
      <c r="BE6" s="23">
        <v>76.53</v>
      </c>
      <c r="BF6" s="23">
        <v>11.18</v>
      </c>
      <c r="BG6" s="23">
        <v>4.63</v>
      </c>
      <c r="BH6" s="23">
        <v>2.0499999999999998</v>
      </c>
      <c r="BI6" s="61">
        <v>67</v>
      </c>
      <c r="BJ6" s="61">
        <v>17</v>
      </c>
      <c r="BK6" s="109"/>
      <c r="BP6" t="s">
        <v>2506</v>
      </c>
    </row>
    <row r="7" spans="1:69" ht="30.6" x14ac:dyDescent="0.3">
      <c r="A7" s="61" t="s">
        <v>64</v>
      </c>
      <c r="B7" s="61">
        <v>210012142</v>
      </c>
      <c r="C7" s="61" t="s">
        <v>2472</v>
      </c>
      <c r="D7" s="61" t="s">
        <v>2471</v>
      </c>
      <c r="E7" s="643">
        <v>39674</v>
      </c>
      <c r="F7" s="643">
        <v>38253</v>
      </c>
      <c r="G7" s="643">
        <v>1421</v>
      </c>
      <c r="H7" s="644">
        <v>0.41799999999999998</v>
      </c>
      <c r="I7" s="61">
        <v>77.150000000000006</v>
      </c>
      <c r="J7" s="61">
        <v>10.34</v>
      </c>
      <c r="K7" s="61">
        <v>4.2699999999999996</v>
      </c>
      <c r="L7" s="61">
        <v>0.8</v>
      </c>
      <c r="M7" s="61">
        <v>138</v>
      </c>
      <c r="N7" s="61">
        <v>2</v>
      </c>
      <c r="O7" s="61">
        <v>145</v>
      </c>
      <c r="Q7" s="61" t="s">
        <v>77</v>
      </c>
      <c r="R7" s="61">
        <v>710006859</v>
      </c>
      <c r="S7" s="61" t="s">
        <v>1715</v>
      </c>
      <c r="T7" s="61" t="s">
        <v>2471</v>
      </c>
      <c r="U7" s="643">
        <v>4291</v>
      </c>
      <c r="V7" s="643">
        <v>4291</v>
      </c>
      <c r="W7" s="61">
        <v>0</v>
      </c>
      <c r="X7" s="644">
        <v>0.32600000000000001</v>
      </c>
      <c r="Y7" s="61">
        <v>75.09</v>
      </c>
      <c r="Z7" s="61">
        <v>6.81</v>
      </c>
      <c r="AA7" s="61">
        <v>2.08</v>
      </c>
      <c r="AB7" s="61">
        <v>4.1900000000000004</v>
      </c>
      <c r="AC7" s="61">
        <v>20</v>
      </c>
      <c r="AD7" s="636"/>
      <c r="AE7" s="636"/>
      <c r="AG7" s="61" t="s">
        <v>77</v>
      </c>
      <c r="AH7" s="61">
        <v>890000292</v>
      </c>
      <c r="AI7" s="61" t="s">
        <v>2484</v>
      </c>
      <c r="AJ7" s="61" t="s">
        <v>2471</v>
      </c>
      <c r="AK7" s="643">
        <v>21766</v>
      </c>
      <c r="AL7" s="643">
        <v>21766</v>
      </c>
      <c r="AM7" s="61">
        <v>0</v>
      </c>
      <c r="AN7" s="644">
        <v>0.44500000000000001</v>
      </c>
      <c r="AO7" s="61">
        <v>78.540000000000006</v>
      </c>
      <c r="AP7" s="61">
        <v>9.06</v>
      </c>
      <c r="AQ7" s="61">
        <v>3.11</v>
      </c>
      <c r="AR7" s="61">
        <v>1.63</v>
      </c>
      <c r="AS7" s="61">
        <v>65</v>
      </c>
      <c r="AT7" s="636"/>
      <c r="AU7" s="636"/>
      <c r="AW7" s="637" t="s">
        <v>64</v>
      </c>
      <c r="AX7" s="637">
        <v>580780047</v>
      </c>
      <c r="AY7" s="24" t="s">
        <v>2491</v>
      </c>
      <c r="AZ7" s="637" t="s">
        <v>2471</v>
      </c>
      <c r="BA7" s="648">
        <v>2375</v>
      </c>
      <c r="BB7" s="648">
        <v>2375</v>
      </c>
      <c r="BC7" s="23">
        <v>0</v>
      </c>
      <c r="BD7" s="649">
        <v>0.29099999999999998</v>
      </c>
      <c r="BE7" s="23">
        <v>82.52</v>
      </c>
      <c r="BF7" s="23">
        <v>9.9</v>
      </c>
      <c r="BG7" s="23">
        <v>3.3</v>
      </c>
      <c r="BH7" s="23">
        <v>0.94</v>
      </c>
      <c r="BI7" s="61">
        <v>20</v>
      </c>
      <c r="BJ7" s="636"/>
      <c r="BK7" s="109"/>
      <c r="BP7">
        <v>965</v>
      </c>
      <c r="BQ7">
        <v>0.6</v>
      </c>
    </row>
    <row r="8" spans="1:69" ht="30.6" x14ac:dyDescent="0.3">
      <c r="A8" s="61" t="s">
        <v>64</v>
      </c>
      <c r="B8" s="61">
        <v>210012175</v>
      </c>
      <c r="C8" s="61" t="s">
        <v>1221</v>
      </c>
      <c r="D8" s="61" t="s">
        <v>2471</v>
      </c>
      <c r="E8" s="643">
        <v>15573</v>
      </c>
      <c r="F8" s="643">
        <v>15573</v>
      </c>
      <c r="G8" s="61">
        <v>0</v>
      </c>
      <c r="H8" s="644">
        <v>0.35199999999999998</v>
      </c>
      <c r="I8" s="61">
        <v>82.47</v>
      </c>
      <c r="J8" s="61">
        <v>11.55</v>
      </c>
      <c r="K8" s="61">
        <v>4.05</v>
      </c>
      <c r="L8" s="61">
        <v>0.95</v>
      </c>
      <c r="M8" s="61">
        <v>60</v>
      </c>
      <c r="N8" s="636"/>
      <c r="O8" s="636"/>
      <c r="Q8" s="61" t="s">
        <v>77</v>
      </c>
      <c r="R8" s="61">
        <v>710780081</v>
      </c>
      <c r="S8" s="61" t="s">
        <v>1631</v>
      </c>
      <c r="T8" s="61" t="s">
        <v>2471</v>
      </c>
      <c r="U8" s="643">
        <v>19030</v>
      </c>
      <c r="V8" s="643">
        <v>16678</v>
      </c>
      <c r="W8" s="643">
        <v>2352</v>
      </c>
      <c r="X8" s="644">
        <v>0.28999999999999998</v>
      </c>
      <c r="Y8" s="61">
        <v>78.03</v>
      </c>
      <c r="Z8" s="61">
        <v>11.09</v>
      </c>
      <c r="AA8" s="61">
        <v>3.7</v>
      </c>
      <c r="AB8" s="61">
        <v>1.38</v>
      </c>
      <c r="AC8" s="61">
        <v>50</v>
      </c>
      <c r="AD8" s="61">
        <v>10</v>
      </c>
      <c r="AE8" s="636"/>
      <c r="AG8" s="61" t="s">
        <v>200</v>
      </c>
      <c r="AH8" s="61">
        <v>890000300</v>
      </c>
      <c r="AI8" s="61" t="s">
        <v>680</v>
      </c>
      <c r="AJ8" s="61" t="s">
        <v>2471</v>
      </c>
      <c r="AK8" s="643">
        <v>9082</v>
      </c>
      <c r="AL8" s="643">
        <v>9082</v>
      </c>
      <c r="AM8" s="61">
        <v>0</v>
      </c>
      <c r="AN8" s="644">
        <v>0.83199999999999996</v>
      </c>
      <c r="AO8" s="61">
        <v>47.18</v>
      </c>
      <c r="AP8" s="61">
        <v>4</v>
      </c>
      <c r="AQ8" s="61">
        <v>2</v>
      </c>
      <c r="AR8" s="61">
        <v>1.46</v>
      </c>
      <c r="AS8" s="61">
        <v>52</v>
      </c>
      <c r="AT8" s="636"/>
      <c r="AU8" s="636"/>
      <c r="AW8" s="637" t="s">
        <v>64</v>
      </c>
      <c r="AX8" s="637">
        <v>580780054</v>
      </c>
      <c r="AY8" s="24" t="s">
        <v>2492</v>
      </c>
      <c r="AZ8" s="637" t="s">
        <v>2471</v>
      </c>
      <c r="BA8" s="648">
        <v>3870</v>
      </c>
      <c r="BB8" s="648">
        <v>3870</v>
      </c>
      <c r="BC8" s="23">
        <v>0</v>
      </c>
      <c r="BD8" s="649">
        <v>0.44</v>
      </c>
      <c r="BE8" s="23">
        <v>81.39</v>
      </c>
      <c r="BF8" s="23">
        <v>12.91</v>
      </c>
      <c r="BG8" s="23">
        <v>6</v>
      </c>
      <c r="BH8" s="23">
        <v>0.34</v>
      </c>
      <c r="BI8" s="61">
        <v>15</v>
      </c>
      <c r="BJ8" s="636"/>
      <c r="BK8" s="109"/>
      <c r="BP8" t="s">
        <v>2507</v>
      </c>
    </row>
    <row r="9" spans="1:69" ht="40.799999999999997" x14ac:dyDescent="0.3">
      <c r="A9" s="61" t="s">
        <v>77</v>
      </c>
      <c r="B9" s="61">
        <v>210780144</v>
      </c>
      <c r="C9" s="61" t="s">
        <v>1069</v>
      </c>
      <c r="D9" s="61" t="s">
        <v>2471</v>
      </c>
      <c r="E9" s="643">
        <v>36914</v>
      </c>
      <c r="F9" s="643">
        <v>32233</v>
      </c>
      <c r="G9" s="643">
        <v>4681</v>
      </c>
      <c r="H9" s="644">
        <v>0.57499999999999996</v>
      </c>
      <c r="I9" s="61">
        <v>60.79</v>
      </c>
      <c r="J9" s="61">
        <v>9.39</v>
      </c>
      <c r="K9" s="61">
        <v>3.53</v>
      </c>
      <c r="L9" s="61">
        <v>2.14</v>
      </c>
      <c r="M9" s="61">
        <v>90</v>
      </c>
      <c r="N9" s="61">
        <v>18</v>
      </c>
      <c r="O9" s="636"/>
      <c r="Q9" s="61" t="s">
        <v>64</v>
      </c>
      <c r="R9" s="61">
        <v>710780156</v>
      </c>
      <c r="S9" s="61" t="s">
        <v>96</v>
      </c>
      <c r="T9" s="61" t="s">
        <v>2471</v>
      </c>
      <c r="U9" s="643">
        <v>16940</v>
      </c>
      <c r="V9" s="643">
        <v>16940</v>
      </c>
      <c r="W9" s="61">
        <v>0</v>
      </c>
      <c r="X9" s="644">
        <v>0.39900000000000002</v>
      </c>
      <c r="Y9" s="61">
        <v>84.57</v>
      </c>
      <c r="Z9" s="61">
        <v>10.33</v>
      </c>
      <c r="AA9" s="61">
        <v>3.68</v>
      </c>
      <c r="AB9" s="61">
        <v>0.51</v>
      </c>
      <c r="AC9" s="61">
        <v>60</v>
      </c>
      <c r="AD9" s="636"/>
      <c r="AE9" s="636"/>
      <c r="AG9" s="61" t="s">
        <v>77</v>
      </c>
      <c r="AH9" s="61">
        <v>890000318</v>
      </c>
      <c r="AI9" s="61" t="s">
        <v>694</v>
      </c>
      <c r="AJ9" s="61" t="s">
        <v>2471</v>
      </c>
      <c r="AK9" s="643">
        <v>33214</v>
      </c>
      <c r="AL9" s="643">
        <v>31694</v>
      </c>
      <c r="AM9" s="643">
        <v>1520</v>
      </c>
      <c r="AN9" s="644">
        <v>0.432</v>
      </c>
      <c r="AO9" s="61">
        <v>77.25</v>
      </c>
      <c r="AP9" s="61">
        <v>9.9600000000000009</v>
      </c>
      <c r="AQ9" s="61">
        <v>3.31</v>
      </c>
      <c r="AR9" s="61">
        <v>1.9</v>
      </c>
      <c r="AS9" s="61">
        <v>80</v>
      </c>
      <c r="AT9" s="61">
        <v>10</v>
      </c>
      <c r="AU9" s="636"/>
      <c r="AW9" s="637" t="s">
        <v>64</v>
      </c>
      <c r="AX9" s="637">
        <v>580780088</v>
      </c>
      <c r="AY9" s="24" t="s">
        <v>2493</v>
      </c>
      <c r="AZ9" s="637" t="s">
        <v>2471</v>
      </c>
      <c r="BA9" s="648">
        <v>5073</v>
      </c>
      <c r="BB9" s="648">
        <v>5073</v>
      </c>
      <c r="BC9" s="23">
        <v>0</v>
      </c>
      <c r="BD9" s="649">
        <v>0.39900000000000002</v>
      </c>
      <c r="BE9" s="23">
        <v>84.22</v>
      </c>
      <c r="BF9" s="23">
        <v>10.119999999999999</v>
      </c>
      <c r="BG9" s="23">
        <v>3.73</v>
      </c>
      <c r="BH9" s="23">
        <v>0.87</v>
      </c>
      <c r="BI9" s="61">
        <v>25</v>
      </c>
      <c r="BJ9" s="636"/>
      <c r="BK9" s="109"/>
      <c r="BP9">
        <v>338</v>
      </c>
      <c r="BQ9">
        <v>0.21</v>
      </c>
    </row>
    <row r="10" spans="1:69" ht="30.6" x14ac:dyDescent="0.3">
      <c r="A10" s="61" t="s">
        <v>77</v>
      </c>
      <c r="B10" s="61">
        <v>210780276</v>
      </c>
      <c r="C10" s="61" t="s">
        <v>1036</v>
      </c>
      <c r="D10" s="61" t="s">
        <v>2471</v>
      </c>
      <c r="E10" s="643">
        <v>32290</v>
      </c>
      <c r="F10" s="643">
        <v>31910</v>
      </c>
      <c r="G10" s="61">
        <v>380</v>
      </c>
      <c r="H10" s="644">
        <v>0.35799999999999998</v>
      </c>
      <c r="I10" s="61">
        <v>81.010000000000005</v>
      </c>
      <c r="J10" s="61">
        <v>8.74</v>
      </c>
      <c r="K10" s="61">
        <v>3.19</v>
      </c>
      <c r="L10" s="61">
        <v>0.99</v>
      </c>
      <c r="M10" s="61">
        <v>100</v>
      </c>
      <c r="N10" s="61">
        <v>12</v>
      </c>
      <c r="O10" s="638" t="s">
        <v>2496</v>
      </c>
      <c r="Q10" s="61" t="s">
        <v>64</v>
      </c>
      <c r="R10" s="61">
        <v>710780214</v>
      </c>
      <c r="S10" s="61" t="s">
        <v>2477</v>
      </c>
      <c r="T10" s="61" t="s">
        <v>2471</v>
      </c>
      <c r="U10" s="643">
        <v>8388</v>
      </c>
      <c r="V10" s="643">
        <v>8388</v>
      </c>
      <c r="W10" s="61">
        <v>0</v>
      </c>
      <c r="X10" s="644">
        <v>0.30399999999999999</v>
      </c>
      <c r="Y10" s="61">
        <v>84.47</v>
      </c>
      <c r="Z10" s="61">
        <v>10.66</v>
      </c>
      <c r="AA10" s="61">
        <v>3.06</v>
      </c>
      <c r="AB10" s="61">
        <v>0.42</v>
      </c>
      <c r="AC10" s="61">
        <v>30</v>
      </c>
      <c r="AD10" s="636"/>
      <c r="AE10" s="636"/>
      <c r="AG10" s="61" t="s">
        <v>64</v>
      </c>
      <c r="AH10" s="61">
        <v>890000409</v>
      </c>
      <c r="AI10" s="61" t="s">
        <v>2485</v>
      </c>
      <c r="AJ10" s="61" t="s">
        <v>2471</v>
      </c>
      <c r="AK10" s="643">
        <v>11312</v>
      </c>
      <c r="AL10" s="643">
        <v>11312</v>
      </c>
      <c r="AM10" s="61">
        <v>0</v>
      </c>
      <c r="AN10" s="644">
        <v>0.53100000000000003</v>
      </c>
      <c r="AO10" s="61">
        <v>71.13</v>
      </c>
      <c r="AP10" s="61">
        <v>11.64</v>
      </c>
      <c r="AQ10" s="61">
        <v>4.3099999999999996</v>
      </c>
      <c r="AR10" s="61">
        <v>1.1399999999999999</v>
      </c>
      <c r="AS10" s="61">
        <v>40</v>
      </c>
      <c r="AT10" s="636"/>
      <c r="AU10" s="636"/>
      <c r="AW10" s="637" t="s">
        <v>64</v>
      </c>
      <c r="AX10" s="637">
        <v>580780096</v>
      </c>
      <c r="AY10" s="24" t="s">
        <v>1878</v>
      </c>
      <c r="AZ10" s="637" t="s">
        <v>2471</v>
      </c>
      <c r="BA10" s="648">
        <v>9145</v>
      </c>
      <c r="BB10" s="648">
        <v>9145</v>
      </c>
      <c r="BC10" s="23">
        <v>0</v>
      </c>
      <c r="BD10" s="649">
        <v>0.33300000000000002</v>
      </c>
      <c r="BE10" s="23">
        <v>84.43</v>
      </c>
      <c r="BF10" s="23">
        <v>10.84</v>
      </c>
      <c r="BG10" s="23">
        <v>4.93</v>
      </c>
      <c r="BH10" s="23">
        <v>1.89</v>
      </c>
      <c r="BI10" s="61">
        <v>27</v>
      </c>
      <c r="BJ10" s="636"/>
      <c r="BK10" s="109"/>
      <c r="BP10" t="s">
        <v>2508</v>
      </c>
    </row>
    <row r="11" spans="1:69" ht="30.6" x14ac:dyDescent="0.3">
      <c r="A11" s="61" t="s">
        <v>77</v>
      </c>
      <c r="B11" s="61">
        <v>210780292</v>
      </c>
      <c r="C11" s="61" t="s">
        <v>1079</v>
      </c>
      <c r="D11" s="61" t="s">
        <v>2471</v>
      </c>
      <c r="E11" s="643">
        <v>42832</v>
      </c>
      <c r="F11" s="643">
        <v>24927</v>
      </c>
      <c r="G11" s="643">
        <v>17905</v>
      </c>
      <c r="H11" s="644">
        <v>0.439</v>
      </c>
      <c r="I11" s="61">
        <v>62.81</v>
      </c>
      <c r="J11" s="61">
        <v>5.53</v>
      </c>
      <c r="K11" s="61">
        <v>2.16</v>
      </c>
      <c r="L11" s="61">
        <v>1.84</v>
      </c>
      <c r="M11" s="61">
        <v>78</v>
      </c>
      <c r="N11" s="61">
        <v>56</v>
      </c>
      <c r="O11" s="636"/>
      <c r="Q11" s="61" t="s">
        <v>64</v>
      </c>
      <c r="R11" s="61">
        <v>710780263</v>
      </c>
      <c r="S11" s="61" t="s">
        <v>1602</v>
      </c>
      <c r="T11" s="61" t="s">
        <v>2471</v>
      </c>
      <c r="U11" s="643">
        <v>19323</v>
      </c>
      <c r="V11" s="643">
        <v>17694</v>
      </c>
      <c r="W11" s="643">
        <v>1629</v>
      </c>
      <c r="X11" s="644">
        <v>0.52600000000000002</v>
      </c>
      <c r="Y11" s="61">
        <v>71.47</v>
      </c>
      <c r="Z11" s="61">
        <v>10.63</v>
      </c>
      <c r="AA11" s="61">
        <v>3.31</v>
      </c>
      <c r="AB11" s="61">
        <v>2.4900000000000002</v>
      </c>
      <c r="AC11" s="61">
        <v>60</v>
      </c>
      <c r="AD11" s="61">
        <v>16</v>
      </c>
      <c r="AE11" s="636"/>
      <c r="AG11" s="61" t="s">
        <v>64</v>
      </c>
      <c r="AH11" s="61">
        <v>890000417</v>
      </c>
      <c r="AI11" s="61" t="s">
        <v>2486</v>
      </c>
      <c r="AJ11" s="61" t="s">
        <v>2471</v>
      </c>
      <c r="AK11" s="643">
        <v>9942</v>
      </c>
      <c r="AL11" s="643">
        <v>6707</v>
      </c>
      <c r="AM11" s="643">
        <v>3235</v>
      </c>
      <c r="AN11" s="644">
        <v>0.49</v>
      </c>
      <c r="AO11" s="61">
        <v>75.349999999999994</v>
      </c>
      <c r="AP11" s="61">
        <v>7.39</v>
      </c>
      <c r="AQ11" s="61">
        <v>2.4700000000000002</v>
      </c>
      <c r="AR11" s="61">
        <v>1.74</v>
      </c>
      <c r="AS11" s="61">
        <v>24</v>
      </c>
      <c r="AT11" s="61">
        <v>18</v>
      </c>
      <c r="AU11" s="636"/>
      <c r="AW11" s="637" t="s">
        <v>77</v>
      </c>
      <c r="AX11" s="637">
        <v>580780187</v>
      </c>
      <c r="AY11" s="24" t="s">
        <v>94</v>
      </c>
      <c r="AZ11" s="637" t="s">
        <v>2471</v>
      </c>
      <c r="BA11" s="648">
        <v>11580</v>
      </c>
      <c r="BB11" s="648">
        <v>11580</v>
      </c>
      <c r="BC11" s="23">
        <v>0</v>
      </c>
      <c r="BD11" s="649">
        <v>0.223</v>
      </c>
      <c r="BE11" s="23">
        <v>83.35</v>
      </c>
      <c r="BF11" s="23">
        <v>8.9</v>
      </c>
      <c r="BG11" s="23">
        <v>2.98</v>
      </c>
      <c r="BH11" s="23">
        <v>0.65</v>
      </c>
      <c r="BI11" s="61">
        <v>35</v>
      </c>
      <c r="BJ11" s="636"/>
      <c r="BK11" s="109"/>
      <c r="BP11">
        <v>306</v>
      </c>
      <c r="BQ11">
        <v>0.19</v>
      </c>
    </row>
    <row r="12" spans="1:69" ht="30.6" x14ac:dyDescent="0.3">
      <c r="A12" s="61" t="s">
        <v>1008</v>
      </c>
      <c r="B12" s="61">
        <v>210780581</v>
      </c>
      <c r="C12" s="61" t="s">
        <v>2473</v>
      </c>
      <c r="D12" s="61" t="s">
        <v>2471</v>
      </c>
      <c r="E12" s="643">
        <v>46941</v>
      </c>
      <c r="F12" s="643">
        <v>40297</v>
      </c>
      <c r="G12" s="643">
        <v>6644</v>
      </c>
      <c r="H12" s="644">
        <v>0.53300000000000003</v>
      </c>
      <c r="I12" s="61">
        <v>72.959999999999994</v>
      </c>
      <c r="J12" s="61">
        <v>10.19</v>
      </c>
      <c r="K12" s="61">
        <v>3.88</v>
      </c>
      <c r="L12" s="61">
        <v>1.94</v>
      </c>
      <c r="M12" s="61">
        <v>159</v>
      </c>
      <c r="N12" s="61">
        <v>9</v>
      </c>
      <c r="O12" s="636"/>
      <c r="Q12" s="61" t="s">
        <v>64</v>
      </c>
      <c r="R12" s="61">
        <v>710780644</v>
      </c>
      <c r="S12" s="61" t="s">
        <v>1604</v>
      </c>
      <c r="T12" s="61" t="s">
        <v>2471</v>
      </c>
      <c r="U12" s="643">
        <v>32577</v>
      </c>
      <c r="V12" s="643">
        <v>32577</v>
      </c>
      <c r="W12" s="61">
        <v>0</v>
      </c>
      <c r="X12" s="644">
        <v>0.36899999999999999</v>
      </c>
      <c r="Y12" s="61">
        <v>82.36</v>
      </c>
      <c r="Z12" s="61">
        <v>10.4</v>
      </c>
      <c r="AA12" s="61">
        <v>3.78</v>
      </c>
      <c r="AB12" s="61">
        <v>0.49</v>
      </c>
      <c r="AC12" s="61">
        <v>105</v>
      </c>
      <c r="AD12" s="636"/>
      <c r="AE12" s="636"/>
      <c r="AG12" s="61" t="s">
        <v>64</v>
      </c>
      <c r="AH12" s="61">
        <v>890000433</v>
      </c>
      <c r="AI12" s="61" t="s">
        <v>2487</v>
      </c>
      <c r="AJ12" s="61" t="s">
        <v>2471</v>
      </c>
      <c r="AK12" s="643">
        <v>15960</v>
      </c>
      <c r="AL12" s="643">
        <v>15302</v>
      </c>
      <c r="AM12" s="61">
        <v>658</v>
      </c>
      <c r="AN12" s="644">
        <v>0.40400000000000003</v>
      </c>
      <c r="AO12" s="61">
        <v>70.569999999999993</v>
      </c>
      <c r="AP12" s="61">
        <v>7.59</v>
      </c>
      <c r="AQ12" s="61">
        <v>2.4300000000000002</v>
      </c>
      <c r="AR12" s="61">
        <v>1.57</v>
      </c>
      <c r="AS12" s="61">
        <v>55</v>
      </c>
      <c r="AT12" s="61">
        <v>10</v>
      </c>
      <c r="AU12" s="636"/>
      <c r="AW12" s="637" t="s">
        <v>77</v>
      </c>
      <c r="AX12" s="637">
        <v>580780203</v>
      </c>
      <c r="AY12" s="24" t="s">
        <v>696</v>
      </c>
      <c r="AZ12" s="637" t="s">
        <v>2471</v>
      </c>
      <c r="BA12" s="648">
        <v>28233</v>
      </c>
      <c r="BB12" s="648">
        <v>27997</v>
      </c>
      <c r="BC12" s="23">
        <v>236</v>
      </c>
      <c r="BD12" s="649">
        <v>0.49199999999999999</v>
      </c>
      <c r="BE12" s="23">
        <v>72.63</v>
      </c>
      <c r="BF12" s="23">
        <v>8.3699999999999992</v>
      </c>
      <c r="BG12" s="23">
        <v>3.3</v>
      </c>
      <c r="BH12" s="23">
        <v>0.73</v>
      </c>
      <c r="BI12" s="61">
        <v>82</v>
      </c>
      <c r="BJ12" s="636"/>
      <c r="BK12" s="109"/>
      <c r="BP12" t="s">
        <v>2509</v>
      </c>
    </row>
    <row r="13" spans="1:69" ht="30.6" x14ac:dyDescent="0.3">
      <c r="A13" s="61" t="s">
        <v>64</v>
      </c>
      <c r="B13" s="61">
        <v>210780631</v>
      </c>
      <c r="C13" s="61" t="s">
        <v>2474</v>
      </c>
      <c r="D13" s="61" t="s">
        <v>2471</v>
      </c>
      <c r="E13" s="643">
        <v>3803</v>
      </c>
      <c r="F13" s="643">
        <v>3803</v>
      </c>
      <c r="G13" s="61">
        <v>0</v>
      </c>
      <c r="H13" s="644">
        <v>0.36799999999999999</v>
      </c>
      <c r="I13" s="61">
        <v>82.77</v>
      </c>
      <c r="J13" s="61">
        <v>7.97</v>
      </c>
      <c r="K13" s="61">
        <v>3.13</v>
      </c>
      <c r="L13" s="61">
        <v>0.84</v>
      </c>
      <c r="M13" s="61">
        <v>12</v>
      </c>
      <c r="N13" s="636"/>
      <c r="O13" s="636"/>
      <c r="Q13" s="61" t="s">
        <v>77</v>
      </c>
      <c r="R13" s="61">
        <v>710780917</v>
      </c>
      <c r="S13" s="61" t="s">
        <v>125</v>
      </c>
      <c r="T13" s="61" t="s">
        <v>2471</v>
      </c>
      <c r="U13" s="643">
        <v>8860</v>
      </c>
      <c r="V13" s="643">
        <v>8860</v>
      </c>
      <c r="W13" s="61">
        <v>0</v>
      </c>
      <c r="X13" s="644">
        <v>0.435</v>
      </c>
      <c r="Y13" s="61">
        <v>77.02</v>
      </c>
      <c r="Z13" s="61">
        <v>11.33</v>
      </c>
      <c r="AA13" s="61">
        <v>4.6100000000000003</v>
      </c>
      <c r="AB13" s="61">
        <v>1.08</v>
      </c>
      <c r="AC13" s="61">
        <v>34</v>
      </c>
      <c r="AD13" s="636"/>
      <c r="AE13" s="636"/>
      <c r="AG13" s="61" t="s">
        <v>64</v>
      </c>
      <c r="AH13" s="61">
        <v>890000466</v>
      </c>
      <c r="AI13" s="61" t="s">
        <v>2488</v>
      </c>
      <c r="AJ13" s="61" t="s">
        <v>2471</v>
      </c>
      <c r="AK13" s="643">
        <v>7757</v>
      </c>
      <c r="AL13" s="643">
        <v>7757</v>
      </c>
      <c r="AM13" s="61">
        <v>0</v>
      </c>
      <c r="AN13" s="644">
        <v>0.23300000000000001</v>
      </c>
      <c r="AO13" s="61">
        <v>81.95</v>
      </c>
      <c r="AP13" s="61">
        <v>9.58</v>
      </c>
      <c r="AQ13" s="61">
        <v>3.05</v>
      </c>
      <c r="AR13" s="61">
        <v>2.29</v>
      </c>
      <c r="AS13" s="61">
        <v>26</v>
      </c>
      <c r="AT13" s="636"/>
      <c r="AU13" s="636"/>
      <c r="AW13" s="637" t="s">
        <v>64</v>
      </c>
      <c r="AX13" s="637">
        <v>580781136</v>
      </c>
      <c r="AY13" s="24" t="s">
        <v>2494</v>
      </c>
      <c r="AZ13" s="637" t="s">
        <v>2471</v>
      </c>
      <c r="BA13" s="648">
        <v>6274</v>
      </c>
      <c r="BB13" s="648">
        <v>6274</v>
      </c>
      <c r="BC13" s="23">
        <v>0</v>
      </c>
      <c r="BD13" s="649">
        <v>0.378</v>
      </c>
      <c r="BE13" s="23">
        <v>81.599999999999994</v>
      </c>
      <c r="BF13" s="23">
        <v>10.82</v>
      </c>
      <c r="BG13" s="23">
        <v>3.56</v>
      </c>
      <c r="BH13" s="23">
        <v>0.67</v>
      </c>
      <c r="BI13" s="61">
        <v>50</v>
      </c>
      <c r="BJ13" s="636"/>
      <c r="BK13" s="109"/>
      <c r="BP13">
        <v>120</v>
      </c>
      <c r="BQ13">
        <v>7.0000000000000007E-2</v>
      </c>
    </row>
    <row r="14" spans="1:69" ht="30.6" x14ac:dyDescent="0.3">
      <c r="A14" s="61" t="s">
        <v>64</v>
      </c>
      <c r="B14" s="61">
        <v>210780672</v>
      </c>
      <c r="C14" s="61" t="s">
        <v>2475</v>
      </c>
      <c r="D14" s="61" t="s">
        <v>2471</v>
      </c>
      <c r="E14" s="643">
        <v>8066</v>
      </c>
      <c r="F14" s="643">
        <v>8066</v>
      </c>
      <c r="G14" s="61">
        <v>0</v>
      </c>
      <c r="H14" s="644">
        <v>0.46100000000000002</v>
      </c>
      <c r="I14" s="61">
        <v>81.11</v>
      </c>
      <c r="J14" s="61">
        <v>11.47</v>
      </c>
      <c r="K14" s="61">
        <v>3.85</v>
      </c>
      <c r="L14" s="61">
        <v>0.67</v>
      </c>
      <c r="M14" s="61">
        <v>30</v>
      </c>
      <c r="N14" s="636"/>
      <c r="O14" s="636"/>
      <c r="Q14" s="61" t="s">
        <v>64</v>
      </c>
      <c r="R14" s="61">
        <v>710780958</v>
      </c>
      <c r="S14" s="61" t="s">
        <v>2478</v>
      </c>
      <c r="T14" s="61" t="s">
        <v>2471</v>
      </c>
      <c r="U14" s="643">
        <v>12435</v>
      </c>
      <c r="V14" s="643">
        <v>12435</v>
      </c>
      <c r="W14" s="61">
        <v>0</v>
      </c>
      <c r="X14" s="644">
        <v>0.36199999999999999</v>
      </c>
      <c r="Y14" s="61">
        <v>83.9</v>
      </c>
      <c r="Z14" s="61">
        <v>12.97</v>
      </c>
      <c r="AA14" s="61">
        <v>4.84</v>
      </c>
      <c r="AB14" s="61">
        <v>1.07</v>
      </c>
      <c r="AC14" s="61">
        <v>42</v>
      </c>
      <c r="AD14" s="636"/>
      <c r="AE14" s="636"/>
      <c r="AG14" s="61" t="s">
        <v>77</v>
      </c>
      <c r="AH14" s="61">
        <v>890002389</v>
      </c>
      <c r="AI14" s="61" t="s">
        <v>721</v>
      </c>
      <c r="AJ14" s="61" t="s">
        <v>2471</v>
      </c>
      <c r="AK14" s="643">
        <v>7300</v>
      </c>
      <c r="AL14" s="643">
        <v>7300</v>
      </c>
      <c r="AM14" s="61">
        <v>0</v>
      </c>
      <c r="AN14" s="644">
        <v>0.28299999999999997</v>
      </c>
      <c r="AO14" s="61">
        <v>75.650000000000006</v>
      </c>
      <c r="AP14" s="61">
        <v>8.6199999999999992</v>
      </c>
      <c r="AQ14" s="61">
        <v>2.37</v>
      </c>
      <c r="AR14" s="61">
        <v>1.22</v>
      </c>
      <c r="AS14" s="61">
        <v>36</v>
      </c>
      <c r="AT14" s="636"/>
      <c r="AU14" s="636"/>
      <c r="AW14" s="637" t="s">
        <v>77</v>
      </c>
      <c r="AX14" s="637">
        <v>580971349</v>
      </c>
      <c r="AY14" s="24" t="s">
        <v>681</v>
      </c>
      <c r="AZ14" s="637" t="s">
        <v>2471</v>
      </c>
      <c r="BA14" s="648">
        <v>28617</v>
      </c>
      <c r="BB14" s="648">
        <v>28617</v>
      </c>
      <c r="BC14" s="23">
        <v>0</v>
      </c>
      <c r="BD14" s="649">
        <v>0.35499999999999998</v>
      </c>
      <c r="BE14" s="23">
        <v>81.069999999999993</v>
      </c>
      <c r="BF14" s="23">
        <v>9.08</v>
      </c>
      <c r="BG14" s="23">
        <v>3.95</v>
      </c>
      <c r="BH14" s="23">
        <v>0.59</v>
      </c>
      <c r="BI14" s="61">
        <v>80</v>
      </c>
      <c r="BJ14" s="636"/>
      <c r="BK14" s="109"/>
      <c r="BP14" t="s">
        <v>2510</v>
      </c>
    </row>
    <row r="15" spans="1:69" ht="20.399999999999999" x14ac:dyDescent="0.3">
      <c r="A15" s="61" t="s">
        <v>77</v>
      </c>
      <c r="B15" s="61">
        <v>210986741</v>
      </c>
      <c r="C15" s="61" t="s">
        <v>1061</v>
      </c>
      <c r="D15" s="61" t="s">
        <v>2471</v>
      </c>
      <c r="E15" s="643">
        <v>20825</v>
      </c>
      <c r="F15" s="643">
        <v>20825</v>
      </c>
      <c r="G15" s="61">
        <v>0</v>
      </c>
      <c r="H15" s="644">
        <v>0.33800000000000002</v>
      </c>
      <c r="I15" s="61">
        <v>78.05</v>
      </c>
      <c r="J15" s="61">
        <v>8.35</v>
      </c>
      <c r="K15" s="61">
        <v>2.98</v>
      </c>
      <c r="L15" s="61">
        <v>0.59</v>
      </c>
      <c r="M15" s="61">
        <v>60</v>
      </c>
      <c r="N15" s="636"/>
      <c r="O15" s="636"/>
      <c r="Q15" s="61" t="s">
        <v>64</v>
      </c>
      <c r="R15" s="61">
        <v>710781089</v>
      </c>
      <c r="S15" s="61" t="s">
        <v>1605</v>
      </c>
      <c r="T15" s="61" t="s">
        <v>2471</v>
      </c>
      <c r="U15" s="643">
        <v>9356</v>
      </c>
      <c r="V15" s="643">
        <v>9356</v>
      </c>
      <c r="W15" s="61">
        <v>0</v>
      </c>
      <c r="X15" s="644">
        <v>0.35799999999999998</v>
      </c>
      <c r="Y15" s="61">
        <v>84.59</v>
      </c>
      <c r="Z15" s="61">
        <v>10.47</v>
      </c>
      <c r="AA15" s="61">
        <v>3.58</v>
      </c>
      <c r="AB15" s="61">
        <v>0.35</v>
      </c>
      <c r="AC15" s="61">
        <v>35</v>
      </c>
      <c r="AD15" s="636"/>
      <c r="AE15" s="636"/>
      <c r="AG15" s="61" t="s">
        <v>64</v>
      </c>
      <c r="AH15" s="61">
        <v>890970569</v>
      </c>
      <c r="AI15" s="61" t="s">
        <v>2048</v>
      </c>
      <c r="AJ15" s="61" t="s">
        <v>2471</v>
      </c>
      <c r="AK15" s="643">
        <v>12490</v>
      </c>
      <c r="AL15" s="643">
        <v>12490</v>
      </c>
      <c r="AM15" s="61">
        <v>0</v>
      </c>
      <c r="AN15" s="644">
        <v>0.36</v>
      </c>
      <c r="AO15" s="61">
        <v>82.7</v>
      </c>
      <c r="AP15" s="61">
        <v>10.45</v>
      </c>
      <c r="AQ15" s="61">
        <v>4.38</v>
      </c>
      <c r="AR15" s="61">
        <v>0.5</v>
      </c>
      <c r="AS15" s="61">
        <v>50</v>
      </c>
      <c r="AT15" s="636"/>
      <c r="AU15" s="636"/>
      <c r="AW15" s="637" t="s">
        <v>77</v>
      </c>
      <c r="AX15" s="637">
        <v>580972008</v>
      </c>
      <c r="AY15" s="24" t="s">
        <v>726</v>
      </c>
      <c r="AZ15" s="637" t="s">
        <v>2471</v>
      </c>
      <c r="BA15" s="648">
        <v>45561</v>
      </c>
      <c r="BB15" s="648">
        <v>41231</v>
      </c>
      <c r="BC15" s="648">
        <v>4330</v>
      </c>
      <c r="BD15" s="649">
        <v>0.53700000000000003</v>
      </c>
      <c r="BE15" s="23">
        <v>64.77</v>
      </c>
      <c r="BF15" s="23">
        <v>10.75</v>
      </c>
      <c r="BG15" s="23">
        <v>4.22</v>
      </c>
      <c r="BH15" s="23">
        <v>1.87</v>
      </c>
      <c r="BI15" s="61">
        <v>89</v>
      </c>
      <c r="BJ15" s="61">
        <v>10</v>
      </c>
      <c r="BK15" s="109"/>
      <c r="BP15">
        <v>63</v>
      </c>
      <c r="BQ15">
        <v>0.04</v>
      </c>
    </row>
    <row r="16" spans="1:69" ht="30.6" x14ac:dyDescent="0.3">
      <c r="A16" s="61" t="s">
        <v>77</v>
      </c>
      <c r="B16" s="61">
        <v>210987046</v>
      </c>
      <c r="C16" s="61" t="s">
        <v>1037</v>
      </c>
      <c r="D16" s="61" t="s">
        <v>2471</v>
      </c>
      <c r="E16" s="643">
        <v>26311</v>
      </c>
      <c r="F16" s="643">
        <v>26311</v>
      </c>
      <c r="G16" s="61">
        <v>0</v>
      </c>
      <c r="H16" s="644">
        <v>0.3</v>
      </c>
      <c r="I16" s="61">
        <v>82.65</v>
      </c>
      <c r="J16" s="61">
        <v>10.49</v>
      </c>
      <c r="K16" s="61">
        <v>3.11</v>
      </c>
      <c r="L16" s="61">
        <v>0.85</v>
      </c>
      <c r="M16" s="61">
        <v>90</v>
      </c>
      <c r="N16" s="636"/>
      <c r="O16" s="636"/>
      <c r="Q16" s="61" t="s">
        <v>64</v>
      </c>
      <c r="R16" s="61">
        <v>710781345</v>
      </c>
      <c r="S16" s="61" t="s">
        <v>119</v>
      </c>
      <c r="T16" s="61" t="s">
        <v>2471</v>
      </c>
      <c r="U16" s="643">
        <v>9185</v>
      </c>
      <c r="V16" s="643">
        <v>9185</v>
      </c>
      <c r="W16" s="61">
        <v>0</v>
      </c>
      <c r="X16" s="644">
        <v>0.27400000000000002</v>
      </c>
      <c r="Y16" s="61">
        <v>82.97</v>
      </c>
      <c r="Z16" s="61">
        <v>11.27</v>
      </c>
      <c r="AA16" s="61">
        <v>3.6</v>
      </c>
      <c r="AB16" s="61">
        <v>0.32</v>
      </c>
      <c r="AC16" s="61">
        <v>35</v>
      </c>
      <c r="AD16" s="636"/>
      <c r="AE16" s="636"/>
      <c r="AG16" s="645"/>
      <c r="AH16" s="645"/>
      <c r="AI16" s="645" t="s">
        <v>41</v>
      </c>
      <c r="AJ16" s="645"/>
      <c r="AK16" s="646">
        <v>160848</v>
      </c>
      <c r="AL16" s="646">
        <v>153310</v>
      </c>
      <c r="AM16" s="646">
        <v>7538</v>
      </c>
      <c r="AN16" s="647">
        <v>0.42199999999999999</v>
      </c>
      <c r="AO16" s="645">
        <v>75.92</v>
      </c>
      <c r="AP16" s="645">
        <v>9.25</v>
      </c>
      <c r="AQ16" s="645">
        <v>3.11</v>
      </c>
      <c r="AR16" s="645">
        <v>1.43</v>
      </c>
      <c r="AS16" s="636"/>
      <c r="AT16" s="636"/>
      <c r="AU16" s="636"/>
      <c r="AW16" s="650"/>
      <c r="AX16" s="650"/>
      <c r="AY16" s="651" t="s">
        <v>41</v>
      </c>
      <c r="AZ16" s="650"/>
      <c r="BA16" s="652">
        <v>187706</v>
      </c>
      <c r="BB16" s="652">
        <v>180633</v>
      </c>
      <c r="BC16" s="652">
        <v>7073</v>
      </c>
      <c r="BD16" s="653">
        <v>0.41799999999999998</v>
      </c>
      <c r="BE16" s="654">
        <v>75.819999999999993</v>
      </c>
      <c r="BF16" s="654">
        <v>10.130000000000001</v>
      </c>
      <c r="BG16" s="654">
        <v>4</v>
      </c>
      <c r="BH16" s="654">
        <v>1.29</v>
      </c>
      <c r="BI16" s="636"/>
      <c r="BJ16" s="636"/>
      <c r="BK16" s="109"/>
    </row>
    <row r="17" spans="1:31" ht="20.399999999999999" x14ac:dyDescent="0.3">
      <c r="A17" s="645"/>
      <c r="B17" s="645"/>
      <c r="C17" s="645" t="s">
        <v>41</v>
      </c>
      <c r="D17" s="645"/>
      <c r="E17" s="646">
        <v>298988</v>
      </c>
      <c r="F17" s="646">
        <v>263412</v>
      </c>
      <c r="G17" s="646">
        <v>35576</v>
      </c>
      <c r="H17" s="647">
        <v>0.42699999999999999</v>
      </c>
      <c r="I17" s="645">
        <v>70.52</v>
      </c>
      <c r="J17" s="645">
        <v>8.74</v>
      </c>
      <c r="K17" s="645">
        <v>3.46</v>
      </c>
      <c r="L17" s="645">
        <v>1.42</v>
      </c>
      <c r="M17" s="655">
        <f>SUM(M5:M16)</f>
        <v>878</v>
      </c>
      <c r="N17" s="655">
        <f>SUM(N5:N16)</f>
        <v>110</v>
      </c>
      <c r="O17" s="636"/>
      <c r="Q17" s="61" t="s">
        <v>64</v>
      </c>
      <c r="R17" s="61">
        <v>710781360</v>
      </c>
      <c r="S17" s="61" t="s">
        <v>2479</v>
      </c>
      <c r="T17" s="61" t="s">
        <v>2471</v>
      </c>
      <c r="U17" s="643">
        <v>7634</v>
      </c>
      <c r="V17" s="643">
        <v>7634</v>
      </c>
      <c r="W17" s="61">
        <v>0</v>
      </c>
      <c r="X17" s="644">
        <v>0.35599999999999998</v>
      </c>
      <c r="Y17" s="61">
        <v>83.55</v>
      </c>
      <c r="Z17" s="61">
        <v>10.210000000000001</v>
      </c>
      <c r="AA17" s="61">
        <v>4.9400000000000004</v>
      </c>
      <c r="AB17" s="61">
        <v>0.47</v>
      </c>
      <c r="AC17" s="61">
        <v>30</v>
      </c>
      <c r="AD17" s="636"/>
      <c r="AE17" s="636"/>
    </row>
    <row r="18" spans="1:31" x14ac:dyDescent="0.3">
      <c r="Q18" s="61" t="s">
        <v>64</v>
      </c>
      <c r="R18" s="61">
        <v>710781451</v>
      </c>
      <c r="S18" s="61" t="s">
        <v>2480</v>
      </c>
      <c r="T18" s="61" t="s">
        <v>2471</v>
      </c>
      <c r="U18" s="643">
        <v>6719</v>
      </c>
      <c r="V18" s="643">
        <v>6719</v>
      </c>
      <c r="W18" s="61">
        <v>0</v>
      </c>
      <c r="X18" s="644">
        <v>0.38500000000000001</v>
      </c>
      <c r="Y18" s="61">
        <v>82.35</v>
      </c>
      <c r="Z18" s="61">
        <v>10.55</v>
      </c>
      <c r="AA18" s="61">
        <v>3.83</v>
      </c>
      <c r="AB18" s="61">
        <v>0.67</v>
      </c>
      <c r="AC18" s="61">
        <v>23</v>
      </c>
      <c r="AD18" s="636"/>
      <c r="AE18" s="636"/>
    </row>
    <row r="19" spans="1:31" ht="20.399999999999999" x14ac:dyDescent="0.3">
      <c r="Q19" s="61" t="s">
        <v>200</v>
      </c>
      <c r="R19" s="61">
        <v>710781535</v>
      </c>
      <c r="S19" s="61" t="s">
        <v>199</v>
      </c>
      <c r="T19" s="61" t="s">
        <v>2471</v>
      </c>
      <c r="U19" s="643">
        <v>20338</v>
      </c>
      <c r="V19" s="643">
        <v>17165</v>
      </c>
      <c r="W19" s="643">
        <v>3173</v>
      </c>
      <c r="X19" s="644">
        <v>0.52600000000000002</v>
      </c>
      <c r="Y19" s="61">
        <v>62.53</v>
      </c>
      <c r="Z19" s="61">
        <v>7.94</v>
      </c>
      <c r="AA19" s="61">
        <v>2.84</v>
      </c>
      <c r="AB19" s="61">
        <v>3.23</v>
      </c>
      <c r="AC19" s="61">
        <v>100</v>
      </c>
      <c r="AD19" s="61">
        <v>10</v>
      </c>
      <c r="AE19" s="636"/>
    </row>
    <row r="20" spans="1:31" ht="30.6" x14ac:dyDescent="0.3">
      <c r="Q20" s="61" t="s">
        <v>64</v>
      </c>
      <c r="R20" s="61">
        <v>710781568</v>
      </c>
      <c r="S20" s="61" t="s">
        <v>2481</v>
      </c>
      <c r="T20" s="61" t="s">
        <v>2471</v>
      </c>
      <c r="U20" s="643">
        <v>8020</v>
      </c>
      <c r="V20" s="643">
        <v>8020</v>
      </c>
      <c r="W20" s="61">
        <v>0</v>
      </c>
      <c r="X20" s="644">
        <v>0.312</v>
      </c>
      <c r="Y20" s="61">
        <v>81.069999999999993</v>
      </c>
      <c r="Z20" s="61">
        <v>10.66</v>
      </c>
      <c r="AA20" s="61">
        <v>3.57</v>
      </c>
      <c r="AB20" s="61">
        <v>1.06</v>
      </c>
      <c r="AC20" s="61">
        <v>26</v>
      </c>
      <c r="AD20" s="636"/>
      <c r="AE20" s="636"/>
    </row>
    <row r="21" spans="1:31" ht="30.6" x14ac:dyDescent="0.3">
      <c r="Q21" s="61" t="s">
        <v>77</v>
      </c>
      <c r="R21" s="61">
        <v>710781824</v>
      </c>
      <c r="S21" s="61" t="s">
        <v>76</v>
      </c>
      <c r="T21" s="61" t="s">
        <v>2471</v>
      </c>
      <c r="U21" s="643">
        <v>33942</v>
      </c>
      <c r="V21" s="643">
        <v>28090</v>
      </c>
      <c r="W21" s="643">
        <v>5852</v>
      </c>
      <c r="X21" s="644">
        <v>0.35299999999999998</v>
      </c>
      <c r="Y21" s="61">
        <v>71.680000000000007</v>
      </c>
      <c r="Z21" s="61">
        <v>6.73</v>
      </c>
      <c r="AA21" s="61">
        <v>2.72</v>
      </c>
      <c r="AB21" s="61">
        <v>1.54</v>
      </c>
      <c r="AC21" s="61">
        <v>96</v>
      </c>
      <c r="AD21" s="61">
        <v>15</v>
      </c>
      <c r="AE21" s="636"/>
    </row>
    <row r="22" spans="1:31" ht="30.6" x14ac:dyDescent="0.3">
      <c r="Q22" s="61" t="s">
        <v>64</v>
      </c>
      <c r="R22" s="61">
        <v>710976705</v>
      </c>
      <c r="S22" s="61" t="s">
        <v>2482</v>
      </c>
      <c r="T22" s="61" t="s">
        <v>2471</v>
      </c>
      <c r="U22" s="643">
        <v>16315</v>
      </c>
      <c r="V22" s="643">
        <v>16315</v>
      </c>
      <c r="W22" s="61">
        <v>0</v>
      </c>
      <c r="X22" s="644">
        <v>0.39600000000000002</v>
      </c>
      <c r="Y22" s="61">
        <v>81.2</v>
      </c>
      <c r="Z22" s="61">
        <v>8.92</v>
      </c>
      <c r="AA22" s="61">
        <v>3.01</v>
      </c>
      <c r="AB22" s="61">
        <v>0.74</v>
      </c>
      <c r="AC22" s="61">
        <v>40</v>
      </c>
      <c r="AD22" s="636"/>
      <c r="AE22" s="636"/>
    </row>
    <row r="23" spans="1:31" ht="20.399999999999999" x14ac:dyDescent="0.3">
      <c r="Q23" s="61" t="s">
        <v>77</v>
      </c>
      <c r="R23" s="61">
        <v>710977307</v>
      </c>
      <c r="S23" s="61" t="s">
        <v>120</v>
      </c>
      <c r="T23" s="61" t="s">
        <v>2471</v>
      </c>
      <c r="U23" s="643">
        <v>14455</v>
      </c>
      <c r="V23" s="643">
        <v>14455</v>
      </c>
      <c r="W23" s="61">
        <v>0</v>
      </c>
      <c r="X23" s="644">
        <v>0.28100000000000003</v>
      </c>
      <c r="Y23" s="61">
        <v>81.209999999999994</v>
      </c>
      <c r="Z23" s="61">
        <v>12.3</v>
      </c>
      <c r="AA23" s="61">
        <v>4.08</v>
      </c>
      <c r="AB23" s="61">
        <v>1.68</v>
      </c>
      <c r="AC23" s="61">
        <v>50</v>
      </c>
      <c r="AD23" s="636"/>
      <c r="AE23" s="636"/>
    </row>
    <row r="24" spans="1:31" ht="20.399999999999999" x14ac:dyDescent="0.3">
      <c r="Q24" s="61" t="s">
        <v>200</v>
      </c>
      <c r="R24" s="61">
        <v>710978347</v>
      </c>
      <c r="S24" s="61" t="s">
        <v>2149</v>
      </c>
      <c r="T24" s="61" t="s">
        <v>2471</v>
      </c>
      <c r="U24" s="643">
        <v>3243</v>
      </c>
      <c r="V24" s="643">
        <v>3243</v>
      </c>
      <c r="W24" s="61">
        <v>0</v>
      </c>
      <c r="X24" s="644">
        <v>0.36799999999999999</v>
      </c>
      <c r="Y24" s="61">
        <v>81.95</v>
      </c>
      <c r="Z24" s="61">
        <v>10.69</v>
      </c>
      <c r="AA24" s="61">
        <v>3.53</v>
      </c>
      <c r="AB24" s="61">
        <v>2.12</v>
      </c>
      <c r="AC24" s="61">
        <v>21</v>
      </c>
      <c r="AD24" s="636"/>
      <c r="AE24" s="636"/>
    </row>
    <row r="25" spans="1:31" x14ac:dyDescent="0.3">
      <c r="Q25" s="645"/>
      <c r="R25" s="645"/>
      <c r="S25" s="645" t="s">
        <v>41</v>
      </c>
      <c r="T25" s="645"/>
      <c r="U25" s="646">
        <v>313470</v>
      </c>
      <c r="V25" s="646">
        <v>292125</v>
      </c>
      <c r="W25" s="646">
        <v>21345</v>
      </c>
      <c r="X25" s="647">
        <v>0.40500000000000003</v>
      </c>
      <c r="Y25" s="645">
        <v>75.14</v>
      </c>
      <c r="Z25" s="645">
        <v>9.5399999999999991</v>
      </c>
      <c r="AA25" s="645">
        <v>3.43</v>
      </c>
      <c r="AB25" s="645">
        <v>1.44</v>
      </c>
      <c r="AC25" s="636"/>
      <c r="AD25" s="636"/>
      <c r="AE25" s="636"/>
    </row>
  </sheetData>
  <mergeCells count="44">
    <mergeCell ref="I3:I4"/>
    <mergeCell ref="J3:J4"/>
    <mergeCell ref="A3:A4"/>
    <mergeCell ref="B3:B4"/>
    <mergeCell ref="C3:C4"/>
    <mergeCell ref="D3:D4"/>
    <mergeCell ref="H3:H4"/>
    <mergeCell ref="X3:X4"/>
    <mergeCell ref="Y3:Y4"/>
    <mergeCell ref="Z3:Z4"/>
    <mergeCell ref="K3:K4"/>
    <mergeCell ref="L3:L4"/>
    <mergeCell ref="Q3:Q4"/>
    <mergeCell ref="R3:R4"/>
    <mergeCell ref="AC3:AE3"/>
    <mergeCell ref="AS3:AU3"/>
    <mergeCell ref="AN3:AN4"/>
    <mergeCell ref="AQ3:AQ4"/>
    <mergeCell ref="AR3:AR4"/>
    <mergeCell ref="AK3:AM3"/>
    <mergeCell ref="AJ3:AJ4"/>
    <mergeCell ref="AH3:AH4"/>
    <mergeCell ref="AG3:AG4"/>
    <mergeCell ref="AW3:AW4"/>
    <mergeCell ref="BA3:BC3"/>
    <mergeCell ref="BI3:BK3"/>
    <mergeCell ref="E3:G3"/>
    <mergeCell ref="AB3:AB4"/>
    <mergeCell ref="AA3:AA4"/>
    <mergeCell ref="T3:T4"/>
    <mergeCell ref="S3:S4"/>
    <mergeCell ref="U3:W3"/>
    <mergeCell ref="AP3:AP4"/>
    <mergeCell ref="AO3:AO4"/>
    <mergeCell ref="AI3:AI4"/>
    <mergeCell ref="AX3:AX4"/>
    <mergeCell ref="AY3:AY4"/>
    <mergeCell ref="AZ3:AZ4"/>
    <mergeCell ref="M3:O3"/>
    <mergeCell ref="BH3:BH4"/>
    <mergeCell ref="BG3:BG4"/>
    <mergeCell ref="BF3:BF4"/>
    <mergeCell ref="BE3:BE4"/>
    <mergeCell ref="BD3:B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GHT SaôneEtLoire Bresse Morvan </vt:lpstr>
      <vt:lpstr>GHT Sud Yonne Haut-Nivernais</vt:lpstr>
      <vt:lpstr>GHT Côte d'Or - Haute Marne</vt:lpstr>
      <vt:lpstr>GHT Sud Côte-d'Or</vt:lpstr>
      <vt:lpstr>GHT bourgogne méridionale</vt:lpstr>
      <vt:lpstr>GHT de la Nièvre</vt:lpstr>
      <vt:lpstr>GHT  Nord-Yonne</vt:lpstr>
      <vt:lpstr>Etablissements privés -hors GHT</vt:lpstr>
      <vt:lpstr>Bourgogne </vt:lpstr>
      <vt:lpstr>François </vt:lpstr>
      <vt:lpstr>Feuil1</vt:lpstr>
      <vt:lpstr>'GHT SaôneEtLoire Bresse Morvan '!Criteria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François LE GAC</cp:lastModifiedBy>
  <cp:revision/>
  <dcterms:created xsi:type="dcterms:W3CDTF">2021-10-04T07:02:17Z</dcterms:created>
  <dcterms:modified xsi:type="dcterms:W3CDTF">2021-11-26T12:11:10Z</dcterms:modified>
  <cp:category/>
  <cp:contentStatus/>
</cp:coreProperties>
</file>