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0730" windowHeight="11760"/>
  </bookViews>
  <sheets>
    <sheet name="CE-EC 2016" sheetId="1" r:id="rId1"/>
  </sheets>
  <calcPr calcId="145621"/>
</workbook>
</file>

<file path=xl/calcChain.xml><?xml version="1.0" encoding="utf-8"?>
<calcChain xmlns="http://schemas.openxmlformats.org/spreadsheetml/2006/main">
  <c r="J162" i="1" l="1"/>
  <c r="I162" i="1"/>
  <c r="H162" i="1"/>
  <c r="G162" i="1"/>
  <c r="F162" i="1"/>
  <c r="J161" i="1"/>
  <c r="M161" i="1" s="1"/>
  <c r="J160" i="1"/>
  <c r="O160" i="1" s="1"/>
  <c r="I160" i="1"/>
  <c r="H160" i="1"/>
  <c r="Q159" i="1"/>
  <c r="P159" i="1"/>
  <c r="O159" i="1"/>
  <c r="N159" i="1"/>
  <c r="M159" i="1"/>
  <c r="L159" i="1"/>
  <c r="K159" i="1"/>
  <c r="J159" i="1"/>
  <c r="I159" i="1"/>
  <c r="H159" i="1"/>
  <c r="F159" i="1"/>
  <c r="J154" i="1"/>
  <c r="K154" i="1" s="1"/>
  <c r="S144" i="1"/>
  <c r="R144" i="1"/>
  <c r="J144" i="1"/>
  <c r="Q144" i="1" s="1"/>
  <c r="J143" i="1"/>
  <c r="Q143" i="1" s="1"/>
  <c r="J142" i="1"/>
  <c r="M142" i="1" s="1"/>
  <c r="J141" i="1"/>
  <c r="M141" i="1" s="1"/>
  <c r="J140" i="1"/>
  <c r="Q140" i="1" s="1"/>
  <c r="J139" i="1"/>
  <c r="Q139" i="1" s="1"/>
  <c r="J145" i="1"/>
  <c r="O145" i="1" s="1"/>
  <c r="J146" i="1"/>
  <c r="M146" i="1" s="1"/>
  <c r="J147" i="1"/>
  <c r="K147" i="1" s="1"/>
  <c r="J148" i="1"/>
  <c r="M148" i="1" s="1"/>
  <c r="J149" i="1"/>
  <c r="O149" i="1" s="1"/>
  <c r="J133" i="1"/>
  <c r="M133" i="1" s="1"/>
  <c r="J132" i="1"/>
  <c r="O132" i="1" s="1"/>
  <c r="J129" i="1"/>
  <c r="M129" i="1" s="1"/>
  <c r="J128" i="1"/>
  <c r="O128" i="1" s="1"/>
  <c r="J127" i="1"/>
  <c r="Q127" i="1" s="1"/>
  <c r="J126" i="1"/>
  <c r="K126" i="1" s="1"/>
  <c r="J125" i="1"/>
  <c r="M125" i="1" s="1"/>
  <c r="R114" i="1"/>
  <c r="P114" i="1"/>
  <c r="N114" i="1"/>
  <c r="L114" i="1"/>
  <c r="K161" i="1" l="1"/>
  <c r="K160" i="1"/>
  <c r="M160" i="1"/>
  <c r="K162" i="1"/>
  <c r="Q162" i="1"/>
  <c r="Q161" i="1"/>
  <c r="O162" i="1"/>
  <c r="Q160" i="1"/>
  <c r="O161" i="1"/>
  <c r="M162" i="1"/>
  <c r="Q154" i="1"/>
  <c r="O154" i="1"/>
  <c r="M154" i="1"/>
  <c r="Q146" i="1"/>
  <c r="Q145" i="1"/>
  <c r="K140" i="1"/>
  <c r="K142" i="1"/>
  <c r="K144" i="1"/>
  <c r="O146" i="1"/>
  <c r="O144" i="1"/>
  <c r="O140" i="1"/>
  <c r="O142" i="1"/>
  <c r="M144" i="1"/>
  <c r="Q149" i="1"/>
  <c r="K148" i="1"/>
  <c r="O139" i="1"/>
  <c r="M140" i="1"/>
  <c r="K141" i="1"/>
  <c r="Q142" i="1"/>
  <c r="O143" i="1"/>
  <c r="Q141" i="1"/>
  <c r="M143" i="1"/>
  <c r="O148" i="1"/>
  <c r="M139" i="1"/>
  <c r="Q148" i="1"/>
  <c r="Q147" i="1"/>
  <c r="K139" i="1"/>
  <c r="O141" i="1"/>
  <c r="K143" i="1"/>
  <c r="M147" i="1"/>
  <c r="K149" i="1"/>
  <c r="O147" i="1"/>
  <c r="K145" i="1"/>
  <c r="M149" i="1"/>
  <c r="K146" i="1"/>
  <c r="M145" i="1"/>
  <c r="O133" i="1"/>
  <c r="K133" i="1"/>
  <c r="M132" i="1"/>
  <c r="K132" i="1"/>
  <c r="Q133" i="1"/>
  <c r="Q132" i="1"/>
  <c r="K129" i="1"/>
  <c r="M128" i="1"/>
  <c r="O129" i="1"/>
  <c r="O125" i="1"/>
  <c r="O127" i="1"/>
  <c r="K125" i="1"/>
  <c r="K127" i="1"/>
  <c r="Q126" i="1"/>
  <c r="Q125" i="1"/>
  <c r="O126" i="1"/>
  <c r="M127" i="1"/>
  <c r="K128" i="1"/>
  <c r="Q129" i="1"/>
  <c r="M126" i="1"/>
  <c r="Q128" i="1"/>
  <c r="J114" i="1"/>
  <c r="K114" i="1" s="1"/>
  <c r="J112" i="1"/>
  <c r="M112" i="1" s="1"/>
  <c r="J111" i="1"/>
  <c r="M111" i="1" s="1"/>
  <c r="J110" i="1"/>
  <c r="M110" i="1" s="1"/>
  <c r="J109" i="1"/>
  <c r="M109" i="1" s="1"/>
  <c r="M114" i="1" l="1"/>
  <c r="Q114" i="1"/>
  <c r="O114" i="1"/>
  <c r="Q109" i="1"/>
  <c r="Q110" i="1"/>
  <c r="Q111" i="1"/>
  <c r="Q112" i="1"/>
  <c r="O109" i="1"/>
  <c r="O110" i="1"/>
  <c r="O111" i="1"/>
  <c r="O112" i="1"/>
  <c r="J104" i="1"/>
  <c r="M104" i="1" s="1"/>
  <c r="J103" i="1"/>
  <c r="M103" i="1" s="1"/>
  <c r="J102" i="1"/>
  <c r="Q102" i="1" s="1"/>
  <c r="J101" i="1"/>
  <c r="Q101" i="1" s="1"/>
  <c r="J100" i="1"/>
  <c r="M100" i="1" s="1"/>
  <c r="J105" i="1"/>
  <c r="M105" i="1" s="1"/>
  <c r="J106" i="1"/>
  <c r="M106" i="1" s="1"/>
  <c r="J107" i="1"/>
  <c r="O107" i="1" s="1"/>
  <c r="J108" i="1"/>
  <c r="O108" i="1" s="1"/>
  <c r="P94" i="1"/>
  <c r="N94" i="1"/>
  <c r="L94" i="1"/>
  <c r="F94" i="1"/>
  <c r="J93" i="1"/>
  <c r="M93" i="1" s="1"/>
  <c r="J92" i="1"/>
  <c r="Q92" i="1" s="1"/>
  <c r="J91" i="1"/>
  <c r="Q91" i="1" s="1"/>
  <c r="J90" i="1"/>
  <c r="M90" i="1" s="1"/>
  <c r="J83" i="1"/>
  <c r="K83" i="1" s="1"/>
  <c r="J82" i="1"/>
  <c r="M82" i="1" s="1"/>
  <c r="J81" i="1"/>
  <c r="O81" i="1" s="1"/>
  <c r="J80" i="1"/>
  <c r="Q80" i="1" s="1"/>
  <c r="J79" i="1"/>
  <c r="K79" i="1" s="1"/>
  <c r="J78" i="1"/>
  <c r="M78" i="1" s="1"/>
  <c r="J77" i="1"/>
  <c r="O77" i="1" s="1"/>
  <c r="J76" i="1"/>
  <c r="Q76" i="1" s="1"/>
  <c r="J75" i="1"/>
  <c r="K75" i="1" s="1"/>
  <c r="J74" i="1"/>
  <c r="M74" i="1" s="1"/>
  <c r="J73" i="1"/>
  <c r="M73" i="1" s="1"/>
  <c r="J62" i="1"/>
  <c r="K62" i="1" s="1"/>
  <c r="J61" i="1"/>
  <c r="M61" i="1" s="1"/>
  <c r="J60" i="1"/>
  <c r="O60" i="1" s="1"/>
  <c r="J59" i="1"/>
  <c r="M59" i="1" s="1"/>
  <c r="J58" i="1"/>
  <c r="O58" i="1" s="1"/>
  <c r="Q57" i="1"/>
  <c r="O57" i="1"/>
  <c r="M57" i="1"/>
  <c r="K57" i="1"/>
  <c r="K104" i="1" l="1"/>
  <c r="Q107" i="1"/>
  <c r="O104" i="1"/>
  <c r="M107" i="1"/>
  <c r="O102" i="1"/>
  <c r="O100" i="1"/>
  <c r="M102" i="1"/>
  <c r="Q108" i="1"/>
  <c r="K100" i="1"/>
  <c r="K102" i="1"/>
  <c r="K107" i="1"/>
  <c r="Q105" i="1"/>
  <c r="Q100" i="1"/>
  <c r="O101" i="1"/>
  <c r="K103" i="1"/>
  <c r="Q104" i="1"/>
  <c r="M101" i="1"/>
  <c r="Q103" i="1"/>
  <c r="Q106" i="1"/>
  <c r="K105" i="1"/>
  <c r="K101" i="1"/>
  <c r="O103" i="1"/>
  <c r="O105" i="1"/>
  <c r="K108" i="1"/>
  <c r="O106" i="1"/>
  <c r="M108" i="1"/>
  <c r="K106" i="1"/>
  <c r="K90" i="1"/>
  <c r="K92" i="1"/>
  <c r="O92" i="1"/>
  <c r="O90" i="1"/>
  <c r="M92" i="1"/>
  <c r="J94" i="1"/>
  <c r="K94" i="1" s="1"/>
  <c r="Q90" i="1"/>
  <c r="O91" i="1"/>
  <c r="K93" i="1"/>
  <c r="M91" i="1"/>
  <c r="Q93" i="1"/>
  <c r="K91" i="1"/>
  <c r="O93" i="1"/>
  <c r="O74" i="1"/>
  <c r="O76" i="1"/>
  <c r="O78" i="1"/>
  <c r="O80" i="1"/>
  <c r="O82" i="1"/>
  <c r="K74" i="1"/>
  <c r="K76" i="1"/>
  <c r="K78" i="1"/>
  <c r="K80" i="1"/>
  <c r="K82" i="1"/>
  <c r="Q75" i="1"/>
  <c r="M77" i="1"/>
  <c r="Q79" i="1"/>
  <c r="M81" i="1"/>
  <c r="Q83" i="1"/>
  <c r="O75" i="1"/>
  <c r="M76" i="1"/>
  <c r="K77" i="1"/>
  <c r="Q78" i="1"/>
  <c r="O79" i="1"/>
  <c r="M80" i="1"/>
  <c r="K81" i="1"/>
  <c r="Q82" i="1"/>
  <c r="O83" i="1"/>
  <c r="M75" i="1"/>
  <c r="Q77" i="1"/>
  <c r="M79" i="1"/>
  <c r="Q81" i="1"/>
  <c r="M83" i="1"/>
  <c r="K73" i="1"/>
  <c r="Q74" i="1"/>
  <c r="Q73" i="1"/>
  <c r="M58" i="1"/>
  <c r="O73" i="1"/>
  <c r="M60" i="1"/>
  <c r="K60" i="1"/>
  <c r="O62" i="1"/>
  <c r="K59" i="1"/>
  <c r="K61" i="1"/>
  <c r="Q62" i="1"/>
  <c r="Q60" i="1"/>
  <c r="O61" i="1"/>
  <c r="M62" i="1"/>
  <c r="Q61" i="1"/>
  <c r="O59" i="1"/>
  <c r="K58" i="1"/>
  <c r="Q59" i="1"/>
  <c r="Q58" i="1"/>
  <c r="Q94" i="1" l="1"/>
  <c r="O94" i="1"/>
  <c r="M94" i="1"/>
  <c r="J56" i="1" l="1"/>
  <c r="Q56" i="1" s="1"/>
  <c r="J55" i="1"/>
  <c r="Q55" i="1" s="1"/>
  <c r="J37" i="1"/>
  <c r="M37" i="1" s="1"/>
  <c r="J36" i="1"/>
  <c r="M36" i="1" s="1"/>
  <c r="J35" i="1"/>
  <c r="Q35" i="1" s="1"/>
  <c r="J34" i="1"/>
  <c r="Q34" i="1" s="1"/>
  <c r="J33" i="1"/>
  <c r="M33" i="1" s="1"/>
  <c r="J32" i="1"/>
  <c r="M32" i="1" s="1"/>
  <c r="J31" i="1"/>
  <c r="Q31" i="1" s="1"/>
  <c r="J21" i="1"/>
  <c r="M21" i="1" s="1"/>
  <c r="O56" i="1" l="1"/>
  <c r="K56" i="1"/>
  <c r="O55" i="1"/>
  <c r="M55" i="1"/>
  <c r="M56" i="1"/>
  <c r="K55" i="1"/>
  <c r="M34" i="1"/>
  <c r="K35" i="1"/>
  <c r="K37" i="1"/>
  <c r="O35" i="1"/>
  <c r="O37" i="1"/>
  <c r="O31" i="1"/>
  <c r="O33" i="1"/>
  <c r="K31" i="1"/>
  <c r="K33" i="1"/>
  <c r="M31" i="1"/>
  <c r="K32" i="1"/>
  <c r="Q33" i="1"/>
  <c r="O34" i="1"/>
  <c r="M35" i="1"/>
  <c r="K36" i="1"/>
  <c r="Q37" i="1"/>
  <c r="Q32" i="1"/>
  <c r="Q36" i="1"/>
  <c r="O32" i="1"/>
  <c r="K34" i="1"/>
  <c r="O36" i="1"/>
  <c r="K21" i="1"/>
  <c r="O21" i="1"/>
  <c r="Q21" i="1"/>
  <c r="J158" i="1" l="1"/>
  <c r="K158" i="1" s="1"/>
  <c r="J157" i="1"/>
  <c r="J156" i="1"/>
  <c r="K156" i="1" s="1"/>
  <c r="J155" i="1"/>
  <c r="J153" i="1"/>
  <c r="J152" i="1"/>
  <c r="J151" i="1"/>
  <c r="J150" i="1"/>
  <c r="J138" i="1"/>
  <c r="J137" i="1"/>
  <c r="J136" i="1"/>
  <c r="J135" i="1"/>
  <c r="J134" i="1"/>
  <c r="J131" i="1"/>
  <c r="O131" i="1" s="1"/>
  <c r="J130" i="1"/>
  <c r="J124" i="1"/>
  <c r="Q124" i="1" s="1"/>
  <c r="J123" i="1"/>
  <c r="M123" i="1" s="1"/>
  <c r="J122" i="1"/>
  <c r="Q122" i="1" s="1"/>
  <c r="J121" i="1"/>
  <c r="Q121" i="1" s="1"/>
  <c r="J120" i="1"/>
  <c r="J119" i="1"/>
  <c r="J118" i="1"/>
  <c r="J117" i="1"/>
  <c r="J116" i="1"/>
  <c r="K116" i="1" s="1"/>
  <c r="J115" i="1"/>
  <c r="J113" i="1"/>
  <c r="J99" i="1"/>
  <c r="K99" i="1" s="1"/>
  <c r="J98" i="1"/>
  <c r="M98" i="1" s="1"/>
  <c r="J97" i="1"/>
  <c r="K97" i="1" s="1"/>
  <c r="J96" i="1"/>
  <c r="J95" i="1"/>
  <c r="K95" i="1" s="1"/>
  <c r="J89" i="1"/>
  <c r="M89" i="1" s="1"/>
  <c r="J88" i="1"/>
  <c r="Q88" i="1" s="1"/>
  <c r="J87" i="1"/>
  <c r="J86" i="1"/>
  <c r="M86" i="1" s="1"/>
  <c r="J85" i="1"/>
  <c r="J84" i="1"/>
  <c r="O84" i="1" s="1"/>
  <c r="J72" i="1"/>
  <c r="Q72" i="1" s="1"/>
  <c r="J71" i="1"/>
  <c r="M71" i="1" s="1"/>
  <c r="J70" i="1"/>
  <c r="M70" i="1" s="1"/>
  <c r="J69" i="1"/>
  <c r="Q69" i="1" s="1"/>
  <c r="J68" i="1"/>
  <c r="Q68" i="1" s="1"/>
  <c r="J67" i="1"/>
  <c r="M67" i="1" s="1"/>
  <c r="J66" i="1"/>
  <c r="M66" i="1" s="1"/>
  <c r="J65" i="1"/>
  <c r="Q65" i="1" s="1"/>
  <c r="J64" i="1"/>
  <c r="Q64" i="1" s="1"/>
  <c r="J63" i="1"/>
  <c r="M63" i="1" s="1"/>
  <c r="J54" i="1"/>
  <c r="Q54" i="1" s="1"/>
  <c r="J53" i="1"/>
  <c r="K53" i="1" s="1"/>
  <c r="J52" i="1"/>
  <c r="J51" i="1"/>
  <c r="K51" i="1" s="1"/>
  <c r="J50" i="1"/>
  <c r="J49" i="1"/>
  <c r="K49" i="1" s="1"/>
  <c r="J48" i="1"/>
  <c r="M48" i="1" s="1"/>
  <c r="J47" i="1"/>
  <c r="K47" i="1" s="1"/>
  <c r="J46" i="1"/>
  <c r="K46" i="1" s="1"/>
  <c r="J45" i="1"/>
  <c r="J44" i="1"/>
  <c r="K44" i="1" s="1"/>
  <c r="J43" i="1"/>
  <c r="J42" i="1"/>
  <c r="K42" i="1" s="1"/>
  <c r="J41" i="1"/>
  <c r="J40" i="1"/>
  <c r="O40" i="1" s="1"/>
  <c r="J39" i="1"/>
  <c r="J38" i="1"/>
  <c r="O38" i="1" s="1"/>
  <c r="J30" i="1"/>
  <c r="M30" i="1" s="1"/>
  <c r="J29" i="1"/>
  <c r="O29" i="1" s="1"/>
  <c r="J28" i="1"/>
  <c r="J27" i="1"/>
  <c r="O27" i="1" s="1"/>
  <c r="J26" i="1"/>
  <c r="J25" i="1"/>
  <c r="O25" i="1" s="1"/>
  <c r="J24" i="1"/>
  <c r="J23" i="1"/>
  <c r="J22" i="1"/>
  <c r="J20" i="1"/>
  <c r="J19" i="1"/>
  <c r="J18" i="1"/>
  <c r="J17" i="1"/>
  <c r="J16" i="1"/>
  <c r="J15" i="1"/>
  <c r="J14" i="1"/>
  <c r="J13" i="1"/>
  <c r="O13" i="1" s="1"/>
  <c r="J12" i="1"/>
  <c r="J11" i="1"/>
  <c r="Q11" i="1" s="1"/>
  <c r="J10" i="1"/>
  <c r="J9" i="1"/>
  <c r="K9" i="1" s="1"/>
  <c r="J8" i="1"/>
  <c r="J7" i="1"/>
  <c r="K7" i="1" s="1"/>
  <c r="J6" i="1"/>
  <c r="J5" i="1"/>
  <c r="M5" i="1" s="1"/>
  <c r="J4" i="1"/>
  <c r="J3" i="1"/>
  <c r="O3" i="1" s="1"/>
  <c r="J2" i="1"/>
  <c r="O2" i="1" s="1"/>
  <c r="O88" i="1" l="1"/>
  <c r="O86" i="1"/>
  <c r="K5" i="1"/>
  <c r="M53" i="1"/>
  <c r="O49" i="1"/>
  <c r="K86" i="1"/>
  <c r="K88" i="1"/>
  <c r="K29" i="1"/>
  <c r="O51" i="1"/>
  <c r="O47" i="1"/>
  <c r="M2" i="1"/>
  <c r="Q12" i="1"/>
  <c r="Q15" i="1"/>
  <c r="Q17" i="1"/>
  <c r="M19" i="1"/>
  <c r="M22" i="1"/>
  <c r="Q23" i="1"/>
  <c r="M41" i="1"/>
  <c r="M43" i="1"/>
  <c r="Q45" i="1"/>
  <c r="Q115" i="1"/>
  <c r="M118" i="1"/>
  <c r="M138" i="1"/>
  <c r="M151" i="1"/>
  <c r="O124" i="1"/>
  <c r="Q3" i="1"/>
  <c r="Q7" i="1"/>
  <c r="Q9" i="1"/>
  <c r="M14" i="1"/>
  <c r="Q16" i="1"/>
  <c r="M18" i="1"/>
  <c r="Q20" i="1"/>
  <c r="M38" i="1"/>
  <c r="M117" i="1"/>
  <c r="Q137" i="1"/>
  <c r="M150" i="1"/>
  <c r="O42" i="1"/>
  <c r="O44" i="1"/>
  <c r="K131" i="1"/>
  <c r="Q5" i="1"/>
  <c r="Q6" i="1"/>
  <c r="M8" i="1"/>
  <c r="Q10" i="1"/>
  <c r="Q40" i="1"/>
  <c r="Q47" i="1"/>
  <c r="Q53" i="1"/>
  <c r="Q85" i="1"/>
  <c r="Q119" i="1"/>
  <c r="Q136" i="1"/>
  <c r="Q153" i="1"/>
  <c r="O15" i="1"/>
  <c r="O17" i="1"/>
  <c r="O19" i="1"/>
  <c r="K25" i="1"/>
  <c r="O4" i="1"/>
  <c r="Q13" i="1"/>
  <c r="Q42" i="1"/>
  <c r="M44" i="1"/>
  <c r="Q50" i="1"/>
  <c r="M52" i="1"/>
  <c r="Q116" i="1"/>
  <c r="M135" i="1"/>
  <c r="Q152" i="1"/>
  <c r="O5" i="1"/>
  <c r="O7" i="1"/>
  <c r="M9" i="1"/>
  <c r="M15" i="1"/>
  <c r="K17" i="1"/>
  <c r="K19" i="1"/>
  <c r="K22" i="1"/>
  <c r="K27" i="1"/>
  <c r="K118" i="1"/>
  <c r="M84" i="1"/>
  <c r="M113" i="1"/>
  <c r="Q155" i="1"/>
  <c r="O9" i="1"/>
  <c r="K11" i="1"/>
  <c r="O22" i="1"/>
  <c r="O46" i="1"/>
  <c r="O53" i="1"/>
  <c r="K63" i="1"/>
  <c r="K65" i="1"/>
  <c r="K67" i="1"/>
  <c r="K69" i="1"/>
  <c r="K71" i="1"/>
  <c r="O95" i="1"/>
  <c r="O97" i="1"/>
  <c r="O116" i="1"/>
  <c r="O118" i="1"/>
  <c r="K120" i="1"/>
  <c r="K135" i="1"/>
  <c r="K137" i="1"/>
  <c r="O156" i="1"/>
  <c r="O158" i="1"/>
  <c r="Q99" i="1"/>
  <c r="M156" i="1"/>
  <c r="M25" i="1"/>
  <c r="Q27" i="1"/>
  <c r="M29" i="1"/>
  <c r="M46" i="1"/>
  <c r="Q95" i="1"/>
  <c r="M97" i="1"/>
  <c r="M131" i="1"/>
  <c r="M158" i="1"/>
  <c r="O11" i="1"/>
  <c r="O120" i="1"/>
  <c r="O122" i="1"/>
  <c r="M124" i="1"/>
  <c r="O151" i="1"/>
  <c r="O153" i="1"/>
  <c r="M24" i="1"/>
  <c r="Q26" i="1"/>
  <c r="M28" i="1"/>
  <c r="Q30" i="1"/>
  <c r="M49" i="1"/>
  <c r="Q51" i="1"/>
  <c r="M96" i="1"/>
  <c r="Q98" i="1"/>
  <c r="M130" i="1"/>
  <c r="Q156" i="1"/>
  <c r="M157" i="1"/>
  <c r="K2" i="1"/>
  <c r="K3" i="1"/>
  <c r="M11" i="1"/>
  <c r="K13" i="1"/>
  <c r="K15" i="1"/>
  <c r="K38" i="1"/>
  <c r="K40" i="1"/>
  <c r="O63" i="1"/>
  <c r="O65" i="1"/>
  <c r="O67" i="1"/>
  <c r="O69" i="1"/>
  <c r="O71" i="1"/>
  <c r="K84" i="1"/>
  <c r="O99" i="1"/>
  <c r="M120" i="1"/>
  <c r="K122" i="1"/>
  <c r="K124" i="1"/>
  <c r="O135" i="1"/>
  <c r="O137" i="1"/>
  <c r="K151" i="1"/>
  <c r="K153" i="1"/>
  <c r="M4" i="1"/>
  <c r="Q2" i="1"/>
  <c r="M3" i="1"/>
  <c r="K4" i="1"/>
  <c r="O6" i="1"/>
  <c r="M7" i="1"/>
  <c r="K8" i="1"/>
  <c r="O10" i="1"/>
  <c r="O12" i="1"/>
  <c r="M13" i="1"/>
  <c r="K14" i="1"/>
  <c r="O16" i="1"/>
  <c r="M17" i="1"/>
  <c r="K18" i="1"/>
  <c r="Q19" i="1"/>
  <c r="O20" i="1"/>
  <c r="Q22" i="1"/>
  <c r="O23" i="1"/>
  <c r="K24" i="1"/>
  <c r="Q25" i="1"/>
  <c r="O26" i="1"/>
  <c r="M27" i="1"/>
  <c r="K28" i="1"/>
  <c r="Q29" i="1"/>
  <c r="O30" i="1"/>
  <c r="Q38" i="1"/>
  <c r="O39" i="1"/>
  <c r="M40" i="1"/>
  <c r="K41" i="1"/>
  <c r="M42" i="1"/>
  <c r="K43" i="1"/>
  <c r="Q44" i="1"/>
  <c r="O45" i="1"/>
  <c r="Q46" i="1"/>
  <c r="M47" i="1"/>
  <c r="K48" i="1"/>
  <c r="Q49" i="1"/>
  <c r="O50" i="1"/>
  <c r="M51" i="1"/>
  <c r="K52" i="1"/>
  <c r="O54" i="1"/>
  <c r="Q63" i="1"/>
  <c r="O64" i="1"/>
  <c r="M65" i="1"/>
  <c r="K66" i="1"/>
  <c r="Q67" i="1"/>
  <c r="O68" i="1"/>
  <c r="M69" i="1"/>
  <c r="K70" i="1"/>
  <c r="Q71" i="1"/>
  <c r="O72" i="1"/>
  <c r="Q84" i="1"/>
  <c r="O85" i="1"/>
  <c r="Q86" i="1"/>
  <c r="O87" i="1"/>
  <c r="M88" i="1"/>
  <c r="K89" i="1"/>
  <c r="M95" i="1"/>
  <c r="K96" i="1"/>
  <c r="Q97" i="1"/>
  <c r="O98" i="1"/>
  <c r="M99" i="1"/>
  <c r="K113" i="1"/>
  <c r="O115" i="1"/>
  <c r="M116" i="1"/>
  <c r="K117" i="1"/>
  <c r="Q118" i="1"/>
  <c r="O119" i="1"/>
  <c r="Q120" i="1"/>
  <c r="O121" i="1"/>
  <c r="M122" i="1"/>
  <c r="K123" i="1"/>
  <c r="K130" i="1"/>
  <c r="Q131" i="1"/>
  <c r="K134" i="1"/>
  <c r="Q135" i="1"/>
  <c r="O136" i="1"/>
  <c r="M137" i="1"/>
  <c r="K138" i="1"/>
  <c r="K150" i="1"/>
  <c r="Q151" i="1"/>
  <c r="O152" i="1"/>
  <c r="M153" i="1"/>
  <c r="O155" i="1"/>
  <c r="K157" i="1"/>
  <c r="Q158" i="1"/>
  <c r="Q8" i="1"/>
  <c r="M12" i="1"/>
  <c r="Q14" i="1"/>
  <c r="M16" i="1"/>
  <c r="Q18" i="1"/>
  <c r="M20" i="1"/>
  <c r="M23" i="1"/>
  <c r="Q24" i="1"/>
  <c r="M26" i="1"/>
  <c r="Q28" i="1"/>
  <c r="M39" i="1"/>
  <c r="Q41" i="1"/>
  <c r="Q43" i="1"/>
  <c r="M45" i="1"/>
  <c r="Q48" i="1"/>
  <c r="M50" i="1"/>
  <c r="Q52" i="1"/>
  <c r="M54" i="1"/>
  <c r="M64" i="1"/>
  <c r="Q66" i="1"/>
  <c r="M68" i="1"/>
  <c r="Q70" i="1"/>
  <c r="M72" i="1"/>
  <c r="M85" i="1"/>
  <c r="M87" i="1"/>
  <c r="Q89" i="1"/>
  <c r="Q96" i="1"/>
  <c r="Q113" i="1"/>
  <c r="M115" i="1"/>
  <c r="Q117" i="1"/>
  <c r="M119" i="1"/>
  <c r="M121" i="1"/>
  <c r="Q123" i="1"/>
  <c r="Q130" i="1"/>
  <c r="Q134" i="1"/>
  <c r="M136" i="1"/>
  <c r="Q138" i="1"/>
  <c r="Q150" i="1"/>
  <c r="M152" i="1"/>
  <c r="M155" i="1"/>
  <c r="Q157" i="1"/>
  <c r="Q4" i="1"/>
  <c r="M6" i="1"/>
  <c r="M10" i="1"/>
  <c r="K6" i="1"/>
  <c r="O8" i="1"/>
  <c r="K10" i="1"/>
  <c r="K12" i="1"/>
  <c r="O14" i="1"/>
  <c r="K16" i="1"/>
  <c r="O18" i="1"/>
  <c r="K20" i="1"/>
  <c r="K23" i="1"/>
  <c r="O24" i="1"/>
  <c r="K26" i="1"/>
  <c r="O28" i="1"/>
  <c r="K30" i="1"/>
  <c r="K39" i="1"/>
  <c r="O41" i="1"/>
  <c r="O43" i="1"/>
  <c r="K45" i="1"/>
  <c r="O48" i="1"/>
  <c r="K50" i="1"/>
  <c r="O52" i="1"/>
  <c r="K54" i="1"/>
  <c r="K64" i="1"/>
  <c r="O66" i="1"/>
  <c r="K68" i="1"/>
  <c r="O70" i="1"/>
  <c r="K72" i="1"/>
  <c r="K85" i="1"/>
  <c r="K87" i="1"/>
  <c r="O89" i="1"/>
  <c r="O96" i="1"/>
  <c r="K98" i="1"/>
  <c r="O113" i="1"/>
  <c r="K115" i="1"/>
  <c r="O117" i="1"/>
  <c r="K119" i="1"/>
  <c r="K121" i="1"/>
  <c r="O123" i="1"/>
  <c r="O130" i="1"/>
  <c r="O134" i="1"/>
  <c r="K136" i="1"/>
  <c r="O138" i="1"/>
  <c r="O150" i="1"/>
  <c r="K152" i="1"/>
  <c r="K155" i="1"/>
  <c r="O157" i="1"/>
  <c r="Q39" i="1"/>
  <c r="Q87" i="1"/>
  <c r="M134" i="1"/>
</calcChain>
</file>

<file path=xl/sharedStrings.xml><?xml version="1.0" encoding="utf-8"?>
<sst xmlns="http://schemas.openxmlformats.org/spreadsheetml/2006/main" count="673" uniqueCount="155">
  <si>
    <t xml:space="preserve">ISCRITTI OO.SS </t>
  </si>
  <si>
    <t xml:space="preserve">%         </t>
  </si>
  <si>
    <t>DELEGHE FENEAL</t>
  </si>
  <si>
    <t xml:space="preserve">%            FeNEAL     </t>
  </si>
  <si>
    <t xml:space="preserve">DELEGHE FILCA   </t>
  </si>
  <si>
    <t xml:space="preserve">%            FILCA     </t>
  </si>
  <si>
    <t xml:space="preserve">DELEGHE FILLEA   </t>
  </si>
  <si>
    <t xml:space="preserve">%            FILLEA     </t>
  </si>
  <si>
    <t>IMPORTO DELEGHE FeNEAL</t>
  </si>
  <si>
    <t>AOSTA</t>
  </si>
  <si>
    <t>ALESSANDRIA</t>
  </si>
  <si>
    <t>ASTI</t>
  </si>
  <si>
    <t>BIELLA</t>
  </si>
  <si>
    <t>CUNEO</t>
  </si>
  <si>
    <t>NOVARA</t>
  </si>
  <si>
    <t>TORINO</t>
  </si>
  <si>
    <t>VERBANIA</t>
  </si>
  <si>
    <t>PIEMONTE</t>
  </si>
  <si>
    <t>BERGAMO</t>
  </si>
  <si>
    <t>BRESCIA</t>
  </si>
  <si>
    <t>COMO</t>
  </si>
  <si>
    <t>LECCO</t>
  </si>
  <si>
    <t>PAVIA</t>
  </si>
  <si>
    <t>LOMBARDIA</t>
  </si>
  <si>
    <t>-</t>
  </si>
  <si>
    <t>TRENTO</t>
  </si>
  <si>
    <t>BELLUNO</t>
  </si>
  <si>
    <t>TREVISO</t>
  </si>
  <si>
    <t>VERONA</t>
  </si>
  <si>
    <t>VICENZA</t>
  </si>
  <si>
    <t>VENETO</t>
  </si>
  <si>
    <t>TRIESTE</t>
  </si>
  <si>
    <t>UDINE</t>
  </si>
  <si>
    <t>GENOVA</t>
  </si>
  <si>
    <t>SAVONA</t>
  </si>
  <si>
    <t>LIGURIA</t>
  </si>
  <si>
    <t>BOLOGNA</t>
  </si>
  <si>
    <t>MODENA</t>
  </si>
  <si>
    <t>RAVENNA</t>
  </si>
  <si>
    <t>RIMINI</t>
  </si>
  <si>
    <t>EMILIA ROMAGNA</t>
  </si>
  <si>
    <t>GROSSETO</t>
  </si>
  <si>
    <t>MASSA CARRARA</t>
  </si>
  <si>
    <t>PISA</t>
  </si>
  <si>
    <t>PRATO</t>
  </si>
  <si>
    <t>TOSCANA</t>
  </si>
  <si>
    <t>TERNI</t>
  </si>
  <si>
    <t>UMBRIA</t>
  </si>
  <si>
    <t>ANCONA</t>
  </si>
  <si>
    <t>ASCOLI PICENO</t>
  </si>
  <si>
    <t>MARCHE</t>
  </si>
  <si>
    <t>LATINA</t>
  </si>
  <si>
    <t>RIETI</t>
  </si>
  <si>
    <t>ROMA</t>
  </si>
  <si>
    <t>VITERBO</t>
  </si>
  <si>
    <t>LAZIO</t>
  </si>
  <si>
    <t>ABRUZZO</t>
  </si>
  <si>
    <t>MOLISE</t>
  </si>
  <si>
    <t>CASERTA</t>
  </si>
  <si>
    <t>CAMPANIA</t>
  </si>
  <si>
    <t>BRINDISI</t>
  </si>
  <si>
    <t>TARANTO</t>
  </si>
  <si>
    <t>PUGLIA</t>
  </si>
  <si>
    <t>MATERA</t>
  </si>
  <si>
    <t>POTENZA</t>
  </si>
  <si>
    <t>BASILICATA</t>
  </si>
  <si>
    <t>VIBO VALENTIA</t>
  </si>
  <si>
    <t>CALABRIA</t>
  </si>
  <si>
    <t>CALTANISSETTA</t>
  </si>
  <si>
    <t>ENNA</t>
  </si>
  <si>
    <t>SICILIA</t>
  </si>
  <si>
    <t>ORISTANO</t>
  </si>
  <si>
    <t>SASSARI</t>
  </si>
  <si>
    <t>SARDEGNA</t>
  </si>
  <si>
    <t>CHIETI</t>
  </si>
  <si>
    <t>EDILCASSA</t>
  </si>
  <si>
    <t>PESCARA</t>
  </si>
  <si>
    <t>TERAMO</t>
  </si>
  <si>
    <t>CATANZARO</t>
  </si>
  <si>
    <t>COSENZA</t>
  </si>
  <si>
    <t>CROTONE</t>
  </si>
  <si>
    <t>CESENA</t>
  </si>
  <si>
    <t>PIACENZA</t>
  </si>
  <si>
    <t>FROSINONE</t>
  </si>
  <si>
    <t>MACERATA</t>
  </si>
  <si>
    <t>BARI</t>
  </si>
  <si>
    <t>FOGGIA</t>
  </si>
  <si>
    <t>LECCE</t>
  </si>
  <si>
    <t>AREZZO</t>
  </si>
  <si>
    <t>FIRENZE</t>
  </si>
  <si>
    <t>LIVORNO</t>
  </si>
  <si>
    <t>LUCCA</t>
  </si>
  <si>
    <t>PISTOIA</t>
  </si>
  <si>
    <t>SIENA</t>
  </si>
  <si>
    <t>PADOVA</t>
  </si>
  <si>
    <t>ROVIGO</t>
  </si>
  <si>
    <t>VENEZIA</t>
  </si>
  <si>
    <t>ADDETTI  ATTIVI</t>
  </si>
  <si>
    <t>REGIONE</t>
  </si>
  <si>
    <t>CASSA EDILE</t>
  </si>
  <si>
    <t>FRIULI VENEZIA GIULIA</t>
  </si>
  <si>
    <t>ENTE BILATERALE</t>
  </si>
  <si>
    <t>SOTTO ENTE</t>
  </si>
  <si>
    <t>PROVINCIA</t>
  </si>
  <si>
    <t>CEDA</t>
  </si>
  <si>
    <t>CALEC</t>
  </si>
  <si>
    <t>COOP</t>
  </si>
  <si>
    <t>FALEA</t>
  </si>
  <si>
    <t>CERT</t>
  </si>
  <si>
    <t>CEDAM</t>
  </si>
  <si>
    <t>ANNO</t>
  </si>
  <si>
    <t>SALDI E/O ARRETRATI VERSO FENEAL NAZ</t>
  </si>
  <si>
    <t>MONTE SALARI VERSATO</t>
  </si>
  <si>
    <t>MONTE SALARI DENUNCIATO</t>
  </si>
  <si>
    <t>Importo Q.A.C.P.</t>
  </si>
  <si>
    <t>Importo Q.A.C.R.</t>
  </si>
  <si>
    <t>Importo Q.A.C.N.</t>
  </si>
  <si>
    <t>AZIENDE</t>
  </si>
  <si>
    <t>VAL D'AOSTA</t>
  </si>
  <si>
    <t>VERCELLI</t>
  </si>
  <si>
    <t>CREMONA</t>
  </si>
  <si>
    <t>MANTOVA</t>
  </si>
  <si>
    <t>SONDRIO</t>
  </si>
  <si>
    <t>VARESE</t>
  </si>
  <si>
    <t>BOLZANO</t>
  </si>
  <si>
    <t>GORIZIA</t>
  </si>
  <si>
    <t>PORDENONE</t>
  </si>
  <si>
    <t>IMPERIA</t>
  </si>
  <si>
    <t>LA SPEZIA</t>
  </si>
  <si>
    <t>FERRARA</t>
  </si>
  <si>
    <t>PARMA</t>
  </si>
  <si>
    <t>PERUGIA</t>
  </si>
  <si>
    <t/>
  </si>
  <si>
    <t>L'AQUILA</t>
  </si>
  <si>
    <t>AVELLINO</t>
  </si>
  <si>
    <t>BENEVENTO</t>
  </si>
  <si>
    <t>NAPOLI</t>
  </si>
  <si>
    <t>SALERNO</t>
  </si>
  <si>
    <t>AGRIGENTO</t>
  </si>
  <si>
    <t>CATANIA</t>
  </si>
  <si>
    <t>MESSINA</t>
  </si>
  <si>
    <t>PALERMO</t>
  </si>
  <si>
    <t>RAGUSA</t>
  </si>
  <si>
    <t>SIRACUSA</t>
  </si>
  <si>
    <t>TRAPANI</t>
  </si>
  <si>
    <t>CAGLIARI</t>
  </si>
  <si>
    <t>NUORO</t>
  </si>
  <si>
    <t>MILANO</t>
  </si>
  <si>
    <t>FORLÌ-CESENA</t>
  </si>
  <si>
    <t>REGGIO E.</t>
  </si>
  <si>
    <t>REGGIO C.</t>
  </si>
  <si>
    <t>PESARO-URBINO</t>
  </si>
  <si>
    <t>CEDAIIER</t>
  </si>
  <si>
    <t>Prov. Aut. Trento</t>
  </si>
  <si>
    <t>Prov. Aut. Bolzano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</si>
</sst>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-* #,##0_-;\-* #,##0_-;_-* &quot;-&quot;_-;_-@_-"/>
    <numFmt numFmtId="164" formatCode="#,##0;[Red]#,##0"/>
    <numFmt numFmtId="165" formatCode="#,##0.00_ ;\-#,##0.00\ "/>
    <numFmt numFmtId="166" formatCode="&quot;€&quot;\ #,##0.00"/>
    <numFmt numFmtId="167" formatCode="#,##0.00\ "/>
    <numFmt numFmtId="168" formatCode="#,##0.00_ ;[Red]\-#,##0.00\ "/>
    <numFmt numFmtId="169" formatCode="#,##0_ ;\-#,##0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Tahoma"/>
      <family val="2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0">
    <xf numFmtId="0" fontId="0" fillId="0" borderId="0" xfId="0"/>
    <xf numFmtId="0" fontId="3" fillId="2" borderId="1" xfId="0" applyFont="1" applyFill="1" applyBorder="1"/>
    <xf numFmtId="3" fontId="3" fillId="2" borderId="1" xfId="0" applyNumberFormat="1" applyFont="1" applyFill="1" applyBorder="1" applyAlignment="1">
      <alignment horizontal="right"/>
    </xf>
    <xf numFmtId="164" fontId="3" fillId="2" borderId="1" xfId="1" applyNumberFormat="1" applyFont="1" applyFill="1" applyBorder="1" applyAlignment="1">
      <alignment horizontal="right"/>
    </xf>
    <xf numFmtId="4" fontId="3" fillId="2" borderId="1" xfId="1" applyNumberFormat="1" applyFont="1" applyFill="1" applyBorder="1" applyAlignment="1">
      <alignment horizontal="right"/>
    </xf>
    <xf numFmtId="165" fontId="3" fillId="2" borderId="1" xfId="1" applyNumberFormat="1" applyFont="1" applyFill="1" applyBorder="1" applyAlignment="1">
      <alignment horizontal="right"/>
    </xf>
    <xf numFmtId="3" fontId="3" fillId="2" borderId="1" xfId="1" applyNumberFormat="1" applyFont="1" applyFill="1" applyBorder="1" applyAlignment="1">
      <alignment horizontal="right"/>
    </xf>
    <xf numFmtId="2" fontId="3" fillId="2" borderId="1" xfId="0" applyNumberFormat="1" applyFont="1" applyFill="1" applyBorder="1" applyAlignment="1">
      <alignment horizontal="right"/>
    </xf>
    <xf numFmtId="4" fontId="3" fillId="2" borderId="1" xfId="0" applyNumberFormat="1" applyFont="1" applyFill="1" applyBorder="1" applyAlignment="1">
      <alignment horizontal="right"/>
    </xf>
    <xf numFmtId="0" fontId="0" fillId="2" borderId="1" xfId="0" applyFill="1" applyBorder="1"/>
    <xf numFmtId="166" fontId="0" fillId="2" borderId="1" xfId="0" applyNumberFormat="1" applyFill="1" applyBorder="1"/>
    <xf numFmtId="167" fontId="3" fillId="2" borderId="2" xfId="0" applyNumberFormat="1" applyFont="1" applyFill="1" applyBorder="1" applyAlignment="1">
      <alignment vertical="center"/>
    </xf>
    <xf numFmtId="167" fontId="3" fillId="2" borderId="3" xfId="0" applyNumberFormat="1" applyFont="1" applyFill="1" applyBorder="1" applyAlignment="1">
      <alignment vertical="center"/>
    </xf>
    <xf numFmtId="4" fontId="3" fillId="2" borderId="1" xfId="0" applyNumberFormat="1" applyFont="1" applyFill="1" applyBorder="1"/>
    <xf numFmtId="4" fontId="3" fillId="2" borderId="0" xfId="0" applyNumberFormat="1" applyFont="1" applyFill="1" applyBorder="1"/>
    <xf numFmtId="4" fontId="3" fillId="2" borderId="4" xfId="1" applyNumberFormat="1" applyFont="1" applyFill="1" applyBorder="1" applyAlignment="1">
      <alignment horizontal="right"/>
    </xf>
    <xf numFmtId="4" fontId="3" fillId="2" borderId="5" xfId="0" applyNumberFormat="1" applyFont="1" applyFill="1" applyBorder="1" applyAlignment="1">
      <alignment horizontal="right"/>
    </xf>
    <xf numFmtId="4" fontId="3" fillId="2" borderId="0" xfId="0" applyNumberFormat="1" applyFont="1" applyFill="1" applyAlignment="1">
      <alignment horizontal="right"/>
    </xf>
    <xf numFmtId="0" fontId="0" fillId="2" borderId="0" xfId="0" applyFill="1"/>
    <xf numFmtId="3" fontId="3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4" fontId="3" fillId="2" borderId="1" xfId="0" applyNumberFormat="1" applyFont="1" applyFill="1" applyBorder="1" applyAlignment="1">
      <alignment horizontal="right" vertical="center" wrapText="1"/>
    </xf>
    <xf numFmtId="41" fontId="3" fillId="2" borderId="1" xfId="1" applyFont="1" applyFill="1" applyBorder="1" applyAlignment="1">
      <alignment horizontal="right" vertical="center" wrapText="1"/>
    </xf>
    <xf numFmtId="2" fontId="3" fillId="2" borderId="1" xfId="0" applyNumberFormat="1" applyFont="1" applyFill="1" applyBorder="1" applyAlignment="1">
      <alignment horizontal="right" vertical="center" wrapText="1"/>
    </xf>
    <xf numFmtId="168" fontId="3" fillId="2" borderId="1" xfId="1" applyNumberFormat="1" applyFont="1" applyFill="1" applyBorder="1" applyAlignment="1">
      <alignment horizontal="right"/>
    </xf>
    <xf numFmtId="3" fontId="3" fillId="2" borderId="1" xfId="1" applyNumberFormat="1" applyFont="1" applyFill="1" applyBorder="1"/>
    <xf numFmtId="3" fontId="3" fillId="2" borderId="1" xfId="0" applyNumberFormat="1" applyFont="1" applyFill="1" applyBorder="1"/>
    <xf numFmtId="165" fontId="3" fillId="2" borderId="1" xfId="1" applyNumberFormat="1" applyFont="1" applyFill="1" applyBorder="1"/>
    <xf numFmtId="41" fontId="3" fillId="2" borderId="1" xfId="1" applyFont="1" applyFill="1" applyBorder="1"/>
    <xf numFmtId="4" fontId="3" fillId="2" borderId="1" xfId="1" applyNumberFormat="1" applyFont="1" applyFill="1" applyBorder="1"/>
    <xf numFmtId="168" fontId="3" fillId="2" borderId="1" xfId="1" applyNumberFormat="1" applyFont="1" applyFill="1" applyBorder="1"/>
    <xf numFmtId="0" fontId="2" fillId="2" borderId="1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41" fontId="2" fillId="2" borderId="1" xfId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/>
    </xf>
    <xf numFmtId="169" fontId="3" fillId="2" borderId="1" xfId="1" applyNumberFormat="1" applyFont="1" applyFill="1" applyBorder="1"/>
    <xf numFmtId="0" fontId="0" fillId="2" borderId="1" xfId="0" applyFont="1" applyFill="1" applyBorder="1"/>
    <xf numFmtId="166" fontId="0" fillId="2" borderId="1" xfId="0" applyNumberFormat="1" applyFont="1" applyFill="1" applyBorder="1"/>
    <xf numFmtId="3" fontId="3" fillId="2" borderId="6" xfId="1" applyNumberFormat="1" applyFont="1" applyFill="1" applyBorder="1"/>
    <xf numFmtId="4" fontId="3" fillId="2" borderId="6" xfId="1" applyNumberFormat="1" applyFont="1" applyFill="1" applyBorder="1"/>
    <xf numFmtId="41" fontId="3" fillId="2" borderId="6" xfId="1" applyFont="1" applyFill="1" applyBorder="1"/>
    <xf numFmtId="168" fontId="3" fillId="2" borderId="6" xfId="1" applyNumberFormat="1" applyFont="1" applyFill="1" applyBorder="1"/>
    <xf numFmtId="4" fontId="3" fillId="2" borderId="6" xfId="0" applyNumberFormat="1" applyFont="1" applyFill="1" applyBorder="1"/>
    <xf numFmtId="0" fontId="0" fillId="2" borderId="6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2">
    <cellStyle name="Migliaia [0]" xfId="1" builtinId="6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3"/>
  <sheetViews>
    <sheetView tabSelected="1" workbookViewId="0">
      <pane ySplit="1" topLeftCell="A38" activePane="bottomLeft" state="frozen"/>
      <selection pane="bottomLeft" activeCell="C61" sqref="C61"/>
    </sheetView>
  </sheetViews>
  <sheetFormatPr defaultRowHeight="15" x14ac:dyDescent="0.25"/>
  <cols>
    <col min="1" max="1" width="12.7109375" customWidth="1"/>
    <col min="2" max="2" width="16.28515625" customWidth="1"/>
    <col min="3" max="3" width="18" customWidth="1"/>
    <col min="4" max="4" width="20.5703125" customWidth="1"/>
    <col min="5" max="5" width="16.7109375" customWidth="1"/>
    <col min="6" max="6" width="15.7109375" customWidth="1"/>
    <col min="7" max="7" width="15.5703125" customWidth="1"/>
    <col min="8" max="8" width="30.28515625" customWidth="1"/>
    <col min="9" max="9" width="30" customWidth="1"/>
    <col min="10" max="17" width="0" hidden="1" customWidth="1"/>
    <col min="18" max="18" width="34.7109375" bestFit="1" customWidth="1"/>
    <col min="19" max="19" width="34.85546875" bestFit="1" customWidth="1"/>
    <col min="20" max="20" width="34.7109375" bestFit="1" customWidth="1"/>
    <col min="21" max="21" width="22.42578125" bestFit="1" customWidth="1"/>
    <col min="22" max="22" width="47.5703125" bestFit="1" customWidth="1"/>
  </cols>
  <sheetData>
    <row r="1" spans="1:22" ht="21" x14ac:dyDescent="0.25">
      <c r="A1" s="31" t="s">
        <v>110</v>
      </c>
      <c r="B1" s="31" t="s">
        <v>101</v>
      </c>
      <c r="C1" s="31" t="s">
        <v>102</v>
      </c>
      <c r="D1" s="31" t="s">
        <v>98</v>
      </c>
      <c r="E1" s="31" t="s">
        <v>103</v>
      </c>
      <c r="F1" s="32" t="s">
        <v>97</v>
      </c>
      <c r="G1" s="31" t="s">
        <v>117</v>
      </c>
      <c r="H1" s="31" t="s">
        <v>113</v>
      </c>
      <c r="I1" s="31" t="s">
        <v>112</v>
      </c>
      <c r="J1" s="33" t="s">
        <v>0</v>
      </c>
      <c r="K1" s="34" t="s">
        <v>1</v>
      </c>
      <c r="L1" s="35" t="s">
        <v>2</v>
      </c>
      <c r="M1" s="36" t="s">
        <v>3</v>
      </c>
      <c r="N1" s="37" t="s">
        <v>4</v>
      </c>
      <c r="O1" s="36" t="s">
        <v>5</v>
      </c>
      <c r="P1" s="37" t="s">
        <v>6</v>
      </c>
      <c r="Q1" s="36" t="s">
        <v>7</v>
      </c>
      <c r="R1" s="38" t="s">
        <v>114</v>
      </c>
      <c r="S1" s="38" t="s">
        <v>115</v>
      </c>
      <c r="T1" s="38" t="s">
        <v>116</v>
      </c>
      <c r="U1" s="38" t="s">
        <v>8</v>
      </c>
      <c r="V1" s="38" t="s">
        <v>111</v>
      </c>
    </row>
    <row r="2" spans="1:22" x14ac:dyDescent="0.25">
      <c r="A2" s="49">
        <v>2016</v>
      </c>
      <c r="B2" s="48" t="s">
        <v>99</v>
      </c>
      <c r="C2" s="48" t="s">
        <v>99</v>
      </c>
      <c r="D2" s="48" t="s">
        <v>118</v>
      </c>
      <c r="E2" s="1" t="s">
        <v>9</v>
      </c>
      <c r="F2" s="2">
        <v>3295</v>
      </c>
      <c r="G2" s="3">
        <v>558</v>
      </c>
      <c r="H2" s="4">
        <v>48226454</v>
      </c>
      <c r="I2" s="4">
        <v>46602104</v>
      </c>
      <c r="J2" s="2">
        <f>L2+N2+P2</f>
        <v>1864</v>
      </c>
      <c r="K2" s="5">
        <f t="shared" ref="K2:K29" si="0">(J2*100)/F2</f>
        <v>56.570561456752657</v>
      </c>
      <c r="L2" s="6">
        <v>618</v>
      </c>
      <c r="M2" s="7">
        <f>(L2*100)/J2</f>
        <v>33.154506437768241</v>
      </c>
      <c r="N2" s="2">
        <v>583</v>
      </c>
      <c r="O2" s="7">
        <f>(N2*100)/J2</f>
        <v>31.276824034334766</v>
      </c>
      <c r="P2" s="2">
        <v>663</v>
      </c>
      <c r="Q2" s="7">
        <f>(P2*100)/J2</f>
        <v>35.568669527896994</v>
      </c>
      <c r="R2" s="8">
        <v>0</v>
      </c>
      <c r="S2" s="8">
        <v>59384.07</v>
      </c>
      <c r="T2" s="8">
        <v>28373.65</v>
      </c>
      <c r="U2" s="8">
        <v>36262.660000000003</v>
      </c>
      <c r="V2" s="9"/>
    </row>
    <row r="3" spans="1:22" x14ac:dyDescent="0.25">
      <c r="A3" s="49">
        <v>2016</v>
      </c>
      <c r="B3" s="48" t="s">
        <v>99</v>
      </c>
      <c r="C3" s="48" t="s">
        <v>99</v>
      </c>
      <c r="D3" s="48" t="s">
        <v>17</v>
      </c>
      <c r="E3" s="1" t="s">
        <v>10</v>
      </c>
      <c r="F3" s="2">
        <v>5920</v>
      </c>
      <c r="G3" s="3">
        <v>1055</v>
      </c>
      <c r="H3" s="4">
        <v>55132269</v>
      </c>
      <c r="I3" s="4">
        <v>53034482</v>
      </c>
      <c r="J3" s="2">
        <f t="shared" ref="J3:J10" si="1">L3+N3+P3</f>
        <v>4691</v>
      </c>
      <c r="K3" s="5">
        <f t="shared" si="0"/>
        <v>79.23986486486487</v>
      </c>
      <c r="L3" s="6">
        <v>1515</v>
      </c>
      <c r="M3" s="7">
        <f t="shared" ref="M3:M72" si="2">(L3*100)/J3</f>
        <v>32.295885738648472</v>
      </c>
      <c r="N3" s="2">
        <v>1201</v>
      </c>
      <c r="O3" s="7">
        <f t="shared" ref="O3:O72" si="3">(N3*100)/J3</f>
        <v>25.602217011298229</v>
      </c>
      <c r="P3" s="2">
        <v>1975</v>
      </c>
      <c r="Q3" s="7">
        <f t="shared" ref="Q3:Q72" si="4">(P3*100)/J3</f>
        <v>42.101897250053291</v>
      </c>
      <c r="R3" s="8">
        <v>153088.94</v>
      </c>
      <c r="S3" s="8">
        <v>8057.31</v>
      </c>
      <c r="T3" s="8">
        <v>45395.47</v>
      </c>
      <c r="U3" s="8">
        <v>73923.179999999993</v>
      </c>
      <c r="V3" s="9"/>
    </row>
    <row r="4" spans="1:22" x14ac:dyDescent="0.25">
      <c r="A4" s="49">
        <v>2016</v>
      </c>
      <c r="B4" s="48" t="s">
        <v>99</v>
      </c>
      <c r="C4" s="48" t="s">
        <v>99</v>
      </c>
      <c r="D4" s="48" t="s">
        <v>17</v>
      </c>
      <c r="E4" s="1" t="s">
        <v>11</v>
      </c>
      <c r="F4" s="2">
        <v>1867</v>
      </c>
      <c r="G4" s="3">
        <v>554</v>
      </c>
      <c r="H4" s="4">
        <v>20344507</v>
      </c>
      <c r="I4" s="4">
        <v>19503275</v>
      </c>
      <c r="J4" s="2">
        <f t="shared" si="1"/>
        <v>1117</v>
      </c>
      <c r="K4" s="5">
        <f t="shared" si="0"/>
        <v>59.828602035350833</v>
      </c>
      <c r="L4" s="6">
        <v>299</v>
      </c>
      <c r="M4" s="7">
        <f t="shared" si="2"/>
        <v>26.768128916741272</v>
      </c>
      <c r="N4" s="2">
        <v>355</v>
      </c>
      <c r="O4" s="7">
        <f t="shared" si="3"/>
        <v>31.781557743957027</v>
      </c>
      <c r="P4" s="2">
        <v>463</v>
      </c>
      <c r="Q4" s="7">
        <f t="shared" si="4"/>
        <v>41.450313339301701</v>
      </c>
      <c r="R4" s="8">
        <v>49382</v>
      </c>
      <c r="S4" s="8">
        <v>1527</v>
      </c>
      <c r="T4" s="8">
        <v>12579</v>
      </c>
      <c r="U4" s="8">
        <v>14426</v>
      </c>
      <c r="V4" s="9"/>
    </row>
    <row r="5" spans="1:22" x14ac:dyDescent="0.25">
      <c r="A5" s="49">
        <v>2016</v>
      </c>
      <c r="B5" s="48" t="s">
        <v>99</v>
      </c>
      <c r="C5" s="48" t="s">
        <v>99</v>
      </c>
      <c r="D5" s="48" t="s">
        <v>17</v>
      </c>
      <c r="E5" s="1" t="s">
        <v>12</v>
      </c>
      <c r="F5" s="2">
        <v>1139</v>
      </c>
      <c r="G5" s="3">
        <v>255</v>
      </c>
      <c r="H5" s="4">
        <v>19588053</v>
      </c>
      <c r="I5" s="4">
        <v>19165079</v>
      </c>
      <c r="J5" s="2">
        <f t="shared" si="1"/>
        <v>902</v>
      </c>
      <c r="K5" s="5">
        <f t="shared" si="0"/>
        <v>79.192273924495169</v>
      </c>
      <c r="L5" s="6">
        <v>82</v>
      </c>
      <c r="M5" s="7">
        <f t="shared" si="2"/>
        <v>9.0909090909090917</v>
      </c>
      <c r="N5" s="2">
        <v>432</v>
      </c>
      <c r="O5" s="7">
        <f t="shared" si="3"/>
        <v>47.893569844789354</v>
      </c>
      <c r="P5" s="2">
        <v>388</v>
      </c>
      <c r="Q5" s="7">
        <f t="shared" si="4"/>
        <v>43.015521064301552</v>
      </c>
      <c r="R5" s="8">
        <v>26196.35</v>
      </c>
      <c r="S5" s="8">
        <v>1168.47</v>
      </c>
      <c r="T5" s="8">
        <v>10540.42</v>
      </c>
      <c r="U5" s="8">
        <v>3921.09</v>
      </c>
      <c r="V5" s="9"/>
    </row>
    <row r="6" spans="1:22" x14ac:dyDescent="0.25">
      <c r="A6" s="49">
        <v>2016</v>
      </c>
      <c r="B6" s="48" t="s">
        <v>99</v>
      </c>
      <c r="C6" s="48" t="s">
        <v>99</v>
      </c>
      <c r="D6" s="48" t="s">
        <v>17</v>
      </c>
      <c r="E6" s="1" t="s">
        <v>13</v>
      </c>
      <c r="F6" s="2">
        <v>5077</v>
      </c>
      <c r="G6" s="3">
        <v>1321</v>
      </c>
      <c r="H6" s="4">
        <v>63008404</v>
      </c>
      <c r="I6" s="4">
        <v>62190728</v>
      </c>
      <c r="J6" s="2">
        <f t="shared" si="1"/>
        <v>3452</v>
      </c>
      <c r="K6" s="5">
        <f t="shared" si="0"/>
        <v>67.992909198345473</v>
      </c>
      <c r="L6" s="6">
        <v>398</v>
      </c>
      <c r="M6" s="7">
        <f t="shared" si="2"/>
        <v>11.529548088064891</v>
      </c>
      <c r="N6" s="2">
        <v>1975</v>
      </c>
      <c r="O6" s="7">
        <f t="shared" si="3"/>
        <v>57.213209733487837</v>
      </c>
      <c r="P6" s="2">
        <v>1079</v>
      </c>
      <c r="Q6" s="7">
        <f t="shared" si="4"/>
        <v>31.257242178447278</v>
      </c>
      <c r="R6" s="8">
        <v>109474.39</v>
      </c>
      <c r="S6" s="8">
        <v>5761.65</v>
      </c>
      <c r="T6" s="8">
        <v>46366.52</v>
      </c>
      <c r="U6" s="8">
        <v>24542.25</v>
      </c>
      <c r="V6" s="9"/>
    </row>
    <row r="7" spans="1:22" x14ac:dyDescent="0.25">
      <c r="A7" s="49">
        <v>2016</v>
      </c>
      <c r="B7" s="48" t="s">
        <v>99</v>
      </c>
      <c r="C7" s="48" t="s">
        <v>99</v>
      </c>
      <c r="D7" s="48" t="s">
        <v>17</v>
      </c>
      <c r="E7" s="1" t="s">
        <v>14</v>
      </c>
      <c r="F7" s="2">
        <v>3117</v>
      </c>
      <c r="G7" s="3">
        <v>700</v>
      </c>
      <c r="H7" s="4">
        <v>34695726</v>
      </c>
      <c r="I7" s="4">
        <v>33629199</v>
      </c>
      <c r="J7" s="2">
        <f t="shared" si="1"/>
        <v>1649</v>
      </c>
      <c r="K7" s="5">
        <f t="shared" si="0"/>
        <v>52.90343278793712</v>
      </c>
      <c r="L7" s="6">
        <v>424</v>
      </c>
      <c r="M7" s="7">
        <f t="shared" si="2"/>
        <v>25.712553062462099</v>
      </c>
      <c r="N7" s="2">
        <v>519</v>
      </c>
      <c r="O7" s="7">
        <f t="shared" si="3"/>
        <v>31.473620375985444</v>
      </c>
      <c r="P7" s="2">
        <v>706</v>
      </c>
      <c r="Q7" s="7">
        <f t="shared" si="4"/>
        <v>42.813826561552453</v>
      </c>
      <c r="R7" s="8">
        <v>46500.3</v>
      </c>
      <c r="S7" s="8">
        <v>2447.4699999999998</v>
      </c>
      <c r="T7" s="8">
        <v>25261.69</v>
      </c>
      <c r="U7" s="8">
        <v>30996.22</v>
      </c>
      <c r="V7" s="9"/>
    </row>
    <row r="8" spans="1:22" x14ac:dyDescent="0.25">
      <c r="A8" s="49">
        <v>2016</v>
      </c>
      <c r="B8" s="48" t="s">
        <v>99</v>
      </c>
      <c r="C8" s="48" t="s">
        <v>99</v>
      </c>
      <c r="D8" s="48" t="s">
        <v>17</v>
      </c>
      <c r="E8" s="1" t="s">
        <v>15</v>
      </c>
      <c r="F8" s="2">
        <v>12955</v>
      </c>
      <c r="G8" s="3">
        <v>3339</v>
      </c>
      <c r="H8" s="4">
        <v>148635979.81</v>
      </c>
      <c r="I8" s="4">
        <v>138581649.81</v>
      </c>
      <c r="J8" s="2">
        <f t="shared" si="1"/>
        <v>7938</v>
      </c>
      <c r="K8" s="5">
        <f t="shared" si="0"/>
        <v>61.2736395214203</v>
      </c>
      <c r="L8" s="6">
        <v>1307</v>
      </c>
      <c r="M8" s="7">
        <f t="shared" si="2"/>
        <v>16.465104560342656</v>
      </c>
      <c r="N8" s="2">
        <v>3686</v>
      </c>
      <c r="O8" s="7">
        <f t="shared" si="3"/>
        <v>46.434870244394055</v>
      </c>
      <c r="P8" s="2">
        <v>2945</v>
      </c>
      <c r="Q8" s="7">
        <f t="shared" si="4"/>
        <v>37.100025195263292</v>
      </c>
      <c r="R8" s="8">
        <v>329573.33</v>
      </c>
      <c r="S8" s="8">
        <v>8720.9</v>
      </c>
      <c r="T8" s="8">
        <v>96796.46</v>
      </c>
      <c r="U8" s="8">
        <v>70432.649999999994</v>
      </c>
      <c r="V8" s="9"/>
    </row>
    <row r="9" spans="1:22" x14ac:dyDescent="0.25">
      <c r="A9" s="49">
        <v>2016</v>
      </c>
      <c r="B9" s="48" t="s">
        <v>99</v>
      </c>
      <c r="C9" s="48" t="s">
        <v>99</v>
      </c>
      <c r="D9" s="48" t="s">
        <v>17</v>
      </c>
      <c r="E9" s="1" t="s">
        <v>16</v>
      </c>
      <c r="F9" s="2">
        <v>1815</v>
      </c>
      <c r="G9" s="3">
        <v>413</v>
      </c>
      <c r="H9" s="4">
        <v>23126972</v>
      </c>
      <c r="I9" s="4">
        <v>22179180</v>
      </c>
      <c r="J9" s="2">
        <f t="shared" si="1"/>
        <v>1335</v>
      </c>
      <c r="K9" s="5">
        <f t="shared" si="0"/>
        <v>73.553719008264466</v>
      </c>
      <c r="L9" s="6">
        <v>144</v>
      </c>
      <c r="M9" s="7">
        <f t="shared" si="2"/>
        <v>10.786516853932584</v>
      </c>
      <c r="N9" s="2">
        <v>658</v>
      </c>
      <c r="O9" s="7">
        <f t="shared" si="3"/>
        <v>49.288389513108612</v>
      </c>
      <c r="P9" s="2">
        <v>533</v>
      </c>
      <c r="Q9" s="7">
        <f t="shared" si="4"/>
        <v>39.925093632958799</v>
      </c>
      <c r="R9" s="8">
        <v>25582.52</v>
      </c>
      <c r="S9" s="8">
        <v>1129.8</v>
      </c>
      <c r="T9" s="8">
        <v>16559.349999999999</v>
      </c>
      <c r="U9" s="8">
        <v>13935.58</v>
      </c>
      <c r="V9" s="9"/>
    </row>
    <row r="10" spans="1:22" x14ac:dyDescent="0.25">
      <c r="A10" s="49">
        <v>2016</v>
      </c>
      <c r="B10" s="48" t="s">
        <v>99</v>
      </c>
      <c r="C10" s="48" t="s">
        <v>99</v>
      </c>
      <c r="D10" s="48" t="s">
        <v>17</v>
      </c>
      <c r="E10" s="1" t="s">
        <v>119</v>
      </c>
      <c r="F10" s="2">
        <v>1972</v>
      </c>
      <c r="G10" s="3">
        <v>420</v>
      </c>
      <c r="H10" s="4">
        <v>20451578</v>
      </c>
      <c r="I10" s="4">
        <v>19667907.940000001</v>
      </c>
      <c r="J10" s="2">
        <f t="shared" si="1"/>
        <v>825</v>
      </c>
      <c r="K10" s="5">
        <f t="shared" si="0"/>
        <v>41.835699797160245</v>
      </c>
      <c r="L10" s="6">
        <v>144</v>
      </c>
      <c r="M10" s="7">
        <f t="shared" si="2"/>
        <v>17.454545454545453</v>
      </c>
      <c r="N10" s="2">
        <v>288</v>
      </c>
      <c r="O10" s="7">
        <f t="shared" si="3"/>
        <v>34.909090909090907</v>
      </c>
      <c r="P10" s="2">
        <v>393</v>
      </c>
      <c r="Q10" s="7">
        <f t="shared" si="4"/>
        <v>47.636363636363633</v>
      </c>
      <c r="R10" s="8">
        <v>39123.25</v>
      </c>
      <c r="S10" s="8">
        <v>1593.14</v>
      </c>
      <c r="T10" s="8">
        <v>13656.31</v>
      </c>
      <c r="U10" s="8">
        <v>6559.51</v>
      </c>
      <c r="V10" s="9"/>
    </row>
    <row r="11" spans="1:22" x14ac:dyDescent="0.25">
      <c r="A11" s="49">
        <v>2016</v>
      </c>
      <c r="B11" s="48" t="s">
        <v>99</v>
      </c>
      <c r="C11" s="48" t="s">
        <v>99</v>
      </c>
      <c r="D11" s="48" t="s">
        <v>23</v>
      </c>
      <c r="E11" s="1" t="s">
        <v>18</v>
      </c>
      <c r="F11" s="2">
        <v>6287</v>
      </c>
      <c r="G11" s="3">
        <v>889</v>
      </c>
      <c r="H11" s="4">
        <v>71631000</v>
      </c>
      <c r="I11" s="4">
        <v>69280983</v>
      </c>
      <c r="J11" s="2">
        <f t="shared" ref="J11:J21" si="5">L11+N11+P11</f>
        <v>5202</v>
      </c>
      <c r="K11" s="5">
        <f t="shared" si="0"/>
        <v>82.742166375059654</v>
      </c>
      <c r="L11" s="6">
        <v>755</v>
      </c>
      <c r="M11" s="7">
        <f t="shared" si="2"/>
        <v>14.51364859669358</v>
      </c>
      <c r="N11" s="2">
        <v>2299</v>
      </c>
      <c r="O11" s="7">
        <f t="shared" si="3"/>
        <v>44.194540561322569</v>
      </c>
      <c r="P11" s="2">
        <v>2148</v>
      </c>
      <c r="Q11" s="7">
        <f t="shared" si="4"/>
        <v>41.291810841983853</v>
      </c>
      <c r="R11" s="8">
        <v>127554.48</v>
      </c>
      <c r="S11" s="8">
        <v>6743.66</v>
      </c>
      <c r="T11" s="8">
        <v>55321.66</v>
      </c>
      <c r="U11" s="8">
        <v>28399.46</v>
      </c>
      <c r="V11" s="10">
        <v>2736.5</v>
      </c>
    </row>
    <row r="12" spans="1:22" x14ac:dyDescent="0.25">
      <c r="A12" s="49">
        <v>2016</v>
      </c>
      <c r="B12" s="48" t="s">
        <v>99</v>
      </c>
      <c r="C12" s="48" t="s">
        <v>99</v>
      </c>
      <c r="D12" s="48" t="s">
        <v>23</v>
      </c>
      <c r="E12" s="1" t="s">
        <v>19</v>
      </c>
      <c r="F12" s="2">
        <v>14430</v>
      </c>
      <c r="G12" s="3">
        <v>2714</v>
      </c>
      <c r="H12" s="4">
        <v>150899860.18000001</v>
      </c>
      <c r="I12" s="4">
        <v>145303391.06</v>
      </c>
      <c r="J12" s="2">
        <f t="shared" si="5"/>
        <v>11702</v>
      </c>
      <c r="K12" s="5">
        <f t="shared" si="0"/>
        <v>81.094941094941092</v>
      </c>
      <c r="L12" s="6">
        <v>2585</v>
      </c>
      <c r="M12" s="7">
        <f t="shared" si="2"/>
        <v>22.090240984447103</v>
      </c>
      <c r="N12" s="2">
        <v>5012</v>
      </c>
      <c r="O12" s="7">
        <f t="shared" si="3"/>
        <v>42.830285421295507</v>
      </c>
      <c r="P12" s="2">
        <v>4105</v>
      </c>
      <c r="Q12" s="7">
        <f t="shared" si="4"/>
        <v>35.079473594257394</v>
      </c>
      <c r="R12" s="8">
        <v>283856.33</v>
      </c>
      <c r="S12" s="8">
        <v>14941.81</v>
      </c>
      <c r="T12" s="8">
        <v>108849.17</v>
      </c>
      <c r="U12" s="8">
        <v>154541.39000000001</v>
      </c>
      <c r="V12" s="9"/>
    </row>
    <row r="13" spans="1:22" x14ac:dyDescent="0.25">
      <c r="A13" s="49">
        <v>2016</v>
      </c>
      <c r="B13" s="48" t="s">
        <v>99</v>
      </c>
      <c r="C13" s="48" t="s">
        <v>99</v>
      </c>
      <c r="D13" s="48" t="s">
        <v>23</v>
      </c>
      <c r="E13" s="1" t="s">
        <v>20</v>
      </c>
      <c r="F13" s="2">
        <v>5478</v>
      </c>
      <c r="G13" s="3">
        <v>1288</v>
      </c>
      <c r="H13" s="4">
        <v>66308641</v>
      </c>
      <c r="I13" s="4">
        <v>63729235</v>
      </c>
      <c r="J13" s="2">
        <f t="shared" si="5"/>
        <v>4906</v>
      </c>
      <c r="K13" s="5">
        <f t="shared" si="0"/>
        <v>89.558232931726906</v>
      </c>
      <c r="L13" s="6">
        <v>1079</v>
      </c>
      <c r="M13" s="7">
        <f t="shared" si="2"/>
        <v>21.993477374643295</v>
      </c>
      <c r="N13" s="2">
        <v>1229</v>
      </c>
      <c r="O13" s="7">
        <f t="shared" si="3"/>
        <v>25.050958010599267</v>
      </c>
      <c r="P13" s="2">
        <v>2598</v>
      </c>
      <c r="Q13" s="7">
        <f t="shared" si="4"/>
        <v>52.955564614757442</v>
      </c>
      <c r="R13" s="8">
        <v>139269.76000000001</v>
      </c>
      <c r="S13" s="8">
        <v>7330.2</v>
      </c>
      <c r="T13" s="8">
        <v>48200.68</v>
      </c>
      <c r="U13" s="8">
        <v>68366.429999999993</v>
      </c>
      <c r="V13" s="10">
        <v>4859.32</v>
      </c>
    </row>
    <row r="14" spans="1:22" x14ac:dyDescent="0.25">
      <c r="A14" s="49">
        <v>2016</v>
      </c>
      <c r="B14" s="48" t="s">
        <v>99</v>
      </c>
      <c r="C14" s="48" t="s">
        <v>99</v>
      </c>
      <c r="D14" s="48" t="s">
        <v>23</v>
      </c>
      <c r="E14" s="1" t="s">
        <v>120</v>
      </c>
      <c r="F14" s="2">
        <v>2664</v>
      </c>
      <c r="G14" s="3">
        <v>591</v>
      </c>
      <c r="H14" s="4">
        <v>27722543</v>
      </c>
      <c r="I14" s="4">
        <v>26722051</v>
      </c>
      <c r="J14" s="2">
        <f t="shared" si="5"/>
        <v>2377</v>
      </c>
      <c r="K14" s="5">
        <f t="shared" si="0"/>
        <v>89.226726726726724</v>
      </c>
      <c r="L14" s="6">
        <v>597</v>
      </c>
      <c r="M14" s="7">
        <f t="shared" si="2"/>
        <v>25.115692048801009</v>
      </c>
      <c r="N14" s="2">
        <v>862</v>
      </c>
      <c r="O14" s="7">
        <f t="shared" si="3"/>
        <v>36.264198569625577</v>
      </c>
      <c r="P14" s="2">
        <v>918</v>
      </c>
      <c r="Q14" s="7">
        <f t="shared" si="4"/>
        <v>38.620109381573414</v>
      </c>
      <c r="R14" s="8">
        <v>58251</v>
      </c>
      <c r="S14" s="8">
        <v>3072</v>
      </c>
      <c r="T14" s="8">
        <v>17820</v>
      </c>
      <c r="U14" s="8">
        <v>32188.73</v>
      </c>
      <c r="V14" s="10">
        <v>2112.7800000000002</v>
      </c>
    </row>
    <row r="15" spans="1:22" x14ac:dyDescent="0.25">
      <c r="A15" s="49">
        <v>2016</v>
      </c>
      <c r="B15" s="48" t="s">
        <v>99</v>
      </c>
      <c r="C15" s="48" t="s">
        <v>99</v>
      </c>
      <c r="D15" s="48" t="s">
        <v>23</v>
      </c>
      <c r="E15" s="1" t="s">
        <v>21</v>
      </c>
      <c r="F15" s="2">
        <v>3731</v>
      </c>
      <c r="G15" s="3">
        <v>770</v>
      </c>
      <c r="H15" s="4">
        <v>43215850</v>
      </c>
      <c r="I15" s="4">
        <v>41534753</v>
      </c>
      <c r="J15" s="2">
        <f t="shared" si="5"/>
        <v>3193</v>
      </c>
      <c r="K15" s="5">
        <f t="shared" si="0"/>
        <v>85.580273385151429</v>
      </c>
      <c r="L15" s="6">
        <v>675</v>
      </c>
      <c r="M15" s="7">
        <f t="shared" si="2"/>
        <v>21.139993736298152</v>
      </c>
      <c r="N15" s="2">
        <v>818</v>
      </c>
      <c r="O15" s="7">
        <f t="shared" si="3"/>
        <v>25.618540557469466</v>
      </c>
      <c r="P15" s="2">
        <v>1700</v>
      </c>
      <c r="Q15" s="7">
        <f t="shared" si="4"/>
        <v>53.241465706232383</v>
      </c>
      <c r="R15" s="8">
        <v>103767.17</v>
      </c>
      <c r="S15" s="8">
        <v>5461.83</v>
      </c>
      <c r="T15" s="8">
        <v>31279.49</v>
      </c>
      <c r="U15" s="8">
        <v>44594.61</v>
      </c>
      <c r="V15" s="10">
        <v>2880.51</v>
      </c>
    </row>
    <row r="16" spans="1:22" x14ac:dyDescent="0.25">
      <c r="A16" s="49">
        <v>2016</v>
      </c>
      <c r="B16" s="48" t="s">
        <v>99</v>
      </c>
      <c r="C16" s="48" t="s">
        <v>99</v>
      </c>
      <c r="D16" s="48" t="s">
        <v>23</v>
      </c>
      <c r="E16" s="1" t="s">
        <v>121</v>
      </c>
      <c r="F16" s="2">
        <v>4108</v>
      </c>
      <c r="G16" s="3">
        <v>998</v>
      </c>
      <c r="H16" s="4">
        <v>34103199</v>
      </c>
      <c r="I16" s="4">
        <v>32626105</v>
      </c>
      <c r="J16" s="2">
        <f t="shared" si="5"/>
        <v>2595</v>
      </c>
      <c r="K16" s="5">
        <f t="shared" si="0"/>
        <v>63.169425511197666</v>
      </c>
      <c r="L16" s="6">
        <v>308</v>
      </c>
      <c r="M16" s="7">
        <f t="shared" si="2"/>
        <v>11.86897880539499</v>
      </c>
      <c r="N16" s="2">
        <v>817</v>
      </c>
      <c r="O16" s="7">
        <f t="shared" si="3"/>
        <v>31.483622350674374</v>
      </c>
      <c r="P16" s="2">
        <v>1470</v>
      </c>
      <c r="Q16" s="7">
        <f t="shared" si="4"/>
        <v>56.647398843930638</v>
      </c>
      <c r="R16" s="8">
        <v>68579</v>
      </c>
      <c r="S16" s="8">
        <v>3616</v>
      </c>
      <c r="T16" s="8">
        <v>25347</v>
      </c>
      <c r="U16" s="8">
        <v>17562</v>
      </c>
      <c r="V16" s="9"/>
    </row>
    <row r="17" spans="1:22" x14ac:dyDescent="0.25">
      <c r="A17" s="49">
        <v>2016</v>
      </c>
      <c r="B17" s="48" t="s">
        <v>99</v>
      </c>
      <c r="C17" s="48" t="s">
        <v>99</v>
      </c>
      <c r="D17" s="48" t="s">
        <v>23</v>
      </c>
      <c r="E17" s="1" t="s">
        <v>147</v>
      </c>
      <c r="F17" s="2">
        <v>38727</v>
      </c>
      <c r="G17" s="3">
        <v>6735</v>
      </c>
      <c r="H17" s="4">
        <v>405681373</v>
      </c>
      <c r="I17" s="4">
        <v>392679000</v>
      </c>
      <c r="J17" s="2">
        <f t="shared" si="5"/>
        <v>32182</v>
      </c>
      <c r="K17" s="5">
        <f t="shared" si="0"/>
        <v>83.099646241640201</v>
      </c>
      <c r="L17" s="6">
        <v>7542</v>
      </c>
      <c r="M17" s="7">
        <f t="shared" si="2"/>
        <v>23.435460816605556</v>
      </c>
      <c r="N17" s="2">
        <v>11927</v>
      </c>
      <c r="O17" s="7">
        <f t="shared" si="3"/>
        <v>37.061090050338699</v>
      </c>
      <c r="P17" s="2">
        <v>12713</v>
      </c>
      <c r="Q17" s="7">
        <f t="shared" si="4"/>
        <v>39.503449133055746</v>
      </c>
      <c r="R17" s="8">
        <v>773882.19</v>
      </c>
      <c r="S17" s="8">
        <v>0</v>
      </c>
      <c r="T17" s="8">
        <v>290882.55</v>
      </c>
      <c r="U17" s="8">
        <v>384602.41</v>
      </c>
      <c r="V17" s="9"/>
    </row>
    <row r="18" spans="1:22" x14ac:dyDescent="0.25">
      <c r="A18" s="49">
        <v>2016</v>
      </c>
      <c r="B18" s="48" t="s">
        <v>99</v>
      </c>
      <c r="C18" s="48" t="s">
        <v>99</v>
      </c>
      <c r="D18" s="48" t="s">
        <v>23</v>
      </c>
      <c r="E18" s="1" t="s">
        <v>22</v>
      </c>
      <c r="F18" s="2">
        <v>4755</v>
      </c>
      <c r="G18" s="3">
        <v>1197</v>
      </c>
      <c r="H18" s="4">
        <v>48164155</v>
      </c>
      <c r="I18" s="4">
        <v>47182298</v>
      </c>
      <c r="J18" s="2">
        <f t="shared" si="5"/>
        <v>3347</v>
      </c>
      <c r="K18" s="5">
        <f t="shared" si="0"/>
        <v>70.38906414300736</v>
      </c>
      <c r="L18" s="6">
        <v>1027</v>
      </c>
      <c r="M18" s="7">
        <f t="shared" si="2"/>
        <v>30.684194801314611</v>
      </c>
      <c r="N18" s="2">
        <v>926</v>
      </c>
      <c r="O18" s="7">
        <f t="shared" si="3"/>
        <v>27.666567074992532</v>
      </c>
      <c r="P18" s="2">
        <v>1394</v>
      </c>
      <c r="Q18" s="7">
        <f t="shared" si="4"/>
        <v>41.649238123692861</v>
      </c>
      <c r="R18" s="8">
        <v>113856</v>
      </c>
      <c r="S18" s="8">
        <v>5991</v>
      </c>
      <c r="T18" s="8">
        <v>34941</v>
      </c>
      <c r="U18" s="8">
        <v>66125</v>
      </c>
      <c r="V18" s="9"/>
    </row>
    <row r="19" spans="1:22" x14ac:dyDescent="0.25">
      <c r="A19" s="49">
        <v>2016</v>
      </c>
      <c r="B19" s="48" t="s">
        <v>99</v>
      </c>
      <c r="C19" s="48" t="s">
        <v>99</v>
      </c>
      <c r="D19" s="48" t="s">
        <v>23</v>
      </c>
      <c r="E19" s="1" t="s">
        <v>122</v>
      </c>
      <c r="F19" s="2">
        <v>3068</v>
      </c>
      <c r="G19" s="3">
        <v>597</v>
      </c>
      <c r="H19" s="4">
        <v>38289535</v>
      </c>
      <c r="I19" s="4">
        <v>37911048</v>
      </c>
      <c r="J19" s="2">
        <f t="shared" si="5"/>
        <v>2741</v>
      </c>
      <c r="K19" s="5">
        <f t="shared" si="0"/>
        <v>89.341590612777054</v>
      </c>
      <c r="L19" s="6">
        <v>432</v>
      </c>
      <c r="M19" s="7">
        <f t="shared" si="2"/>
        <v>15.760671287851149</v>
      </c>
      <c r="N19" s="2">
        <v>1082</v>
      </c>
      <c r="O19" s="7">
        <f t="shared" si="3"/>
        <v>39.47464429040496</v>
      </c>
      <c r="P19" s="2">
        <v>1227</v>
      </c>
      <c r="Q19" s="7">
        <f t="shared" si="4"/>
        <v>44.764684421743887</v>
      </c>
      <c r="R19" s="8">
        <v>60263.18</v>
      </c>
      <c r="S19" s="8">
        <v>3158.09</v>
      </c>
      <c r="T19" s="8">
        <v>28033.93</v>
      </c>
      <c r="U19" s="8">
        <v>25222.47</v>
      </c>
      <c r="V19" s="9"/>
    </row>
    <row r="20" spans="1:22" x14ac:dyDescent="0.25">
      <c r="A20" s="49">
        <v>2016</v>
      </c>
      <c r="B20" s="48" t="s">
        <v>99</v>
      </c>
      <c r="C20" s="48" t="s">
        <v>99</v>
      </c>
      <c r="D20" s="48" t="s">
        <v>23</v>
      </c>
      <c r="E20" s="1" t="s">
        <v>123</v>
      </c>
      <c r="F20" s="2">
        <v>6631</v>
      </c>
      <c r="G20" s="3">
        <v>1657</v>
      </c>
      <c r="H20" s="4">
        <v>75600456</v>
      </c>
      <c r="I20" s="4">
        <v>71180703</v>
      </c>
      <c r="J20" s="2">
        <f t="shared" si="5"/>
        <v>4825</v>
      </c>
      <c r="K20" s="5">
        <f t="shared" si="0"/>
        <v>72.764288945860358</v>
      </c>
      <c r="L20" s="6">
        <v>692</v>
      </c>
      <c r="M20" s="7">
        <f t="shared" si="2"/>
        <v>14.341968911917098</v>
      </c>
      <c r="N20" s="2">
        <v>2032</v>
      </c>
      <c r="O20" s="7">
        <f t="shared" si="3"/>
        <v>42.1139896373057</v>
      </c>
      <c r="P20" s="2">
        <v>2101</v>
      </c>
      <c r="Q20" s="7">
        <f t="shared" si="4"/>
        <v>43.5440414507772</v>
      </c>
      <c r="R20" s="8">
        <v>123780</v>
      </c>
      <c r="S20" s="8">
        <v>6120</v>
      </c>
      <c r="T20" s="8">
        <v>42000</v>
      </c>
      <c r="U20" s="8">
        <v>48000</v>
      </c>
      <c r="V20" s="9"/>
    </row>
    <row r="21" spans="1:22" x14ac:dyDescent="0.25">
      <c r="A21" s="49">
        <v>2016</v>
      </c>
      <c r="B21" s="48" t="s">
        <v>75</v>
      </c>
      <c r="C21" s="48" t="s">
        <v>75</v>
      </c>
      <c r="D21" s="48" t="s">
        <v>23</v>
      </c>
      <c r="E21" s="1" t="s">
        <v>18</v>
      </c>
      <c r="F21" s="25">
        <v>5419</v>
      </c>
      <c r="G21" s="26">
        <v>1620</v>
      </c>
      <c r="H21" s="27">
        <v>70632878.859999999</v>
      </c>
      <c r="I21" s="27">
        <v>70296210</v>
      </c>
      <c r="J21" s="28">
        <f t="shared" si="5"/>
        <v>3961</v>
      </c>
      <c r="K21" s="29">
        <f t="shared" si="0"/>
        <v>73.09466691271453</v>
      </c>
      <c r="L21" s="25">
        <v>740</v>
      </c>
      <c r="M21" s="30">
        <f t="shared" si="2"/>
        <v>18.682150971976775</v>
      </c>
      <c r="N21" s="25">
        <v>1637</v>
      </c>
      <c r="O21" s="29">
        <f t="shared" si="3"/>
        <v>41.327947488008078</v>
      </c>
      <c r="P21" s="25">
        <v>1584</v>
      </c>
      <c r="Q21" s="29">
        <f t="shared" si="4"/>
        <v>39.989901540015147</v>
      </c>
      <c r="R21" s="29">
        <v>131876.51999999999</v>
      </c>
      <c r="S21" s="13">
        <v>6940.87</v>
      </c>
      <c r="T21" s="29">
        <v>43378.28</v>
      </c>
      <c r="U21" s="13">
        <v>31923.7</v>
      </c>
      <c r="V21" s="9"/>
    </row>
    <row r="22" spans="1:22" x14ac:dyDescent="0.25">
      <c r="A22" s="49">
        <v>2016</v>
      </c>
      <c r="B22" s="48" t="s">
        <v>99</v>
      </c>
      <c r="C22" s="48" t="s">
        <v>99</v>
      </c>
      <c r="D22" s="48" t="s">
        <v>154</v>
      </c>
      <c r="E22" s="1" t="s">
        <v>124</v>
      </c>
      <c r="F22" s="2">
        <v>14418</v>
      </c>
      <c r="G22" s="3">
        <v>1824</v>
      </c>
      <c r="H22" s="4">
        <v>170398849</v>
      </c>
      <c r="I22" s="4">
        <v>170072000</v>
      </c>
      <c r="J22" s="2">
        <f>L22+N22+P22</f>
        <v>6903</v>
      </c>
      <c r="K22" s="5">
        <f t="shared" si="0"/>
        <v>47.877652933832707</v>
      </c>
      <c r="L22" s="6">
        <v>1174</v>
      </c>
      <c r="M22" s="7">
        <f t="shared" si="2"/>
        <v>17.007098363030565</v>
      </c>
      <c r="N22" s="2">
        <v>4168</v>
      </c>
      <c r="O22" s="7">
        <f t="shared" si="3"/>
        <v>60.379545125307835</v>
      </c>
      <c r="P22" s="2">
        <v>1561</v>
      </c>
      <c r="Q22" s="7">
        <f t="shared" si="4"/>
        <v>22.613356511661596</v>
      </c>
      <c r="R22" s="8">
        <v>158313.38</v>
      </c>
      <c r="S22" s="8">
        <v>0</v>
      </c>
      <c r="T22" s="8">
        <v>124363.17</v>
      </c>
      <c r="U22" s="8">
        <v>96369.26</v>
      </c>
      <c r="V22" s="9"/>
    </row>
    <row r="23" spans="1:22" x14ac:dyDescent="0.25">
      <c r="A23" s="49">
        <v>2016</v>
      </c>
      <c r="B23" s="48" t="s">
        <v>99</v>
      </c>
      <c r="C23" s="48" t="s">
        <v>99</v>
      </c>
      <c r="D23" s="48" t="s">
        <v>153</v>
      </c>
      <c r="E23" s="1" t="s">
        <v>25</v>
      </c>
      <c r="F23" s="2"/>
      <c r="G23" s="3">
        <v>1782</v>
      </c>
      <c r="H23" s="4">
        <v>95007491.170000002</v>
      </c>
      <c r="I23" s="4">
        <v>93462026.609999999</v>
      </c>
      <c r="J23" s="2">
        <f>L23+N23+P23</f>
        <v>7229</v>
      </c>
      <c r="K23" s="5" t="e">
        <f t="shared" si="0"/>
        <v>#DIV/0!</v>
      </c>
      <c r="L23" s="6">
        <v>1345</v>
      </c>
      <c r="M23" s="7">
        <f t="shared" si="2"/>
        <v>18.605616267810209</v>
      </c>
      <c r="N23" s="2">
        <v>1980</v>
      </c>
      <c r="O23" s="7">
        <f t="shared" si="3"/>
        <v>27.38968045372804</v>
      </c>
      <c r="P23" s="2">
        <v>3904</v>
      </c>
      <c r="Q23" s="7">
        <f t="shared" si="4"/>
        <v>54.004703278461754</v>
      </c>
      <c r="R23" s="8">
        <v>94693.81</v>
      </c>
      <c r="S23" s="8" t="s">
        <v>24</v>
      </c>
      <c r="T23" s="8">
        <v>68488.800000000003</v>
      </c>
      <c r="U23" s="8">
        <v>65776.42</v>
      </c>
      <c r="V23" s="9"/>
    </row>
    <row r="24" spans="1:22" x14ac:dyDescent="0.25">
      <c r="A24" s="49">
        <v>2016</v>
      </c>
      <c r="B24" s="48" t="s">
        <v>99</v>
      </c>
      <c r="C24" s="48" t="s">
        <v>99</v>
      </c>
      <c r="D24" s="48" t="s">
        <v>30</v>
      </c>
      <c r="E24" s="1" t="s">
        <v>26</v>
      </c>
      <c r="F24" s="2">
        <v>2923</v>
      </c>
      <c r="G24" s="3">
        <v>456</v>
      </c>
      <c r="H24" s="4">
        <v>27400806</v>
      </c>
      <c r="I24" s="4">
        <v>20126797</v>
      </c>
      <c r="J24" s="2">
        <f t="shared" ref="J24:J37" si="6">L24+N24+P24</f>
        <v>2258</v>
      </c>
      <c r="K24" s="5">
        <f t="shared" si="0"/>
        <v>77.249401300034208</v>
      </c>
      <c r="L24" s="6">
        <v>210</v>
      </c>
      <c r="M24" s="7">
        <f t="shared" si="2"/>
        <v>9.3002657218777678</v>
      </c>
      <c r="N24" s="2">
        <v>555</v>
      </c>
      <c r="O24" s="7">
        <f t="shared" si="3"/>
        <v>24.579273693534102</v>
      </c>
      <c r="P24" s="2">
        <v>1493</v>
      </c>
      <c r="Q24" s="7">
        <f t="shared" si="4"/>
        <v>66.12046058458813</v>
      </c>
      <c r="R24" s="8">
        <v>33663.22</v>
      </c>
      <c r="S24" s="8">
        <v>2812.17</v>
      </c>
      <c r="T24" s="8">
        <v>20225.97</v>
      </c>
      <c r="U24" s="8">
        <v>7136.09</v>
      </c>
      <c r="V24" s="9"/>
    </row>
    <row r="25" spans="1:22" x14ac:dyDescent="0.25">
      <c r="A25" s="49">
        <v>2016</v>
      </c>
      <c r="B25" s="48" t="s">
        <v>99</v>
      </c>
      <c r="C25" s="48" t="s">
        <v>99</v>
      </c>
      <c r="D25" s="48" t="s">
        <v>30</v>
      </c>
      <c r="E25" s="1" t="s">
        <v>94</v>
      </c>
      <c r="F25" s="2">
        <v>4271</v>
      </c>
      <c r="G25" s="3">
        <v>775</v>
      </c>
      <c r="H25" s="4">
        <v>51435593</v>
      </c>
      <c r="I25" s="4">
        <v>50771005</v>
      </c>
      <c r="J25" s="2">
        <f t="shared" si="6"/>
        <v>2982</v>
      </c>
      <c r="K25" s="5">
        <f t="shared" si="0"/>
        <v>69.819714352610632</v>
      </c>
      <c r="L25" s="6">
        <v>433</v>
      </c>
      <c r="M25" s="7">
        <f t="shared" si="2"/>
        <v>14.520456069751845</v>
      </c>
      <c r="N25" s="2">
        <v>1690</v>
      </c>
      <c r="O25" s="7">
        <f t="shared" si="3"/>
        <v>56.673373574782026</v>
      </c>
      <c r="P25" s="2">
        <v>859</v>
      </c>
      <c r="Q25" s="7">
        <f t="shared" si="4"/>
        <v>28.806170355466129</v>
      </c>
      <c r="R25" s="8">
        <v>50356.86</v>
      </c>
      <c r="S25" s="8">
        <v>3214.27</v>
      </c>
      <c r="T25" s="8">
        <v>37220.879999999997</v>
      </c>
      <c r="U25" s="8">
        <v>28589.01</v>
      </c>
      <c r="V25" s="9"/>
    </row>
    <row r="26" spans="1:22" x14ac:dyDescent="0.25">
      <c r="A26" s="49">
        <v>2016</v>
      </c>
      <c r="B26" s="48" t="s">
        <v>99</v>
      </c>
      <c r="C26" s="48" t="s">
        <v>99</v>
      </c>
      <c r="D26" s="48" t="s">
        <v>30</v>
      </c>
      <c r="E26" s="1" t="s">
        <v>95</v>
      </c>
      <c r="F26" s="2">
        <v>1733</v>
      </c>
      <c r="G26" s="3">
        <v>419</v>
      </c>
      <c r="H26" s="4">
        <v>19006862</v>
      </c>
      <c r="I26" s="4">
        <v>18011468</v>
      </c>
      <c r="J26" s="2">
        <f t="shared" si="6"/>
        <v>1378</v>
      </c>
      <c r="K26" s="5">
        <f t="shared" si="0"/>
        <v>79.51529140219273</v>
      </c>
      <c r="L26" s="6">
        <v>413</v>
      </c>
      <c r="M26" s="7">
        <f t="shared" si="2"/>
        <v>29.970972423802614</v>
      </c>
      <c r="N26" s="2">
        <v>586</v>
      </c>
      <c r="O26" s="7">
        <f t="shared" si="3"/>
        <v>42.525399129172712</v>
      </c>
      <c r="P26" s="2">
        <v>379</v>
      </c>
      <c r="Q26" s="7">
        <f t="shared" si="4"/>
        <v>27.503628447024674</v>
      </c>
      <c r="R26" s="8">
        <v>25174.63</v>
      </c>
      <c r="S26" s="8">
        <v>1606.89</v>
      </c>
      <c r="T26" s="8">
        <v>13643.42</v>
      </c>
      <c r="U26" s="8">
        <v>16431.23</v>
      </c>
      <c r="V26" s="9"/>
    </row>
    <row r="27" spans="1:22" x14ac:dyDescent="0.25">
      <c r="A27" s="49">
        <v>2016</v>
      </c>
      <c r="B27" s="48" t="s">
        <v>99</v>
      </c>
      <c r="C27" s="48" t="s">
        <v>99</v>
      </c>
      <c r="D27" s="48" t="s">
        <v>30</v>
      </c>
      <c r="E27" s="1" t="s">
        <v>27</v>
      </c>
      <c r="F27" s="2">
        <v>4231</v>
      </c>
      <c r="G27" s="3">
        <v>541</v>
      </c>
      <c r="H27" s="4">
        <v>49331081</v>
      </c>
      <c r="I27" s="4">
        <v>49219638</v>
      </c>
      <c r="J27" s="2">
        <f t="shared" si="6"/>
        <v>2618</v>
      </c>
      <c r="K27" s="5">
        <f t="shared" si="0"/>
        <v>61.876624911368474</v>
      </c>
      <c r="L27" s="6">
        <v>554</v>
      </c>
      <c r="M27" s="7">
        <f t="shared" si="2"/>
        <v>21.161191749427044</v>
      </c>
      <c r="N27" s="2">
        <v>1000</v>
      </c>
      <c r="O27" s="7">
        <f t="shared" si="3"/>
        <v>38.19709702062643</v>
      </c>
      <c r="P27" s="2">
        <v>1064</v>
      </c>
      <c r="Q27" s="7">
        <f t="shared" si="4"/>
        <v>40.641711229946523</v>
      </c>
      <c r="R27" s="8">
        <v>60687</v>
      </c>
      <c r="S27" s="8">
        <v>3874</v>
      </c>
      <c r="T27" s="8">
        <v>35554</v>
      </c>
      <c r="U27" s="8">
        <v>39982</v>
      </c>
      <c r="V27" s="10">
        <v>14137</v>
      </c>
    </row>
    <row r="28" spans="1:22" x14ac:dyDescent="0.25">
      <c r="A28" s="49">
        <v>2016</v>
      </c>
      <c r="B28" s="48" t="s">
        <v>99</v>
      </c>
      <c r="C28" s="48" t="s">
        <v>99</v>
      </c>
      <c r="D28" s="48" t="s">
        <v>30</v>
      </c>
      <c r="E28" s="1" t="s">
        <v>96</v>
      </c>
      <c r="F28" s="2">
        <v>6252</v>
      </c>
      <c r="G28" s="3">
        <v>1039</v>
      </c>
      <c r="H28" s="4">
        <v>70925795</v>
      </c>
      <c r="I28" s="4">
        <v>70521591</v>
      </c>
      <c r="J28" s="2">
        <f t="shared" si="6"/>
        <v>3752</v>
      </c>
      <c r="K28" s="5">
        <f t="shared" si="0"/>
        <v>60.012795905310298</v>
      </c>
      <c r="L28" s="6">
        <v>656</v>
      </c>
      <c r="M28" s="7">
        <f t="shared" si="2"/>
        <v>17.484008528784649</v>
      </c>
      <c r="N28" s="2">
        <v>1741</v>
      </c>
      <c r="O28" s="7">
        <f t="shared" si="3"/>
        <v>46.401918976545844</v>
      </c>
      <c r="P28" s="2">
        <v>1355</v>
      </c>
      <c r="Q28" s="7">
        <f t="shared" si="4"/>
        <v>36.114072494669507</v>
      </c>
      <c r="R28" s="8">
        <v>87670.42</v>
      </c>
      <c r="S28" s="8">
        <v>0</v>
      </c>
      <c r="T28" s="8">
        <v>51716</v>
      </c>
      <c r="U28" s="8">
        <v>38958.74</v>
      </c>
      <c r="V28" s="9"/>
    </row>
    <row r="29" spans="1:22" x14ac:dyDescent="0.25">
      <c r="A29" s="49">
        <v>2016</v>
      </c>
      <c r="B29" s="48" t="s">
        <v>99</v>
      </c>
      <c r="C29" s="48" t="s">
        <v>99</v>
      </c>
      <c r="D29" s="48" t="s">
        <v>30</v>
      </c>
      <c r="E29" s="1" t="s">
        <v>28</v>
      </c>
      <c r="F29" s="2">
        <v>8050</v>
      </c>
      <c r="G29" s="3">
        <v>1725</v>
      </c>
      <c r="H29" s="4">
        <v>87216000</v>
      </c>
      <c r="I29" s="4">
        <v>85501000</v>
      </c>
      <c r="J29" s="2">
        <f t="shared" si="6"/>
        <v>5354</v>
      </c>
      <c r="K29" s="5">
        <f t="shared" si="0"/>
        <v>66.509316770186331</v>
      </c>
      <c r="L29" s="6">
        <v>1842</v>
      </c>
      <c r="M29" s="7">
        <f t="shared" si="2"/>
        <v>34.404183787822191</v>
      </c>
      <c r="N29" s="2">
        <v>1683</v>
      </c>
      <c r="O29" s="7">
        <f t="shared" si="3"/>
        <v>31.434441539036236</v>
      </c>
      <c r="P29" s="2">
        <v>1829</v>
      </c>
      <c r="Q29" s="7">
        <f t="shared" si="4"/>
        <v>34.161374673141573</v>
      </c>
      <c r="R29" s="8">
        <v>149764</v>
      </c>
      <c r="S29" s="8">
        <v>9559</v>
      </c>
      <c r="T29" s="8">
        <v>63055</v>
      </c>
      <c r="U29" s="8">
        <v>160462</v>
      </c>
      <c r="V29" s="9"/>
    </row>
    <row r="30" spans="1:22" x14ac:dyDescent="0.25">
      <c r="A30" s="49">
        <v>2016</v>
      </c>
      <c r="B30" s="48" t="s">
        <v>99</v>
      </c>
      <c r="C30" s="48" t="s">
        <v>99</v>
      </c>
      <c r="D30" s="48" t="s">
        <v>30</v>
      </c>
      <c r="E30" s="1" t="s">
        <v>29</v>
      </c>
      <c r="F30" s="2">
        <v>4180</v>
      </c>
      <c r="G30" s="3">
        <v>563</v>
      </c>
      <c r="H30" s="4">
        <v>51329000</v>
      </c>
      <c r="I30" s="4">
        <v>51081500</v>
      </c>
      <c r="J30" s="2">
        <f t="shared" si="6"/>
        <v>2495</v>
      </c>
      <c r="K30" s="5">
        <f t="shared" ref="K30:K83" si="7">(J30*100)/F30</f>
        <v>59.688995215311003</v>
      </c>
      <c r="L30" s="6">
        <v>401</v>
      </c>
      <c r="M30" s="7">
        <f t="shared" si="2"/>
        <v>16.072144288577153</v>
      </c>
      <c r="N30" s="2">
        <v>863</v>
      </c>
      <c r="O30" s="7">
        <f t="shared" si="3"/>
        <v>34.589178356713425</v>
      </c>
      <c r="P30" s="2">
        <v>1231</v>
      </c>
      <c r="Q30" s="7">
        <f t="shared" si="4"/>
        <v>49.338677354709418</v>
      </c>
      <c r="R30" s="8">
        <v>51121.52</v>
      </c>
      <c r="S30" s="8">
        <v>4962.5600000000004</v>
      </c>
      <c r="T30" s="8">
        <v>37408.879999999997</v>
      </c>
      <c r="U30" s="8">
        <v>26625.33</v>
      </c>
      <c r="V30" s="9"/>
    </row>
    <row r="31" spans="1:22" x14ac:dyDescent="0.25">
      <c r="A31" s="49">
        <v>2016</v>
      </c>
      <c r="B31" s="48" t="s">
        <v>75</v>
      </c>
      <c r="C31" s="48" t="s">
        <v>75</v>
      </c>
      <c r="D31" s="48" t="s">
        <v>30</v>
      </c>
      <c r="E31" s="1" t="s">
        <v>26</v>
      </c>
      <c r="F31" s="25">
        <v>389</v>
      </c>
      <c r="G31" s="26">
        <v>100</v>
      </c>
      <c r="H31" s="27">
        <v>3754040</v>
      </c>
      <c r="I31" s="27">
        <v>3686868</v>
      </c>
      <c r="J31" s="28">
        <f t="shared" si="6"/>
        <v>221</v>
      </c>
      <c r="K31" s="29">
        <f t="shared" si="7"/>
        <v>56.81233933161954</v>
      </c>
      <c r="L31" s="25">
        <v>26</v>
      </c>
      <c r="M31" s="30">
        <f t="shared" si="2"/>
        <v>11.764705882352942</v>
      </c>
      <c r="N31" s="25">
        <v>79</v>
      </c>
      <c r="O31" s="29">
        <f t="shared" si="3"/>
        <v>35.74660633484163</v>
      </c>
      <c r="P31" s="25">
        <v>116</v>
      </c>
      <c r="Q31" s="29">
        <f t="shared" si="4"/>
        <v>52.488687782805428</v>
      </c>
      <c r="R31" s="29">
        <v>3853.07</v>
      </c>
      <c r="S31" s="13">
        <v>245.94</v>
      </c>
      <c r="T31" s="29">
        <v>2476.4</v>
      </c>
      <c r="U31" s="13">
        <v>1412.75</v>
      </c>
      <c r="V31" s="9"/>
    </row>
    <row r="32" spans="1:22" x14ac:dyDescent="0.25">
      <c r="A32" s="49">
        <v>2016</v>
      </c>
      <c r="B32" s="48" t="s">
        <v>75</v>
      </c>
      <c r="C32" s="48" t="s">
        <v>75</v>
      </c>
      <c r="D32" s="48" t="s">
        <v>30</v>
      </c>
      <c r="E32" s="1" t="s">
        <v>94</v>
      </c>
      <c r="F32" s="25">
        <v>2940</v>
      </c>
      <c r="G32" s="26">
        <v>997</v>
      </c>
      <c r="H32" s="27">
        <v>36456619</v>
      </c>
      <c r="I32" s="27">
        <v>34635309</v>
      </c>
      <c r="J32" s="28">
        <f t="shared" si="6"/>
        <v>1836</v>
      </c>
      <c r="K32" s="29">
        <f t="shared" si="7"/>
        <v>62.448979591836732</v>
      </c>
      <c r="L32" s="25">
        <v>233</v>
      </c>
      <c r="M32" s="30">
        <f t="shared" si="2"/>
        <v>12.690631808278868</v>
      </c>
      <c r="N32" s="25">
        <v>1128</v>
      </c>
      <c r="O32" s="29">
        <f t="shared" si="3"/>
        <v>61.437908496732028</v>
      </c>
      <c r="P32" s="25">
        <v>475</v>
      </c>
      <c r="Q32" s="29">
        <f t="shared" si="4"/>
        <v>25.871459694989106</v>
      </c>
      <c r="R32" s="29">
        <v>37113.019999999997</v>
      </c>
      <c r="S32" s="13">
        <v>2368.92</v>
      </c>
      <c r="T32" s="29">
        <v>23533.119999999999</v>
      </c>
      <c r="U32" s="13">
        <v>13679.15</v>
      </c>
      <c r="V32" s="9"/>
    </row>
    <row r="33" spans="1:22" x14ac:dyDescent="0.25">
      <c r="A33" s="49">
        <v>2016</v>
      </c>
      <c r="B33" s="48" t="s">
        <v>75</v>
      </c>
      <c r="C33" s="48" t="s">
        <v>75</v>
      </c>
      <c r="D33" s="48" t="s">
        <v>30</v>
      </c>
      <c r="E33" s="1" t="s">
        <v>95</v>
      </c>
      <c r="F33" s="25">
        <v>275</v>
      </c>
      <c r="G33" s="26">
        <v>93</v>
      </c>
      <c r="H33" s="27">
        <v>3057225</v>
      </c>
      <c r="I33" s="27">
        <v>2999544</v>
      </c>
      <c r="J33" s="28">
        <f t="shared" si="6"/>
        <v>187</v>
      </c>
      <c r="K33" s="29">
        <f t="shared" si="7"/>
        <v>68</v>
      </c>
      <c r="L33" s="25">
        <v>31</v>
      </c>
      <c r="M33" s="30">
        <f t="shared" si="2"/>
        <v>16.577540106951872</v>
      </c>
      <c r="N33" s="25">
        <v>83</v>
      </c>
      <c r="O33" s="29">
        <f t="shared" si="3"/>
        <v>44.385026737967912</v>
      </c>
      <c r="P33" s="25">
        <v>73</v>
      </c>
      <c r="Q33" s="29">
        <f t="shared" si="4"/>
        <v>39.037433155080215</v>
      </c>
      <c r="R33" s="29">
        <v>3469.6</v>
      </c>
      <c r="S33" s="13">
        <v>221.47</v>
      </c>
      <c r="T33" s="29">
        <v>2026.65</v>
      </c>
      <c r="U33" s="13">
        <v>1700.7</v>
      </c>
      <c r="V33" s="9"/>
    </row>
    <row r="34" spans="1:22" x14ac:dyDescent="0.25">
      <c r="A34" s="49">
        <v>2016</v>
      </c>
      <c r="B34" s="48" t="s">
        <v>75</v>
      </c>
      <c r="C34" s="48" t="s">
        <v>75</v>
      </c>
      <c r="D34" s="48" t="s">
        <v>30</v>
      </c>
      <c r="E34" s="1" t="s">
        <v>27</v>
      </c>
      <c r="F34" s="25">
        <v>4109</v>
      </c>
      <c r="G34" s="26">
        <v>1225</v>
      </c>
      <c r="H34" s="27">
        <v>47821074</v>
      </c>
      <c r="I34" s="27">
        <v>46080836</v>
      </c>
      <c r="J34" s="28">
        <f t="shared" si="6"/>
        <v>2524</v>
      </c>
      <c r="K34" s="29">
        <f t="shared" si="7"/>
        <v>61.426137746410319</v>
      </c>
      <c r="L34" s="25">
        <v>395</v>
      </c>
      <c r="M34" s="30">
        <f t="shared" si="2"/>
        <v>15.649762282091917</v>
      </c>
      <c r="N34" s="25">
        <v>1183</v>
      </c>
      <c r="O34" s="29">
        <f t="shared" si="3"/>
        <v>46.870047543581613</v>
      </c>
      <c r="P34" s="25">
        <v>946</v>
      </c>
      <c r="Q34" s="29">
        <f t="shared" si="4"/>
        <v>37.480190174326466</v>
      </c>
      <c r="R34" s="29">
        <v>51302.42</v>
      </c>
      <c r="S34" s="13">
        <v>3274.62</v>
      </c>
      <c r="T34" s="29">
        <v>31364.639999999999</v>
      </c>
      <c r="U34" s="13">
        <v>21824.400000000001</v>
      </c>
      <c r="V34" s="9"/>
    </row>
    <row r="35" spans="1:22" x14ac:dyDescent="0.25">
      <c r="A35" s="49">
        <v>2016</v>
      </c>
      <c r="B35" s="48" t="s">
        <v>75</v>
      </c>
      <c r="C35" s="48" t="s">
        <v>75</v>
      </c>
      <c r="D35" s="48" t="s">
        <v>30</v>
      </c>
      <c r="E35" s="1" t="s">
        <v>96</v>
      </c>
      <c r="F35" s="25">
        <v>2139</v>
      </c>
      <c r="G35" s="26">
        <v>683</v>
      </c>
      <c r="H35" s="27">
        <v>25991696</v>
      </c>
      <c r="I35" s="27">
        <v>23908989</v>
      </c>
      <c r="J35" s="28">
        <f t="shared" si="6"/>
        <v>1024</v>
      </c>
      <c r="K35" s="29">
        <f t="shared" si="7"/>
        <v>47.872837774661058</v>
      </c>
      <c r="L35" s="25">
        <v>191</v>
      </c>
      <c r="M35" s="30">
        <f t="shared" si="2"/>
        <v>18.65234375</v>
      </c>
      <c r="N35" s="25">
        <v>568</v>
      </c>
      <c r="O35" s="29">
        <f t="shared" si="3"/>
        <v>55.46875</v>
      </c>
      <c r="P35" s="25">
        <v>265</v>
      </c>
      <c r="Q35" s="29">
        <f t="shared" si="4"/>
        <v>25.87890625</v>
      </c>
      <c r="R35" s="29">
        <v>28190.94</v>
      </c>
      <c r="S35" s="13">
        <v>1799.42</v>
      </c>
      <c r="T35" s="29">
        <v>16360.12</v>
      </c>
      <c r="U35" s="13">
        <v>11215.45</v>
      </c>
      <c r="V35" s="9"/>
    </row>
    <row r="36" spans="1:22" x14ac:dyDescent="0.25">
      <c r="A36" s="49">
        <v>2016</v>
      </c>
      <c r="B36" s="48" t="s">
        <v>75</v>
      </c>
      <c r="C36" s="48" t="s">
        <v>75</v>
      </c>
      <c r="D36" s="48" t="s">
        <v>30</v>
      </c>
      <c r="E36" s="1" t="s">
        <v>28</v>
      </c>
      <c r="F36" s="25">
        <v>665</v>
      </c>
      <c r="G36" s="26">
        <v>228</v>
      </c>
      <c r="H36" s="27">
        <v>7566665</v>
      </c>
      <c r="I36" s="27">
        <v>7261675</v>
      </c>
      <c r="J36" s="28">
        <f t="shared" si="6"/>
        <v>351</v>
      </c>
      <c r="K36" s="29">
        <f t="shared" si="7"/>
        <v>52.781954887218042</v>
      </c>
      <c r="L36" s="25">
        <v>27</v>
      </c>
      <c r="M36" s="30">
        <f t="shared" si="2"/>
        <v>7.6923076923076925</v>
      </c>
      <c r="N36" s="25">
        <v>101</v>
      </c>
      <c r="O36" s="29">
        <f t="shared" si="3"/>
        <v>28.774928774928775</v>
      </c>
      <c r="P36" s="25">
        <v>223</v>
      </c>
      <c r="Q36" s="29">
        <f t="shared" si="4"/>
        <v>63.532763532763532</v>
      </c>
      <c r="R36" s="29">
        <v>7945.4</v>
      </c>
      <c r="S36" s="13">
        <v>507.15</v>
      </c>
      <c r="T36" s="29">
        <v>4909.99</v>
      </c>
      <c r="U36" s="13">
        <v>2110.5</v>
      </c>
      <c r="V36" s="9"/>
    </row>
    <row r="37" spans="1:22" x14ac:dyDescent="0.25">
      <c r="A37" s="49">
        <v>2016</v>
      </c>
      <c r="B37" s="48" t="s">
        <v>75</v>
      </c>
      <c r="C37" s="48" t="s">
        <v>75</v>
      </c>
      <c r="D37" s="48" t="s">
        <v>30</v>
      </c>
      <c r="E37" s="1" t="s">
        <v>29</v>
      </c>
      <c r="F37" s="25">
        <v>2595</v>
      </c>
      <c r="G37" s="26">
        <v>934</v>
      </c>
      <c r="H37" s="27">
        <v>32929949</v>
      </c>
      <c r="I37" s="27">
        <v>31561417</v>
      </c>
      <c r="J37" s="28">
        <f t="shared" si="6"/>
        <v>1612</v>
      </c>
      <c r="K37" s="29">
        <f t="shared" si="7"/>
        <v>62.119460500963392</v>
      </c>
      <c r="L37" s="25">
        <v>477</v>
      </c>
      <c r="M37" s="30">
        <f t="shared" si="2"/>
        <v>29.590570719602976</v>
      </c>
      <c r="N37" s="25">
        <v>568</v>
      </c>
      <c r="O37" s="29">
        <f t="shared" si="3"/>
        <v>35.235732009925556</v>
      </c>
      <c r="P37" s="25">
        <v>567</v>
      </c>
      <c r="Q37" s="29">
        <f t="shared" si="4"/>
        <v>35.173697270471465</v>
      </c>
      <c r="R37" s="29">
        <v>42913.67</v>
      </c>
      <c r="S37" s="13">
        <v>2739.16</v>
      </c>
      <c r="T37" s="29">
        <v>21501.1</v>
      </c>
      <c r="U37" s="13">
        <v>28869.599999999999</v>
      </c>
      <c r="V37" s="9"/>
    </row>
    <row r="38" spans="1:22" x14ac:dyDescent="0.25">
      <c r="A38" s="49">
        <v>2016</v>
      </c>
      <c r="B38" s="48" t="s">
        <v>99</v>
      </c>
      <c r="C38" s="48" t="s">
        <v>99</v>
      </c>
      <c r="D38" s="48" t="s">
        <v>100</v>
      </c>
      <c r="E38" s="1" t="s">
        <v>125</v>
      </c>
      <c r="F38" s="2">
        <v>1687</v>
      </c>
      <c r="G38" s="3">
        <v>336</v>
      </c>
      <c r="H38" s="4">
        <v>12036122</v>
      </c>
      <c r="I38" s="4">
        <v>11046293</v>
      </c>
      <c r="J38" s="2">
        <f t="shared" ref="J38:J41" si="8">L38+N38+P38</f>
        <v>492</v>
      </c>
      <c r="K38" s="5">
        <f t="shared" si="7"/>
        <v>29.16419679905157</v>
      </c>
      <c r="L38" s="6">
        <v>178</v>
      </c>
      <c r="M38" s="7">
        <f t="shared" si="2"/>
        <v>36.178861788617887</v>
      </c>
      <c r="N38" s="2">
        <v>166</v>
      </c>
      <c r="O38" s="7">
        <f t="shared" si="3"/>
        <v>33.739837398373986</v>
      </c>
      <c r="P38" s="2">
        <v>148</v>
      </c>
      <c r="Q38" s="7">
        <f t="shared" si="4"/>
        <v>30.081300813008131</v>
      </c>
      <c r="R38" s="8">
        <v>23805.56</v>
      </c>
      <c r="S38" s="8">
        <v>1716.18</v>
      </c>
      <c r="T38" s="8">
        <v>8534.0400000000009</v>
      </c>
      <c r="U38" s="8">
        <v>8801.8799999999992</v>
      </c>
      <c r="V38" s="9"/>
    </row>
    <row r="39" spans="1:22" x14ac:dyDescent="0.25">
      <c r="A39" s="49">
        <v>2016</v>
      </c>
      <c r="B39" s="48" t="s">
        <v>99</v>
      </c>
      <c r="C39" s="48" t="s">
        <v>99</v>
      </c>
      <c r="D39" s="48" t="s">
        <v>100</v>
      </c>
      <c r="E39" s="1" t="s">
        <v>126</v>
      </c>
      <c r="F39" s="2">
        <v>2780</v>
      </c>
      <c r="G39" s="3">
        <v>658</v>
      </c>
      <c r="H39" s="4">
        <v>26562265</v>
      </c>
      <c r="I39" s="4">
        <v>26039746</v>
      </c>
      <c r="J39" s="2">
        <f t="shared" si="8"/>
        <v>1440</v>
      </c>
      <c r="K39" s="5">
        <f t="shared" si="7"/>
        <v>51.798561151079134</v>
      </c>
      <c r="L39" s="6">
        <v>104</v>
      </c>
      <c r="M39" s="7">
        <f t="shared" si="2"/>
        <v>7.2222222222222223</v>
      </c>
      <c r="N39" s="2">
        <v>683</v>
      </c>
      <c r="O39" s="7">
        <f t="shared" si="3"/>
        <v>47.430555555555557</v>
      </c>
      <c r="P39" s="2">
        <v>653</v>
      </c>
      <c r="Q39" s="7">
        <f t="shared" si="4"/>
        <v>45.347222222222221</v>
      </c>
      <c r="R39" s="8">
        <v>30362.14</v>
      </c>
      <c r="S39" s="8">
        <v>1598</v>
      </c>
      <c r="T39" s="8">
        <v>19386.16</v>
      </c>
      <c r="U39" s="8">
        <v>5627.72</v>
      </c>
      <c r="V39" s="9"/>
    </row>
    <row r="40" spans="1:22" x14ac:dyDescent="0.25">
      <c r="A40" s="49">
        <v>2016</v>
      </c>
      <c r="B40" s="48" t="s">
        <v>99</v>
      </c>
      <c r="C40" s="48" t="s">
        <v>99</v>
      </c>
      <c r="D40" s="48" t="s">
        <v>100</v>
      </c>
      <c r="E40" s="1" t="s">
        <v>31</v>
      </c>
      <c r="F40" s="2">
        <v>2701</v>
      </c>
      <c r="G40" s="3">
        <v>552</v>
      </c>
      <c r="H40" s="4">
        <v>22261221</v>
      </c>
      <c r="I40" s="4">
        <v>21950353</v>
      </c>
      <c r="J40" s="2">
        <f t="shared" si="8"/>
        <v>1058</v>
      </c>
      <c r="K40" s="5">
        <f t="shared" si="7"/>
        <v>39.170677526841914</v>
      </c>
      <c r="L40" s="6">
        <v>240</v>
      </c>
      <c r="M40" s="7">
        <f t="shared" si="2"/>
        <v>22.684310018903592</v>
      </c>
      <c r="N40" s="2">
        <v>297</v>
      </c>
      <c r="O40" s="7">
        <f t="shared" si="3"/>
        <v>28.071833648393195</v>
      </c>
      <c r="P40" s="2">
        <v>521</v>
      </c>
      <c r="Q40" s="7">
        <f t="shared" si="4"/>
        <v>49.243856332703217</v>
      </c>
      <c r="R40" s="8">
        <v>38423.06</v>
      </c>
      <c r="S40" s="8">
        <v>2512.92</v>
      </c>
      <c r="T40" s="8">
        <v>15891.32</v>
      </c>
      <c r="U40" s="8">
        <v>9322.42</v>
      </c>
      <c r="V40" s="10">
        <v>86.11</v>
      </c>
    </row>
    <row r="41" spans="1:22" x14ac:dyDescent="0.25">
      <c r="A41" s="49">
        <v>2016</v>
      </c>
      <c r="B41" s="48" t="s">
        <v>99</v>
      </c>
      <c r="C41" s="48" t="s">
        <v>99</v>
      </c>
      <c r="D41" s="48" t="s">
        <v>100</v>
      </c>
      <c r="E41" s="1" t="s">
        <v>32</v>
      </c>
      <c r="F41" s="2">
        <v>4733</v>
      </c>
      <c r="G41" s="3">
        <v>984</v>
      </c>
      <c r="H41" s="4">
        <v>49908543</v>
      </c>
      <c r="I41" s="4">
        <v>48681813</v>
      </c>
      <c r="J41" s="2">
        <f t="shared" si="8"/>
        <v>2756</v>
      </c>
      <c r="K41" s="5">
        <f t="shared" si="7"/>
        <v>58.229452778364674</v>
      </c>
      <c r="L41" s="6">
        <v>536</v>
      </c>
      <c r="M41" s="7">
        <f t="shared" si="2"/>
        <v>19.448476052249639</v>
      </c>
      <c r="N41" s="2">
        <v>1178</v>
      </c>
      <c r="O41" s="7">
        <f t="shared" si="3"/>
        <v>42.743105950653117</v>
      </c>
      <c r="P41" s="2">
        <v>1042</v>
      </c>
      <c r="Q41" s="7">
        <f t="shared" si="4"/>
        <v>37.808417997097244</v>
      </c>
      <c r="R41" s="8">
        <v>68949.210000000006</v>
      </c>
      <c r="S41" s="8">
        <v>3628.92</v>
      </c>
      <c r="T41" s="8">
        <v>37260.68</v>
      </c>
      <c r="U41" s="8">
        <v>33152.870000000003</v>
      </c>
      <c r="V41" s="9"/>
    </row>
    <row r="42" spans="1:22" x14ac:dyDescent="0.25">
      <c r="A42" s="49">
        <v>2016</v>
      </c>
      <c r="B42" s="48" t="s">
        <v>99</v>
      </c>
      <c r="C42" s="48" t="s">
        <v>99</v>
      </c>
      <c r="D42" s="48" t="s">
        <v>35</v>
      </c>
      <c r="E42" s="1" t="s">
        <v>33</v>
      </c>
      <c r="F42" s="2">
        <v>8925</v>
      </c>
      <c r="G42" s="3">
        <v>1825</v>
      </c>
      <c r="H42" s="4">
        <v>103384581</v>
      </c>
      <c r="I42" s="4">
        <v>98696787</v>
      </c>
      <c r="J42" s="2">
        <f t="shared" ref="J42:J45" si="9">L42+N42+P42</f>
        <v>8054</v>
      </c>
      <c r="K42" s="5">
        <f t="shared" si="7"/>
        <v>90.240896358543424</v>
      </c>
      <c r="L42" s="6">
        <v>1686</v>
      </c>
      <c r="M42" s="7">
        <f t="shared" si="2"/>
        <v>20.933697541594238</v>
      </c>
      <c r="N42" s="2">
        <v>3344</v>
      </c>
      <c r="O42" s="7">
        <f t="shared" si="3"/>
        <v>41.519741743233176</v>
      </c>
      <c r="P42" s="2">
        <v>3024</v>
      </c>
      <c r="Q42" s="7">
        <f t="shared" si="4"/>
        <v>37.546560715172582</v>
      </c>
      <c r="R42" s="8">
        <v>204272.74</v>
      </c>
      <c r="S42" s="8">
        <v>10751</v>
      </c>
      <c r="T42" s="8">
        <v>70235.44</v>
      </c>
      <c r="U42" s="8">
        <v>98295.47</v>
      </c>
      <c r="V42" s="9"/>
    </row>
    <row r="43" spans="1:22" x14ac:dyDescent="0.25">
      <c r="A43" s="49">
        <v>2016</v>
      </c>
      <c r="B43" s="48" t="s">
        <v>99</v>
      </c>
      <c r="C43" s="48" t="s">
        <v>99</v>
      </c>
      <c r="D43" s="48" t="s">
        <v>35</v>
      </c>
      <c r="E43" s="1" t="s">
        <v>127</v>
      </c>
      <c r="F43" s="2">
        <v>2627</v>
      </c>
      <c r="G43" s="3">
        <v>709</v>
      </c>
      <c r="H43" s="4">
        <v>30199910</v>
      </c>
      <c r="I43" s="4">
        <v>29527203</v>
      </c>
      <c r="J43" s="2">
        <f t="shared" si="9"/>
        <v>1991</v>
      </c>
      <c r="K43" s="5">
        <f t="shared" si="7"/>
        <v>75.789874381423672</v>
      </c>
      <c r="L43" s="6">
        <v>463</v>
      </c>
      <c r="M43" s="7">
        <f t="shared" si="2"/>
        <v>23.254645906579608</v>
      </c>
      <c r="N43" s="2">
        <v>947</v>
      </c>
      <c r="O43" s="7">
        <f t="shared" si="3"/>
        <v>47.564038171772978</v>
      </c>
      <c r="P43" s="2">
        <v>581</v>
      </c>
      <c r="Q43" s="7">
        <f t="shared" si="4"/>
        <v>29.181315921647414</v>
      </c>
      <c r="R43" s="8">
        <v>61991.59</v>
      </c>
      <c r="S43" s="8">
        <v>3262.72</v>
      </c>
      <c r="T43" s="8">
        <v>22450.2</v>
      </c>
      <c r="U43" s="8">
        <v>39670.019999999997</v>
      </c>
      <c r="V43" s="9"/>
    </row>
    <row r="44" spans="1:22" x14ac:dyDescent="0.25">
      <c r="A44" s="49">
        <v>2016</v>
      </c>
      <c r="B44" s="48" t="s">
        <v>99</v>
      </c>
      <c r="C44" s="48" t="s">
        <v>99</v>
      </c>
      <c r="D44" s="48" t="s">
        <v>35</v>
      </c>
      <c r="E44" s="1" t="s">
        <v>128</v>
      </c>
      <c r="F44" s="2">
        <v>2922</v>
      </c>
      <c r="G44" s="3">
        <v>694</v>
      </c>
      <c r="H44" s="4">
        <v>29214833</v>
      </c>
      <c r="I44" s="4">
        <v>26948517</v>
      </c>
      <c r="J44" s="2">
        <f t="shared" si="9"/>
        <v>2449</v>
      </c>
      <c r="K44" s="5">
        <f t="shared" si="7"/>
        <v>83.812457221081445</v>
      </c>
      <c r="L44" s="6">
        <v>812</v>
      </c>
      <c r="M44" s="7">
        <f t="shared" si="2"/>
        <v>33.156390363413635</v>
      </c>
      <c r="N44" s="2">
        <v>1001</v>
      </c>
      <c r="O44" s="7">
        <f t="shared" si="3"/>
        <v>40.873826051449569</v>
      </c>
      <c r="P44" s="2">
        <v>636</v>
      </c>
      <c r="Q44" s="7">
        <f t="shared" si="4"/>
        <v>25.969783585136792</v>
      </c>
      <c r="R44" s="8">
        <v>69420.7</v>
      </c>
      <c r="S44" s="8">
        <v>0</v>
      </c>
      <c r="T44" s="8">
        <v>21411.7</v>
      </c>
      <c r="U44" s="8">
        <v>28986.06</v>
      </c>
      <c r="V44" s="10">
        <v>10161.44</v>
      </c>
    </row>
    <row r="45" spans="1:22" x14ac:dyDescent="0.25">
      <c r="A45" s="49">
        <v>2016</v>
      </c>
      <c r="B45" s="48" t="s">
        <v>99</v>
      </c>
      <c r="C45" s="48" t="s">
        <v>99</v>
      </c>
      <c r="D45" s="48" t="s">
        <v>35</v>
      </c>
      <c r="E45" s="1" t="s">
        <v>34</v>
      </c>
      <c r="F45" s="2">
        <v>2536</v>
      </c>
      <c r="G45" s="3">
        <v>690</v>
      </c>
      <c r="H45" s="4">
        <v>32552314</v>
      </c>
      <c r="I45" s="4">
        <v>31492764</v>
      </c>
      <c r="J45" s="2">
        <f t="shared" si="9"/>
        <v>2041</v>
      </c>
      <c r="K45" s="5">
        <f t="shared" si="7"/>
        <v>80.481072555205046</v>
      </c>
      <c r="L45" s="6">
        <v>424</v>
      </c>
      <c r="M45" s="7">
        <f t="shared" si="2"/>
        <v>20.774130328270456</v>
      </c>
      <c r="N45" s="2">
        <v>1053</v>
      </c>
      <c r="O45" s="7">
        <f t="shared" si="3"/>
        <v>51.592356687898089</v>
      </c>
      <c r="P45" s="2">
        <v>564</v>
      </c>
      <c r="Q45" s="7">
        <f t="shared" si="4"/>
        <v>27.633512983831455</v>
      </c>
      <c r="R45" s="8"/>
      <c r="S45" s="8"/>
      <c r="T45" s="8"/>
      <c r="U45" s="8"/>
      <c r="V45" s="9"/>
    </row>
    <row r="46" spans="1:22" x14ac:dyDescent="0.25">
      <c r="A46" s="49">
        <v>2016</v>
      </c>
      <c r="B46" s="48" t="s">
        <v>99</v>
      </c>
      <c r="C46" s="48" t="s">
        <v>99</v>
      </c>
      <c r="D46" s="48" t="s">
        <v>40</v>
      </c>
      <c r="E46" s="1" t="s">
        <v>36</v>
      </c>
      <c r="F46" s="2">
        <v>4218</v>
      </c>
      <c r="G46" s="3">
        <v>726</v>
      </c>
      <c r="H46" s="4">
        <v>46888280</v>
      </c>
      <c r="I46" s="4">
        <v>46234530</v>
      </c>
      <c r="J46" s="2">
        <f t="shared" ref="J46:J54" si="10">L46+N46+P46</f>
        <v>2232</v>
      </c>
      <c r="K46" s="5">
        <f t="shared" si="7"/>
        <v>52.916073968705547</v>
      </c>
      <c r="L46" s="6">
        <v>340</v>
      </c>
      <c r="M46" s="7">
        <f t="shared" si="2"/>
        <v>15.232974910394265</v>
      </c>
      <c r="N46" s="2">
        <v>602</v>
      </c>
      <c r="O46" s="7">
        <f t="shared" si="3"/>
        <v>26.971326164874551</v>
      </c>
      <c r="P46" s="2">
        <v>1290</v>
      </c>
      <c r="Q46" s="7">
        <f t="shared" si="4"/>
        <v>57.795698924731184</v>
      </c>
      <c r="R46" s="8">
        <v>32244.48</v>
      </c>
      <c r="S46" s="8">
        <v>1956.43</v>
      </c>
      <c r="T46" s="8">
        <v>31525.200000000001</v>
      </c>
      <c r="U46" s="8">
        <v>21299.38</v>
      </c>
      <c r="V46" s="9"/>
    </row>
    <row r="47" spans="1:22" x14ac:dyDescent="0.25">
      <c r="A47" s="49">
        <v>2016</v>
      </c>
      <c r="B47" s="48" t="s">
        <v>99</v>
      </c>
      <c r="C47" s="48" t="s">
        <v>99</v>
      </c>
      <c r="D47" s="48" t="s">
        <v>40</v>
      </c>
      <c r="E47" s="1" t="s">
        <v>129</v>
      </c>
      <c r="F47" s="2">
        <v>3679</v>
      </c>
      <c r="G47" s="3">
        <v>837</v>
      </c>
      <c r="H47" s="4">
        <v>30275471</v>
      </c>
      <c r="I47" s="4">
        <v>29379706</v>
      </c>
      <c r="J47" s="2">
        <f t="shared" si="10"/>
        <v>1556</v>
      </c>
      <c r="K47" s="5">
        <f t="shared" si="7"/>
        <v>42.294101658059255</v>
      </c>
      <c r="L47" s="6">
        <v>380</v>
      </c>
      <c r="M47" s="7">
        <f t="shared" si="2"/>
        <v>24.421593830334189</v>
      </c>
      <c r="N47" s="2">
        <v>550</v>
      </c>
      <c r="O47" s="7">
        <f t="shared" si="3"/>
        <v>35.347043701799485</v>
      </c>
      <c r="P47" s="2">
        <v>626</v>
      </c>
      <c r="Q47" s="7">
        <f t="shared" si="4"/>
        <v>40.231362467866326</v>
      </c>
      <c r="R47" s="8">
        <v>47258.31</v>
      </c>
      <c r="S47" s="8">
        <v>3022.41</v>
      </c>
      <c r="T47" s="8">
        <v>21534.38</v>
      </c>
      <c r="U47" s="8">
        <v>31837.82</v>
      </c>
      <c r="V47" s="9"/>
    </row>
    <row r="48" spans="1:22" x14ac:dyDescent="0.25">
      <c r="A48" s="49">
        <v>2016</v>
      </c>
      <c r="B48" s="48" t="s">
        <v>99</v>
      </c>
      <c r="C48" s="48" t="s">
        <v>99</v>
      </c>
      <c r="D48" s="48" t="s">
        <v>40</v>
      </c>
      <c r="E48" s="1" t="s">
        <v>148</v>
      </c>
      <c r="F48" s="2">
        <v>1859</v>
      </c>
      <c r="G48" s="3">
        <v>217</v>
      </c>
      <c r="H48" s="4">
        <v>16395178</v>
      </c>
      <c r="I48" s="4">
        <v>15988996</v>
      </c>
      <c r="J48" s="2">
        <f t="shared" si="10"/>
        <v>360</v>
      </c>
      <c r="K48" s="5">
        <f t="shared" si="7"/>
        <v>19.365250134480902</v>
      </c>
      <c r="L48" s="6">
        <v>63</v>
      </c>
      <c r="M48" s="7">
        <f t="shared" si="2"/>
        <v>17.5</v>
      </c>
      <c r="N48" s="2">
        <v>153</v>
      </c>
      <c r="O48" s="7">
        <f t="shared" si="3"/>
        <v>42.5</v>
      </c>
      <c r="P48" s="2">
        <v>144</v>
      </c>
      <c r="Q48" s="7">
        <f t="shared" si="4"/>
        <v>40</v>
      </c>
      <c r="R48" s="8">
        <v>17248.080000000002</v>
      </c>
      <c r="S48" s="8">
        <v>1298.24</v>
      </c>
      <c r="T48" s="8">
        <v>11769.87</v>
      </c>
      <c r="U48" s="8">
        <v>12341.33</v>
      </c>
      <c r="V48" s="10">
        <v>6769.87</v>
      </c>
    </row>
    <row r="49" spans="1:22" x14ac:dyDescent="0.25">
      <c r="A49" s="49">
        <v>2016</v>
      </c>
      <c r="B49" s="48" t="s">
        <v>99</v>
      </c>
      <c r="C49" s="48" t="s">
        <v>99</v>
      </c>
      <c r="D49" s="48" t="s">
        <v>40</v>
      </c>
      <c r="E49" s="1" t="s">
        <v>37</v>
      </c>
      <c r="F49" s="2">
        <v>4303</v>
      </c>
      <c r="G49" s="3">
        <v>568</v>
      </c>
      <c r="H49" s="4">
        <v>34853046</v>
      </c>
      <c r="I49" s="4">
        <v>33760946</v>
      </c>
      <c r="J49" s="2">
        <f t="shared" si="10"/>
        <v>1939</v>
      </c>
      <c r="K49" s="5">
        <f t="shared" si="7"/>
        <v>45.061584940739017</v>
      </c>
      <c r="L49" s="6">
        <v>394</v>
      </c>
      <c r="M49" s="7">
        <f t="shared" si="2"/>
        <v>20.319752449716347</v>
      </c>
      <c r="N49" s="2">
        <v>889</v>
      </c>
      <c r="O49" s="7">
        <f t="shared" si="3"/>
        <v>45.848375451263536</v>
      </c>
      <c r="P49" s="2">
        <v>656</v>
      </c>
      <c r="Q49" s="7">
        <f t="shared" si="4"/>
        <v>33.83187209902011</v>
      </c>
      <c r="R49" s="8">
        <v>16913.48</v>
      </c>
      <c r="S49" s="8">
        <v>1244.5999999999999</v>
      </c>
      <c r="T49" s="8">
        <v>19018.189999999999</v>
      </c>
      <c r="U49" s="8">
        <v>44389.86</v>
      </c>
      <c r="V49" s="9"/>
    </row>
    <row r="50" spans="1:22" x14ac:dyDescent="0.25">
      <c r="A50" s="49">
        <v>2016</v>
      </c>
      <c r="B50" s="48" t="s">
        <v>99</v>
      </c>
      <c r="C50" s="48" t="s">
        <v>99</v>
      </c>
      <c r="D50" s="48" t="s">
        <v>40</v>
      </c>
      <c r="E50" s="1" t="s">
        <v>130</v>
      </c>
      <c r="F50" s="2">
        <v>3928</v>
      </c>
      <c r="G50" s="3">
        <v>971</v>
      </c>
      <c r="H50" s="4">
        <v>41758347</v>
      </c>
      <c r="I50" s="4">
        <v>40968017.219999999</v>
      </c>
      <c r="J50" s="2">
        <f t="shared" si="10"/>
        <v>2526</v>
      </c>
      <c r="K50" s="5">
        <f t="shared" si="7"/>
        <v>64.307535641547858</v>
      </c>
      <c r="L50" s="6">
        <v>545</v>
      </c>
      <c r="M50" s="7">
        <f t="shared" si="2"/>
        <v>21.575613618368962</v>
      </c>
      <c r="N50" s="2">
        <v>465</v>
      </c>
      <c r="O50" s="7">
        <f t="shared" si="3"/>
        <v>18.408551068883611</v>
      </c>
      <c r="P50" s="2">
        <v>1516</v>
      </c>
      <c r="Q50" s="7">
        <f t="shared" si="4"/>
        <v>60.015835312747427</v>
      </c>
      <c r="R50" s="8">
        <v>71836.09</v>
      </c>
      <c r="S50" s="8">
        <v>4303.3900000000003</v>
      </c>
      <c r="T50" s="8">
        <v>30747.06</v>
      </c>
      <c r="U50" s="8">
        <v>46783.7</v>
      </c>
      <c r="V50" s="9"/>
    </row>
    <row r="51" spans="1:22" x14ac:dyDescent="0.25">
      <c r="A51" s="49">
        <v>2016</v>
      </c>
      <c r="B51" s="48" t="s">
        <v>99</v>
      </c>
      <c r="C51" s="48" t="s">
        <v>99</v>
      </c>
      <c r="D51" s="48" t="s">
        <v>40</v>
      </c>
      <c r="E51" s="1" t="s">
        <v>82</v>
      </c>
      <c r="F51" s="2">
        <v>2445</v>
      </c>
      <c r="G51" s="3">
        <v>556</v>
      </c>
      <c r="H51" s="4">
        <v>24298066</v>
      </c>
      <c r="I51" s="4">
        <v>23027109</v>
      </c>
      <c r="J51" s="2">
        <f t="shared" si="10"/>
        <v>1095</v>
      </c>
      <c r="K51" s="5">
        <f t="shared" si="7"/>
        <v>44.785276073619634</v>
      </c>
      <c r="L51" s="6">
        <v>114</v>
      </c>
      <c r="M51" s="7">
        <f t="shared" si="2"/>
        <v>10.41095890410959</v>
      </c>
      <c r="N51" s="2">
        <v>293</v>
      </c>
      <c r="O51" s="7">
        <f t="shared" si="3"/>
        <v>26.75799086757991</v>
      </c>
      <c r="P51" s="2">
        <v>688</v>
      </c>
      <c r="Q51" s="7">
        <f t="shared" si="4"/>
        <v>62.831050228310502</v>
      </c>
      <c r="R51" s="8">
        <v>23580.45</v>
      </c>
      <c r="S51" s="8">
        <v>1467.97</v>
      </c>
      <c r="T51" s="8">
        <v>17343.150000000001</v>
      </c>
      <c r="U51" s="8">
        <v>10334.69</v>
      </c>
      <c r="V51" s="9"/>
    </row>
    <row r="52" spans="1:22" x14ac:dyDescent="0.25">
      <c r="A52" s="49">
        <v>2016</v>
      </c>
      <c r="B52" s="48" t="s">
        <v>99</v>
      </c>
      <c r="C52" s="48" t="s">
        <v>99</v>
      </c>
      <c r="D52" s="48" t="s">
        <v>40</v>
      </c>
      <c r="E52" s="1" t="s">
        <v>38</v>
      </c>
      <c r="F52" s="2">
        <v>2458</v>
      </c>
      <c r="G52" s="3">
        <v>473</v>
      </c>
      <c r="H52" s="4">
        <v>30846550</v>
      </c>
      <c r="I52" s="4">
        <v>29172780</v>
      </c>
      <c r="J52" s="2">
        <f t="shared" si="10"/>
        <v>1563</v>
      </c>
      <c r="K52" s="5">
        <f t="shared" si="7"/>
        <v>63.588283157038241</v>
      </c>
      <c r="L52" s="6">
        <v>174</v>
      </c>
      <c r="M52" s="7">
        <f t="shared" si="2"/>
        <v>11.132437619961612</v>
      </c>
      <c r="N52" s="2">
        <v>191</v>
      </c>
      <c r="O52" s="7">
        <f t="shared" si="3"/>
        <v>12.220089571337173</v>
      </c>
      <c r="P52" s="2">
        <v>1198</v>
      </c>
      <c r="Q52" s="7">
        <f t="shared" si="4"/>
        <v>76.64747280870121</v>
      </c>
      <c r="R52" s="8">
        <v>11329.22</v>
      </c>
      <c r="S52" s="8">
        <v>852.74</v>
      </c>
      <c r="T52" s="8">
        <v>10271.99</v>
      </c>
      <c r="U52" s="8">
        <v>22532.75</v>
      </c>
      <c r="V52" s="9"/>
    </row>
    <row r="53" spans="1:22" x14ac:dyDescent="0.25">
      <c r="A53" s="49">
        <v>2016</v>
      </c>
      <c r="B53" s="48" t="s">
        <v>99</v>
      </c>
      <c r="C53" s="48" t="s">
        <v>99</v>
      </c>
      <c r="D53" s="48" t="s">
        <v>40</v>
      </c>
      <c r="E53" s="1" t="s">
        <v>149</v>
      </c>
      <c r="F53" s="2">
        <v>3936</v>
      </c>
      <c r="G53" s="3">
        <v>955</v>
      </c>
      <c r="H53" s="11">
        <v>41167185.649999999</v>
      </c>
      <c r="I53" s="12">
        <v>39704458.740000002</v>
      </c>
      <c r="J53" s="2">
        <f t="shared" si="10"/>
        <v>2329</v>
      </c>
      <c r="K53" s="5">
        <f t="shared" si="7"/>
        <v>59.171747967479675</v>
      </c>
      <c r="L53" s="6">
        <v>409</v>
      </c>
      <c r="M53" s="7">
        <f t="shared" si="2"/>
        <v>17.561185057964792</v>
      </c>
      <c r="N53" s="2">
        <v>587</v>
      </c>
      <c r="O53" s="7">
        <f t="shared" si="3"/>
        <v>25.203950193215974</v>
      </c>
      <c r="P53" s="2">
        <v>1333</v>
      </c>
      <c r="Q53" s="7">
        <f t="shared" si="4"/>
        <v>57.234864748819234</v>
      </c>
      <c r="R53" s="8">
        <v>15497.76</v>
      </c>
      <c r="S53" s="8">
        <v>989.22</v>
      </c>
      <c r="T53" s="8">
        <v>22627.64</v>
      </c>
      <c r="U53" s="8">
        <v>51451.91</v>
      </c>
      <c r="V53" s="9"/>
    </row>
    <row r="54" spans="1:22" x14ac:dyDescent="0.25">
      <c r="A54" s="49">
        <v>2016</v>
      </c>
      <c r="B54" s="48" t="s">
        <v>99</v>
      </c>
      <c r="C54" s="48" t="s">
        <v>99</v>
      </c>
      <c r="D54" s="48" t="s">
        <v>40</v>
      </c>
      <c r="E54" s="1" t="s">
        <v>39</v>
      </c>
      <c r="F54" s="2">
        <v>1531</v>
      </c>
      <c r="G54" s="3">
        <v>318</v>
      </c>
      <c r="H54" s="4">
        <v>16340018</v>
      </c>
      <c r="I54" s="4">
        <v>15700300</v>
      </c>
      <c r="J54" s="2">
        <f t="shared" si="10"/>
        <v>1003</v>
      </c>
      <c r="K54" s="5">
        <f t="shared" si="7"/>
        <v>65.512736773350753</v>
      </c>
      <c r="L54" s="6">
        <v>273</v>
      </c>
      <c r="M54" s="7">
        <f t="shared" si="2"/>
        <v>27.218344965104684</v>
      </c>
      <c r="N54" s="2">
        <v>315</v>
      </c>
      <c r="O54" s="7">
        <f t="shared" si="3"/>
        <v>31.405782652043868</v>
      </c>
      <c r="P54" s="2">
        <v>415</v>
      </c>
      <c r="Q54" s="7">
        <f t="shared" si="4"/>
        <v>41.375872382851448</v>
      </c>
      <c r="R54" s="8">
        <v>16850.55</v>
      </c>
      <c r="S54" s="8">
        <v>1010.98</v>
      </c>
      <c r="T54" s="8">
        <v>10552.68</v>
      </c>
      <c r="U54" s="8">
        <v>17682.490000000002</v>
      </c>
      <c r="V54" s="10">
        <v>2065.1799999999998</v>
      </c>
    </row>
    <row r="55" spans="1:22" x14ac:dyDescent="0.25">
      <c r="A55" s="49">
        <v>2016</v>
      </c>
      <c r="B55" s="48" t="s">
        <v>75</v>
      </c>
      <c r="C55" s="48" t="s">
        <v>104</v>
      </c>
      <c r="D55" s="48" t="s">
        <v>40</v>
      </c>
      <c r="E55" s="1" t="s">
        <v>36</v>
      </c>
      <c r="F55" s="25">
        <v>4409</v>
      </c>
      <c r="G55" s="26">
        <v>1130</v>
      </c>
      <c r="H55" s="27">
        <v>51594020</v>
      </c>
      <c r="I55" s="27">
        <v>48330536</v>
      </c>
      <c r="J55" s="28">
        <f>L55+N55+P55</f>
        <v>2377</v>
      </c>
      <c r="K55" s="29">
        <f t="shared" si="7"/>
        <v>53.912451803129962</v>
      </c>
      <c r="L55" s="25">
        <v>332</v>
      </c>
      <c r="M55" s="30">
        <f>(L55*100)/J55</f>
        <v>13.96718552797644</v>
      </c>
      <c r="N55" s="25">
        <v>551</v>
      </c>
      <c r="O55" s="29">
        <f>(N55*100)/J55</f>
        <v>23.180479596129576</v>
      </c>
      <c r="P55" s="25">
        <v>1494</v>
      </c>
      <c r="Q55" s="29">
        <f>(P55*100)/J55</f>
        <v>62.852334875893987</v>
      </c>
      <c r="R55" s="29">
        <v>33553.08</v>
      </c>
      <c r="S55" s="13">
        <v>2525.5</v>
      </c>
      <c r="T55" s="29">
        <v>32845.39</v>
      </c>
      <c r="U55" s="13">
        <v>24329.119999999999</v>
      </c>
      <c r="V55" s="9"/>
    </row>
    <row r="56" spans="1:22" x14ac:dyDescent="0.25">
      <c r="A56" s="49">
        <v>2016</v>
      </c>
      <c r="B56" s="48" t="s">
        <v>75</v>
      </c>
      <c r="C56" s="48" t="s">
        <v>105</v>
      </c>
      <c r="D56" s="48" t="s">
        <v>40</v>
      </c>
      <c r="E56" s="1" t="s">
        <v>36</v>
      </c>
      <c r="F56" s="25">
        <v>660</v>
      </c>
      <c r="G56" s="26">
        <v>25</v>
      </c>
      <c r="H56" s="27">
        <v>10299541</v>
      </c>
      <c r="I56" s="27">
        <v>10024075</v>
      </c>
      <c r="J56" s="28">
        <f t="shared" ref="J56" si="11">L56+N56+P56</f>
        <v>0</v>
      </c>
      <c r="K56" s="29">
        <f t="shared" si="7"/>
        <v>0</v>
      </c>
      <c r="L56" s="25">
        <v>0</v>
      </c>
      <c r="M56" s="30" t="e">
        <f t="shared" ref="M56:M62" si="12">(L56*100)/J56</f>
        <v>#DIV/0!</v>
      </c>
      <c r="N56" s="25">
        <v>0</v>
      </c>
      <c r="O56" s="29" t="e">
        <f t="shared" ref="O56:O62" si="13">(N56*100)/J56</f>
        <v>#DIV/0!</v>
      </c>
      <c r="P56" s="25">
        <v>0</v>
      </c>
      <c r="Q56" s="29" t="e">
        <f t="shared" ref="Q56:Q62" si="14">(P56*100)/J56</f>
        <v>#DIV/0!</v>
      </c>
      <c r="R56" s="29">
        <v>4016.14</v>
      </c>
      <c r="S56" s="13">
        <v>256.26</v>
      </c>
      <c r="T56" s="29">
        <v>3614.28</v>
      </c>
      <c r="U56" s="13" t="s">
        <v>24</v>
      </c>
      <c r="V56" s="9"/>
    </row>
    <row r="57" spans="1:22" x14ac:dyDescent="0.25">
      <c r="A57" s="49">
        <v>2016</v>
      </c>
      <c r="B57" s="48" t="s">
        <v>75</v>
      </c>
      <c r="C57" s="48" t="s">
        <v>106</v>
      </c>
      <c r="D57" s="48" t="s">
        <v>40</v>
      </c>
      <c r="E57" s="1" t="s">
        <v>148</v>
      </c>
      <c r="F57" s="25">
        <v>230</v>
      </c>
      <c r="G57" s="26">
        <v>20</v>
      </c>
      <c r="H57" s="27">
        <v>2520180</v>
      </c>
      <c r="I57" s="27">
        <v>2377428</v>
      </c>
      <c r="J57" s="28"/>
      <c r="K57" s="29">
        <f t="shared" ref="K57:K62" si="15">(J57*100)/F57</f>
        <v>0</v>
      </c>
      <c r="L57" s="25"/>
      <c r="M57" s="30" t="e">
        <f t="shared" si="12"/>
        <v>#DIV/0!</v>
      </c>
      <c r="N57" s="25"/>
      <c r="O57" s="29" t="e">
        <f t="shared" si="13"/>
        <v>#DIV/0!</v>
      </c>
      <c r="P57" s="25"/>
      <c r="Q57" s="29" t="e">
        <f t="shared" si="14"/>
        <v>#DIV/0!</v>
      </c>
      <c r="R57" s="29">
        <v>2459.21</v>
      </c>
      <c r="S57" s="13">
        <v>207.2</v>
      </c>
      <c r="T57" s="29">
        <v>1571.98</v>
      </c>
      <c r="U57" s="13">
        <v>670.48</v>
      </c>
      <c r="V57" s="9"/>
    </row>
    <row r="58" spans="1:22" x14ac:dyDescent="0.25">
      <c r="A58" s="49">
        <v>2016</v>
      </c>
      <c r="B58" s="48" t="s">
        <v>75</v>
      </c>
      <c r="C58" s="48" t="s">
        <v>152</v>
      </c>
      <c r="D58" s="48" t="s">
        <v>40</v>
      </c>
      <c r="E58" s="1" t="s">
        <v>81</v>
      </c>
      <c r="F58" s="25">
        <v>1087</v>
      </c>
      <c r="G58" s="26">
        <v>300</v>
      </c>
      <c r="H58" s="27">
        <v>13658689</v>
      </c>
      <c r="I58" s="27">
        <v>12442503</v>
      </c>
      <c r="J58" s="28">
        <f t="shared" ref="J58:J62" si="16">L58+N58+P58</f>
        <v>740</v>
      </c>
      <c r="K58" s="29">
        <f t="shared" si="15"/>
        <v>68.077276908923636</v>
      </c>
      <c r="L58" s="25">
        <v>213</v>
      </c>
      <c r="M58" s="30">
        <f t="shared" si="12"/>
        <v>28.783783783783782</v>
      </c>
      <c r="N58" s="25">
        <v>285</v>
      </c>
      <c r="O58" s="29">
        <f t="shared" si="13"/>
        <v>38.513513513513516</v>
      </c>
      <c r="P58" s="25">
        <v>242</v>
      </c>
      <c r="Q58" s="29">
        <f t="shared" si="14"/>
        <v>32.702702702702702</v>
      </c>
      <c r="R58" s="29">
        <v>15863.87</v>
      </c>
      <c r="S58" s="13">
        <v>3564.12</v>
      </c>
      <c r="T58" s="29">
        <v>25307.93</v>
      </c>
      <c r="U58" s="13">
        <v>21958.19</v>
      </c>
      <c r="V58" s="9"/>
    </row>
    <row r="59" spans="1:22" x14ac:dyDescent="0.25">
      <c r="A59" s="49">
        <v>2016</v>
      </c>
      <c r="B59" s="48" t="s">
        <v>75</v>
      </c>
      <c r="C59" s="48" t="s">
        <v>152</v>
      </c>
      <c r="D59" s="48" t="s">
        <v>40</v>
      </c>
      <c r="E59" s="1" t="s">
        <v>148</v>
      </c>
      <c r="F59" s="25">
        <v>1226</v>
      </c>
      <c r="G59" s="26">
        <v>264</v>
      </c>
      <c r="H59" s="27">
        <v>14348510</v>
      </c>
      <c r="I59" s="27">
        <v>11705596</v>
      </c>
      <c r="J59" s="28">
        <f t="shared" si="16"/>
        <v>581</v>
      </c>
      <c r="K59" s="29">
        <f t="shared" si="15"/>
        <v>47.389885807504079</v>
      </c>
      <c r="L59" s="25">
        <v>97</v>
      </c>
      <c r="M59" s="30">
        <f t="shared" si="12"/>
        <v>16.695352839931154</v>
      </c>
      <c r="N59" s="25">
        <v>263</v>
      </c>
      <c r="O59" s="29">
        <f t="shared" si="13"/>
        <v>45.266781411359723</v>
      </c>
      <c r="P59" s="25">
        <v>221</v>
      </c>
      <c r="Q59" s="29">
        <f t="shared" si="14"/>
        <v>38.037865748709123</v>
      </c>
      <c r="R59" s="29">
        <v>10682.8</v>
      </c>
      <c r="S59" s="13"/>
      <c r="T59" s="29"/>
      <c r="U59" s="13">
        <v>9799.6299999999992</v>
      </c>
      <c r="V59" s="9"/>
    </row>
    <row r="60" spans="1:22" x14ac:dyDescent="0.25">
      <c r="A60" s="49">
        <v>2016</v>
      </c>
      <c r="B60" s="48" t="s">
        <v>75</v>
      </c>
      <c r="C60" s="48" t="s">
        <v>75</v>
      </c>
      <c r="D60" s="48" t="s">
        <v>40</v>
      </c>
      <c r="E60" s="1" t="s">
        <v>37</v>
      </c>
      <c r="F60" s="25">
        <v>5544</v>
      </c>
      <c r="G60" s="26">
        <v>1242</v>
      </c>
      <c r="H60" s="27">
        <v>50583697</v>
      </c>
      <c r="I60" s="27">
        <v>49556051</v>
      </c>
      <c r="J60" s="28">
        <f t="shared" si="16"/>
        <v>3205</v>
      </c>
      <c r="K60" s="29">
        <f t="shared" si="15"/>
        <v>57.810245310245307</v>
      </c>
      <c r="L60" s="25">
        <v>475</v>
      </c>
      <c r="M60" s="30">
        <f t="shared" si="12"/>
        <v>14.820592823712948</v>
      </c>
      <c r="N60" s="25">
        <v>1452</v>
      </c>
      <c r="O60" s="29">
        <f t="shared" si="13"/>
        <v>45.304212168486742</v>
      </c>
      <c r="P60" s="25">
        <v>1278</v>
      </c>
      <c r="Q60" s="29">
        <f t="shared" si="14"/>
        <v>39.875195007800315</v>
      </c>
      <c r="R60" s="29">
        <v>20992.73</v>
      </c>
      <c r="S60" s="13">
        <v>1324.75</v>
      </c>
      <c r="T60" s="29">
        <v>15445.44</v>
      </c>
      <c r="U60" s="13">
        <v>62545.82</v>
      </c>
      <c r="V60" s="9"/>
    </row>
    <row r="61" spans="1:22" x14ac:dyDescent="0.25">
      <c r="A61" s="49">
        <v>2016</v>
      </c>
      <c r="B61" s="48" t="s">
        <v>75</v>
      </c>
      <c r="C61" s="48" t="s">
        <v>152</v>
      </c>
      <c r="D61" s="48" t="s">
        <v>40</v>
      </c>
      <c r="E61" s="1" t="s">
        <v>82</v>
      </c>
      <c r="F61" s="25">
        <v>49</v>
      </c>
      <c r="G61" s="26">
        <v>15</v>
      </c>
      <c r="H61" s="27">
        <v>630288</v>
      </c>
      <c r="I61" s="27">
        <v>511265</v>
      </c>
      <c r="J61" s="28">
        <f t="shared" si="16"/>
        <v>22</v>
      </c>
      <c r="K61" s="29">
        <f t="shared" si="15"/>
        <v>44.897959183673471</v>
      </c>
      <c r="L61" s="25">
        <v>0</v>
      </c>
      <c r="M61" s="30">
        <f t="shared" si="12"/>
        <v>0</v>
      </c>
      <c r="N61" s="25">
        <v>7</v>
      </c>
      <c r="O61" s="29">
        <f t="shared" si="13"/>
        <v>31.818181818181817</v>
      </c>
      <c r="P61" s="25">
        <v>15</v>
      </c>
      <c r="Q61" s="29">
        <f t="shared" si="14"/>
        <v>68.181818181818187</v>
      </c>
      <c r="R61" s="29">
        <v>432.67</v>
      </c>
      <c r="S61" s="13"/>
      <c r="T61" s="29"/>
      <c r="U61" s="13">
        <v>0</v>
      </c>
      <c r="V61" s="9"/>
    </row>
    <row r="62" spans="1:22" x14ac:dyDescent="0.25">
      <c r="A62" s="49">
        <v>2016</v>
      </c>
      <c r="B62" s="48" t="s">
        <v>75</v>
      </c>
      <c r="C62" s="48" t="s">
        <v>152</v>
      </c>
      <c r="D62" s="48" t="s">
        <v>40</v>
      </c>
      <c r="E62" s="1" t="s">
        <v>39</v>
      </c>
      <c r="F62" s="25">
        <v>1425</v>
      </c>
      <c r="G62" s="26">
        <v>341</v>
      </c>
      <c r="H62" s="27">
        <v>14937622</v>
      </c>
      <c r="I62" s="27">
        <v>13396316</v>
      </c>
      <c r="J62" s="28">
        <f t="shared" si="16"/>
        <v>790</v>
      </c>
      <c r="K62" s="29">
        <f t="shared" si="15"/>
        <v>55.438596491228068</v>
      </c>
      <c r="L62" s="25">
        <v>277</v>
      </c>
      <c r="M62" s="30">
        <f t="shared" si="12"/>
        <v>35.063291139240505</v>
      </c>
      <c r="N62" s="25">
        <v>262</v>
      </c>
      <c r="O62" s="29">
        <f t="shared" si="13"/>
        <v>33.164556962025316</v>
      </c>
      <c r="P62" s="25">
        <v>251</v>
      </c>
      <c r="Q62" s="29">
        <f t="shared" si="14"/>
        <v>31.772151898734176</v>
      </c>
      <c r="R62" s="29">
        <v>20128.88</v>
      </c>
      <c r="S62" s="13"/>
      <c r="T62" s="29"/>
      <c r="U62" s="13">
        <v>26660.18</v>
      </c>
      <c r="V62" s="9"/>
    </row>
    <row r="63" spans="1:22" x14ac:dyDescent="0.25">
      <c r="A63" s="49">
        <v>2016</v>
      </c>
      <c r="B63" s="48" t="s">
        <v>99</v>
      </c>
      <c r="C63" s="48" t="s">
        <v>99</v>
      </c>
      <c r="D63" s="48" t="s">
        <v>45</v>
      </c>
      <c r="E63" s="1" t="s">
        <v>88</v>
      </c>
      <c r="F63" s="2">
        <v>1954</v>
      </c>
      <c r="G63" s="3">
        <v>426</v>
      </c>
      <c r="H63" s="13">
        <v>19770578</v>
      </c>
      <c r="I63" s="14">
        <v>19434688</v>
      </c>
      <c r="J63" s="2">
        <f t="shared" ref="J63:J83" si="17">L63+N63+P63</f>
        <v>1581</v>
      </c>
      <c r="K63" s="5">
        <f t="shared" si="7"/>
        <v>80.910951893551683</v>
      </c>
      <c r="L63" s="6">
        <v>109</v>
      </c>
      <c r="M63" s="7">
        <f t="shared" si="2"/>
        <v>6.8943706514864012</v>
      </c>
      <c r="N63" s="2">
        <v>493</v>
      </c>
      <c r="O63" s="7">
        <f t="shared" si="3"/>
        <v>31.182795698924732</v>
      </c>
      <c r="P63" s="2">
        <v>979</v>
      </c>
      <c r="Q63" s="7">
        <f t="shared" si="4"/>
        <v>61.922833649588867</v>
      </c>
      <c r="R63" s="8">
        <v>20923.55</v>
      </c>
      <c r="S63" s="8">
        <v>1583.15</v>
      </c>
      <c r="T63" s="8">
        <v>13996.2</v>
      </c>
      <c r="U63" s="8">
        <v>5165.09</v>
      </c>
      <c r="V63" s="9"/>
    </row>
    <row r="64" spans="1:22" x14ac:dyDescent="0.25">
      <c r="A64" s="49">
        <v>2016</v>
      </c>
      <c r="B64" s="48" t="s">
        <v>99</v>
      </c>
      <c r="C64" s="48" t="s">
        <v>99</v>
      </c>
      <c r="D64" s="48" t="s">
        <v>45</v>
      </c>
      <c r="E64" s="1" t="s">
        <v>89</v>
      </c>
      <c r="F64" s="2">
        <v>9000</v>
      </c>
      <c r="G64" s="3">
        <v>1927</v>
      </c>
      <c r="H64" s="15">
        <v>94107622</v>
      </c>
      <c r="I64" s="4">
        <v>90413397</v>
      </c>
      <c r="J64" s="2">
        <f t="shared" si="17"/>
        <v>4950</v>
      </c>
      <c r="K64" s="5">
        <f t="shared" si="7"/>
        <v>55</v>
      </c>
      <c r="L64" s="6">
        <v>1141</v>
      </c>
      <c r="M64" s="7">
        <f t="shared" si="2"/>
        <v>23.050505050505052</v>
      </c>
      <c r="N64" s="2">
        <v>1914</v>
      </c>
      <c r="O64" s="7">
        <f t="shared" si="3"/>
        <v>38.666666666666664</v>
      </c>
      <c r="P64" s="2">
        <v>1895</v>
      </c>
      <c r="Q64" s="7">
        <f t="shared" si="4"/>
        <v>38.282828282828284</v>
      </c>
      <c r="R64" s="8">
        <v>92241.71</v>
      </c>
      <c r="S64" s="8">
        <v>6337.04</v>
      </c>
      <c r="T64" s="8">
        <v>67885.759999999995</v>
      </c>
      <c r="U64" s="8">
        <v>94338.08</v>
      </c>
      <c r="V64" s="9"/>
    </row>
    <row r="65" spans="1:22" x14ac:dyDescent="0.25">
      <c r="A65" s="49">
        <v>2016</v>
      </c>
      <c r="B65" s="48" t="s">
        <v>99</v>
      </c>
      <c r="C65" s="48" t="s">
        <v>99</v>
      </c>
      <c r="D65" s="48" t="s">
        <v>45</v>
      </c>
      <c r="E65" s="1" t="s">
        <v>41</v>
      </c>
      <c r="F65" s="2">
        <v>2522</v>
      </c>
      <c r="G65" s="3">
        <v>603</v>
      </c>
      <c r="H65" s="4">
        <v>28393309</v>
      </c>
      <c r="I65" s="4">
        <v>26001802</v>
      </c>
      <c r="J65" s="2">
        <f t="shared" si="17"/>
        <v>2579</v>
      </c>
      <c r="K65" s="5">
        <f t="shared" si="7"/>
        <v>102.26011102299762</v>
      </c>
      <c r="L65" s="6">
        <v>719</v>
      </c>
      <c r="M65" s="7">
        <f t="shared" si="2"/>
        <v>27.87902287708414</v>
      </c>
      <c r="N65" s="2">
        <v>1072</v>
      </c>
      <c r="O65" s="7">
        <f t="shared" si="3"/>
        <v>41.566498642884838</v>
      </c>
      <c r="P65" s="2">
        <v>788</v>
      </c>
      <c r="Q65" s="7">
        <f t="shared" si="4"/>
        <v>30.554478480031019</v>
      </c>
      <c r="R65" s="8">
        <v>42172.38</v>
      </c>
      <c r="S65" s="8">
        <v>12220.31</v>
      </c>
      <c r="T65" s="8">
        <v>13024.44</v>
      </c>
      <c r="U65" s="8">
        <v>74836.78</v>
      </c>
      <c r="V65" s="9"/>
    </row>
    <row r="66" spans="1:22" x14ac:dyDescent="0.25">
      <c r="A66" s="49">
        <v>2016</v>
      </c>
      <c r="B66" s="48" t="s">
        <v>99</v>
      </c>
      <c r="C66" s="48" t="s">
        <v>99</v>
      </c>
      <c r="D66" s="48" t="s">
        <v>45</v>
      </c>
      <c r="E66" s="1" t="s">
        <v>90</v>
      </c>
      <c r="F66" s="2">
        <v>2805</v>
      </c>
      <c r="G66" s="3">
        <v>686</v>
      </c>
      <c r="H66" s="4">
        <v>30698329</v>
      </c>
      <c r="I66" s="4">
        <v>29340115</v>
      </c>
      <c r="J66" s="2">
        <f t="shared" si="17"/>
        <v>2193</v>
      </c>
      <c r="K66" s="5">
        <f t="shared" si="7"/>
        <v>78.181818181818187</v>
      </c>
      <c r="L66" s="6">
        <v>280</v>
      </c>
      <c r="M66" s="7">
        <f t="shared" si="2"/>
        <v>12.767897856817145</v>
      </c>
      <c r="N66" s="2">
        <v>1162</v>
      </c>
      <c r="O66" s="7">
        <f t="shared" si="3"/>
        <v>52.986776105791151</v>
      </c>
      <c r="P66" s="2">
        <v>751</v>
      </c>
      <c r="Q66" s="7">
        <f t="shared" si="4"/>
        <v>34.245326037391699</v>
      </c>
      <c r="R66" s="8">
        <v>31259.1</v>
      </c>
      <c r="S66" s="8">
        <v>1826.78</v>
      </c>
      <c r="T66" s="8">
        <v>20335.55</v>
      </c>
      <c r="U66" s="8">
        <v>18130.740000000002</v>
      </c>
      <c r="V66" s="9"/>
    </row>
    <row r="67" spans="1:22" x14ac:dyDescent="0.25">
      <c r="A67" s="49">
        <v>2016</v>
      </c>
      <c r="B67" s="48" t="s">
        <v>99</v>
      </c>
      <c r="C67" s="48" t="s">
        <v>99</v>
      </c>
      <c r="D67" s="48" t="s">
        <v>45</v>
      </c>
      <c r="E67" s="1" t="s">
        <v>91</v>
      </c>
      <c r="F67" s="2">
        <v>3707</v>
      </c>
      <c r="G67" s="3">
        <v>1021</v>
      </c>
      <c r="H67" s="4">
        <v>42199529</v>
      </c>
      <c r="I67" s="4">
        <v>40678906</v>
      </c>
      <c r="J67" s="2">
        <f t="shared" si="17"/>
        <v>2100</v>
      </c>
      <c r="K67" s="5">
        <f t="shared" si="7"/>
        <v>56.649581872133801</v>
      </c>
      <c r="L67" s="6">
        <v>59</v>
      </c>
      <c r="M67" s="7">
        <f t="shared" si="2"/>
        <v>2.8095238095238093</v>
      </c>
      <c r="N67" s="2">
        <v>712</v>
      </c>
      <c r="O67" s="7">
        <f t="shared" si="3"/>
        <v>33.904761904761905</v>
      </c>
      <c r="P67" s="2">
        <v>1329</v>
      </c>
      <c r="Q67" s="7">
        <f t="shared" si="4"/>
        <v>63.285714285714285</v>
      </c>
      <c r="R67" s="8">
        <v>27915.35</v>
      </c>
      <c r="S67" s="8">
        <v>2424.19</v>
      </c>
      <c r="T67" s="8">
        <v>30039.41</v>
      </c>
      <c r="U67" s="16">
        <v>6947.84</v>
      </c>
      <c r="V67" s="9"/>
    </row>
    <row r="68" spans="1:22" x14ac:dyDescent="0.25">
      <c r="A68" s="49">
        <v>2016</v>
      </c>
      <c r="B68" s="48" t="s">
        <v>99</v>
      </c>
      <c r="C68" s="48" t="s">
        <v>99</v>
      </c>
      <c r="D68" s="48" t="s">
        <v>45</v>
      </c>
      <c r="E68" s="1" t="s">
        <v>42</v>
      </c>
      <c r="F68" s="2">
        <v>1471</v>
      </c>
      <c r="G68" s="3">
        <v>368</v>
      </c>
      <c r="H68" s="4">
        <v>14769654</v>
      </c>
      <c r="I68" s="4">
        <v>13475849</v>
      </c>
      <c r="J68" s="2">
        <f t="shared" si="17"/>
        <v>708</v>
      </c>
      <c r="K68" s="5">
        <f t="shared" si="7"/>
        <v>48.130523453433035</v>
      </c>
      <c r="L68" s="6">
        <v>140</v>
      </c>
      <c r="M68" s="7">
        <f t="shared" si="2"/>
        <v>19.774011299435028</v>
      </c>
      <c r="N68" s="2">
        <v>295</v>
      </c>
      <c r="O68" s="7">
        <f t="shared" si="3"/>
        <v>41.666666666666664</v>
      </c>
      <c r="P68" s="2">
        <v>273</v>
      </c>
      <c r="Q68" s="7">
        <f t="shared" si="4"/>
        <v>38.559322033898304</v>
      </c>
      <c r="R68" s="8">
        <v>16461.599999999999</v>
      </c>
      <c r="S68" s="8">
        <v>1431.43</v>
      </c>
      <c r="T68" s="8">
        <v>10307.450000000001</v>
      </c>
      <c r="U68" s="8">
        <v>12242.22</v>
      </c>
      <c r="V68" s="9"/>
    </row>
    <row r="69" spans="1:22" x14ac:dyDescent="0.25">
      <c r="A69" s="49">
        <v>2016</v>
      </c>
      <c r="B69" s="48" t="s">
        <v>99</v>
      </c>
      <c r="C69" s="48" t="s">
        <v>99</v>
      </c>
      <c r="D69" s="48" t="s">
        <v>45</v>
      </c>
      <c r="E69" s="1" t="s">
        <v>43</v>
      </c>
      <c r="F69" s="2">
        <v>3565</v>
      </c>
      <c r="G69" s="3">
        <v>950</v>
      </c>
      <c r="H69" s="4">
        <v>37465340</v>
      </c>
      <c r="I69" s="4">
        <v>35841381</v>
      </c>
      <c r="J69" s="2">
        <f t="shared" si="17"/>
        <v>1865</v>
      </c>
      <c r="K69" s="5">
        <f t="shared" si="7"/>
        <v>52.314165497896212</v>
      </c>
      <c r="L69" s="6">
        <v>452</v>
      </c>
      <c r="M69" s="7">
        <f t="shared" si="2"/>
        <v>24.23592493297587</v>
      </c>
      <c r="N69" s="2">
        <v>300</v>
      </c>
      <c r="O69" s="7">
        <f t="shared" si="3"/>
        <v>16.085790884718499</v>
      </c>
      <c r="P69" s="2">
        <v>1113</v>
      </c>
      <c r="Q69" s="7">
        <f t="shared" si="4"/>
        <v>59.678284182305632</v>
      </c>
      <c r="R69" s="8">
        <v>50826.63</v>
      </c>
      <c r="S69" s="8">
        <v>4419.6899999999996</v>
      </c>
      <c r="T69" s="8">
        <v>21998.98</v>
      </c>
      <c r="U69" s="8">
        <v>40827.730000000003</v>
      </c>
      <c r="V69" s="9"/>
    </row>
    <row r="70" spans="1:22" x14ac:dyDescent="0.25">
      <c r="A70" s="49">
        <v>2016</v>
      </c>
      <c r="B70" s="48" t="s">
        <v>99</v>
      </c>
      <c r="C70" s="48" t="s">
        <v>99</v>
      </c>
      <c r="D70" s="48" t="s">
        <v>45</v>
      </c>
      <c r="E70" s="1" t="s">
        <v>92</v>
      </c>
      <c r="F70" s="2">
        <v>2092</v>
      </c>
      <c r="G70" s="3">
        <v>601</v>
      </c>
      <c r="H70" s="4">
        <v>23150806</v>
      </c>
      <c r="I70" s="4">
        <v>21529960</v>
      </c>
      <c r="J70" s="2">
        <f t="shared" si="17"/>
        <v>1038</v>
      </c>
      <c r="K70" s="5">
        <f t="shared" si="7"/>
        <v>49.617590822179736</v>
      </c>
      <c r="L70" s="6">
        <v>160</v>
      </c>
      <c r="M70" s="7">
        <f t="shared" si="2"/>
        <v>15.414258188824663</v>
      </c>
      <c r="N70" s="2">
        <v>414</v>
      </c>
      <c r="O70" s="7">
        <f t="shared" si="3"/>
        <v>39.884393063583815</v>
      </c>
      <c r="P70" s="2">
        <v>464</v>
      </c>
      <c r="Q70" s="7">
        <f t="shared" si="4"/>
        <v>44.701348747591524</v>
      </c>
      <c r="R70" s="8">
        <v>18990.95</v>
      </c>
      <c r="S70" s="8">
        <v>1542.85</v>
      </c>
      <c r="T70" s="8">
        <v>15773.51</v>
      </c>
      <c r="U70" s="8">
        <v>7607.67</v>
      </c>
      <c r="V70" s="9"/>
    </row>
    <row r="71" spans="1:22" x14ac:dyDescent="0.25">
      <c r="A71" s="49">
        <v>2016</v>
      </c>
      <c r="B71" s="48" t="s">
        <v>99</v>
      </c>
      <c r="C71" s="48" t="s">
        <v>99</v>
      </c>
      <c r="D71" s="48" t="s">
        <v>45</v>
      </c>
      <c r="E71" s="1" t="s">
        <v>44</v>
      </c>
      <c r="F71" s="2">
        <v>1400</v>
      </c>
      <c r="G71" s="3">
        <v>418</v>
      </c>
      <c r="H71" s="4">
        <v>15012252</v>
      </c>
      <c r="I71" s="4">
        <v>14260284</v>
      </c>
      <c r="J71" s="2">
        <f t="shared" si="17"/>
        <v>709</v>
      </c>
      <c r="K71" s="5">
        <f t="shared" si="7"/>
        <v>50.642857142857146</v>
      </c>
      <c r="L71" s="6">
        <v>175</v>
      </c>
      <c r="M71" s="7">
        <f t="shared" si="2"/>
        <v>24.682651622002822</v>
      </c>
      <c r="N71" s="2">
        <v>375</v>
      </c>
      <c r="O71" s="7">
        <f t="shared" si="3"/>
        <v>52.891396332863188</v>
      </c>
      <c r="P71" s="2">
        <v>159</v>
      </c>
      <c r="Q71" s="7">
        <f t="shared" si="4"/>
        <v>22.425952045133993</v>
      </c>
      <c r="R71" s="8">
        <v>14329.2</v>
      </c>
      <c r="S71" s="8">
        <v>1246.02</v>
      </c>
      <c r="T71" s="8">
        <v>10441.959999999999</v>
      </c>
      <c r="U71" s="8">
        <v>12391.83</v>
      </c>
      <c r="V71" s="9"/>
    </row>
    <row r="72" spans="1:22" x14ac:dyDescent="0.25">
      <c r="A72" s="49">
        <v>2016</v>
      </c>
      <c r="B72" s="48" t="s">
        <v>99</v>
      </c>
      <c r="C72" s="48" t="s">
        <v>99</v>
      </c>
      <c r="D72" s="48" t="s">
        <v>45</v>
      </c>
      <c r="E72" s="1" t="s">
        <v>93</v>
      </c>
      <c r="F72" s="2">
        <v>2841</v>
      </c>
      <c r="G72" s="3">
        <v>689</v>
      </c>
      <c r="H72" s="4">
        <v>26379047</v>
      </c>
      <c r="I72" s="4">
        <v>24535151.609999999</v>
      </c>
      <c r="J72" s="2">
        <f t="shared" si="17"/>
        <v>2120</v>
      </c>
      <c r="K72" s="5">
        <f t="shared" si="7"/>
        <v>74.621612108412535</v>
      </c>
      <c r="L72" s="6">
        <v>341</v>
      </c>
      <c r="M72" s="7">
        <f t="shared" si="2"/>
        <v>16.084905660377359</v>
      </c>
      <c r="N72" s="2">
        <v>851</v>
      </c>
      <c r="O72" s="7">
        <f t="shared" si="3"/>
        <v>40.141509433962263</v>
      </c>
      <c r="P72" s="2">
        <v>928</v>
      </c>
      <c r="Q72" s="7">
        <f t="shared" si="4"/>
        <v>43.773584905660378</v>
      </c>
      <c r="R72" s="8">
        <v>21593.22</v>
      </c>
      <c r="S72" s="8">
        <v>1180.2</v>
      </c>
      <c r="T72" s="8">
        <v>18884.59</v>
      </c>
      <c r="U72" s="8">
        <v>35972.61</v>
      </c>
      <c r="V72" s="9"/>
    </row>
    <row r="73" spans="1:22" x14ac:dyDescent="0.25">
      <c r="A73" s="49">
        <v>2016</v>
      </c>
      <c r="B73" s="48" t="s">
        <v>75</v>
      </c>
      <c r="C73" s="48" t="s">
        <v>107</v>
      </c>
      <c r="D73" s="48" t="s">
        <v>45</v>
      </c>
      <c r="E73" s="1" t="s">
        <v>88</v>
      </c>
      <c r="F73" s="25">
        <v>1200</v>
      </c>
      <c r="G73" s="26">
        <v>430</v>
      </c>
      <c r="H73" s="27">
        <v>18678095</v>
      </c>
      <c r="I73" s="27">
        <v>9168279</v>
      </c>
      <c r="J73" s="28">
        <f t="shared" si="17"/>
        <v>980</v>
      </c>
      <c r="K73" s="29">
        <f t="shared" si="7"/>
        <v>81.666666666666671</v>
      </c>
      <c r="L73" s="25">
        <v>115</v>
      </c>
      <c r="M73" s="30">
        <f t="shared" ref="M73:M83" si="18">(L73*100)/J73</f>
        <v>11.73469387755102</v>
      </c>
      <c r="N73" s="25">
        <v>275</v>
      </c>
      <c r="O73" s="29">
        <f t="shared" ref="O73:O83" si="19">(N73*100)/J73</f>
        <v>28.061224489795919</v>
      </c>
      <c r="P73" s="25">
        <v>590</v>
      </c>
      <c r="Q73" s="29">
        <f t="shared" ref="Q73:Q83" si="20">(P73*100)/J73</f>
        <v>60.204081632653065</v>
      </c>
      <c r="R73" s="29">
        <v>25773.9</v>
      </c>
      <c r="S73" s="13">
        <v>2502.67</v>
      </c>
      <c r="T73" s="29">
        <v>3006.27</v>
      </c>
      <c r="U73" s="13">
        <v>12019.49</v>
      </c>
      <c r="V73" s="9"/>
    </row>
    <row r="74" spans="1:22" x14ac:dyDescent="0.25">
      <c r="A74" s="49">
        <v>2016</v>
      </c>
      <c r="B74" s="48" t="s">
        <v>75</v>
      </c>
      <c r="C74" s="48" t="s">
        <v>108</v>
      </c>
      <c r="D74" s="48" t="s">
        <v>45</v>
      </c>
      <c r="E74" s="1" t="s">
        <v>88</v>
      </c>
      <c r="F74" s="25">
        <v>111</v>
      </c>
      <c r="G74" s="26">
        <v>22</v>
      </c>
      <c r="H74" s="27">
        <v>1290518</v>
      </c>
      <c r="I74" s="27">
        <v>1273655</v>
      </c>
      <c r="J74" s="28">
        <f t="shared" si="17"/>
        <v>71</v>
      </c>
      <c r="K74" s="29">
        <f t="shared" si="7"/>
        <v>63.963963963963963</v>
      </c>
      <c r="L74" s="25">
        <v>0</v>
      </c>
      <c r="M74" s="30">
        <f t="shared" si="18"/>
        <v>0</v>
      </c>
      <c r="N74" s="25">
        <v>16</v>
      </c>
      <c r="O74" s="29">
        <f t="shared" si="19"/>
        <v>22.535211267605632</v>
      </c>
      <c r="P74" s="25">
        <v>55</v>
      </c>
      <c r="Q74" s="29">
        <f t="shared" si="20"/>
        <v>77.464788732394368</v>
      </c>
      <c r="R74" s="29">
        <v>4847.26</v>
      </c>
      <c r="S74" s="13">
        <v>0</v>
      </c>
      <c r="T74" s="29">
        <v>0</v>
      </c>
      <c r="U74" s="13">
        <v>0</v>
      </c>
      <c r="V74" s="9"/>
    </row>
    <row r="75" spans="1:22" x14ac:dyDescent="0.25">
      <c r="A75" s="49">
        <v>2016</v>
      </c>
      <c r="B75" s="48" t="s">
        <v>75</v>
      </c>
      <c r="C75" s="48" t="s">
        <v>108</v>
      </c>
      <c r="D75" s="48" t="s">
        <v>45</v>
      </c>
      <c r="E75" s="1" t="s">
        <v>89</v>
      </c>
      <c r="F75" s="25">
        <v>2222</v>
      </c>
      <c r="G75" s="26">
        <v>518</v>
      </c>
      <c r="H75" s="27">
        <v>22564818</v>
      </c>
      <c r="I75" s="27">
        <v>21629522</v>
      </c>
      <c r="J75" s="28">
        <f t="shared" si="17"/>
        <v>865</v>
      </c>
      <c r="K75" s="29">
        <f t="shared" si="7"/>
        <v>38.928892889288932</v>
      </c>
      <c r="L75" s="25">
        <v>193</v>
      </c>
      <c r="M75" s="30">
        <f t="shared" si="18"/>
        <v>22.312138728323699</v>
      </c>
      <c r="N75" s="25">
        <v>270</v>
      </c>
      <c r="O75" s="29">
        <f t="shared" si="19"/>
        <v>31.213872832369944</v>
      </c>
      <c r="P75" s="25">
        <v>402</v>
      </c>
      <c r="Q75" s="29">
        <f t="shared" si="20"/>
        <v>46.47398843930636</v>
      </c>
      <c r="R75" s="29">
        <v>26166.43</v>
      </c>
      <c r="S75" s="13">
        <v>0</v>
      </c>
      <c r="T75" s="29">
        <v>0</v>
      </c>
      <c r="U75" s="13">
        <v>17279.96</v>
      </c>
      <c r="V75" s="9"/>
    </row>
    <row r="76" spans="1:22" x14ac:dyDescent="0.25">
      <c r="A76" s="49">
        <v>2016</v>
      </c>
      <c r="B76" s="48" t="s">
        <v>75</v>
      </c>
      <c r="C76" s="48" t="s">
        <v>108</v>
      </c>
      <c r="D76" s="48" t="s">
        <v>45</v>
      </c>
      <c r="E76" s="1" t="s">
        <v>41</v>
      </c>
      <c r="F76" s="25">
        <v>504</v>
      </c>
      <c r="G76" s="26">
        <v>124</v>
      </c>
      <c r="H76" s="27">
        <v>5382550</v>
      </c>
      <c r="I76" s="27">
        <v>5326288</v>
      </c>
      <c r="J76" s="28">
        <f t="shared" si="17"/>
        <v>353</v>
      </c>
      <c r="K76" s="29">
        <f t="shared" si="7"/>
        <v>70.039682539682545</v>
      </c>
      <c r="L76" s="25">
        <v>81</v>
      </c>
      <c r="M76" s="30">
        <f t="shared" si="18"/>
        <v>22.946175637393768</v>
      </c>
      <c r="N76" s="25">
        <v>176</v>
      </c>
      <c r="O76" s="29">
        <f t="shared" si="19"/>
        <v>49.858356940509914</v>
      </c>
      <c r="P76" s="25">
        <v>96</v>
      </c>
      <c r="Q76" s="29">
        <f t="shared" si="20"/>
        <v>27.195467422096318</v>
      </c>
      <c r="R76" s="29">
        <v>5473.2</v>
      </c>
      <c r="S76" s="13">
        <v>0</v>
      </c>
      <c r="T76" s="29"/>
      <c r="U76" s="13">
        <v>6703.34</v>
      </c>
      <c r="V76" s="9"/>
    </row>
    <row r="77" spans="1:22" x14ac:dyDescent="0.25">
      <c r="A77" s="49">
        <v>2016</v>
      </c>
      <c r="B77" s="48" t="s">
        <v>75</v>
      </c>
      <c r="C77" s="48" t="s">
        <v>108</v>
      </c>
      <c r="D77" s="48" t="s">
        <v>45</v>
      </c>
      <c r="E77" s="1" t="s">
        <v>90</v>
      </c>
      <c r="F77" s="25">
        <v>470</v>
      </c>
      <c r="G77" s="26">
        <v>135</v>
      </c>
      <c r="H77" s="27">
        <v>5194459</v>
      </c>
      <c r="I77" s="27">
        <v>5039383</v>
      </c>
      <c r="J77" s="28">
        <f t="shared" si="17"/>
        <v>308</v>
      </c>
      <c r="K77" s="29">
        <f t="shared" si="7"/>
        <v>65.531914893617028</v>
      </c>
      <c r="L77" s="25">
        <v>19</v>
      </c>
      <c r="M77" s="30">
        <f t="shared" si="18"/>
        <v>6.1688311688311686</v>
      </c>
      <c r="N77" s="25">
        <v>194</v>
      </c>
      <c r="O77" s="29">
        <f t="shared" si="19"/>
        <v>62.987012987012989</v>
      </c>
      <c r="P77" s="25">
        <v>95</v>
      </c>
      <c r="Q77" s="29">
        <f t="shared" si="20"/>
        <v>30.844155844155843</v>
      </c>
      <c r="R77" s="29">
        <v>5944.05</v>
      </c>
      <c r="S77" s="13">
        <v>0</v>
      </c>
      <c r="T77" s="29">
        <v>0</v>
      </c>
      <c r="U77" s="13">
        <v>1201.77</v>
      </c>
      <c r="V77" s="9"/>
    </row>
    <row r="78" spans="1:22" x14ac:dyDescent="0.25">
      <c r="A78" s="49">
        <v>2016</v>
      </c>
      <c r="B78" s="48" t="s">
        <v>75</v>
      </c>
      <c r="C78" s="48" t="s">
        <v>108</v>
      </c>
      <c r="D78" s="48" t="s">
        <v>45</v>
      </c>
      <c r="E78" s="1" t="s">
        <v>91</v>
      </c>
      <c r="F78" s="25">
        <v>175</v>
      </c>
      <c r="G78" s="26">
        <v>54</v>
      </c>
      <c r="H78" s="27">
        <v>1665233</v>
      </c>
      <c r="I78" s="27">
        <v>1505467</v>
      </c>
      <c r="J78" s="28">
        <f t="shared" si="17"/>
        <v>91</v>
      </c>
      <c r="K78" s="29">
        <f t="shared" si="7"/>
        <v>52</v>
      </c>
      <c r="L78" s="25">
        <v>4</v>
      </c>
      <c r="M78" s="30">
        <f t="shared" si="18"/>
        <v>4.395604395604396</v>
      </c>
      <c r="N78" s="25">
        <v>26</v>
      </c>
      <c r="O78" s="29">
        <f t="shared" si="19"/>
        <v>28.571428571428573</v>
      </c>
      <c r="P78" s="25">
        <v>61</v>
      </c>
      <c r="Q78" s="29">
        <f t="shared" si="20"/>
        <v>67.032967032967036</v>
      </c>
      <c r="R78" s="29">
        <v>1727.75</v>
      </c>
      <c r="S78" s="13">
        <v>0</v>
      </c>
      <c r="T78" s="29">
        <v>0</v>
      </c>
      <c r="U78" s="13">
        <v>116.35</v>
      </c>
      <c r="V78" s="9"/>
    </row>
    <row r="79" spans="1:22" x14ac:dyDescent="0.25">
      <c r="A79" s="49">
        <v>2016</v>
      </c>
      <c r="B79" s="48" t="s">
        <v>75</v>
      </c>
      <c r="C79" s="48" t="s">
        <v>108</v>
      </c>
      <c r="D79" s="48" t="s">
        <v>45</v>
      </c>
      <c r="E79" s="1" t="s">
        <v>42</v>
      </c>
      <c r="F79" s="25">
        <v>751</v>
      </c>
      <c r="G79" s="26">
        <v>188</v>
      </c>
      <c r="H79" s="27">
        <v>7682232</v>
      </c>
      <c r="I79" s="27">
        <v>7200928</v>
      </c>
      <c r="J79" s="28">
        <f t="shared" si="17"/>
        <v>381</v>
      </c>
      <c r="K79" s="29">
        <f t="shared" si="7"/>
        <v>50.7323568575233</v>
      </c>
      <c r="L79" s="25">
        <v>59</v>
      </c>
      <c r="M79" s="30">
        <f t="shared" si="18"/>
        <v>15.485564304461942</v>
      </c>
      <c r="N79" s="25">
        <v>152</v>
      </c>
      <c r="O79" s="29">
        <f t="shared" si="19"/>
        <v>39.895013123359583</v>
      </c>
      <c r="P79" s="25">
        <v>170</v>
      </c>
      <c r="Q79" s="29">
        <f t="shared" si="20"/>
        <v>44.619422572178479</v>
      </c>
      <c r="R79" s="29">
        <v>9845.17</v>
      </c>
      <c r="S79" s="13">
        <v>18774.36</v>
      </c>
      <c r="T79" s="29">
        <v>49938.85</v>
      </c>
      <c r="U79" s="13">
        <v>5818.65</v>
      </c>
      <c r="V79" s="9"/>
    </row>
    <row r="80" spans="1:22" x14ac:dyDescent="0.25">
      <c r="A80" s="49">
        <v>2016</v>
      </c>
      <c r="B80" s="48" t="s">
        <v>75</v>
      </c>
      <c r="C80" s="48" t="s">
        <v>108</v>
      </c>
      <c r="D80" s="48" t="s">
        <v>45</v>
      </c>
      <c r="E80" s="1" t="s">
        <v>43</v>
      </c>
      <c r="F80" s="25">
        <v>739</v>
      </c>
      <c r="G80" s="26">
        <v>124</v>
      </c>
      <c r="H80" s="27">
        <v>7717050</v>
      </c>
      <c r="I80" s="27">
        <v>7304739</v>
      </c>
      <c r="J80" s="28">
        <f t="shared" si="17"/>
        <v>347</v>
      </c>
      <c r="K80" s="29">
        <f t="shared" si="7"/>
        <v>46.955345060893102</v>
      </c>
      <c r="L80" s="25">
        <v>52</v>
      </c>
      <c r="M80" s="30">
        <f t="shared" si="18"/>
        <v>14.985590778097983</v>
      </c>
      <c r="N80" s="25">
        <v>49</v>
      </c>
      <c r="O80" s="29">
        <f t="shared" si="19"/>
        <v>14.121037463976945</v>
      </c>
      <c r="P80" s="25">
        <v>246</v>
      </c>
      <c r="Q80" s="29">
        <f t="shared" si="20"/>
        <v>70.893371757925067</v>
      </c>
      <c r="R80" s="29">
        <v>7732.91</v>
      </c>
      <c r="S80" s="13">
        <v>0</v>
      </c>
      <c r="T80" s="29">
        <v>0</v>
      </c>
      <c r="U80" s="13">
        <v>5397.14</v>
      </c>
      <c r="V80" s="9"/>
    </row>
    <row r="81" spans="1:22" x14ac:dyDescent="0.25">
      <c r="A81" s="49">
        <v>2016</v>
      </c>
      <c r="B81" s="48" t="s">
        <v>75</v>
      </c>
      <c r="C81" s="48" t="s">
        <v>108</v>
      </c>
      <c r="D81" s="48" t="s">
        <v>45</v>
      </c>
      <c r="E81" s="1" t="s">
        <v>92</v>
      </c>
      <c r="F81" s="25">
        <v>331</v>
      </c>
      <c r="G81" s="26">
        <v>84</v>
      </c>
      <c r="H81" s="27">
        <v>3536358</v>
      </c>
      <c r="I81" s="27">
        <v>3097946</v>
      </c>
      <c r="J81" s="28">
        <f t="shared" si="17"/>
        <v>115</v>
      </c>
      <c r="K81" s="29">
        <f t="shared" si="7"/>
        <v>34.743202416918429</v>
      </c>
      <c r="L81" s="25">
        <v>2</v>
      </c>
      <c r="M81" s="30">
        <f t="shared" si="18"/>
        <v>1.7391304347826086</v>
      </c>
      <c r="N81" s="25">
        <v>63</v>
      </c>
      <c r="O81" s="29">
        <f t="shared" si="19"/>
        <v>54.782608695652172</v>
      </c>
      <c r="P81" s="25">
        <v>50</v>
      </c>
      <c r="Q81" s="29">
        <f t="shared" si="20"/>
        <v>43.478260869565219</v>
      </c>
      <c r="R81" s="29">
        <v>3669.68</v>
      </c>
      <c r="S81" s="13">
        <v>0</v>
      </c>
      <c r="T81" s="29">
        <v>0</v>
      </c>
      <c r="U81" s="13">
        <v>136.35</v>
      </c>
      <c r="V81" s="9"/>
    </row>
    <row r="82" spans="1:22" x14ac:dyDescent="0.25">
      <c r="A82" s="49">
        <v>2016</v>
      </c>
      <c r="B82" s="48" t="s">
        <v>75</v>
      </c>
      <c r="C82" s="48" t="s">
        <v>108</v>
      </c>
      <c r="D82" s="48" t="s">
        <v>45</v>
      </c>
      <c r="E82" s="1" t="s">
        <v>44</v>
      </c>
      <c r="F82" s="25">
        <v>359</v>
      </c>
      <c r="G82" s="26">
        <v>75</v>
      </c>
      <c r="H82" s="27">
        <v>3701561</v>
      </c>
      <c r="I82" s="27">
        <v>3562194</v>
      </c>
      <c r="J82" s="28">
        <f t="shared" si="17"/>
        <v>153</v>
      </c>
      <c r="K82" s="29">
        <f t="shared" si="7"/>
        <v>42.618384401114206</v>
      </c>
      <c r="L82" s="25">
        <v>33</v>
      </c>
      <c r="M82" s="30">
        <f t="shared" si="18"/>
        <v>21.568627450980394</v>
      </c>
      <c r="N82" s="25">
        <v>101</v>
      </c>
      <c r="O82" s="29">
        <f t="shared" si="19"/>
        <v>66.013071895424844</v>
      </c>
      <c r="P82" s="25">
        <v>19</v>
      </c>
      <c r="Q82" s="29">
        <f t="shared" si="20"/>
        <v>12.418300653594772</v>
      </c>
      <c r="R82" s="29">
        <v>1601.81</v>
      </c>
      <c r="S82" s="13">
        <v>0</v>
      </c>
      <c r="T82" s="29">
        <v>0</v>
      </c>
      <c r="U82" s="13">
        <v>2446.3200000000002</v>
      </c>
      <c r="V82" s="9"/>
    </row>
    <row r="83" spans="1:22" x14ac:dyDescent="0.25">
      <c r="A83" s="49">
        <v>2016</v>
      </c>
      <c r="B83" s="48" t="s">
        <v>75</v>
      </c>
      <c r="C83" s="48" t="s">
        <v>108</v>
      </c>
      <c r="D83" s="48" t="s">
        <v>45</v>
      </c>
      <c r="E83" s="1" t="s">
        <v>93</v>
      </c>
      <c r="F83" s="25">
        <v>579</v>
      </c>
      <c r="G83" s="26">
        <v>133</v>
      </c>
      <c r="H83" s="27">
        <v>6682434</v>
      </c>
      <c r="I83" s="27">
        <v>6383804</v>
      </c>
      <c r="J83" s="28">
        <f t="shared" si="17"/>
        <v>445</v>
      </c>
      <c r="K83" s="29">
        <f t="shared" si="7"/>
        <v>76.856649395509493</v>
      </c>
      <c r="L83" s="25">
        <v>127</v>
      </c>
      <c r="M83" s="30">
        <f t="shared" si="18"/>
        <v>28.539325842696631</v>
      </c>
      <c r="N83" s="25">
        <v>76</v>
      </c>
      <c r="O83" s="29">
        <f t="shared" si="19"/>
        <v>17.078651685393258</v>
      </c>
      <c r="P83" s="25">
        <v>242</v>
      </c>
      <c r="Q83" s="29">
        <f t="shared" si="20"/>
        <v>54.382022471910112</v>
      </c>
      <c r="R83" s="29">
        <v>8090.06</v>
      </c>
      <c r="S83" s="13">
        <v>0</v>
      </c>
      <c r="T83" s="29">
        <v>0</v>
      </c>
      <c r="U83" s="13">
        <v>11260.95</v>
      </c>
      <c r="V83" s="9"/>
    </row>
    <row r="84" spans="1:22" x14ac:dyDescent="0.25">
      <c r="A84" s="49">
        <v>2016</v>
      </c>
      <c r="B84" s="48" t="s">
        <v>99</v>
      </c>
      <c r="C84" s="48" t="s">
        <v>99</v>
      </c>
      <c r="D84" s="48" t="s">
        <v>47</v>
      </c>
      <c r="E84" s="1" t="s">
        <v>131</v>
      </c>
      <c r="F84" s="2">
        <v>8166</v>
      </c>
      <c r="G84" s="3">
        <v>1817</v>
      </c>
      <c r="H84" s="4">
        <v>76232638.379999995</v>
      </c>
      <c r="I84" s="4">
        <v>73408564.689999998</v>
      </c>
      <c r="J84" s="2">
        <f t="shared" ref="J84:J85" si="21">L84+N84+P84</f>
        <v>7838</v>
      </c>
      <c r="K84" s="5">
        <f t="shared" ref="K84:K123" si="22">(J84*100)/F84</f>
        <v>95.983345579230956</v>
      </c>
      <c r="L84" s="6">
        <v>1662</v>
      </c>
      <c r="M84" s="7">
        <f t="shared" ref="M84:M158" si="23">(L84*100)/J84</f>
        <v>21.204388874712937</v>
      </c>
      <c r="N84" s="2">
        <v>3018</v>
      </c>
      <c r="O84" s="7">
        <f t="shared" ref="O84:O158" si="24">(N84*100)/J84</f>
        <v>38.504720591987748</v>
      </c>
      <c r="P84" s="2">
        <v>3158</v>
      </c>
      <c r="Q84" s="7">
        <f t="shared" ref="Q84:Q158" si="25">(P84*100)/J84</f>
        <v>40.290890533299311</v>
      </c>
      <c r="R84" s="8">
        <v>217543</v>
      </c>
      <c r="S84" s="8" t="s">
        <v>24</v>
      </c>
      <c r="T84" s="8">
        <v>57922</v>
      </c>
      <c r="U84" s="8">
        <v>84018</v>
      </c>
      <c r="V84" s="9"/>
    </row>
    <row r="85" spans="1:22" x14ac:dyDescent="0.25">
      <c r="A85" s="49">
        <v>2016</v>
      </c>
      <c r="B85" s="48" t="s">
        <v>99</v>
      </c>
      <c r="C85" s="48" t="s">
        <v>99</v>
      </c>
      <c r="D85" s="48" t="s">
        <v>47</v>
      </c>
      <c r="E85" s="1" t="s">
        <v>46</v>
      </c>
      <c r="F85" s="2">
        <v>2479</v>
      </c>
      <c r="G85" s="3">
        <v>622</v>
      </c>
      <c r="H85" s="4">
        <v>24748231</v>
      </c>
      <c r="I85" s="4">
        <v>23308634</v>
      </c>
      <c r="J85" s="2">
        <f t="shared" si="21"/>
        <v>1967</v>
      </c>
      <c r="K85" s="5">
        <f t="shared" si="22"/>
        <v>79.346510689794272</v>
      </c>
      <c r="L85" s="6">
        <v>696</v>
      </c>
      <c r="M85" s="7">
        <f t="shared" si="23"/>
        <v>35.383833248601931</v>
      </c>
      <c r="N85" s="2">
        <v>588</v>
      </c>
      <c r="O85" s="7">
        <f t="shared" si="24"/>
        <v>29.893238434163703</v>
      </c>
      <c r="P85" s="2">
        <v>683</v>
      </c>
      <c r="Q85" s="7">
        <f t="shared" si="25"/>
        <v>34.72292831723437</v>
      </c>
      <c r="R85" s="8">
        <v>57305</v>
      </c>
      <c r="S85" s="8">
        <v>150</v>
      </c>
      <c r="T85" s="8">
        <v>17016</v>
      </c>
      <c r="U85" s="8">
        <v>20244</v>
      </c>
      <c r="V85" s="9"/>
    </row>
    <row r="86" spans="1:22" x14ac:dyDescent="0.25">
      <c r="A86" s="49">
        <v>2016</v>
      </c>
      <c r="B86" s="48" t="s">
        <v>99</v>
      </c>
      <c r="C86" s="48" t="s">
        <v>99</v>
      </c>
      <c r="D86" s="48" t="s">
        <v>50</v>
      </c>
      <c r="E86" s="1" t="s">
        <v>48</v>
      </c>
      <c r="F86" s="2">
        <v>3801</v>
      </c>
      <c r="G86" s="3">
        <v>563</v>
      </c>
      <c r="H86" s="4">
        <v>31296000</v>
      </c>
      <c r="I86" s="4">
        <v>30840000</v>
      </c>
      <c r="J86" s="2">
        <f t="shared" ref="J86:J94" si="26">L86+N86+P86</f>
        <v>2025</v>
      </c>
      <c r="K86" s="5">
        <f t="shared" si="22"/>
        <v>53.275453827940012</v>
      </c>
      <c r="L86" s="6">
        <v>782</v>
      </c>
      <c r="M86" s="7">
        <f t="shared" si="23"/>
        <v>38.617283950617285</v>
      </c>
      <c r="N86" s="2">
        <v>616</v>
      </c>
      <c r="O86" s="7">
        <f t="shared" si="24"/>
        <v>30.419753086419753</v>
      </c>
      <c r="P86" s="2">
        <v>627</v>
      </c>
      <c r="Q86" s="7">
        <f t="shared" si="25"/>
        <v>30.962962962962962</v>
      </c>
      <c r="R86" s="8">
        <v>50374.96</v>
      </c>
      <c r="S86" s="8">
        <v>2650.48</v>
      </c>
      <c r="T86" s="8">
        <v>22127.21</v>
      </c>
      <c r="U86" s="8">
        <v>41463.75</v>
      </c>
      <c r="V86" s="9"/>
    </row>
    <row r="87" spans="1:22" x14ac:dyDescent="0.25">
      <c r="A87" s="49">
        <v>2016</v>
      </c>
      <c r="B87" s="48" t="s">
        <v>99</v>
      </c>
      <c r="C87" s="48" t="s">
        <v>99</v>
      </c>
      <c r="D87" s="48" t="s">
        <v>50</v>
      </c>
      <c r="E87" s="1" t="s">
        <v>49</v>
      </c>
      <c r="F87" s="2">
        <v>2286</v>
      </c>
      <c r="G87" s="3">
        <v>671</v>
      </c>
      <c r="H87" s="4">
        <v>21242529</v>
      </c>
      <c r="I87" s="4">
        <v>20101896</v>
      </c>
      <c r="J87" s="2">
        <f t="shared" si="26"/>
        <v>1405</v>
      </c>
      <c r="K87" s="5">
        <f t="shared" si="22"/>
        <v>61.461067366579179</v>
      </c>
      <c r="L87" s="6">
        <v>537</v>
      </c>
      <c r="M87" s="7">
        <f t="shared" si="23"/>
        <v>38.220640569395016</v>
      </c>
      <c r="N87" s="2">
        <v>557</v>
      </c>
      <c r="O87" s="7">
        <f t="shared" si="24"/>
        <v>39.644128113879006</v>
      </c>
      <c r="P87" s="2">
        <v>311</v>
      </c>
      <c r="Q87" s="7">
        <f t="shared" si="25"/>
        <v>22.135231316725978</v>
      </c>
      <c r="R87" s="8">
        <v>37996.889000000003</v>
      </c>
      <c r="S87" s="8">
        <v>1899.99</v>
      </c>
      <c r="T87" s="8">
        <v>15416.73</v>
      </c>
      <c r="U87" s="8">
        <v>21643.05</v>
      </c>
      <c r="V87" s="9"/>
    </row>
    <row r="88" spans="1:22" x14ac:dyDescent="0.25">
      <c r="A88" s="49">
        <v>2016</v>
      </c>
      <c r="B88" s="48" t="s">
        <v>99</v>
      </c>
      <c r="C88" s="48" t="s">
        <v>99</v>
      </c>
      <c r="D88" s="48" t="s">
        <v>50</v>
      </c>
      <c r="E88" s="1" t="s">
        <v>84</v>
      </c>
      <c r="F88" s="2">
        <v>2076</v>
      </c>
      <c r="G88" s="3">
        <v>539</v>
      </c>
      <c r="H88" s="4">
        <v>17734494</v>
      </c>
      <c r="I88" s="4">
        <v>17247775</v>
      </c>
      <c r="J88" s="2">
        <f t="shared" si="26"/>
        <v>1135</v>
      </c>
      <c r="K88" s="5">
        <f t="shared" si="22"/>
        <v>54.672447013487478</v>
      </c>
      <c r="L88" s="6">
        <v>217</v>
      </c>
      <c r="M88" s="7">
        <f t="shared" si="23"/>
        <v>19.118942731277532</v>
      </c>
      <c r="N88" s="2">
        <v>492</v>
      </c>
      <c r="O88" s="7">
        <f t="shared" si="24"/>
        <v>43.348017621145374</v>
      </c>
      <c r="P88" s="2">
        <v>426</v>
      </c>
      <c r="Q88" s="7">
        <f t="shared" si="25"/>
        <v>37.533039647577091</v>
      </c>
      <c r="R88" s="8">
        <v>16797.060000000001</v>
      </c>
      <c r="S88" s="8">
        <v>919</v>
      </c>
      <c r="T88" s="8">
        <v>13198</v>
      </c>
      <c r="U88" s="8">
        <v>8684.7999999999993</v>
      </c>
      <c r="V88" s="9"/>
    </row>
    <row r="89" spans="1:22" x14ac:dyDescent="0.25">
      <c r="A89" s="49">
        <v>2016</v>
      </c>
      <c r="B89" s="48" t="s">
        <v>99</v>
      </c>
      <c r="C89" s="48" t="s">
        <v>99</v>
      </c>
      <c r="D89" s="48" t="s">
        <v>50</v>
      </c>
      <c r="E89" s="1" t="s">
        <v>151</v>
      </c>
      <c r="F89" s="2">
        <v>2161</v>
      </c>
      <c r="G89" s="3">
        <v>579</v>
      </c>
      <c r="H89" s="4">
        <v>20734407</v>
      </c>
      <c r="I89" s="4">
        <v>19452267</v>
      </c>
      <c r="J89" s="2">
        <f t="shared" si="26"/>
        <v>904</v>
      </c>
      <c r="K89" s="5">
        <f t="shared" si="22"/>
        <v>41.832484960666356</v>
      </c>
      <c r="L89" s="6">
        <v>156</v>
      </c>
      <c r="M89" s="7">
        <f t="shared" si="23"/>
        <v>17.256637168141594</v>
      </c>
      <c r="N89" s="2">
        <v>333</v>
      </c>
      <c r="O89" s="7">
        <f t="shared" si="24"/>
        <v>36.836283185840706</v>
      </c>
      <c r="P89" s="2">
        <v>415</v>
      </c>
      <c r="Q89" s="7">
        <f t="shared" si="25"/>
        <v>45.907079646017699</v>
      </c>
      <c r="R89" s="8">
        <v>25022.9</v>
      </c>
      <c r="S89" s="8">
        <v>1317</v>
      </c>
      <c r="T89" s="8">
        <v>14973.63</v>
      </c>
      <c r="U89" s="8">
        <v>8419.26</v>
      </c>
      <c r="V89" s="10">
        <v>2449.17</v>
      </c>
    </row>
    <row r="90" spans="1:22" x14ac:dyDescent="0.25">
      <c r="A90" s="49">
        <v>2016</v>
      </c>
      <c r="B90" s="48" t="s">
        <v>75</v>
      </c>
      <c r="C90" s="48" t="s">
        <v>109</v>
      </c>
      <c r="D90" s="48" t="s">
        <v>50</v>
      </c>
      <c r="E90" s="1" t="s">
        <v>48</v>
      </c>
      <c r="F90" s="25">
        <v>1242</v>
      </c>
      <c r="G90" s="26"/>
      <c r="H90" s="27"/>
      <c r="I90" s="27"/>
      <c r="J90" s="28">
        <f t="shared" si="26"/>
        <v>552</v>
      </c>
      <c r="K90" s="29">
        <f t="shared" si="22"/>
        <v>44.444444444444443</v>
      </c>
      <c r="L90" s="25">
        <v>295</v>
      </c>
      <c r="M90" s="30">
        <f t="shared" si="23"/>
        <v>53.44202898550725</v>
      </c>
      <c r="N90" s="25">
        <v>157</v>
      </c>
      <c r="O90" s="29">
        <f t="shared" si="24"/>
        <v>28.442028985507246</v>
      </c>
      <c r="P90" s="25">
        <v>100</v>
      </c>
      <c r="Q90" s="29">
        <f t="shared" si="25"/>
        <v>18.115942028985508</v>
      </c>
      <c r="R90" s="29"/>
      <c r="S90" s="13"/>
      <c r="T90" s="29"/>
      <c r="U90" s="13"/>
      <c r="V90" s="9"/>
    </row>
    <row r="91" spans="1:22" x14ac:dyDescent="0.25">
      <c r="A91" s="49">
        <v>2016</v>
      </c>
      <c r="B91" s="48" t="s">
        <v>75</v>
      </c>
      <c r="C91" s="48" t="s">
        <v>109</v>
      </c>
      <c r="D91" s="48" t="s">
        <v>50</v>
      </c>
      <c r="E91" s="1" t="s">
        <v>49</v>
      </c>
      <c r="F91" s="25">
        <v>800</v>
      </c>
      <c r="G91" s="26"/>
      <c r="H91" s="27"/>
      <c r="I91" s="27"/>
      <c r="J91" s="28">
        <f t="shared" si="26"/>
        <v>462</v>
      </c>
      <c r="K91" s="29">
        <f t="shared" si="22"/>
        <v>57.75</v>
      </c>
      <c r="L91" s="25">
        <v>146</v>
      </c>
      <c r="M91" s="30">
        <f t="shared" si="23"/>
        <v>31.601731601731601</v>
      </c>
      <c r="N91" s="25">
        <v>248</v>
      </c>
      <c r="O91" s="29">
        <f t="shared" si="24"/>
        <v>53.679653679653683</v>
      </c>
      <c r="P91" s="25">
        <v>68</v>
      </c>
      <c r="Q91" s="29">
        <f t="shared" si="25"/>
        <v>14.718614718614718</v>
      </c>
      <c r="R91" s="29"/>
      <c r="S91" s="13"/>
      <c r="T91" s="18"/>
      <c r="U91" s="13"/>
      <c r="V91" s="9"/>
    </row>
    <row r="92" spans="1:22" x14ac:dyDescent="0.25">
      <c r="A92" s="49">
        <v>2016</v>
      </c>
      <c r="B92" s="48" t="s">
        <v>75</v>
      </c>
      <c r="C92" s="48" t="s">
        <v>109</v>
      </c>
      <c r="D92" s="48" t="s">
        <v>50</v>
      </c>
      <c r="E92" s="1" t="s">
        <v>84</v>
      </c>
      <c r="F92" s="25">
        <v>959</v>
      </c>
      <c r="G92" s="26"/>
      <c r="H92" s="27"/>
      <c r="I92" s="27"/>
      <c r="J92" s="28">
        <f t="shared" si="26"/>
        <v>428</v>
      </c>
      <c r="K92" s="29">
        <f t="shared" si="22"/>
        <v>44.629822732012514</v>
      </c>
      <c r="L92" s="25">
        <v>97</v>
      </c>
      <c r="M92" s="30">
        <f t="shared" si="23"/>
        <v>22.66355140186916</v>
      </c>
      <c r="N92" s="25">
        <v>149</v>
      </c>
      <c r="O92" s="29">
        <f t="shared" si="24"/>
        <v>34.813084112149532</v>
      </c>
      <c r="P92" s="25">
        <v>182</v>
      </c>
      <c r="Q92" s="29">
        <f t="shared" si="25"/>
        <v>42.523364485981311</v>
      </c>
      <c r="R92" s="29"/>
      <c r="S92" s="13"/>
      <c r="T92" s="29"/>
      <c r="U92" s="13"/>
      <c r="V92" s="9"/>
    </row>
    <row r="93" spans="1:22" x14ac:dyDescent="0.25">
      <c r="A93" s="49">
        <v>2016</v>
      </c>
      <c r="B93" s="48" t="s">
        <v>75</v>
      </c>
      <c r="C93" s="48" t="s">
        <v>109</v>
      </c>
      <c r="D93" s="48" t="s">
        <v>50</v>
      </c>
      <c r="E93" s="1" t="s">
        <v>151</v>
      </c>
      <c r="F93" s="25">
        <v>938</v>
      </c>
      <c r="G93" s="26"/>
      <c r="H93" s="27"/>
      <c r="I93" s="27"/>
      <c r="J93" s="28">
        <f t="shared" si="26"/>
        <v>411</v>
      </c>
      <c r="K93" s="29">
        <f t="shared" si="22"/>
        <v>43.816631130063968</v>
      </c>
      <c r="L93" s="25">
        <v>41</v>
      </c>
      <c r="M93" s="30">
        <f t="shared" si="23"/>
        <v>9.9756690997566917</v>
      </c>
      <c r="N93" s="25">
        <v>153</v>
      </c>
      <c r="O93" s="29">
        <f t="shared" si="24"/>
        <v>37.226277372262771</v>
      </c>
      <c r="P93" s="25">
        <v>217</v>
      </c>
      <c r="Q93" s="29">
        <f t="shared" si="25"/>
        <v>52.798053527980535</v>
      </c>
      <c r="R93" s="29"/>
      <c r="S93" s="13"/>
      <c r="T93" s="29"/>
      <c r="U93" s="13"/>
      <c r="V93" s="9"/>
    </row>
    <row r="94" spans="1:22" x14ac:dyDescent="0.25">
      <c r="A94" s="49">
        <v>2016</v>
      </c>
      <c r="B94" s="48" t="s">
        <v>75</v>
      </c>
      <c r="C94" s="48" t="s">
        <v>109</v>
      </c>
      <c r="D94" s="48" t="s">
        <v>50</v>
      </c>
      <c r="E94" s="1" t="s">
        <v>132</v>
      </c>
      <c r="F94" s="25">
        <f>SUM(F90:F93)</f>
        <v>3939</v>
      </c>
      <c r="G94" s="26">
        <v>1255</v>
      </c>
      <c r="H94" s="27">
        <v>35214267</v>
      </c>
      <c r="I94" s="27">
        <v>32901430</v>
      </c>
      <c r="J94" s="39">
        <f t="shared" si="26"/>
        <v>1853</v>
      </c>
      <c r="K94" s="29">
        <f t="shared" si="22"/>
        <v>47.042396547347039</v>
      </c>
      <c r="L94" s="25">
        <f>SUM(L90:L93)</f>
        <v>579</v>
      </c>
      <c r="M94" s="30">
        <f t="shared" si="23"/>
        <v>31.246627091203454</v>
      </c>
      <c r="N94" s="25">
        <f>SUM(N90:N93)</f>
        <v>707</v>
      </c>
      <c r="O94" s="29">
        <f t="shared" si="24"/>
        <v>38.15434430652995</v>
      </c>
      <c r="P94" s="25">
        <f>SUM(P90:P93)</f>
        <v>567</v>
      </c>
      <c r="Q94" s="29">
        <f t="shared" si="25"/>
        <v>30.599028602266596</v>
      </c>
      <c r="R94" s="29">
        <v>46102.06</v>
      </c>
      <c r="S94" s="13">
        <v>2426.42</v>
      </c>
      <c r="T94" s="29">
        <v>23631.279999999999</v>
      </c>
      <c r="U94" s="13">
        <v>29983.43</v>
      </c>
      <c r="V94" s="40"/>
    </row>
    <row r="95" spans="1:22" x14ac:dyDescent="0.25">
      <c r="A95" s="49">
        <v>2016</v>
      </c>
      <c r="B95" s="48" t="s">
        <v>99</v>
      </c>
      <c r="C95" s="48" t="s">
        <v>99</v>
      </c>
      <c r="D95" s="48" t="s">
        <v>55</v>
      </c>
      <c r="E95" s="1" t="s">
        <v>83</v>
      </c>
      <c r="F95" s="2">
        <v>5480</v>
      </c>
      <c r="G95" s="3">
        <v>1277</v>
      </c>
      <c r="H95" s="4">
        <v>51362076</v>
      </c>
      <c r="I95" s="4">
        <v>41544797</v>
      </c>
      <c r="J95" s="2">
        <f t="shared" ref="J95:J104" si="27">L95+N95+P95</f>
        <v>5220</v>
      </c>
      <c r="K95" s="5">
        <f t="shared" si="22"/>
        <v>95.255474452554751</v>
      </c>
      <c r="L95" s="6">
        <v>2088</v>
      </c>
      <c r="M95" s="7">
        <f t="shared" si="23"/>
        <v>40</v>
      </c>
      <c r="N95" s="2">
        <v>1557</v>
      </c>
      <c r="O95" s="7">
        <f t="shared" si="24"/>
        <v>29.827586206896552</v>
      </c>
      <c r="P95" s="2">
        <v>1575</v>
      </c>
      <c r="Q95" s="7">
        <f t="shared" si="25"/>
        <v>30.172413793103448</v>
      </c>
      <c r="R95" s="8">
        <v>103253</v>
      </c>
      <c r="S95" s="8">
        <v>4800</v>
      </c>
      <c r="T95" s="8">
        <v>36844</v>
      </c>
      <c r="U95" s="8">
        <v>116501</v>
      </c>
      <c r="V95" s="9"/>
    </row>
    <row r="96" spans="1:22" x14ac:dyDescent="0.25">
      <c r="A96" s="49">
        <v>2016</v>
      </c>
      <c r="B96" s="48" t="s">
        <v>99</v>
      </c>
      <c r="C96" s="48" t="s">
        <v>99</v>
      </c>
      <c r="D96" s="48" t="s">
        <v>55</v>
      </c>
      <c r="E96" s="1" t="s">
        <v>51</v>
      </c>
      <c r="F96" s="2">
        <v>4708</v>
      </c>
      <c r="G96" s="3">
        <v>1342</v>
      </c>
      <c r="H96" s="4">
        <v>49982659</v>
      </c>
      <c r="I96" s="4">
        <v>43479547</v>
      </c>
      <c r="J96" s="2">
        <f t="shared" si="27"/>
        <v>3237</v>
      </c>
      <c r="K96" s="5">
        <f t="shared" si="22"/>
        <v>68.755310110450296</v>
      </c>
      <c r="L96" s="6">
        <v>889</v>
      </c>
      <c r="M96" s="7">
        <f t="shared" si="23"/>
        <v>27.46370095767686</v>
      </c>
      <c r="N96" s="2">
        <v>1261</v>
      </c>
      <c r="O96" s="7">
        <f t="shared" si="24"/>
        <v>38.955823293172692</v>
      </c>
      <c r="P96" s="2">
        <v>1087</v>
      </c>
      <c r="Q96" s="7">
        <f t="shared" si="25"/>
        <v>33.580475749150445</v>
      </c>
      <c r="R96" s="8">
        <v>48226.26</v>
      </c>
      <c r="S96" s="8">
        <v>2538.2199999999998</v>
      </c>
      <c r="T96" s="8">
        <v>33470.17</v>
      </c>
      <c r="U96" s="8">
        <v>63559.19</v>
      </c>
      <c r="V96" s="9"/>
    </row>
    <row r="97" spans="1:22" x14ac:dyDescent="0.25">
      <c r="A97" s="49">
        <v>2016</v>
      </c>
      <c r="B97" s="48" t="s">
        <v>99</v>
      </c>
      <c r="C97" s="48" t="s">
        <v>99</v>
      </c>
      <c r="D97" s="48" t="s">
        <v>55</v>
      </c>
      <c r="E97" s="1" t="s">
        <v>52</v>
      </c>
      <c r="F97" s="2">
        <v>1846</v>
      </c>
      <c r="G97" s="3">
        <v>486</v>
      </c>
      <c r="H97" s="13">
        <v>14210336</v>
      </c>
      <c r="I97" s="13">
        <v>12862797</v>
      </c>
      <c r="J97" s="2">
        <f t="shared" si="27"/>
        <v>1539</v>
      </c>
      <c r="K97" s="5">
        <f t="shared" si="22"/>
        <v>83.369447453954493</v>
      </c>
      <c r="L97" s="6">
        <v>401</v>
      </c>
      <c r="M97" s="7">
        <f t="shared" si="23"/>
        <v>26.055880441845353</v>
      </c>
      <c r="N97" s="2">
        <v>569</v>
      </c>
      <c r="O97" s="7">
        <f t="shared" si="24"/>
        <v>36.97205977907732</v>
      </c>
      <c r="P97" s="2">
        <v>569</v>
      </c>
      <c r="Q97" s="7">
        <f t="shared" si="25"/>
        <v>36.97205977907732</v>
      </c>
      <c r="R97" s="13">
        <v>27162.080000000002</v>
      </c>
      <c r="S97" s="13">
        <v>1429.58</v>
      </c>
      <c r="T97" s="13">
        <v>10132.41</v>
      </c>
      <c r="U97" s="13">
        <v>22981.66</v>
      </c>
      <c r="V97" s="9"/>
    </row>
    <row r="98" spans="1:22" x14ac:dyDescent="0.25">
      <c r="A98" s="49">
        <v>2016</v>
      </c>
      <c r="B98" s="48" t="s">
        <v>99</v>
      </c>
      <c r="C98" s="48" t="s">
        <v>99</v>
      </c>
      <c r="D98" s="48" t="s">
        <v>55</v>
      </c>
      <c r="E98" s="1" t="s">
        <v>53</v>
      </c>
      <c r="F98" s="2">
        <v>31327</v>
      </c>
      <c r="G98" s="3">
        <v>7322</v>
      </c>
      <c r="H98" s="4">
        <v>307113306</v>
      </c>
      <c r="I98" s="4">
        <v>269151544</v>
      </c>
      <c r="J98" s="2">
        <f t="shared" si="27"/>
        <v>23048</v>
      </c>
      <c r="K98" s="5">
        <f t="shared" si="22"/>
        <v>73.572317808918825</v>
      </c>
      <c r="L98" s="6">
        <v>4819</v>
      </c>
      <c r="M98" s="7">
        <f t="shared" si="23"/>
        <v>20.908538701839639</v>
      </c>
      <c r="N98" s="2">
        <v>8722</v>
      </c>
      <c r="O98" s="7">
        <f t="shared" si="24"/>
        <v>37.842762929538353</v>
      </c>
      <c r="P98" s="2">
        <v>9507</v>
      </c>
      <c r="Q98" s="7">
        <f t="shared" si="25"/>
        <v>41.248698368622009</v>
      </c>
      <c r="R98" s="8">
        <v>609889.71</v>
      </c>
      <c r="S98" s="8">
        <v>32940.199999999997</v>
      </c>
      <c r="T98" s="8">
        <v>217181.76</v>
      </c>
      <c r="U98" s="8">
        <v>338349.36</v>
      </c>
      <c r="V98" s="9"/>
    </row>
    <row r="99" spans="1:22" x14ac:dyDescent="0.25">
      <c r="A99" s="49">
        <v>2016</v>
      </c>
      <c r="B99" s="48" t="s">
        <v>99</v>
      </c>
      <c r="C99" s="48" t="s">
        <v>99</v>
      </c>
      <c r="D99" s="48" t="s">
        <v>55</v>
      </c>
      <c r="E99" s="1" t="s">
        <v>54</v>
      </c>
      <c r="F99" s="2">
        <v>2385</v>
      </c>
      <c r="G99" s="3">
        <v>665</v>
      </c>
      <c r="H99" s="4">
        <v>22523096</v>
      </c>
      <c r="I99" s="4">
        <v>20682928</v>
      </c>
      <c r="J99" s="2">
        <f t="shared" si="27"/>
        <v>1959</v>
      </c>
      <c r="K99" s="5">
        <f t="shared" si="22"/>
        <v>82.138364779874209</v>
      </c>
      <c r="L99" s="6">
        <v>682</v>
      </c>
      <c r="M99" s="7">
        <f t="shared" si="23"/>
        <v>34.813680449208782</v>
      </c>
      <c r="N99" s="2">
        <v>721</v>
      </c>
      <c r="O99" s="7">
        <f t="shared" si="24"/>
        <v>36.8044920877999</v>
      </c>
      <c r="P99" s="2">
        <v>556</v>
      </c>
      <c r="Q99" s="7">
        <f t="shared" si="25"/>
        <v>28.381827462991321</v>
      </c>
      <c r="R99" s="8">
        <v>38253.46</v>
      </c>
      <c r="S99" s="8">
        <v>2011.2</v>
      </c>
      <c r="T99" s="8">
        <v>16661.07</v>
      </c>
      <c r="U99" s="8">
        <v>42011.14</v>
      </c>
      <c r="V99" s="9"/>
    </row>
    <row r="100" spans="1:22" x14ac:dyDescent="0.25">
      <c r="A100" s="49">
        <v>2016</v>
      </c>
      <c r="B100" s="48" t="s">
        <v>75</v>
      </c>
      <c r="C100" s="48" t="s">
        <v>75</v>
      </c>
      <c r="D100" s="48" t="s">
        <v>55</v>
      </c>
      <c r="E100" s="1" t="s">
        <v>83</v>
      </c>
      <c r="F100" s="25">
        <v>1107</v>
      </c>
      <c r="G100" s="26">
        <v>296</v>
      </c>
      <c r="H100" s="27">
        <v>10737389</v>
      </c>
      <c r="I100" s="27">
        <v>9291043</v>
      </c>
      <c r="J100" s="28">
        <f t="shared" si="27"/>
        <v>1175</v>
      </c>
      <c r="K100" s="29">
        <f t="shared" si="22"/>
        <v>106.14272809394761</v>
      </c>
      <c r="L100" s="25">
        <v>356</v>
      </c>
      <c r="M100" s="30">
        <f t="shared" si="23"/>
        <v>30.297872340425531</v>
      </c>
      <c r="N100" s="25">
        <v>417</v>
      </c>
      <c r="O100" s="29">
        <f t="shared" si="24"/>
        <v>35.48936170212766</v>
      </c>
      <c r="P100" s="25">
        <v>402</v>
      </c>
      <c r="Q100" s="29">
        <f t="shared" si="25"/>
        <v>34.212765957446805</v>
      </c>
      <c r="R100" s="29">
        <v>10476.459999999999</v>
      </c>
      <c r="S100" s="13"/>
      <c r="T100" s="29"/>
      <c r="U100" s="13">
        <v>18600.16</v>
      </c>
      <c r="V100" s="9"/>
    </row>
    <row r="101" spans="1:22" x14ac:dyDescent="0.25">
      <c r="A101" s="49">
        <v>2016</v>
      </c>
      <c r="B101" s="48" t="s">
        <v>75</v>
      </c>
      <c r="C101" s="48" t="s">
        <v>75</v>
      </c>
      <c r="D101" s="48" t="s">
        <v>55</v>
      </c>
      <c r="E101" s="1" t="s">
        <v>51</v>
      </c>
      <c r="F101" s="25">
        <v>497</v>
      </c>
      <c r="G101" s="26">
        <v>130</v>
      </c>
      <c r="H101" s="27">
        <v>5427110</v>
      </c>
      <c r="I101" s="27">
        <v>4792288</v>
      </c>
      <c r="J101" s="28">
        <f t="shared" si="27"/>
        <v>251</v>
      </c>
      <c r="K101" s="29">
        <f t="shared" si="22"/>
        <v>50.503018108651915</v>
      </c>
      <c r="L101" s="25">
        <v>33</v>
      </c>
      <c r="M101" s="30">
        <f t="shared" si="23"/>
        <v>13.147410358565738</v>
      </c>
      <c r="N101" s="25">
        <v>105</v>
      </c>
      <c r="O101" s="29">
        <f t="shared" si="24"/>
        <v>41.832669322709165</v>
      </c>
      <c r="P101" s="25">
        <v>113</v>
      </c>
      <c r="Q101" s="29">
        <f t="shared" si="25"/>
        <v>45.019920318725099</v>
      </c>
      <c r="R101" s="29">
        <v>5385.23</v>
      </c>
      <c r="S101" s="13"/>
      <c r="T101" s="29"/>
      <c r="U101" s="13">
        <v>2807.16</v>
      </c>
      <c r="V101" s="9"/>
    </row>
    <row r="102" spans="1:22" x14ac:dyDescent="0.25">
      <c r="A102" s="49">
        <v>2016</v>
      </c>
      <c r="B102" s="48" t="s">
        <v>75</v>
      </c>
      <c r="C102" s="48" t="s">
        <v>75</v>
      </c>
      <c r="D102" s="48" t="s">
        <v>55</v>
      </c>
      <c r="E102" s="1" t="s">
        <v>52</v>
      </c>
      <c r="F102" s="25">
        <v>15</v>
      </c>
      <c r="G102" s="26">
        <v>7</v>
      </c>
      <c r="H102" s="27">
        <v>120538</v>
      </c>
      <c r="I102" s="27">
        <v>120020</v>
      </c>
      <c r="J102" s="28">
        <f t="shared" si="27"/>
        <v>20</v>
      </c>
      <c r="K102" s="29">
        <f t="shared" si="22"/>
        <v>133.33333333333334</v>
      </c>
      <c r="L102" s="25">
        <v>1</v>
      </c>
      <c r="M102" s="30">
        <f t="shared" si="23"/>
        <v>5</v>
      </c>
      <c r="N102" s="25">
        <v>6</v>
      </c>
      <c r="O102" s="29">
        <f t="shared" si="24"/>
        <v>30</v>
      </c>
      <c r="P102" s="25">
        <v>13</v>
      </c>
      <c r="Q102" s="29">
        <f t="shared" si="25"/>
        <v>65</v>
      </c>
      <c r="R102" s="29">
        <v>0</v>
      </c>
      <c r="S102" s="13"/>
      <c r="T102" s="29"/>
      <c r="U102" s="13">
        <v>0</v>
      </c>
      <c r="V102" s="9"/>
    </row>
    <row r="103" spans="1:22" x14ac:dyDescent="0.25">
      <c r="A103" s="49">
        <v>2016</v>
      </c>
      <c r="B103" s="48" t="s">
        <v>75</v>
      </c>
      <c r="C103" s="48" t="s">
        <v>75</v>
      </c>
      <c r="D103" s="48" t="s">
        <v>55</v>
      </c>
      <c r="E103" s="1" t="s">
        <v>53</v>
      </c>
      <c r="F103" s="25">
        <v>2470</v>
      </c>
      <c r="G103" s="26">
        <v>574</v>
      </c>
      <c r="H103" s="27">
        <v>27249300</v>
      </c>
      <c r="I103" s="27">
        <v>24340397</v>
      </c>
      <c r="J103" s="28">
        <f t="shared" si="27"/>
        <v>1148</v>
      </c>
      <c r="K103" s="29">
        <f t="shared" si="22"/>
        <v>46.477732793522264</v>
      </c>
      <c r="L103" s="25">
        <v>222</v>
      </c>
      <c r="M103" s="30">
        <f t="shared" si="23"/>
        <v>19.337979094076655</v>
      </c>
      <c r="N103" s="25">
        <v>416</v>
      </c>
      <c r="O103" s="29">
        <f t="shared" si="24"/>
        <v>36.236933797909408</v>
      </c>
      <c r="P103" s="25">
        <v>510</v>
      </c>
      <c r="Q103" s="29">
        <f t="shared" si="25"/>
        <v>44.42508710801394</v>
      </c>
      <c r="R103" s="29">
        <v>32149.02</v>
      </c>
      <c r="S103" s="13"/>
      <c r="T103" s="29"/>
      <c r="U103" s="13">
        <v>14936.51</v>
      </c>
      <c r="V103" s="9"/>
    </row>
    <row r="104" spans="1:22" x14ac:dyDescent="0.25">
      <c r="A104" s="49">
        <v>2016</v>
      </c>
      <c r="B104" s="48" t="s">
        <v>75</v>
      </c>
      <c r="C104" s="48" t="s">
        <v>75</v>
      </c>
      <c r="D104" s="48" t="s">
        <v>55</v>
      </c>
      <c r="E104" s="1" t="s">
        <v>54</v>
      </c>
      <c r="F104" s="25">
        <v>304</v>
      </c>
      <c r="G104" s="26">
        <v>91</v>
      </c>
      <c r="H104" s="27">
        <v>3817578</v>
      </c>
      <c r="I104" s="27">
        <v>3607210</v>
      </c>
      <c r="J104" s="28">
        <f t="shared" si="27"/>
        <v>270</v>
      </c>
      <c r="K104" s="29">
        <f t="shared" si="22"/>
        <v>88.815789473684205</v>
      </c>
      <c r="L104" s="25">
        <v>49</v>
      </c>
      <c r="M104" s="30">
        <f t="shared" si="23"/>
        <v>18.148148148148149</v>
      </c>
      <c r="N104" s="25">
        <v>117</v>
      </c>
      <c r="O104" s="29">
        <f t="shared" si="24"/>
        <v>43.333333333333336</v>
      </c>
      <c r="P104" s="25">
        <v>104</v>
      </c>
      <c r="Q104" s="29">
        <f t="shared" si="25"/>
        <v>38.518518518518519</v>
      </c>
      <c r="R104" s="29">
        <v>3813.48</v>
      </c>
      <c r="S104" s="13"/>
      <c r="T104" s="29"/>
      <c r="U104" s="13">
        <v>3214.66</v>
      </c>
      <c r="V104" s="9"/>
    </row>
    <row r="105" spans="1:22" x14ac:dyDescent="0.25">
      <c r="A105" s="49">
        <v>2016</v>
      </c>
      <c r="B105" s="48" t="s">
        <v>99</v>
      </c>
      <c r="C105" s="48" t="s">
        <v>99</v>
      </c>
      <c r="D105" s="48" t="s">
        <v>56</v>
      </c>
      <c r="E105" s="1" t="s">
        <v>74</v>
      </c>
      <c r="F105" s="2">
        <v>2532</v>
      </c>
      <c r="G105" s="3">
        <v>615</v>
      </c>
      <c r="H105" s="4">
        <v>25050889</v>
      </c>
      <c r="I105" s="4">
        <v>23816430</v>
      </c>
      <c r="J105" s="2">
        <f t="shared" ref="J105:J108" si="28">L105+N105+P105</f>
        <v>1430</v>
      </c>
      <c r="K105" s="5">
        <f t="shared" si="22"/>
        <v>56.477093206951025</v>
      </c>
      <c r="L105" s="6">
        <v>173</v>
      </c>
      <c r="M105" s="7">
        <f t="shared" si="23"/>
        <v>12.097902097902098</v>
      </c>
      <c r="N105" s="2">
        <v>806</v>
      </c>
      <c r="O105" s="7">
        <f t="shared" si="24"/>
        <v>56.363636363636367</v>
      </c>
      <c r="P105" s="2">
        <v>451</v>
      </c>
      <c r="Q105" s="7">
        <f t="shared" si="25"/>
        <v>31.53846153846154</v>
      </c>
      <c r="R105" s="8">
        <v>35912.68</v>
      </c>
      <c r="S105" s="8">
        <v>1496.36</v>
      </c>
      <c r="T105" s="8">
        <v>17911.830000000002</v>
      </c>
      <c r="U105" s="8">
        <v>12697.61</v>
      </c>
      <c r="V105" s="10">
        <v>1242.23</v>
      </c>
    </row>
    <row r="106" spans="1:22" x14ac:dyDescent="0.25">
      <c r="A106" s="49">
        <v>2016</v>
      </c>
      <c r="B106" s="48" t="s">
        <v>99</v>
      </c>
      <c r="C106" s="48" t="s">
        <v>99</v>
      </c>
      <c r="D106" s="48" t="s">
        <v>56</v>
      </c>
      <c r="E106" s="1" t="s">
        <v>133</v>
      </c>
      <c r="F106" s="2">
        <v>7554</v>
      </c>
      <c r="G106" s="3">
        <v>1445</v>
      </c>
      <c r="H106" s="4">
        <v>88922616</v>
      </c>
      <c r="I106" s="4">
        <v>87262770</v>
      </c>
      <c r="J106" s="2">
        <f t="shared" si="28"/>
        <v>5276</v>
      </c>
      <c r="K106" s="5">
        <f t="shared" si="22"/>
        <v>69.843791368811225</v>
      </c>
      <c r="L106" s="6">
        <v>818</v>
      </c>
      <c r="M106" s="7">
        <f t="shared" si="23"/>
        <v>15.504169825625473</v>
      </c>
      <c r="N106" s="2">
        <v>2111</v>
      </c>
      <c r="O106" s="7">
        <f t="shared" si="24"/>
        <v>40.011372251705836</v>
      </c>
      <c r="P106" s="2">
        <v>2347</v>
      </c>
      <c r="Q106" s="7">
        <f t="shared" si="25"/>
        <v>44.484457922668689</v>
      </c>
      <c r="R106" s="8"/>
      <c r="S106" s="8"/>
      <c r="T106" s="8"/>
      <c r="U106" s="8">
        <v>60982</v>
      </c>
      <c r="V106" s="9"/>
    </row>
    <row r="107" spans="1:22" x14ac:dyDescent="0.25">
      <c r="A107" s="49">
        <v>2016</v>
      </c>
      <c r="B107" s="48" t="s">
        <v>99</v>
      </c>
      <c r="C107" s="48" t="s">
        <v>99</v>
      </c>
      <c r="D107" s="48" t="s">
        <v>56</v>
      </c>
      <c r="E107" s="1" t="s">
        <v>76</v>
      </c>
      <c r="F107" s="2">
        <v>2204</v>
      </c>
      <c r="G107" s="3">
        <v>474</v>
      </c>
      <c r="H107" s="4">
        <v>20654284</v>
      </c>
      <c r="I107" s="4">
        <v>18494045</v>
      </c>
      <c r="J107" s="2">
        <f t="shared" si="28"/>
        <v>1397</v>
      </c>
      <c r="K107" s="5">
        <f t="shared" si="22"/>
        <v>63.384754990925593</v>
      </c>
      <c r="L107" s="6">
        <v>496</v>
      </c>
      <c r="M107" s="7">
        <f t="shared" si="23"/>
        <v>35.504652827487476</v>
      </c>
      <c r="N107" s="2">
        <v>445</v>
      </c>
      <c r="O107" s="7">
        <f t="shared" si="24"/>
        <v>31.853972798854688</v>
      </c>
      <c r="P107" s="2">
        <v>456</v>
      </c>
      <c r="Q107" s="7">
        <f t="shared" si="25"/>
        <v>32.64137437365784</v>
      </c>
      <c r="R107" s="8">
        <v>35891.919999999998</v>
      </c>
      <c r="S107" s="17">
        <v>1887.48</v>
      </c>
      <c r="T107" s="8">
        <v>16240.48</v>
      </c>
      <c r="U107" s="8">
        <v>37921.54</v>
      </c>
      <c r="V107" s="10">
        <v>4085.71</v>
      </c>
    </row>
    <row r="108" spans="1:22" x14ac:dyDescent="0.25">
      <c r="A108" s="49">
        <v>2016</v>
      </c>
      <c r="B108" s="48" t="s">
        <v>99</v>
      </c>
      <c r="C108" s="48" t="s">
        <v>99</v>
      </c>
      <c r="D108" s="48" t="s">
        <v>56</v>
      </c>
      <c r="E108" s="1" t="s">
        <v>77</v>
      </c>
      <c r="F108" s="2">
        <v>2409</v>
      </c>
      <c r="G108" s="3">
        <v>643</v>
      </c>
      <c r="H108" s="4">
        <v>25321919</v>
      </c>
      <c r="I108" s="4">
        <v>22768147</v>
      </c>
      <c r="J108" s="2">
        <f t="shared" si="28"/>
        <v>1676</v>
      </c>
      <c r="K108" s="5">
        <f t="shared" si="22"/>
        <v>69.572436695724363</v>
      </c>
      <c r="L108" s="6">
        <v>228</v>
      </c>
      <c r="M108" s="7">
        <f t="shared" si="23"/>
        <v>13.60381861575179</v>
      </c>
      <c r="N108" s="2">
        <v>875</v>
      </c>
      <c r="O108" s="7">
        <f t="shared" si="24"/>
        <v>52.207637231503583</v>
      </c>
      <c r="P108" s="2">
        <v>573</v>
      </c>
      <c r="Q108" s="7">
        <f t="shared" si="25"/>
        <v>34.188544152744633</v>
      </c>
      <c r="R108" s="8">
        <v>29489.62</v>
      </c>
      <c r="S108" s="8">
        <v>0</v>
      </c>
      <c r="T108" s="8">
        <v>16404.57</v>
      </c>
      <c r="U108" s="8">
        <v>20416.34</v>
      </c>
      <c r="V108" s="10">
        <v>3819.9</v>
      </c>
    </row>
    <row r="109" spans="1:22" x14ac:dyDescent="0.25">
      <c r="A109" s="49">
        <v>2016</v>
      </c>
      <c r="B109" s="48" t="s">
        <v>75</v>
      </c>
      <c r="C109" s="48" t="s">
        <v>75</v>
      </c>
      <c r="D109" s="48" t="s">
        <v>56</v>
      </c>
      <c r="E109" s="1" t="s">
        <v>74</v>
      </c>
      <c r="F109" s="19"/>
      <c r="G109" s="20">
        <v>469</v>
      </c>
      <c r="H109" s="21">
        <v>12150249.609999999</v>
      </c>
      <c r="I109" s="21">
        <v>10221764.810000001</v>
      </c>
      <c r="J109" s="19">
        <f>L109+N109+P109</f>
        <v>435</v>
      </c>
      <c r="K109" s="21"/>
      <c r="L109" s="22">
        <v>57</v>
      </c>
      <c r="M109" s="23">
        <f t="shared" si="23"/>
        <v>13.103448275862069</v>
      </c>
      <c r="N109" s="19">
        <v>235</v>
      </c>
      <c r="O109" s="23">
        <f t="shared" si="24"/>
        <v>54.022988505747129</v>
      </c>
      <c r="P109" s="19">
        <v>143</v>
      </c>
      <c r="Q109" s="23">
        <f t="shared" si="25"/>
        <v>32.873563218390807</v>
      </c>
      <c r="R109" s="21">
        <v>17629.54</v>
      </c>
      <c r="S109" s="21"/>
      <c r="T109" s="21">
        <v>8192.02</v>
      </c>
      <c r="U109" s="21">
        <v>3857.88</v>
      </c>
      <c r="V109" s="9"/>
    </row>
    <row r="110" spans="1:22" x14ac:dyDescent="0.25">
      <c r="A110" s="49">
        <v>2016</v>
      </c>
      <c r="B110" s="48" t="s">
        <v>75</v>
      </c>
      <c r="C110" s="48" t="s">
        <v>75</v>
      </c>
      <c r="D110" s="48" t="s">
        <v>56</v>
      </c>
      <c r="E110" s="1" t="s">
        <v>133</v>
      </c>
      <c r="F110" s="19"/>
      <c r="G110" s="20">
        <v>359</v>
      </c>
      <c r="H110" s="21">
        <v>14169259.43</v>
      </c>
      <c r="I110" s="21">
        <v>13159592.77</v>
      </c>
      <c r="J110" s="19">
        <f t="shared" ref="J110:J112" si="29">L110+N110+P110</f>
        <v>1187</v>
      </c>
      <c r="K110" s="21"/>
      <c r="L110" s="22">
        <v>221</v>
      </c>
      <c r="M110" s="23">
        <f t="shared" si="23"/>
        <v>18.618365627632688</v>
      </c>
      <c r="N110" s="19">
        <v>441</v>
      </c>
      <c r="O110" s="23">
        <f t="shared" si="24"/>
        <v>37.152485256950293</v>
      </c>
      <c r="P110" s="19">
        <v>525</v>
      </c>
      <c r="Q110" s="23">
        <f t="shared" si="25"/>
        <v>44.229149115417016</v>
      </c>
      <c r="R110" s="21">
        <v>19124.099999999999</v>
      </c>
      <c r="S110" s="21"/>
      <c r="T110" s="21">
        <v>10304.969999999999</v>
      </c>
      <c r="U110" s="21">
        <v>15941.89</v>
      </c>
      <c r="V110" s="9"/>
    </row>
    <row r="111" spans="1:22" x14ac:dyDescent="0.25">
      <c r="A111" s="49">
        <v>2016</v>
      </c>
      <c r="B111" s="48" t="s">
        <v>75</v>
      </c>
      <c r="C111" s="48" t="s">
        <v>75</v>
      </c>
      <c r="D111" s="48" t="s">
        <v>56</v>
      </c>
      <c r="E111" s="1" t="s">
        <v>76</v>
      </c>
      <c r="F111" s="19"/>
      <c r="G111" s="20">
        <v>347</v>
      </c>
      <c r="H111" s="21">
        <v>14427001.43</v>
      </c>
      <c r="I111" s="21">
        <v>13359191.74</v>
      </c>
      <c r="J111" s="19">
        <f t="shared" si="29"/>
        <v>1034</v>
      </c>
      <c r="K111" s="21"/>
      <c r="L111" s="22">
        <v>507</v>
      </c>
      <c r="M111" s="23">
        <f t="shared" si="23"/>
        <v>49.032882011605416</v>
      </c>
      <c r="N111" s="19">
        <v>283</v>
      </c>
      <c r="O111" s="23">
        <f t="shared" si="24"/>
        <v>27.369439071566731</v>
      </c>
      <c r="P111" s="19">
        <v>244</v>
      </c>
      <c r="Q111" s="23">
        <f t="shared" si="25"/>
        <v>23.597678916827853</v>
      </c>
      <c r="R111" s="21">
        <v>26554.98</v>
      </c>
      <c r="S111" s="21"/>
      <c r="T111" s="21">
        <v>10265.08</v>
      </c>
      <c r="U111" s="21">
        <v>35373.800000000003</v>
      </c>
      <c r="V111" s="9"/>
    </row>
    <row r="112" spans="1:22" x14ac:dyDescent="0.25">
      <c r="A112" s="49">
        <v>2016</v>
      </c>
      <c r="B112" s="48" t="s">
        <v>75</v>
      </c>
      <c r="C112" s="48" t="s">
        <v>75</v>
      </c>
      <c r="D112" s="48" t="s">
        <v>56</v>
      </c>
      <c r="E112" s="1" t="s">
        <v>77</v>
      </c>
      <c r="F112" s="6"/>
      <c r="G112" s="2">
        <v>336</v>
      </c>
      <c r="H112" s="4">
        <v>15697596.77</v>
      </c>
      <c r="I112" s="4">
        <v>13918439.279999999</v>
      </c>
      <c r="J112" s="6">
        <f t="shared" si="29"/>
        <v>852</v>
      </c>
      <c r="K112" s="4"/>
      <c r="L112" s="6">
        <v>98</v>
      </c>
      <c r="M112" s="24">
        <f t="shared" si="23"/>
        <v>11.502347417840376</v>
      </c>
      <c r="N112" s="6">
        <v>440</v>
      </c>
      <c r="O112" s="4">
        <f t="shared" si="24"/>
        <v>51.643192488262912</v>
      </c>
      <c r="P112" s="6">
        <v>314</v>
      </c>
      <c r="Q112" s="4">
        <f t="shared" si="25"/>
        <v>36.854460093896712</v>
      </c>
      <c r="R112" s="4">
        <v>18675.37</v>
      </c>
      <c r="S112" s="8"/>
      <c r="T112" s="4">
        <v>10709.5</v>
      </c>
      <c r="U112" s="8">
        <v>8017.26</v>
      </c>
      <c r="V112" s="9"/>
    </row>
    <row r="113" spans="1:22" x14ac:dyDescent="0.25">
      <c r="A113" s="49">
        <v>2016</v>
      </c>
      <c r="B113" s="48" t="s">
        <v>99</v>
      </c>
      <c r="C113" s="48" t="s">
        <v>99</v>
      </c>
      <c r="D113" s="48" t="s">
        <v>57</v>
      </c>
      <c r="E113" s="1" t="s">
        <v>132</v>
      </c>
      <c r="F113" s="2">
        <v>4102</v>
      </c>
      <c r="G113" s="3">
        <v>887</v>
      </c>
      <c r="H113" s="4">
        <v>30270100</v>
      </c>
      <c r="I113" s="4">
        <v>27228000</v>
      </c>
      <c r="J113" s="2">
        <f>L113+N113+P113</f>
        <v>2044</v>
      </c>
      <c r="K113" s="5">
        <f t="shared" si="22"/>
        <v>49.829351535836174</v>
      </c>
      <c r="L113" s="6">
        <v>205</v>
      </c>
      <c r="M113" s="7">
        <f t="shared" si="23"/>
        <v>10.029354207436398</v>
      </c>
      <c r="N113" s="2">
        <v>761</v>
      </c>
      <c r="O113" s="7">
        <f t="shared" si="24"/>
        <v>37.230919765166341</v>
      </c>
      <c r="P113" s="2">
        <v>1078</v>
      </c>
      <c r="Q113" s="7">
        <f t="shared" si="25"/>
        <v>52.739726027397261</v>
      </c>
      <c r="R113" s="8">
        <v>0</v>
      </c>
      <c r="S113" s="8">
        <v>36867.81</v>
      </c>
      <c r="T113" s="8">
        <v>20891.23</v>
      </c>
      <c r="U113" s="8">
        <v>14563.06</v>
      </c>
      <c r="V113" s="9"/>
    </row>
    <row r="114" spans="1:22" x14ac:dyDescent="0.25">
      <c r="A114" s="49">
        <v>2016</v>
      </c>
      <c r="B114" s="48" t="s">
        <v>75</v>
      </c>
      <c r="C114" s="48" t="s">
        <v>75</v>
      </c>
      <c r="D114" s="48" t="s">
        <v>57</v>
      </c>
      <c r="E114" s="1" t="s">
        <v>132</v>
      </c>
      <c r="F114" s="25">
        <v>1130</v>
      </c>
      <c r="G114" s="26">
        <v>224</v>
      </c>
      <c r="H114" s="27">
        <v>9059740</v>
      </c>
      <c r="I114" s="27">
        <v>8097894</v>
      </c>
      <c r="J114" s="39">
        <f t="shared" ref="J114" si="30">L114+N114+P114</f>
        <v>2044</v>
      </c>
      <c r="K114" s="29">
        <f t="shared" si="22"/>
        <v>180.88495575221239</v>
      </c>
      <c r="L114" s="25">
        <f>L113</f>
        <v>205</v>
      </c>
      <c r="M114" s="30">
        <f t="shared" si="23"/>
        <v>10.029354207436398</v>
      </c>
      <c r="N114" s="25">
        <f>N113</f>
        <v>761</v>
      </c>
      <c r="O114" s="29">
        <f t="shared" si="24"/>
        <v>37.230919765166341</v>
      </c>
      <c r="P114" s="25">
        <f>P113</f>
        <v>1078</v>
      </c>
      <c r="Q114" s="29">
        <f t="shared" si="25"/>
        <v>52.739726027397261</v>
      </c>
      <c r="R114" s="29">
        <f t="shared" ref="R114" si="31">R113</f>
        <v>0</v>
      </c>
      <c r="S114" s="13">
        <v>10594.59</v>
      </c>
      <c r="T114" s="29">
        <v>7040.92</v>
      </c>
      <c r="U114" s="13">
        <v>3865</v>
      </c>
      <c r="V114" s="40"/>
    </row>
    <row r="115" spans="1:22" x14ac:dyDescent="0.25">
      <c r="A115" s="49">
        <v>2016</v>
      </c>
      <c r="B115" s="48" t="s">
        <v>99</v>
      </c>
      <c r="C115" s="48" t="s">
        <v>99</v>
      </c>
      <c r="D115" s="48" t="s">
        <v>59</v>
      </c>
      <c r="E115" s="1" t="s">
        <v>134</v>
      </c>
      <c r="F115" s="2">
        <v>6105</v>
      </c>
      <c r="G115" s="3">
        <v>1353</v>
      </c>
      <c r="H115" s="4">
        <v>45337187</v>
      </c>
      <c r="I115" s="4">
        <v>40506314</v>
      </c>
      <c r="J115" s="2">
        <f t="shared" ref="J115:J119" si="32">L115+N115+P115</f>
        <v>4585</v>
      </c>
      <c r="K115" s="5">
        <f t="shared" si="22"/>
        <v>75.102375102375106</v>
      </c>
      <c r="L115" s="6">
        <v>999</v>
      </c>
      <c r="M115" s="7">
        <f t="shared" si="23"/>
        <v>21.78844056706652</v>
      </c>
      <c r="N115" s="2">
        <v>2311</v>
      </c>
      <c r="O115" s="7">
        <f t="shared" si="24"/>
        <v>50.403489640130864</v>
      </c>
      <c r="P115" s="2">
        <v>1275</v>
      </c>
      <c r="Q115" s="7">
        <f t="shared" si="25"/>
        <v>27.808069792802616</v>
      </c>
      <c r="R115" s="8">
        <v>80730.740000000005</v>
      </c>
      <c r="S115" s="8">
        <v>4243.79</v>
      </c>
      <c r="T115" s="8">
        <v>32903.449999999997</v>
      </c>
      <c r="U115" s="8">
        <v>38455.199999999997</v>
      </c>
      <c r="V115" s="10">
        <v>17303.45</v>
      </c>
    </row>
    <row r="116" spans="1:22" x14ac:dyDescent="0.25">
      <c r="A116" s="49">
        <v>2016</v>
      </c>
      <c r="B116" s="48" t="s">
        <v>99</v>
      </c>
      <c r="C116" s="48" t="s">
        <v>99</v>
      </c>
      <c r="D116" s="48" t="s">
        <v>59</v>
      </c>
      <c r="E116" s="1" t="s">
        <v>135</v>
      </c>
      <c r="F116" s="2">
        <v>3576</v>
      </c>
      <c r="G116" s="3">
        <v>825</v>
      </c>
      <c r="H116" s="4">
        <v>28918628</v>
      </c>
      <c r="I116" s="4">
        <v>20217655</v>
      </c>
      <c r="J116" s="2">
        <f t="shared" si="32"/>
        <v>2072</v>
      </c>
      <c r="K116" s="5">
        <f t="shared" si="22"/>
        <v>57.941834451901563</v>
      </c>
      <c r="L116" s="6">
        <v>161</v>
      </c>
      <c r="M116" s="7">
        <f t="shared" si="23"/>
        <v>7.7702702702702702</v>
      </c>
      <c r="N116" s="2">
        <v>1204</v>
      </c>
      <c r="O116" s="7">
        <f t="shared" si="24"/>
        <v>58.108108108108105</v>
      </c>
      <c r="P116" s="2">
        <v>707</v>
      </c>
      <c r="Q116" s="7">
        <f t="shared" si="25"/>
        <v>34.121621621621621</v>
      </c>
      <c r="R116" s="8">
        <v>51647.87</v>
      </c>
      <c r="S116" s="8">
        <v>2718.31</v>
      </c>
      <c r="T116" s="8">
        <v>19393.099999999999</v>
      </c>
      <c r="U116" s="8">
        <v>11278.68</v>
      </c>
      <c r="V116" s="9"/>
    </row>
    <row r="117" spans="1:22" x14ac:dyDescent="0.25">
      <c r="A117" s="49">
        <v>2016</v>
      </c>
      <c r="B117" s="48" t="s">
        <v>99</v>
      </c>
      <c r="C117" s="48" t="s">
        <v>99</v>
      </c>
      <c r="D117" s="48" t="s">
        <v>59</v>
      </c>
      <c r="E117" s="1" t="s">
        <v>58</v>
      </c>
      <c r="F117" s="2">
        <v>9001</v>
      </c>
      <c r="G117" s="3">
        <v>2130</v>
      </c>
      <c r="H117" s="4">
        <v>68380696</v>
      </c>
      <c r="I117" s="4">
        <v>53845076</v>
      </c>
      <c r="J117" s="2">
        <f t="shared" si="32"/>
        <v>4264</v>
      </c>
      <c r="K117" s="5">
        <f t="shared" si="22"/>
        <v>47.372514165092767</v>
      </c>
      <c r="L117" s="6">
        <v>1211</v>
      </c>
      <c r="M117" s="7">
        <f t="shared" si="23"/>
        <v>28.400562851782365</v>
      </c>
      <c r="N117" s="2">
        <v>1898</v>
      </c>
      <c r="O117" s="7">
        <f t="shared" si="24"/>
        <v>44.512195121951223</v>
      </c>
      <c r="P117" s="2">
        <v>1155</v>
      </c>
      <c r="Q117" s="7">
        <f t="shared" si="25"/>
        <v>27.087242026266416</v>
      </c>
      <c r="R117" s="8">
        <v>114000</v>
      </c>
      <c r="S117" s="8">
        <v>4000</v>
      </c>
      <c r="T117" s="8">
        <v>32400</v>
      </c>
      <c r="U117" s="8">
        <v>77621</v>
      </c>
      <c r="V117" s="9"/>
    </row>
    <row r="118" spans="1:22" x14ac:dyDescent="0.25">
      <c r="A118" s="49">
        <v>2016</v>
      </c>
      <c r="B118" s="48" t="s">
        <v>99</v>
      </c>
      <c r="C118" s="48" t="s">
        <v>99</v>
      </c>
      <c r="D118" s="48" t="s">
        <v>59</v>
      </c>
      <c r="E118" s="1" t="s">
        <v>136</v>
      </c>
      <c r="F118" s="2">
        <v>22490</v>
      </c>
      <c r="G118" s="3">
        <v>5009</v>
      </c>
      <c r="H118" s="4">
        <v>206389179</v>
      </c>
      <c r="I118" s="4">
        <v>183060135</v>
      </c>
      <c r="J118" s="2">
        <f t="shared" si="32"/>
        <v>13996</v>
      </c>
      <c r="K118" s="5">
        <f t="shared" si="22"/>
        <v>62.232103156958651</v>
      </c>
      <c r="L118" s="6">
        <v>4144</v>
      </c>
      <c r="M118" s="7">
        <f t="shared" si="23"/>
        <v>29.608459559874248</v>
      </c>
      <c r="N118" s="2">
        <v>4767</v>
      </c>
      <c r="O118" s="7">
        <f t="shared" si="24"/>
        <v>34.059731351814804</v>
      </c>
      <c r="P118" s="2">
        <v>5085</v>
      </c>
      <c r="Q118" s="7">
        <f t="shared" si="25"/>
        <v>36.331809088310948</v>
      </c>
      <c r="R118" s="8">
        <v>518123.57</v>
      </c>
      <c r="S118" s="8">
        <v>27186.39</v>
      </c>
      <c r="T118" s="8">
        <v>138515.16</v>
      </c>
      <c r="U118" s="8">
        <v>308538.8</v>
      </c>
      <c r="V118" s="9"/>
    </row>
    <row r="119" spans="1:22" x14ac:dyDescent="0.25">
      <c r="A119" s="49">
        <v>2016</v>
      </c>
      <c r="B119" s="48" t="s">
        <v>99</v>
      </c>
      <c r="C119" s="48" t="s">
        <v>99</v>
      </c>
      <c r="D119" s="48" t="s">
        <v>59</v>
      </c>
      <c r="E119" s="1" t="s">
        <v>137</v>
      </c>
      <c r="F119" s="2">
        <v>11936</v>
      </c>
      <c r="G119" s="3">
        <v>2783</v>
      </c>
      <c r="H119" s="4">
        <v>104292275</v>
      </c>
      <c r="I119" s="4">
        <v>91227407</v>
      </c>
      <c r="J119" s="2">
        <f t="shared" si="32"/>
        <v>10389</v>
      </c>
      <c r="K119" s="5">
        <f t="shared" si="22"/>
        <v>87.039209115281508</v>
      </c>
      <c r="L119" s="6">
        <v>4192</v>
      </c>
      <c r="M119" s="7">
        <f t="shared" si="23"/>
        <v>40.350370584271829</v>
      </c>
      <c r="N119" s="2">
        <v>3928</v>
      </c>
      <c r="O119" s="7">
        <f t="shared" si="24"/>
        <v>37.809221291750887</v>
      </c>
      <c r="P119" s="2">
        <v>2269</v>
      </c>
      <c r="Q119" s="7">
        <f t="shared" si="25"/>
        <v>21.840408123977284</v>
      </c>
      <c r="R119" s="8">
        <v>273188.21000000002</v>
      </c>
      <c r="S119" s="8">
        <v>14241.95</v>
      </c>
      <c r="T119" s="8">
        <v>73941.740000000005</v>
      </c>
      <c r="U119" s="8">
        <v>225730.96</v>
      </c>
      <c r="V119" s="9"/>
    </row>
    <row r="120" spans="1:22" x14ac:dyDescent="0.25">
      <c r="A120" s="49">
        <v>2016</v>
      </c>
      <c r="B120" s="48" t="s">
        <v>99</v>
      </c>
      <c r="C120" s="48" t="s">
        <v>99</v>
      </c>
      <c r="D120" s="48" t="s">
        <v>62</v>
      </c>
      <c r="E120" s="1" t="s">
        <v>85</v>
      </c>
      <c r="F120" s="2">
        <v>13428</v>
      </c>
      <c r="G120" s="3">
        <v>3452</v>
      </c>
      <c r="H120" s="4">
        <v>137970157</v>
      </c>
      <c r="I120" s="4">
        <v>126185881.36</v>
      </c>
      <c r="J120" s="2">
        <f t="shared" ref="J120:J129" si="33">L120+N120+P120</f>
        <v>7705</v>
      </c>
      <c r="K120" s="5">
        <f t="shared" si="22"/>
        <v>57.380101280905571</v>
      </c>
      <c r="L120" s="6">
        <v>2049</v>
      </c>
      <c r="M120" s="7">
        <f t="shared" si="23"/>
        <v>26.593121349772876</v>
      </c>
      <c r="N120" s="2">
        <v>2987</v>
      </c>
      <c r="O120" s="7">
        <f t="shared" si="24"/>
        <v>38.767034393251137</v>
      </c>
      <c r="P120" s="2">
        <v>2669</v>
      </c>
      <c r="Q120" s="7">
        <f t="shared" si="25"/>
        <v>34.639844256975991</v>
      </c>
      <c r="R120" s="8">
        <v>286127.73</v>
      </c>
      <c r="S120" s="8">
        <v>3827.36</v>
      </c>
      <c r="T120" s="8">
        <v>96085.1</v>
      </c>
      <c r="U120" s="8">
        <v>126994.66</v>
      </c>
      <c r="V120" s="10">
        <v>14010.64</v>
      </c>
    </row>
    <row r="121" spans="1:22" x14ac:dyDescent="0.25">
      <c r="A121" s="49">
        <v>2016</v>
      </c>
      <c r="B121" s="48" t="s">
        <v>99</v>
      </c>
      <c r="C121" s="48" t="s">
        <v>99</v>
      </c>
      <c r="D121" s="48" t="s">
        <v>62</v>
      </c>
      <c r="E121" s="1" t="s">
        <v>60</v>
      </c>
      <c r="F121" s="2">
        <v>2679</v>
      </c>
      <c r="G121" s="3">
        <v>723</v>
      </c>
      <c r="H121" s="4">
        <v>22366148</v>
      </c>
      <c r="I121" s="4">
        <v>20041366</v>
      </c>
      <c r="J121" s="2">
        <f t="shared" si="33"/>
        <v>1550</v>
      </c>
      <c r="K121" s="5">
        <f t="shared" si="22"/>
        <v>57.857409481149681</v>
      </c>
      <c r="L121" s="6">
        <v>489</v>
      </c>
      <c r="M121" s="7">
        <f t="shared" si="23"/>
        <v>31.548387096774192</v>
      </c>
      <c r="N121" s="2">
        <v>616</v>
      </c>
      <c r="O121" s="7">
        <f t="shared" si="24"/>
        <v>39.741935483870968</v>
      </c>
      <c r="P121" s="2">
        <v>445</v>
      </c>
      <c r="Q121" s="7">
        <f t="shared" si="25"/>
        <v>28.70967741935484</v>
      </c>
      <c r="R121" s="8">
        <v>43127.16</v>
      </c>
      <c r="S121" s="8">
        <v>2173.5100000000002</v>
      </c>
      <c r="T121" s="8">
        <v>15286.81</v>
      </c>
      <c r="U121" s="8">
        <v>28348.080000000002</v>
      </c>
      <c r="V121" s="9"/>
    </row>
    <row r="122" spans="1:22" x14ac:dyDescent="0.25">
      <c r="A122" s="49">
        <v>2016</v>
      </c>
      <c r="B122" s="48" t="s">
        <v>99</v>
      </c>
      <c r="C122" s="48" t="s">
        <v>99</v>
      </c>
      <c r="D122" s="48" t="s">
        <v>62</v>
      </c>
      <c r="E122" s="1" t="s">
        <v>86</v>
      </c>
      <c r="F122" s="2">
        <v>5388</v>
      </c>
      <c r="G122" s="3">
        <v>1449</v>
      </c>
      <c r="H122" s="4">
        <v>41796191</v>
      </c>
      <c r="I122" s="4">
        <v>39470965</v>
      </c>
      <c r="J122" s="2">
        <f t="shared" si="33"/>
        <v>2751</v>
      </c>
      <c r="K122" s="5">
        <f t="shared" si="22"/>
        <v>51.057906458797326</v>
      </c>
      <c r="L122" s="6">
        <v>723</v>
      </c>
      <c r="M122" s="7">
        <f t="shared" si="23"/>
        <v>26.28135223555071</v>
      </c>
      <c r="N122" s="2">
        <v>1077</v>
      </c>
      <c r="O122" s="7">
        <f t="shared" si="24"/>
        <v>39.149400218102507</v>
      </c>
      <c r="P122" s="2">
        <v>951</v>
      </c>
      <c r="Q122" s="7">
        <f t="shared" si="25"/>
        <v>34.56924754634678</v>
      </c>
      <c r="R122" s="8">
        <v>73021.460000000006</v>
      </c>
      <c r="S122" s="8">
        <v>0</v>
      </c>
      <c r="T122" s="8">
        <v>29188.58</v>
      </c>
      <c r="U122" s="8">
        <v>32138.58</v>
      </c>
      <c r="V122" s="9"/>
    </row>
    <row r="123" spans="1:22" x14ac:dyDescent="0.25">
      <c r="A123" s="49">
        <v>2016</v>
      </c>
      <c r="B123" s="48" t="s">
        <v>99</v>
      </c>
      <c r="C123" s="48" t="s">
        <v>99</v>
      </c>
      <c r="D123" s="48" t="s">
        <v>62</v>
      </c>
      <c r="E123" s="1" t="s">
        <v>87</v>
      </c>
      <c r="F123" s="2">
        <v>5474</v>
      </c>
      <c r="G123" s="3">
        <v>2239</v>
      </c>
      <c r="H123" s="4">
        <v>56967913</v>
      </c>
      <c r="I123" s="4">
        <v>50856136</v>
      </c>
      <c r="J123" s="2">
        <f t="shared" si="33"/>
        <v>3832</v>
      </c>
      <c r="K123" s="5">
        <f t="shared" si="22"/>
        <v>70.003653635367186</v>
      </c>
      <c r="L123" s="6">
        <v>1244</v>
      </c>
      <c r="M123" s="7">
        <f t="shared" si="23"/>
        <v>32.463465553235906</v>
      </c>
      <c r="N123" s="2">
        <v>1422</v>
      </c>
      <c r="O123" s="7">
        <f t="shared" si="24"/>
        <v>37.108559498956161</v>
      </c>
      <c r="P123" s="2">
        <v>1166</v>
      </c>
      <c r="Q123" s="7">
        <f t="shared" si="25"/>
        <v>30.427974947807932</v>
      </c>
      <c r="R123" s="8">
        <v>100779.1</v>
      </c>
      <c r="S123" s="8">
        <v>3594.08</v>
      </c>
      <c r="T123" s="8">
        <v>39075.08</v>
      </c>
      <c r="U123" s="8">
        <v>97791.63</v>
      </c>
      <c r="V123" s="9"/>
    </row>
    <row r="124" spans="1:22" x14ac:dyDescent="0.25">
      <c r="A124" s="49">
        <v>2016</v>
      </c>
      <c r="B124" s="48" t="s">
        <v>99</v>
      </c>
      <c r="C124" s="48" t="s">
        <v>99</v>
      </c>
      <c r="D124" s="48" t="s">
        <v>62</v>
      </c>
      <c r="E124" s="1" t="s">
        <v>61</v>
      </c>
      <c r="F124" s="2">
        <v>3560</v>
      </c>
      <c r="G124" s="3">
        <v>730</v>
      </c>
      <c r="H124" s="4">
        <v>38081008</v>
      </c>
      <c r="I124" s="4">
        <v>36711663</v>
      </c>
      <c r="J124" s="2">
        <f t="shared" si="33"/>
        <v>2415</v>
      </c>
      <c r="K124" s="5">
        <f t="shared" ref="K124:K158" si="34">(J124*100)/F124</f>
        <v>67.837078651685388</v>
      </c>
      <c r="L124" s="6">
        <v>292</v>
      </c>
      <c r="M124" s="7">
        <f t="shared" si="23"/>
        <v>12.091097308488612</v>
      </c>
      <c r="N124" s="2">
        <v>1105</v>
      </c>
      <c r="O124" s="7">
        <f t="shared" si="24"/>
        <v>45.755693581780541</v>
      </c>
      <c r="P124" s="2">
        <v>1018</v>
      </c>
      <c r="Q124" s="7">
        <f t="shared" si="25"/>
        <v>42.153209109730852</v>
      </c>
      <c r="R124" s="8">
        <v>59353.49</v>
      </c>
      <c r="S124" s="8">
        <v>3123.87</v>
      </c>
      <c r="T124" s="8">
        <v>26809.57</v>
      </c>
      <c r="U124" s="8">
        <v>29531.73</v>
      </c>
      <c r="V124" s="10">
        <v>4145.01</v>
      </c>
    </row>
    <row r="125" spans="1:22" x14ac:dyDescent="0.25">
      <c r="A125" s="49">
        <v>2016</v>
      </c>
      <c r="B125" s="48" t="s">
        <v>75</v>
      </c>
      <c r="C125" s="48" t="s">
        <v>75</v>
      </c>
      <c r="D125" s="48" t="s">
        <v>62</v>
      </c>
      <c r="E125" s="1" t="s">
        <v>85</v>
      </c>
      <c r="F125" s="25">
        <v>2547</v>
      </c>
      <c r="G125" s="26">
        <v>580</v>
      </c>
      <c r="H125" s="27">
        <v>23217828</v>
      </c>
      <c r="I125" s="27">
        <v>20933459</v>
      </c>
      <c r="J125" s="28">
        <f t="shared" si="33"/>
        <v>1112</v>
      </c>
      <c r="K125" s="29">
        <f t="shared" si="34"/>
        <v>43.659206910090305</v>
      </c>
      <c r="L125" s="25">
        <v>300</v>
      </c>
      <c r="M125" s="30">
        <f t="shared" si="23"/>
        <v>26.978417266187051</v>
      </c>
      <c r="N125" s="25">
        <v>439</v>
      </c>
      <c r="O125" s="29">
        <f t="shared" si="24"/>
        <v>39.478417266187051</v>
      </c>
      <c r="P125" s="25">
        <v>373</v>
      </c>
      <c r="Q125" s="29">
        <f t="shared" si="25"/>
        <v>33.543165467625897</v>
      </c>
      <c r="R125" s="29">
        <v>49702</v>
      </c>
      <c r="S125" s="13"/>
      <c r="T125" s="29"/>
      <c r="U125" s="13">
        <v>16987</v>
      </c>
      <c r="V125" s="9"/>
    </row>
    <row r="126" spans="1:22" x14ac:dyDescent="0.25">
      <c r="A126" s="49">
        <v>2016</v>
      </c>
      <c r="B126" s="48" t="s">
        <v>75</v>
      </c>
      <c r="C126" s="48" t="s">
        <v>75</v>
      </c>
      <c r="D126" s="48" t="s">
        <v>62</v>
      </c>
      <c r="E126" s="1" t="s">
        <v>60</v>
      </c>
      <c r="F126" s="25">
        <v>784</v>
      </c>
      <c r="G126" s="26">
        <v>231</v>
      </c>
      <c r="H126" s="27">
        <v>7367533</v>
      </c>
      <c r="I126" s="27">
        <v>6790525</v>
      </c>
      <c r="J126" s="28">
        <f t="shared" si="33"/>
        <v>322</v>
      </c>
      <c r="K126" s="29">
        <f t="shared" si="34"/>
        <v>41.071428571428569</v>
      </c>
      <c r="L126" s="25">
        <v>62</v>
      </c>
      <c r="M126" s="30">
        <f t="shared" si="23"/>
        <v>19.254658385093169</v>
      </c>
      <c r="N126" s="25">
        <v>165</v>
      </c>
      <c r="O126" s="29">
        <f t="shared" si="24"/>
        <v>51.242236024844722</v>
      </c>
      <c r="P126" s="25">
        <v>95</v>
      </c>
      <c r="Q126" s="29">
        <f t="shared" si="25"/>
        <v>29.503105590062113</v>
      </c>
      <c r="R126" s="29">
        <v>16828</v>
      </c>
      <c r="S126" s="13"/>
      <c r="T126" s="29"/>
      <c r="U126" s="13">
        <v>3842</v>
      </c>
      <c r="V126" s="9"/>
    </row>
    <row r="127" spans="1:22" x14ac:dyDescent="0.25">
      <c r="A127" s="49">
        <v>2016</v>
      </c>
      <c r="B127" s="48" t="s">
        <v>75</v>
      </c>
      <c r="C127" s="48" t="s">
        <v>75</v>
      </c>
      <c r="D127" s="48" t="s">
        <v>62</v>
      </c>
      <c r="E127" s="1" t="s">
        <v>86</v>
      </c>
      <c r="F127" s="25">
        <v>686</v>
      </c>
      <c r="G127" s="26">
        <v>126</v>
      </c>
      <c r="H127" s="27">
        <v>4748098</v>
      </c>
      <c r="I127" s="27">
        <v>4256729</v>
      </c>
      <c r="J127" s="28">
        <f t="shared" si="33"/>
        <v>218</v>
      </c>
      <c r="K127" s="29">
        <f t="shared" si="34"/>
        <v>31.778425655976676</v>
      </c>
      <c r="L127" s="25">
        <v>14</v>
      </c>
      <c r="M127" s="30">
        <f t="shared" si="23"/>
        <v>6.4220183486238529</v>
      </c>
      <c r="N127" s="25">
        <v>116</v>
      </c>
      <c r="O127" s="29">
        <f t="shared" si="24"/>
        <v>53.211009174311926</v>
      </c>
      <c r="P127" s="25">
        <v>88</v>
      </c>
      <c r="Q127" s="29">
        <f t="shared" si="25"/>
        <v>40.366972477064223</v>
      </c>
      <c r="R127" s="29">
        <v>10824</v>
      </c>
      <c r="S127" s="13"/>
      <c r="T127" s="29"/>
      <c r="U127" s="13">
        <v>949</v>
      </c>
      <c r="V127" s="9"/>
    </row>
    <row r="128" spans="1:22" x14ac:dyDescent="0.25">
      <c r="A128" s="49">
        <v>2016</v>
      </c>
      <c r="B128" s="48" t="s">
        <v>75</v>
      </c>
      <c r="C128" s="48" t="s">
        <v>75</v>
      </c>
      <c r="D128" s="48" t="s">
        <v>62</v>
      </c>
      <c r="E128" s="1" t="s">
        <v>87</v>
      </c>
      <c r="F128" s="25">
        <v>1546</v>
      </c>
      <c r="G128" s="26">
        <v>427</v>
      </c>
      <c r="H128" s="27">
        <v>15922227</v>
      </c>
      <c r="I128" s="27">
        <v>15404821</v>
      </c>
      <c r="J128" s="28">
        <f t="shared" si="33"/>
        <v>646</v>
      </c>
      <c r="K128" s="29">
        <f t="shared" si="34"/>
        <v>41.785252263906855</v>
      </c>
      <c r="L128" s="25">
        <v>313</v>
      </c>
      <c r="M128" s="30">
        <f t="shared" si="23"/>
        <v>48.452012383900929</v>
      </c>
      <c r="N128" s="25">
        <v>152</v>
      </c>
      <c r="O128" s="29">
        <f t="shared" si="24"/>
        <v>23.529411764705884</v>
      </c>
      <c r="P128" s="25">
        <v>181</v>
      </c>
      <c r="Q128" s="29">
        <f t="shared" si="25"/>
        <v>28.018575851393187</v>
      </c>
      <c r="R128" s="29">
        <v>36561</v>
      </c>
      <c r="S128" s="13"/>
      <c r="T128" s="29"/>
      <c r="U128" s="13">
        <v>20733</v>
      </c>
      <c r="V128" s="9"/>
    </row>
    <row r="129" spans="1:22" x14ac:dyDescent="0.25">
      <c r="A129" s="49">
        <v>2016</v>
      </c>
      <c r="B129" s="48" t="s">
        <v>75</v>
      </c>
      <c r="C129" s="48" t="s">
        <v>75</v>
      </c>
      <c r="D129" s="48" t="s">
        <v>62</v>
      </c>
      <c r="E129" s="1" t="s">
        <v>61</v>
      </c>
      <c r="F129" s="25">
        <v>762</v>
      </c>
      <c r="G129" s="26">
        <v>197</v>
      </c>
      <c r="H129" s="27">
        <v>6644846</v>
      </c>
      <c r="I129" s="27">
        <v>5632959</v>
      </c>
      <c r="J129" s="28">
        <f t="shared" si="33"/>
        <v>515</v>
      </c>
      <c r="K129" s="29">
        <f t="shared" si="34"/>
        <v>67.585301837270336</v>
      </c>
      <c r="L129" s="25">
        <v>47</v>
      </c>
      <c r="M129" s="30">
        <f t="shared" si="23"/>
        <v>9.1262135922330092</v>
      </c>
      <c r="N129" s="25">
        <v>270</v>
      </c>
      <c r="O129" s="29">
        <f t="shared" si="24"/>
        <v>52.427184466019419</v>
      </c>
      <c r="P129" s="25">
        <v>198</v>
      </c>
      <c r="Q129" s="29">
        <f t="shared" si="25"/>
        <v>38.446601941747574</v>
      </c>
      <c r="R129" s="29">
        <v>15078</v>
      </c>
      <c r="S129" s="13"/>
      <c r="T129" s="29"/>
      <c r="U129" s="13">
        <v>1918</v>
      </c>
      <c r="V129" s="9"/>
    </row>
    <row r="130" spans="1:22" x14ac:dyDescent="0.25">
      <c r="A130" s="49">
        <v>2016</v>
      </c>
      <c r="B130" s="48" t="s">
        <v>99</v>
      </c>
      <c r="C130" s="48" t="s">
        <v>99</v>
      </c>
      <c r="D130" s="48" t="s">
        <v>65</v>
      </c>
      <c r="E130" s="1" t="s">
        <v>63</v>
      </c>
      <c r="F130" s="2">
        <v>2403</v>
      </c>
      <c r="G130" s="3">
        <v>475</v>
      </c>
      <c r="H130" s="4">
        <v>19146127</v>
      </c>
      <c r="I130" s="4">
        <v>17946244</v>
      </c>
      <c r="J130" s="2">
        <f t="shared" ref="J130:J133" si="35">L130+N130+P130</f>
        <v>1357</v>
      </c>
      <c r="K130" s="5">
        <f t="shared" si="34"/>
        <v>56.471077819392427</v>
      </c>
      <c r="L130" s="6">
        <v>434</v>
      </c>
      <c r="M130" s="7">
        <f t="shared" si="23"/>
        <v>31.98231392778187</v>
      </c>
      <c r="N130" s="2">
        <v>463</v>
      </c>
      <c r="O130" s="7">
        <f t="shared" si="24"/>
        <v>34.119380987472368</v>
      </c>
      <c r="P130" s="2">
        <v>460</v>
      </c>
      <c r="Q130" s="7">
        <f t="shared" si="25"/>
        <v>33.898305084745765</v>
      </c>
      <c r="R130" s="8">
        <v>0</v>
      </c>
      <c r="S130" s="8">
        <v>58151.21</v>
      </c>
      <c r="T130" s="8">
        <v>13684.65</v>
      </c>
      <c r="U130" s="8">
        <v>27260.560000000001</v>
      </c>
      <c r="V130" s="9"/>
    </row>
    <row r="131" spans="1:22" x14ac:dyDescent="0.25">
      <c r="A131" s="49">
        <v>2016</v>
      </c>
      <c r="B131" s="48" t="s">
        <v>99</v>
      </c>
      <c r="C131" s="48" t="s">
        <v>99</v>
      </c>
      <c r="D131" s="48" t="s">
        <v>65</v>
      </c>
      <c r="E131" s="1" t="s">
        <v>64</v>
      </c>
      <c r="F131" s="2">
        <v>5236</v>
      </c>
      <c r="G131" s="3">
        <v>1093</v>
      </c>
      <c r="H131" s="4">
        <v>42628805</v>
      </c>
      <c r="I131" s="4">
        <v>39600193</v>
      </c>
      <c r="J131" s="2">
        <f t="shared" si="35"/>
        <v>4428</v>
      </c>
      <c r="K131" s="5">
        <f t="shared" si="34"/>
        <v>84.568372803666918</v>
      </c>
      <c r="L131" s="6">
        <v>868</v>
      </c>
      <c r="M131" s="7">
        <f t="shared" si="23"/>
        <v>19.602529358626921</v>
      </c>
      <c r="N131" s="2">
        <v>1470</v>
      </c>
      <c r="O131" s="7">
        <f t="shared" si="24"/>
        <v>33.197831978319783</v>
      </c>
      <c r="P131" s="2">
        <v>2090</v>
      </c>
      <c r="Q131" s="7">
        <f t="shared" si="25"/>
        <v>47.1996386630533</v>
      </c>
      <c r="R131" s="8">
        <v>66023.02</v>
      </c>
      <c r="S131" s="8">
        <v>0</v>
      </c>
      <c r="T131" s="8">
        <v>29879.06</v>
      </c>
      <c r="U131" s="8">
        <v>37187.74</v>
      </c>
      <c r="V131" s="9"/>
    </row>
    <row r="132" spans="1:22" x14ac:dyDescent="0.25">
      <c r="A132" s="49">
        <v>2016</v>
      </c>
      <c r="B132" s="48" t="s">
        <v>75</v>
      </c>
      <c r="C132" s="48" t="s">
        <v>75</v>
      </c>
      <c r="D132" s="48" t="s">
        <v>65</v>
      </c>
      <c r="E132" s="1" t="s">
        <v>63</v>
      </c>
      <c r="F132" s="25">
        <v>1399</v>
      </c>
      <c r="G132" s="26">
        <v>261</v>
      </c>
      <c r="H132" s="27">
        <v>12306000</v>
      </c>
      <c r="I132" s="27">
        <v>11528000</v>
      </c>
      <c r="J132" s="28">
        <f t="shared" si="35"/>
        <v>720</v>
      </c>
      <c r="K132" s="29">
        <f t="shared" si="34"/>
        <v>51.465332380271626</v>
      </c>
      <c r="L132" s="25">
        <v>202</v>
      </c>
      <c r="M132" s="30">
        <f t="shared" si="23"/>
        <v>28.055555555555557</v>
      </c>
      <c r="N132" s="25">
        <v>304</v>
      </c>
      <c r="O132" s="29">
        <f t="shared" si="24"/>
        <v>42.222222222222221</v>
      </c>
      <c r="P132" s="25">
        <v>214</v>
      </c>
      <c r="Q132" s="29">
        <f t="shared" si="25"/>
        <v>29.722222222222221</v>
      </c>
      <c r="R132" s="29">
        <v>27061.77</v>
      </c>
      <c r="S132" s="13">
        <v>0</v>
      </c>
      <c r="T132" s="29">
        <v>8453.74</v>
      </c>
      <c r="U132" s="13">
        <v>11288.33</v>
      </c>
      <c r="V132" s="10">
        <v>3653.74</v>
      </c>
    </row>
    <row r="133" spans="1:22" x14ac:dyDescent="0.25">
      <c r="A133" s="49">
        <v>2016</v>
      </c>
      <c r="B133" s="48" t="s">
        <v>75</v>
      </c>
      <c r="C133" s="48" t="s">
        <v>75</v>
      </c>
      <c r="D133" s="48" t="s">
        <v>65</v>
      </c>
      <c r="E133" s="1" t="s">
        <v>64</v>
      </c>
      <c r="F133" s="25">
        <v>1530</v>
      </c>
      <c r="G133" s="26">
        <v>275</v>
      </c>
      <c r="H133" s="27">
        <v>13511000</v>
      </c>
      <c r="I133" s="27">
        <v>12879000</v>
      </c>
      <c r="J133" s="28">
        <f t="shared" si="35"/>
        <v>1280</v>
      </c>
      <c r="K133" s="29">
        <f t="shared" si="34"/>
        <v>83.66013071895425</v>
      </c>
      <c r="L133" s="25">
        <v>254</v>
      </c>
      <c r="M133" s="30">
        <f t="shared" si="23"/>
        <v>19.84375</v>
      </c>
      <c r="N133" s="25">
        <v>398</v>
      </c>
      <c r="O133" s="29">
        <f t="shared" si="24"/>
        <v>31.09375</v>
      </c>
      <c r="P133" s="25">
        <v>628</v>
      </c>
      <c r="Q133" s="29">
        <f t="shared" si="25"/>
        <v>49.0625</v>
      </c>
      <c r="R133" s="29">
        <v>22074.68</v>
      </c>
      <c r="S133" s="13">
        <v>0</v>
      </c>
      <c r="T133" s="29">
        <v>9530.91</v>
      </c>
      <c r="U133" s="13">
        <v>11488.61</v>
      </c>
      <c r="V133" s="10">
        <v>3530.91</v>
      </c>
    </row>
    <row r="134" spans="1:22" x14ac:dyDescent="0.25">
      <c r="A134" s="49">
        <v>2016</v>
      </c>
      <c r="B134" s="48" t="s">
        <v>99</v>
      </c>
      <c r="C134" s="48" t="s">
        <v>99</v>
      </c>
      <c r="D134" s="48" t="s">
        <v>67</v>
      </c>
      <c r="E134" s="1" t="s">
        <v>78</v>
      </c>
      <c r="F134" s="2">
        <v>6147</v>
      </c>
      <c r="G134" s="3">
        <v>1740</v>
      </c>
      <c r="H134" s="4">
        <v>56629749</v>
      </c>
      <c r="I134" s="4">
        <v>46623495</v>
      </c>
      <c r="J134" s="2">
        <f t="shared" ref="J134:J144" si="36">L134+N134+P134</f>
        <v>2147</v>
      </c>
      <c r="K134" s="5">
        <f t="shared" si="34"/>
        <v>34.927606962746054</v>
      </c>
      <c r="L134" s="6">
        <v>367</v>
      </c>
      <c r="M134" s="7">
        <f t="shared" si="23"/>
        <v>17.093619003260365</v>
      </c>
      <c r="N134" s="2">
        <v>1127</v>
      </c>
      <c r="O134" s="7">
        <f t="shared" si="24"/>
        <v>52.491849091755938</v>
      </c>
      <c r="P134" s="2">
        <v>653</v>
      </c>
      <c r="Q134" s="7">
        <f t="shared" si="25"/>
        <v>30.414531904983697</v>
      </c>
      <c r="R134" s="8">
        <v>54286.92</v>
      </c>
      <c r="S134" s="8">
        <v>0</v>
      </c>
      <c r="T134" s="8">
        <v>22906.98</v>
      </c>
      <c r="U134" s="8">
        <v>14428.92</v>
      </c>
      <c r="V134" s="9"/>
    </row>
    <row r="135" spans="1:22" x14ac:dyDescent="0.25">
      <c r="A135" s="49">
        <v>2016</v>
      </c>
      <c r="B135" s="48" t="s">
        <v>99</v>
      </c>
      <c r="C135" s="48" t="s">
        <v>99</v>
      </c>
      <c r="D135" s="48" t="s">
        <v>67</v>
      </c>
      <c r="E135" s="1" t="s">
        <v>79</v>
      </c>
      <c r="F135" s="2">
        <v>7106</v>
      </c>
      <c r="G135" s="3">
        <v>1528</v>
      </c>
      <c r="H135" s="4">
        <v>66314611</v>
      </c>
      <c r="I135" s="4">
        <v>58179137</v>
      </c>
      <c r="J135" s="2">
        <f t="shared" si="36"/>
        <v>3984</v>
      </c>
      <c r="K135" s="5">
        <f t="shared" si="34"/>
        <v>56.06529693217</v>
      </c>
      <c r="L135" s="6">
        <v>379</v>
      </c>
      <c r="M135" s="7">
        <f t="shared" si="23"/>
        <v>9.513052208835342</v>
      </c>
      <c r="N135" s="2">
        <v>2338</v>
      </c>
      <c r="O135" s="7">
        <f t="shared" si="24"/>
        <v>58.684738955823292</v>
      </c>
      <c r="P135" s="2">
        <v>1267</v>
      </c>
      <c r="Q135" s="7">
        <f t="shared" si="25"/>
        <v>31.802208835341364</v>
      </c>
      <c r="R135" s="8">
        <v>112459.86</v>
      </c>
      <c r="S135" s="8">
        <v>0</v>
      </c>
      <c r="T135" s="8">
        <v>43052.56</v>
      </c>
      <c r="U135" s="8">
        <v>22261.47</v>
      </c>
      <c r="V135" s="9"/>
    </row>
    <row r="136" spans="1:22" x14ac:dyDescent="0.25">
      <c r="A136" s="49">
        <v>2016</v>
      </c>
      <c r="B136" s="48" t="s">
        <v>99</v>
      </c>
      <c r="C136" s="48" t="s">
        <v>99</v>
      </c>
      <c r="D136" s="48" t="s">
        <v>67</v>
      </c>
      <c r="E136" s="1" t="s">
        <v>80</v>
      </c>
      <c r="F136" s="2"/>
      <c r="G136" s="3"/>
      <c r="H136" s="4"/>
      <c r="I136" s="4"/>
      <c r="J136" s="2">
        <f t="shared" si="36"/>
        <v>948</v>
      </c>
      <c r="K136" s="5" t="e">
        <f t="shared" si="34"/>
        <v>#DIV/0!</v>
      </c>
      <c r="L136" s="6">
        <v>126</v>
      </c>
      <c r="M136" s="7">
        <f t="shared" si="23"/>
        <v>13.291139240506329</v>
      </c>
      <c r="N136" s="2">
        <v>406</v>
      </c>
      <c r="O136" s="7">
        <f t="shared" si="24"/>
        <v>42.827004219409282</v>
      </c>
      <c r="P136" s="2">
        <v>416</v>
      </c>
      <c r="Q136" s="7">
        <f t="shared" si="25"/>
        <v>43.881856540084385</v>
      </c>
      <c r="R136" s="8">
        <v>17037.330000000002</v>
      </c>
      <c r="S136" s="8">
        <v>0</v>
      </c>
      <c r="T136" s="8">
        <v>8335.82</v>
      </c>
      <c r="U136" s="8">
        <v>3102.17</v>
      </c>
      <c r="V136" s="9"/>
    </row>
    <row r="137" spans="1:22" x14ac:dyDescent="0.25">
      <c r="A137" s="49">
        <v>2016</v>
      </c>
      <c r="B137" s="48" t="s">
        <v>99</v>
      </c>
      <c r="C137" s="48" t="s">
        <v>99</v>
      </c>
      <c r="D137" s="48" t="s">
        <v>67</v>
      </c>
      <c r="E137" s="1" t="s">
        <v>150</v>
      </c>
      <c r="F137" s="2">
        <v>4352</v>
      </c>
      <c r="G137" s="3">
        <v>1067</v>
      </c>
      <c r="H137" s="4">
        <v>33802598</v>
      </c>
      <c r="I137" s="4">
        <v>31801086</v>
      </c>
      <c r="J137" s="2">
        <f t="shared" si="36"/>
        <v>1968</v>
      </c>
      <c r="K137" s="5">
        <f t="shared" si="34"/>
        <v>45.220588235294116</v>
      </c>
      <c r="L137" s="6">
        <v>422</v>
      </c>
      <c r="M137" s="7">
        <f t="shared" si="23"/>
        <v>21.443089430894307</v>
      </c>
      <c r="N137" s="2">
        <v>1052</v>
      </c>
      <c r="O137" s="7">
        <f t="shared" si="24"/>
        <v>53.455284552845526</v>
      </c>
      <c r="P137" s="2">
        <v>494</v>
      </c>
      <c r="Q137" s="7">
        <f t="shared" si="25"/>
        <v>25.101626016260163</v>
      </c>
      <c r="R137" s="8">
        <v>64099.51</v>
      </c>
      <c r="S137" s="8">
        <v>0</v>
      </c>
      <c r="T137" s="8">
        <v>25000</v>
      </c>
      <c r="U137" s="8">
        <v>22922.68</v>
      </c>
      <c r="V137" s="10">
        <v>12983.31</v>
      </c>
    </row>
    <row r="138" spans="1:22" x14ac:dyDescent="0.25">
      <c r="A138" s="49">
        <v>2016</v>
      </c>
      <c r="B138" s="48" t="s">
        <v>99</v>
      </c>
      <c r="C138" s="48" t="s">
        <v>99</v>
      </c>
      <c r="D138" s="48" t="s">
        <v>67</v>
      </c>
      <c r="E138" s="1" t="s">
        <v>66</v>
      </c>
      <c r="F138" s="2"/>
      <c r="G138" s="3"/>
      <c r="H138" s="4"/>
      <c r="I138" s="4"/>
      <c r="J138" s="2">
        <f t="shared" si="36"/>
        <v>627</v>
      </c>
      <c r="K138" s="5" t="e">
        <f t="shared" si="34"/>
        <v>#DIV/0!</v>
      </c>
      <c r="L138" s="6">
        <v>148</v>
      </c>
      <c r="M138" s="7">
        <f t="shared" si="23"/>
        <v>23.604465709728867</v>
      </c>
      <c r="N138" s="2">
        <v>338</v>
      </c>
      <c r="O138" s="7">
        <f t="shared" si="24"/>
        <v>53.907496012759168</v>
      </c>
      <c r="P138" s="2">
        <v>141</v>
      </c>
      <c r="Q138" s="7">
        <f t="shared" si="25"/>
        <v>22.488038277511961</v>
      </c>
      <c r="R138" s="8">
        <v>18403.29</v>
      </c>
      <c r="S138" s="8">
        <v>0</v>
      </c>
      <c r="T138" s="8">
        <v>7655.11</v>
      </c>
      <c r="U138" s="8">
        <v>5581.39</v>
      </c>
      <c r="V138" s="9"/>
    </row>
    <row r="139" spans="1:22" x14ac:dyDescent="0.25">
      <c r="A139" s="49">
        <v>2016</v>
      </c>
      <c r="B139" s="48" t="s">
        <v>75</v>
      </c>
      <c r="C139" s="48" t="s">
        <v>75</v>
      </c>
      <c r="D139" s="48" t="s">
        <v>67</v>
      </c>
      <c r="E139" s="1" t="s">
        <v>78</v>
      </c>
      <c r="F139" s="25"/>
      <c r="G139" s="26"/>
      <c r="H139" s="27"/>
      <c r="I139" s="27"/>
      <c r="J139" s="28">
        <f t="shared" si="36"/>
        <v>0</v>
      </c>
      <c r="K139" s="29" t="e">
        <f t="shared" si="34"/>
        <v>#DIV/0!</v>
      </c>
      <c r="L139" s="25">
        <v>0</v>
      </c>
      <c r="M139" s="30" t="e">
        <f t="shared" si="23"/>
        <v>#DIV/0!</v>
      </c>
      <c r="N139" s="25">
        <v>0</v>
      </c>
      <c r="O139" s="29" t="e">
        <f t="shared" si="24"/>
        <v>#DIV/0!</v>
      </c>
      <c r="P139" s="25">
        <v>0</v>
      </c>
      <c r="Q139" s="29" t="e">
        <f t="shared" si="25"/>
        <v>#DIV/0!</v>
      </c>
      <c r="R139" s="29">
        <v>7594.08</v>
      </c>
      <c r="S139" s="13"/>
      <c r="T139" s="29"/>
      <c r="U139" s="13">
        <v>122.44</v>
      </c>
      <c r="V139" s="9"/>
    </row>
    <row r="140" spans="1:22" x14ac:dyDescent="0.25">
      <c r="A140" s="49">
        <v>2016</v>
      </c>
      <c r="B140" s="48" t="s">
        <v>75</v>
      </c>
      <c r="C140" s="48" t="s">
        <v>75</v>
      </c>
      <c r="D140" s="48" t="s">
        <v>67</v>
      </c>
      <c r="E140" s="1" t="s">
        <v>79</v>
      </c>
      <c r="F140" s="25"/>
      <c r="G140" s="26"/>
      <c r="H140" s="27"/>
      <c r="I140" s="27"/>
      <c r="J140" s="28">
        <f t="shared" si="36"/>
        <v>0</v>
      </c>
      <c r="K140" s="29" t="e">
        <f t="shared" si="34"/>
        <v>#DIV/0!</v>
      </c>
      <c r="L140" s="25">
        <v>0</v>
      </c>
      <c r="M140" s="30" t="e">
        <f t="shared" si="23"/>
        <v>#DIV/0!</v>
      </c>
      <c r="N140" s="25">
        <v>0</v>
      </c>
      <c r="O140" s="29" t="e">
        <f t="shared" si="24"/>
        <v>#DIV/0!</v>
      </c>
      <c r="P140" s="25">
        <v>0</v>
      </c>
      <c r="Q140" s="29" t="e">
        <f t="shared" si="25"/>
        <v>#DIV/0!</v>
      </c>
      <c r="R140" s="29">
        <v>9413.81</v>
      </c>
      <c r="S140" s="13"/>
      <c r="T140" s="29"/>
      <c r="U140" s="13">
        <v>302</v>
      </c>
      <c r="V140" s="9"/>
    </row>
    <row r="141" spans="1:22" x14ac:dyDescent="0.25">
      <c r="A141" s="49">
        <v>2016</v>
      </c>
      <c r="B141" s="48" t="s">
        <v>75</v>
      </c>
      <c r="C141" s="48" t="s">
        <v>75</v>
      </c>
      <c r="D141" s="48" t="s">
        <v>67</v>
      </c>
      <c r="E141" s="1" t="s">
        <v>80</v>
      </c>
      <c r="F141" s="25"/>
      <c r="G141" s="26"/>
      <c r="H141" s="27"/>
      <c r="I141" s="27"/>
      <c r="J141" s="28">
        <f t="shared" si="36"/>
        <v>0</v>
      </c>
      <c r="K141" s="29" t="e">
        <f t="shared" si="34"/>
        <v>#DIV/0!</v>
      </c>
      <c r="L141" s="25">
        <v>0</v>
      </c>
      <c r="M141" s="30" t="e">
        <f t="shared" si="23"/>
        <v>#DIV/0!</v>
      </c>
      <c r="N141" s="25">
        <v>0</v>
      </c>
      <c r="O141" s="29" t="e">
        <f t="shared" si="24"/>
        <v>#DIV/0!</v>
      </c>
      <c r="P141" s="25">
        <v>0</v>
      </c>
      <c r="Q141" s="29" t="e">
        <f t="shared" si="25"/>
        <v>#DIV/0!</v>
      </c>
      <c r="R141" s="29">
        <v>570.85</v>
      </c>
      <c r="S141" s="13"/>
      <c r="T141" s="29"/>
      <c r="U141" s="13">
        <v>0</v>
      </c>
      <c r="V141" s="9"/>
    </row>
    <row r="142" spans="1:22" x14ac:dyDescent="0.25">
      <c r="A142" s="49">
        <v>2016</v>
      </c>
      <c r="B142" s="48" t="s">
        <v>75</v>
      </c>
      <c r="C142" s="48" t="s">
        <v>75</v>
      </c>
      <c r="D142" s="48" t="s">
        <v>67</v>
      </c>
      <c r="E142" s="1" t="s">
        <v>150</v>
      </c>
      <c r="F142" s="25"/>
      <c r="G142" s="26"/>
      <c r="H142" s="27"/>
      <c r="I142" s="27"/>
      <c r="J142" s="28">
        <f t="shared" si="36"/>
        <v>0</v>
      </c>
      <c r="K142" s="29" t="e">
        <f t="shared" si="34"/>
        <v>#DIV/0!</v>
      </c>
      <c r="L142" s="25">
        <v>0</v>
      </c>
      <c r="M142" s="30" t="e">
        <f t="shared" si="23"/>
        <v>#DIV/0!</v>
      </c>
      <c r="N142" s="25">
        <v>0</v>
      </c>
      <c r="O142" s="29" t="e">
        <f t="shared" si="24"/>
        <v>#DIV/0!</v>
      </c>
      <c r="P142" s="25">
        <v>0</v>
      </c>
      <c r="Q142" s="29" t="e">
        <f t="shared" si="25"/>
        <v>#DIV/0!</v>
      </c>
      <c r="R142" s="29">
        <v>5884.64</v>
      </c>
      <c r="S142" s="13"/>
      <c r="T142" s="29"/>
      <c r="U142" s="13">
        <v>0</v>
      </c>
      <c r="V142" s="9"/>
    </row>
    <row r="143" spans="1:22" x14ac:dyDescent="0.25">
      <c r="A143" s="49">
        <v>2016</v>
      </c>
      <c r="B143" s="48" t="s">
        <v>75</v>
      </c>
      <c r="C143" s="48" t="s">
        <v>75</v>
      </c>
      <c r="D143" s="48" t="s">
        <v>67</v>
      </c>
      <c r="E143" s="1" t="s">
        <v>66</v>
      </c>
      <c r="F143" s="25"/>
      <c r="G143" s="26"/>
      <c r="H143" s="27"/>
      <c r="I143" s="27"/>
      <c r="J143" s="28">
        <f t="shared" si="36"/>
        <v>0</v>
      </c>
      <c r="K143" s="29" t="e">
        <f t="shared" si="34"/>
        <v>#DIV/0!</v>
      </c>
      <c r="L143" s="25">
        <v>0</v>
      </c>
      <c r="M143" s="30" t="e">
        <f t="shared" si="23"/>
        <v>#DIV/0!</v>
      </c>
      <c r="N143" s="25">
        <v>0</v>
      </c>
      <c r="O143" s="29" t="e">
        <f t="shared" si="24"/>
        <v>#DIV/0!</v>
      </c>
      <c r="P143" s="25">
        <v>0</v>
      </c>
      <c r="Q143" s="29" t="e">
        <f t="shared" si="25"/>
        <v>#DIV/0!</v>
      </c>
      <c r="R143" s="29">
        <v>2294.2399999999998</v>
      </c>
      <c r="S143" s="13"/>
      <c r="T143" s="29"/>
      <c r="U143" s="13">
        <v>47.97</v>
      </c>
      <c r="V143" s="9"/>
    </row>
    <row r="144" spans="1:22" x14ac:dyDescent="0.25">
      <c r="A144" s="49">
        <v>2016</v>
      </c>
      <c r="B144" s="48" t="s">
        <v>75</v>
      </c>
      <c r="C144" s="48" t="s">
        <v>75</v>
      </c>
      <c r="D144" s="48" t="s">
        <v>67</v>
      </c>
      <c r="E144" s="1" t="s">
        <v>132</v>
      </c>
      <c r="F144" s="25">
        <v>1408</v>
      </c>
      <c r="G144" s="25">
        <v>350</v>
      </c>
      <c r="H144" s="27">
        <v>12872194.890000001</v>
      </c>
      <c r="I144" s="27">
        <v>11215504.640000001</v>
      </c>
      <c r="J144" s="39">
        <f t="shared" si="36"/>
        <v>387</v>
      </c>
      <c r="K144" s="29">
        <f t="shared" si="34"/>
        <v>27.485795454545453</v>
      </c>
      <c r="L144" s="25">
        <v>24</v>
      </c>
      <c r="M144" s="30">
        <f t="shared" si="23"/>
        <v>6.2015503875968996</v>
      </c>
      <c r="N144" s="25">
        <v>250</v>
      </c>
      <c r="O144" s="29">
        <f t="shared" si="24"/>
        <v>64.599483204134373</v>
      </c>
      <c r="P144" s="25">
        <v>113</v>
      </c>
      <c r="Q144" s="29">
        <f t="shared" si="25"/>
        <v>29.198966408268735</v>
      </c>
      <c r="R144" s="29">
        <f t="shared" ref="R144:S144" si="37">SUM(R139:R143)</f>
        <v>25757.619999999995</v>
      </c>
      <c r="S144" s="13">
        <f t="shared" si="37"/>
        <v>0</v>
      </c>
      <c r="T144" s="29">
        <v>10703.48</v>
      </c>
      <c r="U144" s="13">
        <v>1450.31</v>
      </c>
      <c r="V144" s="41">
        <v>3948.49</v>
      </c>
    </row>
    <row r="145" spans="1:22" x14ac:dyDescent="0.25">
      <c r="A145" s="49">
        <v>2016</v>
      </c>
      <c r="B145" s="48" t="s">
        <v>99</v>
      </c>
      <c r="C145" s="48" t="s">
        <v>99</v>
      </c>
      <c r="D145" s="48" t="s">
        <v>70</v>
      </c>
      <c r="E145" s="1" t="s">
        <v>138</v>
      </c>
      <c r="F145" s="2">
        <v>3847</v>
      </c>
      <c r="G145" s="3">
        <v>1088</v>
      </c>
      <c r="H145" s="4">
        <v>18883256</v>
      </c>
      <c r="I145" s="4">
        <v>16455876</v>
      </c>
      <c r="J145" s="2">
        <f t="shared" ref="J145:J154" si="38">L145+N145+P145</f>
        <v>2164</v>
      </c>
      <c r="K145" s="5">
        <f t="shared" si="34"/>
        <v>56.251624642578633</v>
      </c>
      <c r="L145" s="6">
        <v>526</v>
      </c>
      <c r="M145" s="7">
        <f t="shared" si="23"/>
        <v>24.306839186691313</v>
      </c>
      <c r="N145" s="2">
        <v>1218</v>
      </c>
      <c r="O145" s="7">
        <f t="shared" si="24"/>
        <v>56.284658040665434</v>
      </c>
      <c r="P145" s="2">
        <v>420</v>
      </c>
      <c r="Q145" s="7">
        <f t="shared" si="25"/>
        <v>19.408502772643253</v>
      </c>
      <c r="R145" s="8">
        <v>25707</v>
      </c>
      <c r="S145" s="8">
        <v>1402</v>
      </c>
      <c r="T145" s="8">
        <v>12336</v>
      </c>
      <c r="U145" s="8">
        <v>19132</v>
      </c>
      <c r="V145" s="9"/>
    </row>
    <row r="146" spans="1:22" x14ac:dyDescent="0.25">
      <c r="A146" s="49">
        <v>2016</v>
      </c>
      <c r="B146" s="48" t="s">
        <v>99</v>
      </c>
      <c r="C146" s="48" t="s">
        <v>99</v>
      </c>
      <c r="D146" s="48" t="s">
        <v>70</v>
      </c>
      <c r="E146" s="1" t="s">
        <v>68</v>
      </c>
      <c r="F146" s="2">
        <v>3453</v>
      </c>
      <c r="G146" s="3">
        <v>525</v>
      </c>
      <c r="H146" s="4">
        <v>26160427.329999998</v>
      </c>
      <c r="I146" s="4">
        <v>23803391.52</v>
      </c>
      <c r="J146" s="2">
        <f t="shared" si="38"/>
        <v>1925</v>
      </c>
      <c r="K146" s="5">
        <f t="shared" si="34"/>
        <v>55.748624384593107</v>
      </c>
      <c r="L146" s="6">
        <v>324</v>
      </c>
      <c r="M146" s="7">
        <f t="shared" si="23"/>
        <v>16.831168831168831</v>
      </c>
      <c r="N146" s="2">
        <v>1027</v>
      </c>
      <c r="O146" s="7">
        <f t="shared" si="24"/>
        <v>53.350649350649348</v>
      </c>
      <c r="P146" s="2">
        <v>574</v>
      </c>
      <c r="Q146" s="7">
        <f t="shared" si="25"/>
        <v>29.818181818181817</v>
      </c>
      <c r="R146" s="8">
        <v>91423.46</v>
      </c>
      <c r="S146" s="8">
        <v>4811.5600000000004</v>
      </c>
      <c r="T146" s="8">
        <v>17648.939999999999</v>
      </c>
      <c r="U146" s="8">
        <v>17251.8</v>
      </c>
      <c r="V146" s="9"/>
    </row>
    <row r="147" spans="1:22" x14ac:dyDescent="0.25">
      <c r="A147" s="49">
        <v>2016</v>
      </c>
      <c r="B147" s="48" t="s">
        <v>99</v>
      </c>
      <c r="C147" s="48" t="s">
        <v>99</v>
      </c>
      <c r="D147" s="48" t="s">
        <v>70</v>
      </c>
      <c r="E147" s="1" t="s">
        <v>139</v>
      </c>
      <c r="F147" s="2">
        <v>8819</v>
      </c>
      <c r="G147" s="3">
        <v>2479</v>
      </c>
      <c r="H147" s="4">
        <v>75830926.269999996</v>
      </c>
      <c r="I147" s="4">
        <v>64477959.18</v>
      </c>
      <c r="J147" s="2">
        <f t="shared" si="38"/>
        <v>9464</v>
      </c>
      <c r="K147" s="5">
        <f t="shared" si="34"/>
        <v>107.31375439392221</v>
      </c>
      <c r="L147" s="6">
        <v>1820</v>
      </c>
      <c r="M147" s="7">
        <f t="shared" si="23"/>
        <v>19.23076923076923</v>
      </c>
      <c r="N147" s="2">
        <v>3948</v>
      </c>
      <c r="O147" s="7">
        <f t="shared" si="24"/>
        <v>41.715976331360949</v>
      </c>
      <c r="P147" s="2">
        <v>3696</v>
      </c>
      <c r="Q147" s="7">
        <f t="shared" si="25"/>
        <v>39.053254437869825</v>
      </c>
      <c r="R147" s="8">
        <v>129399.39</v>
      </c>
      <c r="S147" s="8">
        <v>4456.3900000000003</v>
      </c>
      <c r="T147" s="8">
        <v>54003.38</v>
      </c>
      <c r="U147" s="8">
        <v>62604.41</v>
      </c>
      <c r="V147" s="10">
        <v>12363.58</v>
      </c>
    </row>
    <row r="148" spans="1:22" x14ac:dyDescent="0.25">
      <c r="A148" s="49">
        <v>2016</v>
      </c>
      <c r="B148" s="48" t="s">
        <v>99</v>
      </c>
      <c r="C148" s="48" t="s">
        <v>99</v>
      </c>
      <c r="D148" s="48" t="s">
        <v>70</v>
      </c>
      <c r="E148" s="1" t="s">
        <v>69</v>
      </c>
      <c r="F148" s="2">
        <v>2106</v>
      </c>
      <c r="G148" s="3">
        <v>504</v>
      </c>
      <c r="H148" s="4">
        <v>13302970.189999999</v>
      </c>
      <c r="I148" s="4">
        <v>11801506.960000001</v>
      </c>
      <c r="J148" s="2">
        <f t="shared" si="38"/>
        <v>1895</v>
      </c>
      <c r="K148" s="5">
        <f t="shared" si="34"/>
        <v>89.981006647673311</v>
      </c>
      <c r="L148" s="6">
        <v>708</v>
      </c>
      <c r="M148" s="7">
        <f t="shared" si="23"/>
        <v>37.361477572559366</v>
      </c>
      <c r="N148" s="2">
        <v>875</v>
      </c>
      <c r="O148" s="7">
        <f t="shared" si="24"/>
        <v>46.174142480211081</v>
      </c>
      <c r="P148" s="2">
        <v>312</v>
      </c>
      <c r="Q148" s="7">
        <f t="shared" si="25"/>
        <v>16.464379947229553</v>
      </c>
      <c r="R148" s="8">
        <v>70417.23</v>
      </c>
      <c r="S148" s="8">
        <v>3706.18</v>
      </c>
      <c r="T148" s="8">
        <v>10565.83</v>
      </c>
      <c r="U148" s="8">
        <v>19979.810000000001</v>
      </c>
      <c r="V148" s="9"/>
    </row>
    <row r="149" spans="1:22" x14ac:dyDescent="0.25">
      <c r="A149" s="49">
        <v>2016</v>
      </c>
      <c r="B149" s="48" t="s">
        <v>99</v>
      </c>
      <c r="C149" s="48" t="s">
        <v>99</v>
      </c>
      <c r="D149" s="48" t="s">
        <v>70</v>
      </c>
      <c r="E149" s="1" t="s">
        <v>140</v>
      </c>
      <c r="F149" s="2">
        <v>7146</v>
      </c>
      <c r="G149" s="3">
        <v>2003</v>
      </c>
      <c r="H149" s="4">
        <v>54659226</v>
      </c>
      <c r="I149" s="4">
        <v>49683980</v>
      </c>
      <c r="J149" s="2">
        <f t="shared" si="38"/>
        <v>4718</v>
      </c>
      <c r="K149" s="5">
        <f t="shared" si="34"/>
        <v>66.022949902043095</v>
      </c>
      <c r="L149" s="6">
        <v>1073</v>
      </c>
      <c r="M149" s="7">
        <f t="shared" si="23"/>
        <v>22.742687579482833</v>
      </c>
      <c r="N149" s="2">
        <v>2046</v>
      </c>
      <c r="O149" s="7">
        <f t="shared" si="24"/>
        <v>43.365832980076306</v>
      </c>
      <c r="P149" s="2">
        <v>1599</v>
      </c>
      <c r="Q149" s="7">
        <f t="shared" si="25"/>
        <v>33.891479440440868</v>
      </c>
      <c r="R149" s="8">
        <v>65874.259999999995</v>
      </c>
      <c r="S149" s="8">
        <v>3467.07</v>
      </c>
      <c r="T149" s="8">
        <v>39825.06</v>
      </c>
      <c r="U149" s="8">
        <v>54929.15</v>
      </c>
      <c r="V149" s="9"/>
    </row>
    <row r="150" spans="1:22" x14ac:dyDescent="0.25">
      <c r="A150" s="49">
        <v>2016</v>
      </c>
      <c r="B150" s="48" t="s">
        <v>99</v>
      </c>
      <c r="C150" s="48" t="s">
        <v>99</v>
      </c>
      <c r="D150" s="48" t="s">
        <v>70</v>
      </c>
      <c r="E150" s="1" t="s">
        <v>141</v>
      </c>
      <c r="F150" s="2">
        <v>11072</v>
      </c>
      <c r="G150" s="3">
        <v>2198</v>
      </c>
      <c r="H150" s="4">
        <v>93263513</v>
      </c>
      <c r="I150" s="4">
        <v>85775105</v>
      </c>
      <c r="J150" s="2">
        <f t="shared" si="38"/>
        <v>7567</v>
      </c>
      <c r="K150" s="5">
        <f t="shared" si="34"/>
        <v>68.343569364161851</v>
      </c>
      <c r="L150" s="6">
        <v>2013</v>
      </c>
      <c r="M150" s="7">
        <f t="shared" si="23"/>
        <v>26.602352319281088</v>
      </c>
      <c r="N150" s="2">
        <v>2578</v>
      </c>
      <c r="O150" s="7">
        <f t="shared" si="24"/>
        <v>34.068983745209465</v>
      </c>
      <c r="P150" s="2">
        <v>2976</v>
      </c>
      <c r="Q150" s="7">
        <f t="shared" si="25"/>
        <v>39.328663935509447</v>
      </c>
      <c r="R150" s="8">
        <v>98476.14</v>
      </c>
      <c r="S150" s="8">
        <v>6000</v>
      </c>
      <c r="T150" s="8">
        <v>71153.38</v>
      </c>
      <c r="U150" s="8">
        <v>49180</v>
      </c>
      <c r="V150" s="9"/>
    </row>
    <row r="151" spans="1:22" x14ac:dyDescent="0.25">
      <c r="A151" s="49">
        <v>2016</v>
      </c>
      <c r="B151" s="48" t="s">
        <v>99</v>
      </c>
      <c r="C151" s="48" t="s">
        <v>99</v>
      </c>
      <c r="D151" s="48" t="s">
        <v>70</v>
      </c>
      <c r="E151" s="1" t="s">
        <v>142</v>
      </c>
      <c r="F151" s="2">
        <v>3361</v>
      </c>
      <c r="G151" s="3">
        <v>955</v>
      </c>
      <c r="H151" s="4">
        <v>28620331</v>
      </c>
      <c r="I151" s="4">
        <v>26042388</v>
      </c>
      <c r="J151" s="2">
        <f t="shared" si="38"/>
        <v>2462</v>
      </c>
      <c r="K151" s="5">
        <f t="shared" si="34"/>
        <v>73.252008330853911</v>
      </c>
      <c r="L151" s="6">
        <v>262</v>
      </c>
      <c r="M151" s="7">
        <f t="shared" si="23"/>
        <v>10.641754670999187</v>
      </c>
      <c r="N151" s="2">
        <v>864</v>
      </c>
      <c r="O151" s="7">
        <f t="shared" si="24"/>
        <v>35.093419983753044</v>
      </c>
      <c r="P151" s="2">
        <v>1336</v>
      </c>
      <c r="Q151" s="7">
        <f t="shared" si="25"/>
        <v>54.264825345247765</v>
      </c>
      <c r="R151" s="4">
        <v>61669.49</v>
      </c>
      <c r="S151" s="4">
        <v>3245.77</v>
      </c>
      <c r="T151" s="4">
        <v>19933.18</v>
      </c>
      <c r="U151" s="8">
        <v>4710</v>
      </c>
      <c r="V151" s="9"/>
    </row>
    <row r="152" spans="1:22" x14ac:dyDescent="0.25">
      <c r="A152" s="49">
        <v>2016</v>
      </c>
      <c r="B152" s="48" t="s">
        <v>99</v>
      </c>
      <c r="C152" s="48" t="s">
        <v>99</v>
      </c>
      <c r="D152" s="48" t="s">
        <v>70</v>
      </c>
      <c r="E152" s="1" t="s">
        <v>143</v>
      </c>
      <c r="F152" s="2">
        <v>4741</v>
      </c>
      <c r="G152" s="3">
        <v>1056</v>
      </c>
      <c r="H152" s="4">
        <v>37410807</v>
      </c>
      <c r="I152" s="4">
        <v>35448170</v>
      </c>
      <c r="J152" s="2">
        <f t="shared" si="38"/>
        <v>4506</v>
      </c>
      <c r="K152" s="5">
        <f t="shared" si="34"/>
        <v>95.043239822822187</v>
      </c>
      <c r="L152" s="6">
        <v>815</v>
      </c>
      <c r="M152" s="7">
        <f t="shared" si="23"/>
        <v>18.086995117620951</v>
      </c>
      <c r="N152" s="2">
        <v>1581</v>
      </c>
      <c r="O152" s="7">
        <f t="shared" si="24"/>
        <v>35.086551264980024</v>
      </c>
      <c r="P152" s="2">
        <v>2110</v>
      </c>
      <c r="Q152" s="7">
        <f t="shared" si="25"/>
        <v>46.826453617399025</v>
      </c>
      <c r="R152" s="8">
        <v>39332</v>
      </c>
      <c r="S152" s="8">
        <v>2061</v>
      </c>
      <c r="T152" s="8">
        <v>26255</v>
      </c>
      <c r="U152" s="8">
        <v>43822</v>
      </c>
      <c r="V152" s="9"/>
    </row>
    <row r="153" spans="1:22" x14ac:dyDescent="0.25">
      <c r="A153" s="49">
        <v>2016</v>
      </c>
      <c r="B153" s="48" t="s">
        <v>99</v>
      </c>
      <c r="C153" s="48" t="s">
        <v>99</v>
      </c>
      <c r="D153" s="48" t="s">
        <v>70</v>
      </c>
      <c r="E153" s="1" t="s">
        <v>144</v>
      </c>
      <c r="F153" s="2">
        <v>5227</v>
      </c>
      <c r="G153" s="3">
        <v>1382</v>
      </c>
      <c r="H153" s="4">
        <v>32913988.469999999</v>
      </c>
      <c r="I153" s="4">
        <v>29860036.719999999</v>
      </c>
      <c r="J153" s="2">
        <f t="shared" si="38"/>
        <v>3799</v>
      </c>
      <c r="K153" s="5">
        <f t="shared" si="34"/>
        <v>72.680313755500293</v>
      </c>
      <c r="L153" s="6">
        <v>1121</v>
      </c>
      <c r="M153" s="7">
        <f t="shared" si="23"/>
        <v>29.50776520136878</v>
      </c>
      <c r="N153" s="2">
        <v>1219</v>
      </c>
      <c r="O153" s="7">
        <f t="shared" si="24"/>
        <v>32.087391418794418</v>
      </c>
      <c r="P153" s="2">
        <v>1459</v>
      </c>
      <c r="Q153" s="7">
        <f t="shared" si="25"/>
        <v>38.404843379836798</v>
      </c>
      <c r="R153" s="8">
        <v>48373.93</v>
      </c>
      <c r="S153" s="8">
        <v>2546.0100000000002</v>
      </c>
      <c r="T153" s="8">
        <v>23818.61</v>
      </c>
      <c r="U153" s="8">
        <v>54225.11</v>
      </c>
      <c r="V153" s="10">
        <v>89.73</v>
      </c>
    </row>
    <row r="154" spans="1:22" x14ac:dyDescent="0.25">
      <c r="A154" s="49">
        <v>2016</v>
      </c>
      <c r="B154" s="48" t="s">
        <v>75</v>
      </c>
      <c r="C154" s="48" t="s">
        <v>75</v>
      </c>
      <c r="D154" s="48" t="s">
        <v>70</v>
      </c>
      <c r="E154" s="1" t="s">
        <v>132</v>
      </c>
      <c r="F154" s="25">
        <v>3038</v>
      </c>
      <c r="G154" s="26">
        <v>886</v>
      </c>
      <c r="H154" s="27">
        <v>22463329</v>
      </c>
      <c r="I154" s="27">
        <v>19296273</v>
      </c>
      <c r="J154" s="28">
        <f t="shared" si="38"/>
        <v>1316</v>
      </c>
      <c r="K154" s="29">
        <f t="shared" si="34"/>
        <v>43.317972350230413</v>
      </c>
      <c r="L154" s="25">
        <v>184</v>
      </c>
      <c r="M154" s="30">
        <f t="shared" si="23"/>
        <v>13.98176291793313</v>
      </c>
      <c r="N154" s="25">
        <v>389</v>
      </c>
      <c r="O154" s="29">
        <f t="shared" si="24"/>
        <v>29.559270516717326</v>
      </c>
      <c r="P154" s="25">
        <v>743</v>
      </c>
      <c r="Q154" s="29">
        <f t="shared" si="25"/>
        <v>56.458966565349542</v>
      </c>
      <c r="R154" s="29">
        <v>0</v>
      </c>
      <c r="S154" s="13">
        <v>23671.200000000001</v>
      </c>
      <c r="T154" s="29">
        <v>15935.38</v>
      </c>
      <c r="U154" s="13">
        <v>5930.34</v>
      </c>
      <c r="V154" s="10">
        <v>3234.44</v>
      </c>
    </row>
    <row r="155" spans="1:22" x14ac:dyDescent="0.25">
      <c r="A155" s="49">
        <v>2016</v>
      </c>
      <c r="B155" s="48" t="s">
        <v>99</v>
      </c>
      <c r="C155" s="48" t="s">
        <v>99</v>
      </c>
      <c r="D155" s="48" t="s">
        <v>73</v>
      </c>
      <c r="E155" s="1" t="s">
        <v>145</v>
      </c>
      <c r="F155" s="2">
        <v>3161</v>
      </c>
      <c r="G155" s="3">
        <v>617</v>
      </c>
      <c r="H155" s="4">
        <v>33427639</v>
      </c>
      <c r="I155" s="4">
        <v>28880336</v>
      </c>
      <c r="J155" s="2">
        <f t="shared" ref="J155:J158" si="39">L155+N155+P155</f>
        <v>1831</v>
      </c>
      <c r="K155" s="5">
        <f t="shared" si="34"/>
        <v>57.924707371085098</v>
      </c>
      <c r="L155" s="6">
        <v>312</v>
      </c>
      <c r="M155" s="7">
        <f t="shared" si="23"/>
        <v>17.039868924085198</v>
      </c>
      <c r="N155" s="2">
        <v>465</v>
      </c>
      <c r="O155" s="7">
        <f t="shared" si="24"/>
        <v>25.395958492626981</v>
      </c>
      <c r="P155" s="2">
        <v>1054</v>
      </c>
      <c r="Q155" s="7">
        <f t="shared" si="25"/>
        <v>57.564172583287821</v>
      </c>
      <c r="R155" s="8">
        <v>37778.36</v>
      </c>
      <c r="S155" s="8">
        <v>0</v>
      </c>
      <c r="T155" s="8">
        <v>23084.28</v>
      </c>
      <c r="U155" s="8">
        <v>26222.34</v>
      </c>
      <c r="V155" s="9"/>
    </row>
    <row r="156" spans="1:22" x14ac:dyDescent="0.25">
      <c r="A156" s="49">
        <v>2016</v>
      </c>
      <c r="B156" s="48" t="s">
        <v>99</v>
      </c>
      <c r="C156" s="48" t="s">
        <v>99</v>
      </c>
      <c r="D156" s="48" t="s">
        <v>73</v>
      </c>
      <c r="E156" s="1" t="s">
        <v>146</v>
      </c>
      <c r="F156" s="2">
        <v>1595</v>
      </c>
      <c r="G156" s="3">
        <v>461</v>
      </c>
      <c r="H156" s="4">
        <v>13199003</v>
      </c>
      <c r="I156" s="4">
        <v>11780372</v>
      </c>
      <c r="J156" s="2">
        <f t="shared" si="39"/>
        <v>832</v>
      </c>
      <c r="K156" s="5">
        <f t="shared" si="34"/>
        <v>52.163009404388717</v>
      </c>
      <c r="L156" s="6">
        <v>136</v>
      </c>
      <c r="M156" s="7">
        <f t="shared" si="23"/>
        <v>16.346153846153847</v>
      </c>
      <c r="N156" s="2">
        <v>364</v>
      </c>
      <c r="O156" s="7">
        <f t="shared" si="24"/>
        <v>43.75</v>
      </c>
      <c r="P156" s="2">
        <v>332</v>
      </c>
      <c r="Q156" s="7">
        <f t="shared" si="25"/>
        <v>39.903846153846153</v>
      </c>
      <c r="R156" s="8">
        <v>13534.34</v>
      </c>
      <c r="S156" s="8">
        <v>0</v>
      </c>
      <c r="T156" s="8">
        <v>7788.79</v>
      </c>
      <c r="U156" s="8">
        <v>6757.04</v>
      </c>
      <c r="V156" s="9"/>
    </row>
    <row r="157" spans="1:22" x14ac:dyDescent="0.25">
      <c r="A157" s="49">
        <v>2016</v>
      </c>
      <c r="B157" s="48" t="s">
        <v>99</v>
      </c>
      <c r="C157" s="48" t="s">
        <v>99</v>
      </c>
      <c r="D157" s="48" t="s">
        <v>73</v>
      </c>
      <c r="E157" s="1" t="s">
        <v>71</v>
      </c>
      <c r="F157" s="2">
        <v>795</v>
      </c>
      <c r="G157" s="3">
        <v>202</v>
      </c>
      <c r="H157" s="4">
        <v>6532716.7999999998</v>
      </c>
      <c r="I157" s="4">
        <v>6148946.9100000001</v>
      </c>
      <c r="J157" s="2">
        <f t="shared" si="39"/>
        <v>342</v>
      </c>
      <c r="K157" s="5">
        <f t="shared" si="34"/>
        <v>43.018867924528301</v>
      </c>
      <c r="L157" s="6">
        <v>56</v>
      </c>
      <c r="M157" s="7">
        <f t="shared" si="23"/>
        <v>16.374269005847953</v>
      </c>
      <c r="N157" s="2">
        <v>77</v>
      </c>
      <c r="O157" s="7">
        <f t="shared" si="24"/>
        <v>22.514619883040936</v>
      </c>
      <c r="P157" s="2">
        <v>209</v>
      </c>
      <c r="Q157" s="7">
        <f t="shared" si="25"/>
        <v>61.111111111111114</v>
      </c>
      <c r="R157" s="8">
        <v>7009.34</v>
      </c>
      <c r="S157" s="8">
        <v>0</v>
      </c>
      <c r="T157" s="8">
        <v>4485.99</v>
      </c>
      <c r="U157" s="8">
        <v>2422.4899999999998</v>
      </c>
      <c r="V157" s="9"/>
    </row>
    <row r="158" spans="1:22" x14ac:dyDescent="0.25">
      <c r="A158" s="49">
        <v>2016</v>
      </c>
      <c r="B158" s="48" t="s">
        <v>99</v>
      </c>
      <c r="C158" s="48" t="s">
        <v>99</v>
      </c>
      <c r="D158" s="48" t="s">
        <v>73</v>
      </c>
      <c r="E158" s="1" t="s">
        <v>72</v>
      </c>
      <c r="F158" s="2">
        <v>5341</v>
      </c>
      <c r="G158" s="3">
        <v>1484</v>
      </c>
      <c r="H158" s="4">
        <v>54639794</v>
      </c>
      <c r="I158" s="4">
        <v>52028350</v>
      </c>
      <c r="J158" s="2">
        <f t="shared" si="39"/>
        <v>3124</v>
      </c>
      <c r="K158" s="5">
        <f t="shared" si="34"/>
        <v>58.490919303501215</v>
      </c>
      <c r="L158" s="6">
        <v>479</v>
      </c>
      <c r="M158" s="7">
        <f t="shared" si="23"/>
        <v>15.332906530089629</v>
      </c>
      <c r="N158" s="2">
        <v>1673</v>
      </c>
      <c r="O158" s="7">
        <f t="shared" si="24"/>
        <v>53.553137003841229</v>
      </c>
      <c r="P158" s="2">
        <v>972</v>
      </c>
      <c r="Q158" s="7">
        <f t="shared" si="25"/>
        <v>31.113956466069141</v>
      </c>
      <c r="R158" s="8">
        <v>46914</v>
      </c>
      <c r="S158" s="8">
        <v>0</v>
      </c>
      <c r="T158" s="8">
        <v>38154</v>
      </c>
      <c r="U158" s="8">
        <v>23793</v>
      </c>
      <c r="V158" s="10">
        <v>1473</v>
      </c>
    </row>
    <row r="159" spans="1:22" x14ac:dyDescent="0.25">
      <c r="A159" s="49">
        <v>2016</v>
      </c>
      <c r="B159" s="48" t="s">
        <v>75</v>
      </c>
      <c r="C159" s="48" t="s">
        <v>75</v>
      </c>
      <c r="D159" s="48" t="s">
        <v>73</v>
      </c>
      <c r="E159" s="1" t="s">
        <v>145</v>
      </c>
      <c r="F159" s="25">
        <f>SUM(3281+1066+748)</f>
        <v>5095</v>
      </c>
      <c r="G159" s="26">
        <v>1505</v>
      </c>
      <c r="H159" s="27">
        <f>SUM(34138474.71+11280481.01+8092615.97)</f>
        <v>53511571.689999998</v>
      </c>
      <c r="I159" s="27">
        <f>SUM(29211031.34+10103670.76+7249721.24)</f>
        <v>46564423.340000004</v>
      </c>
      <c r="J159" s="27">
        <f t="shared" ref="J159:Q159" si="40">SUM(6+0+1)</f>
        <v>7</v>
      </c>
      <c r="K159" s="27">
        <f t="shared" si="40"/>
        <v>7</v>
      </c>
      <c r="L159" s="27">
        <f t="shared" si="40"/>
        <v>7</v>
      </c>
      <c r="M159" s="27">
        <f t="shared" si="40"/>
        <v>7</v>
      </c>
      <c r="N159" s="27">
        <f t="shared" si="40"/>
        <v>7</v>
      </c>
      <c r="O159" s="27">
        <f t="shared" si="40"/>
        <v>7</v>
      </c>
      <c r="P159" s="27">
        <f t="shared" si="40"/>
        <v>7</v>
      </c>
      <c r="Q159" s="27">
        <f t="shared" si="40"/>
        <v>7</v>
      </c>
      <c r="R159" s="27">
        <v>63743.71</v>
      </c>
      <c r="S159" s="27"/>
      <c r="T159" s="27"/>
      <c r="U159" s="27">
        <v>13751.02</v>
      </c>
      <c r="V159" s="10"/>
    </row>
    <row r="160" spans="1:22" x14ac:dyDescent="0.25">
      <c r="A160" s="49">
        <v>2016</v>
      </c>
      <c r="B160" s="48" t="s">
        <v>75</v>
      </c>
      <c r="C160" s="48" t="s">
        <v>75</v>
      </c>
      <c r="D160" s="48" t="s">
        <v>73</v>
      </c>
      <c r="E160" s="1" t="s">
        <v>146</v>
      </c>
      <c r="F160" s="25">
        <v>643</v>
      </c>
      <c r="G160" s="26">
        <v>195</v>
      </c>
      <c r="H160" s="27">
        <f>SUM(3346857.58+2132985.8)</f>
        <v>5479843.3799999999</v>
      </c>
      <c r="I160" s="27">
        <f>SUM(2991771.82+1959894)</f>
        <v>4951665.82</v>
      </c>
      <c r="J160" s="28">
        <f t="shared" ref="J160:J162" si="41">L160+N160+P160</f>
        <v>381</v>
      </c>
      <c r="K160" s="29">
        <f t="shared" ref="K160:K162" si="42">(J160*100)/F160</f>
        <v>59.253499222395021</v>
      </c>
      <c r="L160" s="25">
        <v>76</v>
      </c>
      <c r="M160" s="30">
        <f t="shared" ref="M160:M162" si="43">(L160*100)/J160</f>
        <v>19.947506561679791</v>
      </c>
      <c r="N160" s="25">
        <v>163</v>
      </c>
      <c r="O160" s="29">
        <f t="shared" ref="O160:O162" si="44">(N160*100)/J160</f>
        <v>42.782152230971128</v>
      </c>
      <c r="P160" s="25">
        <v>142</v>
      </c>
      <c r="Q160" s="29">
        <f t="shared" ref="Q160:Q162" si="45">(P160*100)/J160</f>
        <v>37.270341207349084</v>
      </c>
      <c r="R160" s="29">
        <v>3792.99</v>
      </c>
      <c r="S160" s="13"/>
      <c r="T160" s="29"/>
      <c r="U160" s="13">
        <v>1779.45</v>
      </c>
      <c r="V160" s="9"/>
    </row>
    <row r="161" spans="1:22" x14ac:dyDescent="0.25">
      <c r="A161" s="49">
        <v>2016</v>
      </c>
      <c r="B161" s="48" t="s">
        <v>75</v>
      </c>
      <c r="C161" s="48" t="s">
        <v>75</v>
      </c>
      <c r="D161" s="48" t="s">
        <v>73</v>
      </c>
      <c r="E161" s="1" t="s">
        <v>71</v>
      </c>
      <c r="F161" s="25">
        <v>717</v>
      </c>
      <c r="G161" s="26">
        <v>217</v>
      </c>
      <c r="H161" s="27">
        <v>6365217.6699999999</v>
      </c>
      <c r="I161" s="27">
        <v>5288675.0999999996</v>
      </c>
      <c r="J161" s="28">
        <f t="shared" si="41"/>
        <v>472</v>
      </c>
      <c r="K161" s="29">
        <f t="shared" si="42"/>
        <v>65.829846582984658</v>
      </c>
      <c r="L161" s="25">
        <v>109</v>
      </c>
      <c r="M161" s="30">
        <f t="shared" si="43"/>
        <v>23.093220338983052</v>
      </c>
      <c r="N161" s="25">
        <v>82</v>
      </c>
      <c r="O161" s="29">
        <f t="shared" si="44"/>
        <v>17.372881355932204</v>
      </c>
      <c r="P161" s="25">
        <v>281</v>
      </c>
      <c r="Q161" s="29">
        <f t="shared" si="45"/>
        <v>59.533898305084747</v>
      </c>
      <c r="R161" s="29">
        <v>5597.9</v>
      </c>
      <c r="S161" s="13"/>
      <c r="T161" s="29"/>
      <c r="U161" s="13">
        <v>2460.77</v>
      </c>
      <c r="V161" s="9"/>
    </row>
    <row r="162" spans="1:22" x14ac:dyDescent="0.25">
      <c r="A162" s="49">
        <v>2016</v>
      </c>
      <c r="B162" s="48" t="s">
        <v>75</v>
      </c>
      <c r="C162" s="48" t="s">
        <v>75</v>
      </c>
      <c r="D162" s="48" t="s">
        <v>73</v>
      </c>
      <c r="E162" s="1" t="s">
        <v>72</v>
      </c>
      <c r="F162" s="42">
        <f>SUM(779+454)</f>
        <v>1233</v>
      </c>
      <c r="G162" s="42">
        <f>SUM(167+101)</f>
        <v>268</v>
      </c>
      <c r="H162" s="43">
        <f>SUM(7265177.62+3384862.12)</f>
        <v>10650039.74</v>
      </c>
      <c r="I162" s="43">
        <f>SUM(5252443.93+2812263.33)</f>
        <v>8064707.2599999998</v>
      </c>
      <c r="J162" s="44">
        <f t="shared" si="41"/>
        <v>700</v>
      </c>
      <c r="K162" s="43">
        <f t="shared" si="42"/>
        <v>56.772100567721004</v>
      </c>
      <c r="L162" s="42">
        <v>82</v>
      </c>
      <c r="M162" s="45">
        <f t="shared" si="43"/>
        <v>11.714285714285714</v>
      </c>
      <c r="N162" s="42">
        <v>357</v>
      </c>
      <c r="O162" s="43">
        <f t="shared" si="44"/>
        <v>51</v>
      </c>
      <c r="P162" s="42">
        <v>261</v>
      </c>
      <c r="Q162" s="43">
        <f t="shared" si="45"/>
        <v>37.285714285714285</v>
      </c>
      <c r="R162" s="43">
        <v>4416.03</v>
      </c>
      <c r="S162" s="46"/>
      <c r="T162" s="43"/>
      <c r="U162" s="46">
        <v>2464.81</v>
      </c>
      <c r="V162" s="47"/>
    </row>
    <row r="163" spans="1:22" x14ac:dyDescent="0.25">
      <c r="A163" s="49">
        <v>2016</v>
      </c>
      <c r="B163" s="48" t="s">
        <v>75</v>
      </c>
      <c r="C163" s="48" t="s">
        <v>75</v>
      </c>
      <c r="D163" s="48" t="s">
        <v>73</v>
      </c>
      <c r="E163" s="1" t="s">
        <v>132</v>
      </c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13">
        <v>15436.01</v>
      </c>
      <c r="T163" s="29">
        <v>48121.56</v>
      </c>
      <c r="U163" s="9"/>
      <c r="V163" s="41">
        <v>3479.28</v>
      </c>
    </row>
  </sheetData>
  <pageMargins left="0.11811023622047245" right="0.11811023622047245" top="0.74803149606299213" bottom="0.74803149606299213" header="0.31496062992125984" footer="0.31496062992125984"/>
  <pageSetup paperSize="9" scale="7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CE-EC 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Donato</dc:creator>
  <cp:lastModifiedBy>Francesco FR. Randazzo</cp:lastModifiedBy>
  <cp:lastPrinted>2017-05-18T13:07:36Z</cp:lastPrinted>
  <dcterms:created xsi:type="dcterms:W3CDTF">2017-05-02T08:29:18Z</dcterms:created>
  <dcterms:modified xsi:type="dcterms:W3CDTF">2017-06-30T17:16:05Z</dcterms:modified>
</cp:coreProperties>
</file>