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95" windowWidth="20730" windowHeight="1149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L168" i="1" l="1"/>
  <c r="K168" i="1"/>
  <c r="J168" i="1"/>
  <c r="G168" i="1"/>
  <c r="F168" i="1"/>
  <c r="O167" i="1"/>
  <c r="N167" i="1"/>
  <c r="M167" i="1"/>
  <c r="I167" i="1"/>
  <c r="H167" i="1"/>
  <c r="L166" i="1"/>
  <c r="K166" i="1"/>
  <c r="J166" i="1"/>
  <c r="G166" i="1"/>
  <c r="F166" i="1"/>
  <c r="L165" i="1"/>
  <c r="K165" i="1"/>
  <c r="J165" i="1"/>
  <c r="G165" i="1"/>
  <c r="F165" i="1"/>
  <c r="O160" i="1"/>
  <c r="N160" i="1"/>
  <c r="M160" i="1"/>
  <c r="I160" i="1"/>
  <c r="H160" i="1"/>
  <c r="O159" i="1"/>
  <c r="N159" i="1"/>
  <c r="M159" i="1"/>
  <c r="I159" i="1"/>
  <c r="H159" i="1"/>
  <c r="O158" i="1"/>
  <c r="N158" i="1"/>
  <c r="M158" i="1"/>
  <c r="I158" i="1"/>
  <c r="H158" i="1"/>
  <c r="O157" i="1"/>
  <c r="N157" i="1"/>
  <c r="M157" i="1"/>
  <c r="I157" i="1"/>
  <c r="H157" i="1"/>
  <c r="O156" i="1"/>
  <c r="N156" i="1"/>
  <c r="M156" i="1"/>
  <c r="I156" i="1"/>
  <c r="H156" i="1"/>
  <c r="O155" i="1"/>
  <c r="N155" i="1"/>
  <c r="M155" i="1"/>
  <c r="I155" i="1"/>
  <c r="H155" i="1"/>
  <c r="O154" i="1"/>
  <c r="N154" i="1"/>
  <c r="M154" i="1"/>
  <c r="I154" i="1"/>
  <c r="H154" i="1"/>
  <c r="O153" i="1"/>
  <c r="N153" i="1"/>
  <c r="M153" i="1"/>
  <c r="I153" i="1"/>
  <c r="H153" i="1"/>
  <c r="O152" i="1"/>
  <c r="N152" i="1"/>
  <c r="M152" i="1"/>
  <c r="I152" i="1"/>
  <c r="H152" i="1"/>
  <c r="O92" i="1"/>
  <c r="N92" i="1"/>
  <c r="M92" i="1"/>
  <c r="H92" i="1"/>
  <c r="F92" i="1"/>
  <c r="I92" i="1" s="1"/>
  <c r="O142" i="1"/>
  <c r="N142" i="1"/>
  <c r="M142" i="1"/>
  <c r="I142" i="1"/>
  <c r="H142" i="1"/>
  <c r="O138" i="1"/>
  <c r="N138" i="1"/>
  <c r="M138" i="1"/>
  <c r="I138" i="1"/>
  <c r="H138" i="1"/>
  <c r="O137" i="1"/>
  <c r="N137" i="1"/>
  <c r="M137" i="1"/>
  <c r="I137" i="1"/>
  <c r="H137" i="1"/>
  <c r="O134" i="1"/>
  <c r="N134" i="1"/>
  <c r="M134" i="1"/>
  <c r="I134" i="1"/>
  <c r="H134" i="1"/>
  <c r="O133" i="1"/>
  <c r="N133" i="1"/>
  <c r="M133" i="1"/>
  <c r="I133" i="1"/>
  <c r="H133" i="1"/>
  <c r="O132" i="1"/>
  <c r="N132" i="1"/>
  <c r="M132" i="1"/>
  <c r="I132" i="1"/>
  <c r="H132" i="1"/>
  <c r="O131" i="1"/>
  <c r="N131" i="1"/>
  <c r="M131" i="1"/>
  <c r="I131" i="1"/>
  <c r="H131" i="1"/>
  <c r="O130" i="1"/>
  <c r="N130" i="1"/>
  <c r="M130" i="1"/>
  <c r="I130" i="1"/>
  <c r="H130" i="1"/>
  <c r="O124" i="1"/>
  <c r="N124" i="1"/>
  <c r="M124" i="1"/>
  <c r="I124" i="1"/>
  <c r="H124" i="1"/>
  <c r="O122" i="1"/>
  <c r="N122" i="1"/>
  <c r="M122" i="1"/>
  <c r="I122" i="1"/>
  <c r="O121" i="1"/>
  <c r="N121" i="1"/>
  <c r="M121" i="1"/>
  <c r="I121" i="1"/>
  <c r="O120" i="1"/>
  <c r="N120" i="1"/>
  <c r="M120" i="1"/>
  <c r="I120" i="1"/>
  <c r="O119" i="1"/>
  <c r="N119" i="1"/>
  <c r="M119" i="1"/>
  <c r="I119" i="1"/>
  <c r="O118" i="1"/>
  <c r="N118" i="1"/>
  <c r="M118" i="1"/>
  <c r="I118" i="1"/>
  <c r="O112" i="1"/>
  <c r="N112" i="1"/>
  <c r="M112" i="1"/>
  <c r="I112" i="1"/>
  <c r="H112" i="1"/>
  <c r="O111" i="1"/>
  <c r="N111" i="1"/>
  <c r="M111" i="1"/>
  <c r="I111" i="1"/>
  <c r="H111" i="1"/>
  <c r="O110" i="1"/>
  <c r="N110" i="1"/>
  <c r="M110" i="1"/>
  <c r="I110" i="1"/>
  <c r="H110" i="1"/>
  <c r="O109" i="1"/>
  <c r="N109" i="1"/>
  <c r="M109" i="1"/>
  <c r="I109" i="1"/>
  <c r="H109" i="1"/>
  <c r="O104" i="1"/>
  <c r="N104" i="1"/>
  <c r="M104" i="1"/>
  <c r="I104" i="1"/>
  <c r="H104" i="1"/>
  <c r="O103" i="1"/>
  <c r="N103" i="1"/>
  <c r="M103" i="1"/>
  <c r="I103" i="1"/>
  <c r="H103" i="1"/>
  <c r="O102" i="1"/>
  <c r="N102" i="1"/>
  <c r="M102" i="1"/>
  <c r="I102" i="1"/>
  <c r="H102" i="1"/>
  <c r="O101" i="1"/>
  <c r="N101" i="1"/>
  <c r="M101" i="1"/>
  <c r="I101" i="1"/>
  <c r="H101" i="1"/>
  <c r="O100" i="1"/>
  <c r="N100" i="1"/>
  <c r="M100" i="1"/>
  <c r="I100" i="1"/>
  <c r="H100" i="1"/>
  <c r="O91" i="1"/>
  <c r="N91" i="1"/>
  <c r="M91" i="1"/>
  <c r="I91" i="1"/>
  <c r="H91" i="1"/>
  <c r="O90" i="1"/>
  <c r="N90" i="1"/>
  <c r="M90" i="1"/>
  <c r="I90" i="1"/>
  <c r="H90" i="1"/>
  <c r="O89" i="1"/>
  <c r="N89" i="1"/>
  <c r="M89" i="1"/>
  <c r="I89" i="1"/>
  <c r="H89" i="1"/>
  <c r="O88" i="1"/>
  <c r="N88" i="1"/>
  <c r="M88" i="1"/>
  <c r="I88" i="1"/>
  <c r="H88" i="1"/>
  <c r="O83" i="1"/>
  <c r="N83" i="1"/>
  <c r="M83" i="1"/>
  <c r="I83" i="1"/>
  <c r="H83" i="1"/>
  <c r="O82" i="1"/>
  <c r="N82" i="1"/>
  <c r="M82" i="1"/>
  <c r="I82" i="1"/>
  <c r="H82" i="1"/>
  <c r="O81" i="1"/>
  <c r="N81" i="1"/>
  <c r="M81" i="1"/>
  <c r="I81" i="1"/>
  <c r="H81" i="1"/>
  <c r="O80" i="1"/>
  <c r="N80" i="1"/>
  <c r="M80" i="1"/>
  <c r="I80" i="1"/>
  <c r="H80" i="1"/>
  <c r="O79" i="1"/>
  <c r="N79" i="1"/>
  <c r="M79" i="1"/>
  <c r="I79" i="1"/>
  <c r="H79" i="1"/>
  <c r="O78" i="1"/>
  <c r="N78" i="1"/>
  <c r="M78" i="1"/>
  <c r="I78" i="1"/>
  <c r="H78" i="1"/>
  <c r="O77" i="1"/>
  <c r="N77" i="1"/>
  <c r="M77" i="1"/>
  <c r="I77" i="1"/>
  <c r="H77" i="1"/>
  <c r="O76" i="1"/>
  <c r="N76" i="1"/>
  <c r="M76" i="1"/>
  <c r="I76" i="1"/>
  <c r="H76" i="1"/>
  <c r="O75" i="1"/>
  <c r="N75" i="1"/>
  <c r="M75" i="1"/>
  <c r="I75" i="1"/>
  <c r="H75" i="1"/>
  <c r="O74" i="1"/>
  <c r="N74" i="1"/>
  <c r="M74" i="1"/>
  <c r="I74" i="1"/>
  <c r="H74" i="1"/>
  <c r="O73" i="1"/>
  <c r="N73" i="1"/>
  <c r="M73" i="1"/>
  <c r="I73" i="1"/>
  <c r="H73" i="1"/>
  <c r="O56" i="1"/>
  <c r="N56" i="1"/>
  <c r="M56" i="1"/>
  <c r="I56" i="1"/>
  <c r="H56" i="1"/>
  <c r="O32" i="1"/>
  <c r="N32" i="1"/>
  <c r="M32" i="1"/>
  <c r="I32" i="1"/>
  <c r="H32" i="1"/>
  <c r="O31" i="1"/>
  <c r="N31" i="1"/>
  <c r="M31" i="1"/>
  <c r="I31" i="1"/>
  <c r="H31" i="1"/>
  <c r="O30" i="1"/>
  <c r="N30" i="1"/>
  <c r="M30" i="1"/>
  <c r="I30" i="1"/>
  <c r="H30" i="1"/>
  <c r="O29" i="1"/>
  <c r="N29" i="1"/>
  <c r="M29" i="1"/>
  <c r="I29" i="1"/>
  <c r="H29" i="1"/>
  <c r="O28" i="1"/>
  <c r="N28" i="1"/>
  <c r="M28" i="1"/>
  <c r="I28" i="1"/>
  <c r="H28" i="1"/>
  <c r="O27" i="1"/>
  <c r="N27" i="1"/>
  <c r="M27" i="1"/>
  <c r="I27" i="1"/>
  <c r="H27" i="1"/>
  <c r="O26" i="1"/>
  <c r="N26" i="1"/>
  <c r="M26" i="1"/>
  <c r="I26" i="1"/>
  <c r="H26" i="1"/>
  <c r="O25" i="1"/>
  <c r="N25" i="1"/>
  <c r="M25" i="1"/>
  <c r="I25" i="1"/>
  <c r="H25" i="1"/>
  <c r="H33" i="1"/>
  <c r="I33" i="1"/>
  <c r="M33" i="1"/>
  <c r="N33" i="1"/>
  <c r="H34" i="1"/>
  <c r="I34" i="1"/>
  <c r="M34" i="1"/>
  <c r="N34" i="1"/>
  <c r="O15" i="1"/>
  <c r="N15" i="1"/>
  <c r="M15" i="1"/>
  <c r="I15" i="1"/>
  <c r="H15" i="1"/>
  <c r="O14" i="1"/>
  <c r="N14" i="1"/>
  <c r="M14" i="1"/>
  <c r="I14" i="1"/>
  <c r="H14" i="1"/>
  <c r="O13" i="1"/>
  <c r="N13" i="1"/>
  <c r="M13" i="1"/>
  <c r="I13" i="1"/>
  <c r="H13" i="1"/>
  <c r="O12" i="1"/>
  <c r="N12" i="1"/>
  <c r="M12" i="1"/>
  <c r="I12" i="1"/>
  <c r="H12" i="1"/>
  <c r="O11" i="1"/>
  <c r="N11" i="1"/>
  <c r="M11" i="1"/>
  <c r="I11" i="1"/>
  <c r="H11" i="1"/>
  <c r="O10" i="1"/>
  <c r="N10" i="1"/>
  <c r="M10" i="1"/>
  <c r="I10" i="1"/>
  <c r="H10" i="1"/>
  <c r="O9" i="1"/>
  <c r="N9" i="1"/>
  <c r="M9" i="1"/>
  <c r="I9" i="1"/>
  <c r="H9" i="1"/>
  <c r="H16" i="1"/>
  <c r="I16" i="1"/>
  <c r="M16" i="1"/>
  <c r="N16" i="1"/>
  <c r="O16" i="1"/>
  <c r="H17" i="1"/>
  <c r="I17" i="1"/>
  <c r="M17" i="1"/>
  <c r="N17" i="1"/>
  <c r="O17" i="1"/>
  <c r="H18" i="1"/>
  <c r="I18" i="1"/>
  <c r="M18" i="1"/>
  <c r="N18" i="1"/>
  <c r="O18" i="1"/>
  <c r="H19" i="1"/>
  <c r="I19" i="1"/>
  <c r="M19" i="1"/>
  <c r="N19" i="1"/>
  <c r="O19" i="1"/>
  <c r="H20" i="1"/>
  <c r="I20" i="1"/>
  <c r="M20" i="1"/>
  <c r="N20" i="1"/>
  <c r="O20" i="1"/>
  <c r="H21" i="1"/>
  <c r="I21" i="1"/>
  <c r="M21" i="1"/>
  <c r="N21" i="1"/>
  <c r="O21" i="1"/>
  <c r="O164" i="1"/>
  <c r="N164" i="1"/>
  <c r="M164" i="1"/>
  <c r="I164" i="1"/>
  <c r="H164" i="1"/>
  <c r="O163" i="1"/>
  <c r="N163" i="1"/>
  <c r="M163" i="1"/>
  <c r="I163" i="1"/>
  <c r="H163" i="1"/>
  <c r="O162" i="1"/>
  <c r="N162" i="1"/>
  <c r="M162" i="1"/>
  <c r="I162" i="1"/>
  <c r="H162" i="1"/>
  <c r="O161" i="1"/>
  <c r="N161" i="1"/>
  <c r="M161" i="1"/>
  <c r="I161" i="1"/>
  <c r="H161" i="1"/>
  <c r="O151" i="1"/>
  <c r="N151" i="1"/>
  <c r="M151" i="1"/>
  <c r="I151" i="1"/>
  <c r="H151" i="1"/>
  <c r="O150" i="1"/>
  <c r="N150" i="1"/>
  <c r="M150" i="1"/>
  <c r="I150" i="1"/>
  <c r="H150" i="1"/>
  <c r="O149" i="1"/>
  <c r="N149" i="1"/>
  <c r="M149" i="1"/>
  <c r="I149" i="1"/>
  <c r="H149" i="1"/>
  <c r="O148" i="1"/>
  <c r="N148" i="1"/>
  <c r="M148" i="1"/>
  <c r="I148" i="1"/>
  <c r="H148" i="1"/>
  <c r="O147" i="1"/>
  <c r="N147" i="1"/>
  <c r="M147" i="1"/>
  <c r="I147" i="1"/>
  <c r="H147" i="1"/>
  <c r="O146" i="1"/>
  <c r="N146" i="1"/>
  <c r="M146" i="1"/>
  <c r="I146" i="1"/>
  <c r="H146" i="1"/>
  <c r="O145" i="1"/>
  <c r="N145" i="1"/>
  <c r="M145" i="1"/>
  <c r="I145" i="1"/>
  <c r="H145" i="1"/>
  <c r="O144" i="1"/>
  <c r="N144" i="1"/>
  <c r="M144" i="1"/>
  <c r="I144" i="1"/>
  <c r="H144" i="1"/>
  <c r="O143" i="1"/>
  <c r="N143" i="1"/>
  <c r="M143" i="1"/>
  <c r="I143" i="1"/>
  <c r="H143" i="1"/>
  <c r="O141" i="1"/>
  <c r="N141" i="1"/>
  <c r="M141" i="1"/>
  <c r="I141" i="1"/>
  <c r="H141" i="1"/>
  <c r="O140" i="1"/>
  <c r="N140" i="1"/>
  <c r="M140" i="1"/>
  <c r="I140" i="1"/>
  <c r="H140" i="1"/>
  <c r="O139" i="1"/>
  <c r="N139" i="1"/>
  <c r="M139" i="1"/>
  <c r="I139" i="1"/>
  <c r="H139" i="1"/>
  <c r="O136" i="1"/>
  <c r="N136" i="1"/>
  <c r="M136" i="1"/>
  <c r="I136" i="1"/>
  <c r="H136" i="1"/>
  <c r="O135" i="1"/>
  <c r="N135" i="1"/>
  <c r="M135" i="1"/>
  <c r="I135" i="1"/>
  <c r="H135" i="1"/>
  <c r="O129" i="1"/>
  <c r="N129" i="1"/>
  <c r="M129" i="1"/>
  <c r="I129" i="1"/>
  <c r="H129" i="1"/>
  <c r="O128" i="1"/>
  <c r="N128" i="1"/>
  <c r="M128" i="1"/>
  <c r="I128" i="1"/>
  <c r="H128" i="1"/>
  <c r="O127" i="1"/>
  <c r="N127" i="1"/>
  <c r="M127" i="1"/>
  <c r="I127" i="1"/>
  <c r="H127" i="1"/>
  <c r="O126" i="1"/>
  <c r="N126" i="1"/>
  <c r="M126" i="1"/>
  <c r="I126" i="1"/>
  <c r="H126" i="1"/>
  <c r="O125" i="1"/>
  <c r="N125" i="1"/>
  <c r="M125" i="1"/>
  <c r="I125" i="1"/>
  <c r="H125" i="1"/>
  <c r="O123" i="1"/>
  <c r="N123" i="1"/>
  <c r="M123" i="1"/>
  <c r="I123" i="1"/>
  <c r="H123" i="1"/>
  <c r="O117" i="1"/>
  <c r="N117" i="1"/>
  <c r="M117" i="1"/>
  <c r="I117" i="1"/>
  <c r="H117" i="1"/>
  <c r="O116" i="1"/>
  <c r="N116" i="1"/>
  <c r="M116" i="1"/>
  <c r="I116" i="1"/>
  <c r="H116" i="1"/>
  <c r="O115" i="1"/>
  <c r="N115" i="1"/>
  <c r="M115" i="1"/>
  <c r="I115" i="1"/>
  <c r="H115" i="1"/>
  <c r="O114" i="1"/>
  <c r="N114" i="1"/>
  <c r="M114" i="1"/>
  <c r="I114" i="1"/>
  <c r="H114" i="1"/>
  <c r="O113" i="1"/>
  <c r="N113" i="1"/>
  <c r="M113" i="1"/>
  <c r="I113" i="1"/>
  <c r="H113" i="1"/>
  <c r="O108" i="1"/>
  <c r="N108" i="1"/>
  <c r="M108" i="1"/>
  <c r="I108" i="1"/>
  <c r="H108" i="1"/>
  <c r="O107" i="1"/>
  <c r="N107" i="1"/>
  <c r="M107" i="1"/>
  <c r="I107" i="1"/>
  <c r="H107" i="1"/>
  <c r="O106" i="1"/>
  <c r="N106" i="1"/>
  <c r="M106" i="1"/>
  <c r="I106" i="1"/>
  <c r="H106" i="1"/>
  <c r="O105" i="1"/>
  <c r="N105" i="1"/>
  <c r="M105" i="1"/>
  <c r="I105" i="1"/>
  <c r="H105" i="1"/>
  <c r="O99" i="1"/>
  <c r="N99" i="1"/>
  <c r="M99" i="1"/>
  <c r="I99" i="1"/>
  <c r="H99" i="1"/>
  <c r="O98" i="1"/>
  <c r="N98" i="1"/>
  <c r="M98" i="1"/>
  <c r="I98" i="1"/>
  <c r="H98" i="1"/>
  <c r="O97" i="1"/>
  <c r="N97" i="1"/>
  <c r="M97" i="1"/>
  <c r="I97" i="1"/>
  <c r="H97" i="1"/>
  <c r="O96" i="1"/>
  <c r="N96" i="1"/>
  <c r="M96" i="1"/>
  <c r="I96" i="1"/>
  <c r="H96" i="1"/>
  <c r="O95" i="1"/>
  <c r="N95" i="1"/>
  <c r="M95" i="1"/>
  <c r="I95" i="1"/>
  <c r="H95" i="1"/>
  <c r="O94" i="1"/>
  <c r="N94" i="1"/>
  <c r="M94" i="1"/>
  <c r="I94" i="1"/>
  <c r="H94" i="1"/>
  <c r="O93" i="1"/>
  <c r="N93" i="1"/>
  <c r="M93" i="1"/>
  <c r="I93" i="1"/>
  <c r="H93" i="1"/>
  <c r="O87" i="1"/>
  <c r="N87" i="1"/>
  <c r="M87" i="1"/>
  <c r="I87" i="1"/>
  <c r="H87" i="1"/>
  <c r="O86" i="1"/>
  <c r="N86" i="1"/>
  <c r="M86" i="1"/>
  <c r="I86" i="1"/>
  <c r="H86" i="1"/>
  <c r="O85" i="1"/>
  <c r="N85" i="1"/>
  <c r="M85" i="1"/>
  <c r="I85" i="1"/>
  <c r="H85" i="1"/>
  <c r="O84" i="1"/>
  <c r="N84" i="1"/>
  <c r="M84" i="1"/>
  <c r="I84" i="1"/>
  <c r="H84" i="1"/>
  <c r="O72" i="1"/>
  <c r="N72" i="1"/>
  <c r="M72" i="1"/>
  <c r="I72" i="1"/>
  <c r="H72" i="1"/>
  <c r="O71" i="1"/>
  <c r="N71" i="1"/>
  <c r="M71" i="1"/>
  <c r="I71" i="1"/>
  <c r="H71" i="1"/>
  <c r="O70" i="1"/>
  <c r="N70" i="1"/>
  <c r="M70" i="1"/>
  <c r="I70" i="1"/>
  <c r="H70" i="1"/>
  <c r="O69" i="1"/>
  <c r="N69" i="1"/>
  <c r="M69" i="1"/>
  <c r="I69" i="1"/>
  <c r="H69" i="1"/>
  <c r="O68" i="1"/>
  <c r="N68" i="1"/>
  <c r="M68" i="1"/>
  <c r="I68" i="1"/>
  <c r="H68" i="1"/>
  <c r="O67" i="1"/>
  <c r="N67" i="1"/>
  <c r="M67" i="1"/>
  <c r="I67" i="1"/>
  <c r="H67" i="1"/>
  <c r="O66" i="1"/>
  <c r="N66" i="1"/>
  <c r="M66" i="1"/>
  <c r="I66" i="1"/>
  <c r="H66" i="1"/>
  <c r="O65" i="1"/>
  <c r="N65" i="1"/>
  <c r="M65" i="1"/>
  <c r="I65" i="1"/>
  <c r="H65" i="1"/>
  <c r="O64" i="1"/>
  <c r="N64" i="1"/>
  <c r="M64" i="1"/>
  <c r="I64" i="1"/>
  <c r="H64" i="1"/>
  <c r="O63" i="1"/>
  <c r="N63" i="1"/>
  <c r="M63" i="1"/>
  <c r="I63" i="1"/>
  <c r="H63" i="1"/>
  <c r="O62" i="1"/>
  <c r="N62" i="1"/>
  <c r="M62" i="1"/>
  <c r="I62" i="1"/>
  <c r="H62" i="1"/>
  <c r="O61" i="1"/>
  <c r="N61" i="1"/>
  <c r="M61" i="1"/>
  <c r="I61" i="1"/>
  <c r="H61" i="1"/>
  <c r="O60" i="1"/>
  <c r="N60" i="1"/>
  <c r="M60" i="1"/>
  <c r="I60" i="1"/>
  <c r="H60" i="1"/>
  <c r="O59" i="1"/>
  <c r="N59" i="1"/>
  <c r="M59" i="1"/>
  <c r="I59" i="1"/>
  <c r="H59" i="1"/>
  <c r="O58" i="1"/>
  <c r="N58" i="1"/>
  <c r="M58" i="1"/>
  <c r="I58" i="1"/>
  <c r="H58" i="1"/>
  <c r="O57" i="1"/>
  <c r="N57" i="1"/>
  <c r="M57" i="1"/>
  <c r="I57" i="1"/>
  <c r="H57" i="1"/>
  <c r="O55" i="1"/>
  <c r="N55" i="1"/>
  <c r="M55" i="1"/>
  <c r="I55" i="1"/>
  <c r="H55" i="1"/>
  <c r="O54" i="1"/>
  <c r="N54" i="1"/>
  <c r="M54" i="1"/>
  <c r="I54" i="1"/>
  <c r="H54" i="1"/>
  <c r="O53" i="1"/>
  <c r="N53" i="1"/>
  <c r="M53" i="1"/>
  <c r="I53" i="1"/>
  <c r="H53" i="1"/>
  <c r="O52" i="1"/>
  <c r="N52" i="1"/>
  <c r="M52" i="1"/>
  <c r="I52" i="1"/>
  <c r="H52" i="1"/>
  <c r="O51" i="1"/>
  <c r="N51" i="1"/>
  <c r="M51" i="1"/>
  <c r="I51" i="1"/>
  <c r="H51" i="1"/>
  <c r="O50" i="1"/>
  <c r="N50" i="1"/>
  <c r="M50" i="1"/>
  <c r="I50" i="1"/>
  <c r="H50" i="1"/>
  <c r="O49" i="1"/>
  <c r="N49" i="1"/>
  <c r="M49" i="1"/>
  <c r="I49" i="1"/>
  <c r="H49" i="1"/>
  <c r="O48" i="1"/>
  <c r="N48" i="1"/>
  <c r="M48" i="1"/>
  <c r="I48" i="1"/>
  <c r="H48" i="1"/>
  <c r="O47" i="1"/>
  <c r="N47" i="1"/>
  <c r="M47" i="1"/>
  <c r="I47" i="1"/>
  <c r="H47" i="1"/>
  <c r="O46" i="1"/>
  <c r="N46" i="1"/>
  <c r="M46" i="1"/>
  <c r="I46" i="1"/>
  <c r="H46" i="1"/>
  <c r="O45" i="1"/>
  <c r="N45" i="1"/>
  <c r="M45" i="1"/>
  <c r="I45" i="1"/>
  <c r="H45" i="1"/>
  <c r="O44" i="1"/>
  <c r="N44" i="1"/>
  <c r="M44" i="1"/>
  <c r="I44" i="1"/>
  <c r="H44" i="1"/>
  <c r="O43" i="1"/>
  <c r="N43" i="1"/>
  <c r="M43" i="1"/>
  <c r="I43" i="1"/>
  <c r="H43" i="1"/>
  <c r="O42" i="1"/>
  <c r="N42" i="1"/>
  <c r="M42" i="1"/>
  <c r="I42" i="1"/>
  <c r="H42" i="1"/>
  <c r="O41" i="1"/>
  <c r="N41" i="1"/>
  <c r="M41" i="1"/>
  <c r="I41" i="1"/>
  <c r="H41" i="1"/>
  <c r="O40" i="1"/>
  <c r="N40" i="1"/>
  <c r="M40" i="1"/>
  <c r="I40" i="1"/>
  <c r="H40" i="1"/>
  <c r="O39" i="1"/>
  <c r="N39" i="1"/>
  <c r="M39" i="1"/>
  <c r="I39" i="1"/>
  <c r="H39" i="1"/>
  <c r="O38" i="1"/>
  <c r="N38" i="1"/>
  <c r="M38" i="1"/>
  <c r="I38" i="1"/>
  <c r="H38" i="1"/>
  <c r="O37" i="1"/>
  <c r="N37" i="1"/>
  <c r="M37" i="1"/>
  <c r="I37" i="1"/>
  <c r="H37" i="1"/>
  <c r="O36" i="1"/>
  <c r="N36" i="1"/>
  <c r="M36" i="1"/>
  <c r="I36" i="1"/>
  <c r="H36" i="1"/>
  <c r="O35" i="1"/>
  <c r="N35" i="1"/>
  <c r="M35" i="1"/>
  <c r="I35" i="1"/>
  <c r="H35" i="1"/>
  <c r="O34" i="1"/>
  <c r="O33" i="1"/>
  <c r="O24" i="1"/>
  <c r="N24" i="1"/>
  <c r="M24" i="1"/>
  <c r="I24" i="1"/>
  <c r="H24" i="1"/>
  <c r="O23" i="1"/>
  <c r="N23" i="1"/>
  <c r="M23" i="1"/>
  <c r="I23" i="1"/>
  <c r="H23" i="1"/>
  <c r="O22" i="1"/>
  <c r="N22" i="1"/>
  <c r="M22" i="1"/>
  <c r="I22" i="1"/>
  <c r="H22" i="1"/>
  <c r="O8" i="1"/>
  <c r="N8" i="1"/>
  <c r="M8" i="1"/>
  <c r="I8" i="1"/>
  <c r="H8" i="1"/>
  <c r="O7" i="1"/>
  <c r="N7" i="1"/>
  <c r="M7" i="1"/>
  <c r="I7" i="1"/>
  <c r="H7" i="1"/>
  <c r="O6" i="1"/>
  <c r="N6" i="1"/>
  <c r="M6" i="1"/>
  <c r="I6" i="1"/>
  <c r="H6" i="1"/>
  <c r="O5" i="1"/>
  <c r="N5" i="1"/>
  <c r="M5" i="1"/>
  <c r="I5" i="1"/>
  <c r="H5" i="1"/>
  <c r="O4" i="1"/>
  <c r="N4" i="1"/>
  <c r="M4" i="1"/>
  <c r="I4" i="1"/>
  <c r="H4" i="1"/>
  <c r="O3" i="1"/>
  <c r="N3" i="1"/>
  <c r="M3" i="1"/>
  <c r="I3" i="1"/>
  <c r="H3" i="1"/>
  <c r="O2" i="1"/>
  <c r="N2" i="1"/>
  <c r="M2" i="1"/>
  <c r="I2" i="1"/>
  <c r="H2" i="1"/>
  <c r="O168" i="1" l="1"/>
  <c r="I165" i="1"/>
  <c r="I166" i="1"/>
  <c r="M165" i="1"/>
  <c r="H168" i="1"/>
  <c r="O166" i="1"/>
  <c r="H165" i="1"/>
  <c r="N166" i="1"/>
  <c r="O165" i="1"/>
  <c r="M166" i="1"/>
  <c r="N168" i="1"/>
  <c r="N165" i="1"/>
  <c r="H166" i="1"/>
  <c r="I168" i="1"/>
  <c r="M168" i="1"/>
</calcChain>
</file>

<file path=xl/sharedStrings.xml><?xml version="1.0" encoding="utf-8"?>
<sst xmlns="http://schemas.openxmlformats.org/spreadsheetml/2006/main" count="683" uniqueCount="145">
  <si>
    <t>CASSA EDILE</t>
  </si>
  <si>
    <t>ADDETTI  ATTIVI</t>
  </si>
  <si>
    <t>AZIENDE ATTIVE</t>
  </si>
  <si>
    <t>TOT ISCRITTI O.O.S.S.</t>
  </si>
  <si>
    <t>% SIND.</t>
  </si>
  <si>
    <t>FENEAL</t>
  </si>
  <si>
    <t>FILLEA</t>
  </si>
  <si>
    <t>FENEAL%</t>
  </si>
  <si>
    <t>FILCA%</t>
  </si>
  <si>
    <t>FILLEA%</t>
  </si>
  <si>
    <t>VENEZIA</t>
  </si>
  <si>
    <t>BELLUNO</t>
  </si>
  <si>
    <t>TREVISO</t>
  </si>
  <si>
    <t>PADOVA</t>
  </si>
  <si>
    <t>ROVIGO</t>
  </si>
  <si>
    <t>VICENZA</t>
  </si>
  <si>
    <t>VERONA</t>
  </si>
  <si>
    <t>VENETO</t>
  </si>
  <si>
    <t>PIACENZA</t>
  </si>
  <si>
    <t>PARMA</t>
  </si>
  <si>
    <t>FERRARA</t>
  </si>
  <si>
    <t>RAVENNA</t>
  </si>
  <si>
    <t>EMILIA ROMAGNA</t>
  </si>
  <si>
    <t>AOSTA</t>
  </si>
  <si>
    <t>TORINO</t>
  </si>
  <si>
    <t>VERCELLI</t>
  </si>
  <si>
    <t>BIELLA</t>
  </si>
  <si>
    <t>VERBANIA</t>
  </si>
  <si>
    <t>NOVARA</t>
  </si>
  <si>
    <t>ALESSANDRIA</t>
  </si>
  <si>
    <t>ASTI</t>
  </si>
  <si>
    <t>CUNEO</t>
  </si>
  <si>
    <t>PIEMONTE</t>
  </si>
  <si>
    <t>GENOVA</t>
  </si>
  <si>
    <t>IMPERIA</t>
  </si>
  <si>
    <t>LA SPEZIA</t>
  </si>
  <si>
    <t>SAVONA</t>
  </si>
  <si>
    <t>LIGURIA</t>
  </si>
  <si>
    <t>BERGAMO</t>
  </si>
  <si>
    <t>BRESCIA</t>
  </si>
  <si>
    <t>COMO</t>
  </si>
  <si>
    <t>LECCO</t>
  </si>
  <si>
    <t>CREMONA</t>
  </si>
  <si>
    <t>MANTOVA</t>
  </si>
  <si>
    <t>MILANO</t>
  </si>
  <si>
    <t>PAVIA</t>
  </si>
  <si>
    <t>SONDRIO</t>
  </si>
  <si>
    <t>VARESE</t>
  </si>
  <si>
    <t>LOMBARDIA</t>
  </si>
  <si>
    <t>BOLZANO</t>
  </si>
  <si>
    <t>TRENTO</t>
  </si>
  <si>
    <t>UDINE</t>
  </si>
  <si>
    <t>TRIESTE</t>
  </si>
  <si>
    <t>PORDENONE</t>
  </si>
  <si>
    <t>GORIZIA</t>
  </si>
  <si>
    <t>MASSA CARRARA</t>
  </si>
  <si>
    <t>LUCCA</t>
  </si>
  <si>
    <t>PISTOIA</t>
  </si>
  <si>
    <t>PRATO</t>
  </si>
  <si>
    <t>FIRENZE</t>
  </si>
  <si>
    <t>PISA</t>
  </si>
  <si>
    <t>LIVORNO</t>
  </si>
  <si>
    <t>SIENA</t>
  </si>
  <si>
    <t>GROSSETO</t>
  </si>
  <si>
    <t>AREZZO</t>
  </si>
  <si>
    <t>TOSCANA</t>
  </si>
  <si>
    <t>ANCONA</t>
  </si>
  <si>
    <t>ASCOLI PICENO</t>
  </si>
  <si>
    <t>MARCHE</t>
  </si>
  <si>
    <t>PERUGIA</t>
  </si>
  <si>
    <t>TERNI</t>
  </si>
  <si>
    <t>UMBRIA</t>
  </si>
  <si>
    <t>VITERBO</t>
  </si>
  <si>
    <t>RIETI</t>
  </si>
  <si>
    <t>ROMA</t>
  </si>
  <si>
    <t>LATINA</t>
  </si>
  <si>
    <t>FROSINONE</t>
  </si>
  <si>
    <t>LAZIO</t>
  </si>
  <si>
    <t>CHIETI</t>
  </si>
  <si>
    <t>L'AQUILA</t>
  </si>
  <si>
    <t>PESCARA</t>
  </si>
  <si>
    <t>TERAMO</t>
  </si>
  <si>
    <t>ABRUZZO</t>
  </si>
  <si>
    <t>AVELLINO</t>
  </si>
  <si>
    <t>BENEVENTO</t>
  </si>
  <si>
    <t>CASERTA</t>
  </si>
  <si>
    <t>NAPOLI</t>
  </si>
  <si>
    <t>SALERNO</t>
  </si>
  <si>
    <t>CAMPANIA</t>
  </si>
  <si>
    <t>MOLISE</t>
  </si>
  <si>
    <t>BARI</t>
  </si>
  <si>
    <t>FOGGIA</t>
  </si>
  <si>
    <t>LECCE</t>
  </si>
  <si>
    <t>TARANTO</t>
  </si>
  <si>
    <t>BRINDISI</t>
  </si>
  <si>
    <t>PUGLIA</t>
  </si>
  <si>
    <t>MATERA</t>
  </si>
  <si>
    <t>POTENZA</t>
  </si>
  <si>
    <t>BASILICATA</t>
  </si>
  <si>
    <t>COSENZA</t>
  </si>
  <si>
    <t>CATANZARO</t>
  </si>
  <si>
    <t>PALERMO</t>
  </si>
  <si>
    <t>MESSINA</t>
  </si>
  <si>
    <t>AGRIGENTO</t>
  </si>
  <si>
    <t>CALTANISSETTA</t>
  </si>
  <si>
    <t>CATANIA</t>
  </si>
  <si>
    <t>ENNA</t>
  </si>
  <si>
    <t>RAGUSA</t>
  </si>
  <si>
    <t>SIRACUSA</t>
  </si>
  <si>
    <t>TRAPANI</t>
  </si>
  <si>
    <t>SICILIA</t>
  </si>
  <si>
    <t>SASSARI</t>
  </si>
  <si>
    <t>NUORO</t>
  </si>
  <si>
    <t>ORISTANO</t>
  </si>
  <si>
    <t>CAGLIARI</t>
  </si>
  <si>
    <t>SARDEGNA</t>
  </si>
  <si>
    <t>REGIONE</t>
  </si>
  <si>
    <t>EDILCASSA</t>
  </si>
  <si>
    <t>FRIULI VENEZIA GIULIA</t>
  </si>
  <si>
    <t>CALABRIA</t>
  </si>
  <si>
    <t>SOTTOENTE</t>
  </si>
  <si>
    <t>PROVINCIA</t>
  </si>
  <si>
    <t>ENTE BILATERALE</t>
  </si>
  <si>
    <t>REGGIO E.</t>
  </si>
  <si>
    <t>BOLOGNA</t>
  </si>
  <si>
    <t>PESARO-URBINO</t>
  </si>
  <si>
    <t>MACERATA</t>
  </si>
  <si>
    <t>REGGIO C.</t>
  </si>
  <si>
    <t>COOP</t>
  </si>
  <si>
    <t>CALEC</t>
  </si>
  <si>
    <t>CEDA</t>
  </si>
  <si>
    <t>CERT</t>
  </si>
  <si>
    <t>FALEA</t>
  </si>
  <si>
    <t>CEDAM</t>
  </si>
  <si>
    <t>ANNO</t>
  </si>
  <si>
    <t>FILCA</t>
  </si>
  <si>
    <t>CEDAIIER</t>
  </si>
  <si>
    <t>MODENA</t>
  </si>
  <si>
    <t>RIMINI</t>
  </si>
  <si>
    <t>CESENA</t>
  </si>
  <si>
    <t/>
  </si>
  <si>
    <t>Prov. Aut. Bolzano</t>
  </si>
  <si>
    <t>Prov. Aut. Trento</t>
  </si>
  <si>
    <t>FORLÌ-CESENA</t>
  </si>
  <si>
    <t>VAL D'AOSTA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</si>
</sst>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H"/>
    </font>
    <font>
      <sz val="10"/>
      <color theme="1"/>
      <name val="TH"/>
    </font>
    <font>
      <sz val="14"/>
      <color theme="1"/>
      <name val="TH"/>
    </font>
    <font>
      <sz val="10"/>
      <name val="TH"/>
    </font>
    <font>
      <sz val="10"/>
      <color rgb="FF0070C0"/>
      <name val="TH"/>
    </font>
    <font>
      <sz val="10"/>
      <color theme="3"/>
      <name val="TH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5" fillId="2" borderId="3" xfId="0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10" fontId="5" fillId="2" borderId="7" xfId="2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43" fontId="5" fillId="2" borderId="7" xfId="1" applyNumberFormat="1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horizontal="center" vertical="center"/>
    </xf>
    <xf numFmtId="4" fontId="5" fillId="2" borderId="5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center" vertical="center"/>
    </xf>
    <xf numFmtId="43" fontId="3" fillId="2" borderId="3" xfId="1" applyNumberFormat="1" applyFont="1" applyFill="1" applyBorder="1" applyAlignment="1">
      <alignment horizontal="center" vertical="center"/>
    </xf>
    <xf numFmtId="0" fontId="0" fillId="0" borderId="3" xfId="0" applyBorder="1"/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/>
    <xf numFmtId="3" fontId="7" fillId="2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topLeftCell="A4" workbookViewId="0">
      <selection activeCell="C26" sqref="C26"/>
    </sheetView>
  </sheetViews>
  <sheetFormatPr defaultRowHeight="15"/>
  <cols>
    <col min="1" max="1" width="15.5703125" customWidth="1"/>
    <col min="2" max="2" width="27.140625" customWidth="1"/>
    <col min="3" max="3" width="27.7109375" customWidth="1"/>
    <col min="4" max="4" width="21.140625" customWidth="1"/>
    <col min="5" max="5" width="19.140625" customWidth="1"/>
    <col min="6" max="6" width="19.28515625" customWidth="1"/>
    <col min="7" max="7" width="18" customWidth="1"/>
    <col min="8" max="8" width="21.5703125" customWidth="1"/>
    <col min="9" max="9" width="9.7109375" customWidth="1"/>
    <col min="10" max="10" width="8.140625" bestFit="1" customWidth="1"/>
    <col min="11" max="11" width="7.5703125" bestFit="1" customWidth="1"/>
    <col min="12" max="12" width="7.7109375" bestFit="1" customWidth="1"/>
    <col min="13" max="13" width="10.42578125" customWidth="1"/>
    <col min="14" max="14" width="9.140625" customWidth="1"/>
    <col min="15" max="15" width="13.28515625" customWidth="1"/>
  </cols>
  <sheetData>
    <row r="1" spans="1:15" ht="18">
      <c r="A1" s="27" t="s">
        <v>134</v>
      </c>
      <c r="B1" s="25" t="s">
        <v>122</v>
      </c>
      <c r="C1" s="25" t="s">
        <v>120</v>
      </c>
      <c r="D1" s="25" t="s">
        <v>116</v>
      </c>
      <c r="E1" s="25" t="s">
        <v>121</v>
      </c>
      <c r="F1" s="18" t="s">
        <v>1</v>
      </c>
      <c r="G1" s="18" t="s">
        <v>2</v>
      </c>
      <c r="H1" s="19" t="s">
        <v>3</v>
      </c>
      <c r="I1" s="20" t="s">
        <v>4</v>
      </c>
      <c r="J1" s="21" t="s">
        <v>5</v>
      </c>
      <c r="K1" s="21" t="s">
        <v>135</v>
      </c>
      <c r="L1" s="22" t="s">
        <v>6</v>
      </c>
      <c r="M1" s="23" t="s">
        <v>7</v>
      </c>
      <c r="N1" s="17" t="s">
        <v>8</v>
      </c>
      <c r="O1" s="24" t="s">
        <v>9</v>
      </c>
    </row>
    <row r="2" spans="1:15">
      <c r="A2" s="28">
        <v>2016</v>
      </c>
      <c r="B2" s="16" t="s">
        <v>0</v>
      </c>
      <c r="C2" s="16" t="s">
        <v>0</v>
      </c>
      <c r="D2" s="16" t="s">
        <v>17</v>
      </c>
      <c r="E2" s="1" t="s">
        <v>10</v>
      </c>
      <c r="F2" s="2">
        <v>6252</v>
      </c>
      <c r="G2" s="2">
        <v>1039</v>
      </c>
      <c r="H2" s="3">
        <f t="shared" ref="H2:H8" si="0">SUM(J2:L2)</f>
        <v>3406</v>
      </c>
      <c r="I2" s="4">
        <f t="shared" ref="I2:I33" si="1">SUM(J2:L2)/F2</f>
        <v>0.54478566858605249</v>
      </c>
      <c r="J2" s="2">
        <v>566</v>
      </c>
      <c r="K2" s="2">
        <v>1681</v>
      </c>
      <c r="L2" s="5">
        <v>1159</v>
      </c>
      <c r="M2" s="6">
        <f>J2/(J2+K2+L2)%</f>
        <v>16.617733411626542</v>
      </c>
      <c r="N2" s="7">
        <f>K2/(J2+K2+L2)%</f>
        <v>49.354081033470344</v>
      </c>
      <c r="O2" s="8">
        <f>L2/(J2+K2+L2)%</f>
        <v>34.028185554903111</v>
      </c>
    </row>
    <row r="3" spans="1:15">
      <c r="A3" s="28">
        <v>2016</v>
      </c>
      <c r="B3" s="16" t="s">
        <v>0</v>
      </c>
      <c r="C3" s="16" t="s">
        <v>0</v>
      </c>
      <c r="D3" s="16" t="s">
        <v>17</v>
      </c>
      <c r="E3" s="1" t="s">
        <v>11</v>
      </c>
      <c r="F3" s="2">
        <v>2923</v>
      </c>
      <c r="G3" s="2">
        <v>456</v>
      </c>
      <c r="H3" s="3">
        <f t="shared" si="0"/>
        <v>1919</v>
      </c>
      <c r="I3" s="4">
        <f t="shared" si="1"/>
        <v>0.65651727677044136</v>
      </c>
      <c r="J3" s="2">
        <v>164</v>
      </c>
      <c r="K3" s="2">
        <v>447</v>
      </c>
      <c r="L3" s="5">
        <v>1308</v>
      </c>
      <c r="M3" s="6">
        <f t="shared" ref="M3:M15" si="2">J3/(J3+K3+L3)%</f>
        <v>8.546117769671703</v>
      </c>
      <c r="N3" s="7">
        <f t="shared" ref="N3:N15" si="3">K3/(J3+K3+L3)%</f>
        <v>23.293381969775922</v>
      </c>
      <c r="O3" s="8">
        <f t="shared" ref="O3:O15" si="4">L3/(J3+K3+L3)%</f>
        <v>68.160500260552368</v>
      </c>
    </row>
    <row r="4" spans="1:15">
      <c r="A4" s="28">
        <v>2016</v>
      </c>
      <c r="B4" s="16" t="s">
        <v>0</v>
      </c>
      <c r="C4" s="16" t="s">
        <v>0</v>
      </c>
      <c r="D4" s="16" t="s">
        <v>17</v>
      </c>
      <c r="E4" s="1" t="s">
        <v>12</v>
      </c>
      <c r="F4" s="2">
        <v>4231</v>
      </c>
      <c r="G4" s="2">
        <v>541</v>
      </c>
      <c r="H4" s="3">
        <f t="shared" si="0"/>
        <v>2690</v>
      </c>
      <c r="I4" s="4">
        <f t="shared" si="1"/>
        <v>0.63578350271803352</v>
      </c>
      <c r="J4" s="2">
        <v>559</v>
      </c>
      <c r="K4" s="2">
        <v>1013</v>
      </c>
      <c r="L4" s="5">
        <v>1118</v>
      </c>
      <c r="M4" s="6">
        <f t="shared" si="2"/>
        <v>20.780669144981413</v>
      </c>
      <c r="N4" s="7">
        <f t="shared" si="3"/>
        <v>37.657992565055764</v>
      </c>
      <c r="O4" s="8">
        <f t="shared" si="4"/>
        <v>41.561338289962826</v>
      </c>
    </row>
    <row r="5" spans="1:15">
      <c r="A5" s="28">
        <v>2016</v>
      </c>
      <c r="B5" s="16" t="s">
        <v>0</v>
      </c>
      <c r="C5" s="16" t="s">
        <v>0</v>
      </c>
      <c r="D5" s="16" t="s">
        <v>17</v>
      </c>
      <c r="E5" s="1" t="s">
        <v>13</v>
      </c>
      <c r="F5" s="2">
        <v>4271</v>
      </c>
      <c r="G5" s="2">
        <v>775</v>
      </c>
      <c r="H5" s="3">
        <f t="shared" si="0"/>
        <v>2797</v>
      </c>
      <c r="I5" s="4">
        <f t="shared" si="1"/>
        <v>0.65488176071177706</v>
      </c>
      <c r="J5" s="2">
        <v>386</v>
      </c>
      <c r="K5" s="2">
        <v>1523</v>
      </c>
      <c r="L5" s="5">
        <v>888</v>
      </c>
      <c r="M5" s="6">
        <f t="shared" si="2"/>
        <v>13.800500536288881</v>
      </c>
      <c r="N5" s="7">
        <f t="shared" si="3"/>
        <v>54.451197711834112</v>
      </c>
      <c r="O5" s="8">
        <f t="shared" si="4"/>
        <v>31.748301751877012</v>
      </c>
    </row>
    <row r="6" spans="1:15">
      <c r="A6" s="28">
        <v>2016</v>
      </c>
      <c r="B6" s="16" t="s">
        <v>0</v>
      </c>
      <c r="C6" s="16" t="s">
        <v>0</v>
      </c>
      <c r="D6" s="16" t="s">
        <v>17</v>
      </c>
      <c r="E6" s="1" t="s">
        <v>14</v>
      </c>
      <c r="F6" s="2">
        <v>1733</v>
      </c>
      <c r="G6" s="2">
        <v>419</v>
      </c>
      <c r="H6" s="3">
        <f t="shared" si="0"/>
        <v>1174</v>
      </c>
      <c r="I6" s="4">
        <f t="shared" si="1"/>
        <v>0.67743796884016161</v>
      </c>
      <c r="J6" s="2">
        <v>307</v>
      </c>
      <c r="K6" s="2">
        <v>545</v>
      </c>
      <c r="L6" s="5">
        <v>322</v>
      </c>
      <c r="M6" s="6">
        <f t="shared" si="2"/>
        <v>26.149914821124362</v>
      </c>
      <c r="N6" s="7">
        <f t="shared" si="3"/>
        <v>46.422487223168652</v>
      </c>
      <c r="O6" s="8">
        <f t="shared" si="4"/>
        <v>27.427597955706982</v>
      </c>
    </row>
    <row r="7" spans="1:15">
      <c r="A7" s="28">
        <v>2016</v>
      </c>
      <c r="B7" s="16" t="s">
        <v>0</v>
      </c>
      <c r="C7" s="16" t="s">
        <v>0</v>
      </c>
      <c r="D7" s="16" t="s">
        <v>17</v>
      </c>
      <c r="E7" s="1" t="s">
        <v>15</v>
      </c>
      <c r="F7" s="2">
        <v>4180</v>
      </c>
      <c r="G7" s="2">
        <v>563</v>
      </c>
      <c r="H7" s="3">
        <f t="shared" si="0"/>
        <v>2375</v>
      </c>
      <c r="I7" s="4">
        <f t="shared" si="1"/>
        <v>0.56818181818181823</v>
      </c>
      <c r="J7" s="2">
        <v>403</v>
      </c>
      <c r="K7" s="2">
        <v>764</v>
      </c>
      <c r="L7" s="5">
        <v>1208</v>
      </c>
      <c r="M7" s="6">
        <f t="shared" si="2"/>
        <v>16.96842105263158</v>
      </c>
      <c r="N7" s="7">
        <f t="shared" si="3"/>
        <v>32.168421052631579</v>
      </c>
      <c r="O7" s="8">
        <f t="shared" si="4"/>
        <v>50.863157894736844</v>
      </c>
    </row>
    <row r="8" spans="1:15">
      <c r="A8" s="28">
        <v>2016</v>
      </c>
      <c r="B8" s="16" t="s">
        <v>0</v>
      </c>
      <c r="C8" s="16" t="s">
        <v>0</v>
      </c>
      <c r="D8" s="16" t="s">
        <v>17</v>
      </c>
      <c r="E8" s="1" t="s">
        <v>16</v>
      </c>
      <c r="F8" s="2">
        <v>8050</v>
      </c>
      <c r="G8" s="2">
        <v>1725</v>
      </c>
      <c r="H8" s="3">
        <f t="shared" si="0"/>
        <v>5217</v>
      </c>
      <c r="I8" s="4">
        <f t="shared" si="1"/>
        <v>0.64807453416149063</v>
      </c>
      <c r="J8" s="2">
        <v>1859</v>
      </c>
      <c r="K8" s="2">
        <v>1631</v>
      </c>
      <c r="L8" s="5">
        <v>1727</v>
      </c>
      <c r="M8" s="6">
        <f t="shared" si="2"/>
        <v>35.633505846271802</v>
      </c>
      <c r="N8" s="7">
        <f t="shared" si="3"/>
        <v>31.26317807168871</v>
      </c>
      <c r="O8" s="8">
        <f t="shared" si="4"/>
        <v>33.103316082039484</v>
      </c>
    </row>
    <row r="9" spans="1:15">
      <c r="A9" s="28">
        <v>2016</v>
      </c>
      <c r="B9" s="16" t="s">
        <v>117</v>
      </c>
      <c r="C9" s="16" t="s">
        <v>117</v>
      </c>
      <c r="D9" s="16" t="s">
        <v>17</v>
      </c>
      <c r="E9" s="1" t="s">
        <v>11</v>
      </c>
      <c r="F9" s="2">
        <v>389</v>
      </c>
      <c r="G9" s="2">
        <v>100</v>
      </c>
      <c r="H9" s="3">
        <f t="shared" ref="H9:H15" si="5">SUM(J9:L9)</f>
        <v>220</v>
      </c>
      <c r="I9" s="4">
        <f t="shared" si="1"/>
        <v>0.56555269922879181</v>
      </c>
      <c r="J9" s="2">
        <v>25</v>
      </c>
      <c r="K9" s="2">
        <v>82</v>
      </c>
      <c r="L9" s="5">
        <v>113</v>
      </c>
      <c r="M9" s="6">
        <f t="shared" si="2"/>
        <v>11.363636363636363</v>
      </c>
      <c r="N9" s="7">
        <f t="shared" si="3"/>
        <v>37.272727272727266</v>
      </c>
      <c r="O9" s="8">
        <f t="shared" si="4"/>
        <v>51.36363636363636</v>
      </c>
    </row>
    <row r="10" spans="1:15">
      <c r="A10" s="28">
        <v>2016</v>
      </c>
      <c r="B10" s="16" t="s">
        <v>117</v>
      </c>
      <c r="C10" s="16" t="s">
        <v>117</v>
      </c>
      <c r="D10" s="16" t="s">
        <v>17</v>
      </c>
      <c r="E10" s="1" t="s">
        <v>13</v>
      </c>
      <c r="F10" s="2">
        <v>2940</v>
      </c>
      <c r="G10" s="2">
        <v>997</v>
      </c>
      <c r="H10" s="3">
        <f t="shared" si="5"/>
        <v>1911</v>
      </c>
      <c r="I10" s="4">
        <f t="shared" si="1"/>
        <v>0.65</v>
      </c>
      <c r="J10" s="2">
        <v>222</v>
      </c>
      <c r="K10" s="2">
        <v>1145</v>
      </c>
      <c r="L10" s="5">
        <v>544</v>
      </c>
      <c r="M10" s="6">
        <f t="shared" si="2"/>
        <v>11.616954474097332</v>
      </c>
      <c r="N10" s="7">
        <f t="shared" si="3"/>
        <v>59.916274201988486</v>
      </c>
      <c r="O10" s="8">
        <f t="shared" si="4"/>
        <v>28.46677132391418</v>
      </c>
    </row>
    <row r="11" spans="1:15">
      <c r="A11" s="28">
        <v>2016</v>
      </c>
      <c r="B11" s="16" t="s">
        <v>117</v>
      </c>
      <c r="C11" s="16" t="s">
        <v>117</v>
      </c>
      <c r="D11" s="16" t="s">
        <v>17</v>
      </c>
      <c r="E11" s="1" t="s">
        <v>14</v>
      </c>
      <c r="F11" s="2">
        <v>275</v>
      </c>
      <c r="G11" s="2">
        <v>93</v>
      </c>
      <c r="H11" s="3">
        <f t="shared" si="5"/>
        <v>177</v>
      </c>
      <c r="I11" s="4">
        <f t="shared" si="1"/>
        <v>0.64363636363636367</v>
      </c>
      <c r="J11" s="2">
        <v>28</v>
      </c>
      <c r="K11" s="2">
        <v>79</v>
      </c>
      <c r="L11" s="5">
        <v>70</v>
      </c>
      <c r="M11" s="6">
        <f t="shared" si="2"/>
        <v>15.819209039548022</v>
      </c>
      <c r="N11" s="7">
        <f t="shared" si="3"/>
        <v>44.632768361581924</v>
      </c>
      <c r="O11" s="8">
        <f t="shared" si="4"/>
        <v>39.548022598870055</v>
      </c>
    </row>
    <row r="12" spans="1:15">
      <c r="A12" s="28">
        <v>2016</v>
      </c>
      <c r="B12" s="16" t="s">
        <v>117</v>
      </c>
      <c r="C12" s="16" t="s">
        <v>117</v>
      </c>
      <c r="D12" s="16" t="s">
        <v>17</v>
      </c>
      <c r="E12" s="1" t="s">
        <v>12</v>
      </c>
      <c r="F12" s="2">
        <v>4109</v>
      </c>
      <c r="G12" s="2">
        <v>1225</v>
      </c>
      <c r="H12" s="3">
        <f t="shared" si="5"/>
        <v>2599</v>
      </c>
      <c r="I12" s="4">
        <f t="shared" si="1"/>
        <v>0.63251399367242633</v>
      </c>
      <c r="J12" s="2">
        <v>369</v>
      </c>
      <c r="K12" s="2">
        <v>1221</v>
      </c>
      <c r="L12" s="5">
        <v>1009</v>
      </c>
      <c r="M12" s="6">
        <f t="shared" si="2"/>
        <v>14.197768372450943</v>
      </c>
      <c r="N12" s="7">
        <f t="shared" si="3"/>
        <v>46.979607541362064</v>
      </c>
      <c r="O12" s="8">
        <f t="shared" si="4"/>
        <v>38.822624086186998</v>
      </c>
    </row>
    <row r="13" spans="1:15">
      <c r="A13" s="28">
        <v>2016</v>
      </c>
      <c r="B13" s="16" t="s">
        <v>117</v>
      </c>
      <c r="C13" s="16" t="s">
        <v>117</v>
      </c>
      <c r="D13" s="16" t="s">
        <v>17</v>
      </c>
      <c r="E13" s="1" t="s">
        <v>10</v>
      </c>
      <c r="F13" s="2">
        <v>2139</v>
      </c>
      <c r="G13" s="2">
        <v>683</v>
      </c>
      <c r="H13" s="3">
        <f t="shared" si="5"/>
        <v>1090</v>
      </c>
      <c r="I13" s="4">
        <f t="shared" si="1"/>
        <v>0.50958391771856004</v>
      </c>
      <c r="J13" s="2">
        <v>202</v>
      </c>
      <c r="K13" s="2">
        <v>612</v>
      </c>
      <c r="L13" s="5">
        <v>276</v>
      </c>
      <c r="M13" s="6">
        <f t="shared" si="2"/>
        <v>18.532110091743117</v>
      </c>
      <c r="N13" s="7">
        <f t="shared" si="3"/>
        <v>56.146788990825684</v>
      </c>
      <c r="O13" s="8">
        <f t="shared" si="4"/>
        <v>25.321100917431192</v>
      </c>
    </row>
    <row r="14" spans="1:15">
      <c r="A14" s="28">
        <v>2016</v>
      </c>
      <c r="B14" s="16" t="s">
        <v>117</v>
      </c>
      <c r="C14" s="16" t="s">
        <v>117</v>
      </c>
      <c r="D14" s="16" t="s">
        <v>17</v>
      </c>
      <c r="E14" s="1" t="s">
        <v>16</v>
      </c>
      <c r="F14" s="2">
        <v>665</v>
      </c>
      <c r="G14" s="2">
        <v>228</v>
      </c>
      <c r="H14" s="3">
        <f t="shared" si="5"/>
        <v>366</v>
      </c>
      <c r="I14" s="4">
        <f t="shared" si="1"/>
        <v>0.55037593984962407</v>
      </c>
      <c r="J14" s="2">
        <v>52</v>
      </c>
      <c r="K14" s="2">
        <v>89</v>
      </c>
      <c r="L14" s="5">
        <v>225</v>
      </c>
      <c r="M14" s="6">
        <f t="shared" si="2"/>
        <v>14.207650273224044</v>
      </c>
      <c r="N14" s="7">
        <f t="shared" si="3"/>
        <v>24.316939890710383</v>
      </c>
      <c r="O14" s="8">
        <f t="shared" si="4"/>
        <v>61.475409836065573</v>
      </c>
    </row>
    <row r="15" spans="1:15">
      <c r="A15" s="28">
        <v>2016</v>
      </c>
      <c r="B15" s="16" t="s">
        <v>117</v>
      </c>
      <c r="C15" s="16" t="s">
        <v>117</v>
      </c>
      <c r="D15" s="16" t="s">
        <v>17</v>
      </c>
      <c r="E15" s="1" t="s">
        <v>15</v>
      </c>
      <c r="F15" s="2">
        <v>2595</v>
      </c>
      <c r="G15" s="2">
        <v>934</v>
      </c>
      <c r="H15" s="3">
        <f t="shared" si="5"/>
        <v>1447</v>
      </c>
      <c r="I15" s="4">
        <f t="shared" si="1"/>
        <v>0.55761078998073221</v>
      </c>
      <c r="J15" s="2">
        <v>444</v>
      </c>
      <c r="K15" s="2">
        <v>448</v>
      </c>
      <c r="L15" s="5">
        <v>555</v>
      </c>
      <c r="M15" s="6">
        <f t="shared" si="2"/>
        <v>30.684174153420869</v>
      </c>
      <c r="N15" s="7">
        <f t="shared" si="3"/>
        <v>30.96060815480304</v>
      </c>
      <c r="O15" s="8">
        <f t="shared" si="4"/>
        <v>38.35521769177609</v>
      </c>
    </row>
    <row r="16" spans="1:15">
      <c r="A16" s="28">
        <v>2016</v>
      </c>
      <c r="B16" s="16" t="s">
        <v>0</v>
      </c>
      <c r="C16" s="16" t="s">
        <v>0</v>
      </c>
      <c r="D16" s="16" t="s">
        <v>22</v>
      </c>
      <c r="E16" s="1" t="s">
        <v>18</v>
      </c>
      <c r="F16" s="2">
        <v>2445</v>
      </c>
      <c r="G16" s="2">
        <v>556</v>
      </c>
      <c r="H16" s="3">
        <f>SUM(J16:L16)</f>
        <v>1026</v>
      </c>
      <c r="I16" s="4">
        <f t="shared" si="1"/>
        <v>0.41963190184049082</v>
      </c>
      <c r="J16" s="2">
        <v>97</v>
      </c>
      <c r="K16" s="2">
        <v>270</v>
      </c>
      <c r="L16" s="5">
        <v>659</v>
      </c>
      <c r="M16" s="6">
        <f t="shared" ref="M16:M24" si="6">J16/(J16+K16+L16)%</f>
        <v>9.454191033138402</v>
      </c>
      <c r="N16" s="7">
        <f t="shared" ref="N16:N24" si="7">K16/(J16+K16+L16)%</f>
        <v>26.315789473684212</v>
      </c>
      <c r="O16" s="8">
        <f t="shared" ref="O16:O24" si="8">L16/(J16+K16+L16)%</f>
        <v>64.230019493177394</v>
      </c>
    </row>
    <row r="17" spans="1:15">
      <c r="A17" s="28">
        <v>2016</v>
      </c>
      <c r="B17" s="16" t="s">
        <v>0</v>
      </c>
      <c r="C17" s="16" t="s">
        <v>0</v>
      </c>
      <c r="D17" s="16" t="s">
        <v>22</v>
      </c>
      <c r="E17" s="1" t="s">
        <v>19</v>
      </c>
      <c r="F17" s="2">
        <v>3928</v>
      </c>
      <c r="G17" s="2">
        <v>971</v>
      </c>
      <c r="H17" s="3">
        <f t="shared" ref="H17:H19" si="9">SUM(J17:L17)</f>
        <v>2116</v>
      </c>
      <c r="I17" s="4">
        <f t="shared" si="1"/>
        <v>0.53869653767820769</v>
      </c>
      <c r="J17" s="2">
        <v>429</v>
      </c>
      <c r="K17" s="2">
        <v>315</v>
      </c>
      <c r="L17" s="5">
        <v>1372</v>
      </c>
      <c r="M17" s="6">
        <f t="shared" si="6"/>
        <v>20.274102079395085</v>
      </c>
      <c r="N17" s="7">
        <f t="shared" si="7"/>
        <v>14.886578449905482</v>
      </c>
      <c r="O17" s="8">
        <f t="shared" si="8"/>
        <v>64.839319470699436</v>
      </c>
    </row>
    <row r="18" spans="1:15">
      <c r="A18" s="28">
        <v>2016</v>
      </c>
      <c r="B18" s="16" t="s">
        <v>0</v>
      </c>
      <c r="C18" s="16" t="s">
        <v>0</v>
      </c>
      <c r="D18" s="16" t="s">
        <v>22</v>
      </c>
      <c r="E18" s="1" t="s">
        <v>123</v>
      </c>
      <c r="F18" s="2">
        <v>3936</v>
      </c>
      <c r="G18" s="2">
        <v>955</v>
      </c>
      <c r="H18" s="3">
        <f t="shared" si="9"/>
        <v>2303</v>
      </c>
      <c r="I18" s="4">
        <f t="shared" si="1"/>
        <v>0.58511178861788615</v>
      </c>
      <c r="J18" s="2">
        <v>516</v>
      </c>
      <c r="K18" s="2">
        <v>557</v>
      </c>
      <c r="L18" s="5">
        <v>1230</v>
      </c>
      <c r="M18" s="6">
        <f t="shared" si="6"/>
        <v>22.405557967867995</v>
      </c>
      <c r="N18" s="7">
        <f t="shared" si="7"/>
        <v>24.185844550586189</v>
      </c>
      <c r="O18" s="8">
        <f t="shared" si="8"/>
        <v>53.408597481545804</v>
      </c>
    </row>
    <row r="19" spans="1:15">
      <c r="A19" s="28">
        <v>2016</v>
      </c>
      <c r="B19" s="16" t="s">
        <v>0</v>
      </c>
      <c r="C19" s="16" t="s">
        <v>0</v>
      </c>
      <c r="D19" s="16" t="s">
        <v>22</v>
      </c>
      <c r="E19" s="1" t="s">
        <v>137</v>
      </c>
      <c r="F19" s="2">
        <v>4303</v>
      </c>
      <c r="G19" s="2">
        <v>568</v>
      </c>
      <c r="H19" s="3">
        <f t="shared" si="9"/>
        <v>1913</v>
      </c>
      <c r="I19" s="4">
        <f t="shared" si="1"/>
        <v>0.44457355333488263</v>
      </c>
      <c r="J19" s="2">
        <v>396</v>
      </c>
      <c r="K19" s="2">
        <v>897</v>
      </c>
      <c r="L19" s="5">
        <v>620</v>
      </c>
      <c r="M19" s="6">
        <f t="shared" si="6"/>
        <v>20.700470465237846</v>
      </c>
      <c r="N19" s="7">
        <f t="shared" si="7"/>
        <v>46.889702038682699</v>
      </c>
      <c r="O19" s="8">
        <f t="shared" si="8"/>
        <v>32.409827496079458</v>
      </c>
    </row>
    <row r="20" spans="1:15">
      <c r="A20" s="28">
        <v>2016</v>
      </c>
      <c r="B20" s="16" t="s">
        <v>0</v>
      </c>
      <c r="C20" s="16" t="s">
        <v>0</v>
      </c>
      <c r="D20" s="16" t="s">
        <v>22</v>
      </c>
      <c r="E20" s="1" t="s">
        <v>124</v>
      </c>
      <c r="F20" s="2">
        <v>4218</v>
      </c>
      <c r="G20" s="2">
        <v>726</v>
      </c>
      <c r="H20" s="3">
        <f>SUM(J20:L20)</f>
        <v>1873</v>
      </c>
      <c r="I20" s="4">
        <f t="shared" si="1"/>
        <v>0.44404931247036511</v>
      </c>
      <c r="J20" s="2">
        <v>259</v>
      </c>
      <c r="K20" s="2">
        <v>456</v>
      </c>
      <c r="L20" s="5">
        <v>1158</v>
      </c>
      <c r="M20" s="6">
        <f t="shared" si="6"/>
        <v>13.82808328884143</v>
      </c>
      <c r="N20" s="7">
        <f t="shared" si="7"/>
        <v>24.345969033635878</v>
      </c>
      <c r="O20" s="8">
        <f t="shared" si="8"/>
        <v>61.825947677522691</v>
      </c>
    </row>
    <row r="21" spans="1:15">
      <c r="A21" s="28">
        <v>2016</v>
      </c>
      <c r="B21" s="16" t="s">
        <v>0</v>
      </c>
      <c r="C21" s="16" t="s">
        <v>0</v>
      </c>
      <c r="D21" s="16" t="s">
        <v>22</v>
      </c>
      <c r="E21" s="1" t="s">
        <v>20</v>
      </c>
      <c r="F21" s="2">
        <v>3679</v>
      </c>
      <c r="G21" s="2">
        <v>837</v>
      </c>
      <c r="H21" s="3">
        <f>SUM(J21:L21)</f>
        <v>1615</v>
      </c>
      <c r="I21" s="4">
        <f t="shared" si="1"/>
        <v>0.43897798314759445</v>
      </c>
      <c r="J21" s="2">
        <v>399</v>
      </c>
      <c r="K21" s="2">
        <v>598</v>
      </c>
      <c r="L21" s="5">
        <v>618</v>
      </c>
      <c r="M21" s="6">
        <f t="shared" si="6"/>
        <v>24.705882352941178</v>
      </c>
      <c r="N21" s="7">
        <f t="shared" si="7"/>
        <v>37.027863777089784</v>
      </c>
      <c r="O21" s="8">
        <f t="shared" si="8"/>
        <v>38.266253869969042</v>
      </c>
    </row>
    <row r="22" spans="1:15">
      <c r="A22" s="28">
        <v>2016</v>
      </c>
      <c r="B22" s="16" t="s">
        <v>0</v>
      </c>
      <c r="C22" s="16" t="s">
        <v>0</v>
      </c>
      <c r="D22" s="16" t="s">
        <v>22</v>
      </c>
      <c r="E22" s="1" t="s">
        <v>21</v>
      </c>
      <c r="F22" s="2">
        <v>2458</v>
      </c>
      <c r="G22" s="2">
        <v>473</v>
      </c>
      <c r="H22" s="3">
        <f>SUM(J22:L22)</f>
        <v>1362</v>
      </c>
      <c r="I22" s="4">
        <f t="shared" si="1"/>
        <v>0.55410903173311632</v>
      </c>
      <c r="J22" s="2">
        <v>148</v>
      </c>
      <c r="K22" s="2">
        <v>155</v>
      </c>
      <c r="L22" s="5">
        <v>1059</v>
      </c>
      <c r="M22" s="6">
        <f t="shared" si="6"/>
        <v>10.866372980910427</v>
      </c>
      <c r="N22" s="7">
        <f t="shared" si="7"/>
        <v>11.380323054331866</v>
      </c>
      <c r="O22" s="8">
        <f t="shared" si="8"/>
        <v>77.75330396475772</v>
      </c>
    </row>
    <row r="23" spans="1:15">
      <c r="A23" s="28">
        <v>2016</v>
      </c>
      <c r="B23" s="16" t="s">
        <v>0</v>
      </c>
      <c r="C23" s="16" t="s">
        <v>0</v>
      </c>
      <c r="D23" s="16" t="s">
        <v>22</v>
      </c>
      <c r="E23" s="29" t="s">
        <v>143</v>
      </c>
      <c r="F23" s="2">
        <v>1859</v>
      </c>
      <c r="G23" s="2">
        <v>217</v>
      </c>
      <c r="H23" s="3">
        <f t="shared" ref="H23:H24" si="10">SUM(J23:L23)</f>
        <v>671</v>
      </c>
      <c r="I23" s="4">
        <f t="shared" si="1"/>
        <v>0.36094674556213019</v>
      </c>
      <c r="J23" s="2">
        <v>185</v>
      </c>
      <c r="K23" s="2">
        <v>270</v>
      </c>
      <c r="L23" s="5">
        <v>216</v>
      </c>
      <c r="M23" s="6">
        <f t="shared" si="6"/>
        <v>27.570789865871834</v>
      </c>
      <c r="N23" s="7">
        <f t="shared" si="7"/>
        <v>40.238450074515647</v>
      </c>
      <c r="O23" s="8">
        <f t="shared" si="8"/>
        <v>32.190760059612522</v>
      </c>
    </row>
    <row r="24" spans="1:15">
      <c r="A24" s="28">
        <v>2016</v>
      </c>
      <c r="B24" s="16" t="s">
        <v>0</v>
      </c>
      <c r="C24" s="16" t="s">
        <v>0</v>
      </c>
      <c r="D24" s="16" t="s">
        <v>22</v>
      </c>
      <c r="E24" s="1" t="s">
        <v>138</v>
      </c>
      <c r="F24" s="2">
        <v>1531</v>
      </c>
      <c r="G24" s="2">
        <v>318</v>
      </c>
      <c r="H24" s="3">
        <f t="shared" si="10"/>
        <v>888</v>
      </c>
      <c r="I24" s="4">
        <f t="shared" si="1"/>
        <v>0.58001306335728287</v>
      </c>
      <c r="J24" s="2">
        <v>250</v>
      </c>
      <c r="K24" s="2">
        <v>253</v>
      </c>
      <c r="L24" s="5">
        <v>385</v>
      </c>
      <c r="M24" s="6">
        <f t="shared" si="6"/>
        <v>28.153153153153152</v>
      </c>
      <c r="N24" s="7">
        <f t="shared" si="7"/>
        <v>28.490990990990987</v>
      </c>
      <c r="O24" s="8">
        <f t="shared" si="8"/>
        <v>43.35585585585585</v>
      </c>
    </row>
    <row r="25" spans="1:15">
      <c r="A25" s="28">
        <v>2016</v>
      </c>
      <c r="B25" s="16" t="s">
        <v>117</v>
      </c>
      <c r="C25" s="16" t="s">
        <v>136</v>
      </c>
      <c r="D25" s="16" t="s">
        <v>22</v>
      </c>
      <c r="E25" s="1" t="s">
        <v>18</v>
      </c>
      <c r="F25" s="2">
        <v>49</v>
      </c>
      <c r="G25" s="2">
        <v>15</v>
      </c>
      <c r="H25" s="3">
        <f t="shared" ref="H25:H29" si="11">SUM(J25:L25)</f>
        <v>18</v>
      </c>
      <c r="I25" s="4">
        <f t="shared" si="1"/>
        <v>0.36734693877551022</v>
      </c>
      <c r="J25" s="2">
        <v>0</v>
      </c>
      <c r="K25" s="2">
        <v>4</v>
      </c>
      <c r="L25" s="5">
        <v>14</v>
      </c>
      <c r="M25" s="6">
        <f t="shared" ref="M25:M32" si="12">J25/(J25+K25+L25)%</f>
        <v>0</v>
      </c>
      <c r="N25" s="7">
        <f t="shared" ref="N25:N32" si="13">K25/(J25+K25+L25)%</f>
        <v>22.222222222222221</v>
      </c>
      <c r="O25" s="8">
        <f t="shared" ref="O25:O32" si="14">L25/(J25+K25+L25)%</f>
        <v>77.777777777777786</v>
      </c>
    </row>
    <row r="26" spans="1:15">
      <c r="A26" s="28">
        <v>2016</v>
      </c>
      <c r="B26" s="16" t="s">
        <v>117</v>
      </c>
      <c r="C26" s="16" t="s">
        <v>117</v>
      </c>
      <c r="D26" s="16" t="s">
        <v>22</v>
      </c>
      <c r="E26" s="1" t="s">
        <v>137</v>
      </c>
      <c r="F26" s="2">
        <v>5544</v>
      </c>
      <c r="G26" s="2">
        <v>1242</v>
      </c>
      <c r="H26" s="3">
        <f t="shared" si="11"/>
        <v>3096</v>
      </c>
      <c r="I26" s="4">
        <f t="shared" si="1"/>
        <v>0.55844155844155841</v>
      </c>
      <c r="J26" s="2">
        <v>476</v>
      </c>
      <c r="K26" s="2">
        <v>1461</v>
      </c>
      <c r="L26" s="5">
        <v>1159</v>
      </c>
      <c r="M26" s="6">
        <f t="shared" si="12"/>
        <v>15.374677002583979</v>
      </c>
      <c r="N26" s="7">
        <f t="shared" si="13"/>
        <v>47.189922480620154</v>
      </c>
      <c r="O26" s="8">
        <f t="shared" si="14"/>
        <v>37.435400516795866</v>
      </c>
    </row>
    <row r="27" spans="1:15">
      <c r="A27" s="28">
        <v>2016</v>
      </c>
      <c r="B27" s="16" t="s">
        <v>117</v>
      </c>
      <c r="C27" s="16" t="s">
        <v>130</v>
      </c>
      <c r="D27" s="16" t="s">
        <v>22</v>
      </c>
      <c r="E27" s="1" t="s">
        <v>124</v>
      </c>
      <c r="F27" s="2">
        <v>4409</v>
      </c>
      <c r="G27" s="2">
        <v>1130</v>
      </c>
      <c r="H27" s="3">
        <f t="shared" si="11"/>
        <v>2142</v>
      </c>
      <c r="I27" s="4">
        <f t="shared" si="1"/>
        <v>0.48582444998865953</v>
      </c>
      <c r="J27" s="2">
        <v>294</v>
      </c>
      <c r="K27" s="2">
        <v>485</v>
      </c>
      <c r="L27" s="5">
        <v>1363</v>
      </c>
      <c r="M27" s="6">
        <f t="shared" si="12"/>
        <v>13.725490196078431</v>
      </c>
      <c r="N27" s="7">
        <f t="shared" si="13"/>
        <v>22.642390289449111</v>
      </c>
      <c r="O27" s="8">
        <f t="shared" si="14"/>
        <v>63.63211951447245</v>
      </c>
    </row>
    <row r="28" spans="1:15">
      <c r="A28" s="28">
        <v>2016</v>
      </c>
      <c r="B28" s="16" t="s">
        <v>117</v>
      </c>
      <c r="C28" s="16" t="s">
        <v>129</v>
      </c>
      <c r="D28" s="16" t="s">
        <v>22</v>
      </c>
      <c r="E28" s="1" t="s">
        <v>124</v>
      </c>
      <c r="F28" s="2">
        <v>660</v>
      </c>
      <c r="G28" s="2">
        <v>25</v>
      </c>
      <c r="H28" s="3">
        <f t="shared" si="11"/>
        <v>468</v>
      </c>
      <c r="I28" s="4">
        <f t="shared" si="1"/>
        <v>0.70909090909090911</v>
      </c>
      <c r="J28" s="10">
        <v>42</v>
      </c>
      <c r="K28" s="10">
        <v>55</v>
      </c>
      <c r="L28" s="26">
        <v>371</v>
      </c>
      <c r="M28" s="6">
        <f t="shared" si="12"/>
        <v>8.9743589743589745</v>
      </c>
      <c r="N28" s="7">
        <f t="shared" si="13"/>
        <v>11.752136752136753</v>
      </c>
      <c r="O28" s="8">
        <f t="shared" si="14"/>
        <v>79.273504273504273</v>
      </c>
    </row>
    <row r="29" spans="1:15">
      <c r="A29" s="28">
        <v>2016</v>
      </c>
      <c r="B29" s="16" t="s">
        <v>117</v>
      </c>
      <c r="C29" s="16" t="s">
        <v>128</v>
      </c>
      <c r="D29" s="16" t="s">
        <v>22</v>
      </c>
      <c r="E29" s="29" t="s">
        <v>143</v>
      </c>
      <c r="F29" s="2">
        <v>230</v>
      </c>
      <c r="G29" s="2">
        <v>20</v>
      </c>
      <c r="H29" s="3">
        <f t="shared" si="11"/>
        <v>125</v>
      </c>
      <c r="I29" s="4">
        <f t="shared" si="1"/>
        <v>0.54347826086956519</v>
      </c>
      <c r="J29" s="2">
        <v>7</v>
      </c>
      <c r="K29" s="2">
        <v>40</v>
      </c>
      <c r="L29" s="5">
        <v>78</v>
      </c>
      <c r="M29" s="6">
        <f t="shared" si="12"/>
        <v>5.6</v>
      </c>
      <c r="N29" s="7">
        <f t="shared" si="13"/>
        <v>32</v>
      </c>
      <c r="O29" s="8">
        <f t="shared" si="14"/>
        <v>62.4</v>
      </c>
    </row>
    <row r="30" spans="1:15">
      <c r="A30" s="28">
        <v>2016</v>
      </c>
      <c r="B30" s="16" t="s">
        <v>117</v>
      </c>
      <c r="C30" s="16" t="s">
        <v>136</v>
      </c>
      <c r="D30" s="16" t="s">
        <v>22</v>
      </c>
      <c r="E30" s="29" t="s">
        <v>143</v>
      </c>
      <c r="F30" s="2">
        <v>1226</v>
      </c>
      <c r="G30" s="2">
        <v>264</v>
      </c>
      <c r="H30" s="3">
        <f>SUM(J30:L30)</f>
        <v>601</v>
      </c>
      <c r="I30" s="4">
        <f t="shared" si="1"/>
        <v>0.4902120717781403</v>
      </c>
      <c r="J30" s="2">
        <v>109</v>
      </c>
      <c r="K30" s="2">
        <v>284</v>
      </c>
      <c r="L30" s="5">
        <v>208</v>
      </c>
      <c r="M30" s="6">
        <f t="shared" si="12"/>
        <v>18.136439267886857</v>
      </c>
      <c r="N30" s="7">
        <f t="shared" si="13"/>
        <v>47.254575707154743</v>
      </c>
      <c r="O30" s="8">
        <f t="shared" si="14"/>
        <v>34.6089850249584</v>
      </c>
    </row>
    <row r="31" spans="1:15">
      <c r="A31" s="28">
        <v>2016</v>
      </c>
      <c r="B31" s="16" t="s">
        <v>117</v>
      </c>
      <c r="C31" s="16" t="s">
        <v>136</v>
      </c>
      <c r="D31" s="16" t="s">
        <v>22</v>
      </c>
      <c r="E31" s="1" t="s">
        <v>139</v>
      </c>
      <c r="F31" s="2">
        <v>1087</v>
      </c>
      <c r="G31" s="2">
        <v>300</v>
      </c>
      <c r="H31" s="3">
        <f>SUM(J31:L31)</f>
        <v>700</v>
      </c>
      <c r="I31" s="4">
        <f t="shared" si="1"/>
        <v>0.64397424103035883</v>
      </c>
      <c r="J31" s="2">
        <v>232</v>
      </c>
      <c r="K31" s="2">
        <v>274</v>
      </c>
      <c r="L31" s="5">
        <v>194</v>
      </c>
      <c r="M31" s="6">
        <f t="shared" si="12"/>
        <v>33.142857142857146</v>
      </c>
      <c r="N31" s="7">
        <f t="shared" si="13"/>
        <v>39.142857142857146</v>
      </c>
      <c r="O31" s="8">
        <f t="shared" si="14"/>
        <v>27.714285714285715</v>
      </c>
    </row>
    <row r="32" spans="1:15">
      <c r="A32" s="28">
        <v>2016</v>
      </c>
      <c r="B32" s="16" t="s">
        <v>117</v>
      </c>
      <c r="C32" s="16" t="s">
        <v>136</v>
      </c>
      <c r="D32" s="16" t="s">
        <v>22</v>
      </c>
      <c r="E32" s="1" t="s">
        <v>138</v>
      </c>
      <c r="F32" s="2">
        <v>1425</v>
      </c>
      <c r="G32" s="2">
        <v>341</v>
      </c>
      <c r="H32" s="3">
        <f>SUM(J32:L32)</f>
        <v>856</v>
      </c>
      <c r="I32" s="4">
        <f t="shared" si="1"/>
        <v>0.60070175438596496</v>
      </c>
      <c r="J32" s="2">
        <v>326</v>
      </c>
      <c r="K32" s="2">
        <v>269</v>
      </c>
      <c r="L32" s="5">
        <v>261</v>
      </c>
      <c r="M32" s="6">
        <f t="shared" si="12"/>
        <v>38.084112149532707</v>
      </c>
      <c r="N32" s="7">
        <f t="shared" si="13"/>
        <v>31.425233644859812</v>
      </c>
      <c r="O32" s="8">
        <f t="shared" si="14"/>
        <v>30.490654205607473</v>
      </c>
    </row>
    <row r="33" spans="1:15">
      <c r="A33" s="28">
        <v>2016</v>
      </c>
      <c r="B33" s="16" t="s">
        <v>0</v>
      </c>
      <c r="C33" s="16" t="s">
        <v>0</v>
      </c>
      <c r="D33" s="16" t="s">
        <v>144</v>
      </c>
      <c r="E33" s="1" t="s">
        <v>23</v>
      </c>
      <c r="F33" s="2">
        <v>3005</v>
      </c>
      <c r="G33" s="2">
        <v>558</v>
      </c>
      <c r="H33" s="3">
        <f>SUM(J33:L33)</f>
        <v>1698</v>
      </c>
      <c r="I33" s="4">
        <f t="shared" si="1"/>
        <v>0.56505823627287854</v>
      </c>
      <c r="J33" s="2">
        <v>555</v>
      </c>
      <c r="K33" s="2">
        <v>521</v>
      </c>
      <c r="L33" s="5">
        <v>622</v>
      </c>
      <c r="M33" s="6">
        <f t="shared" ref="M33:M55" si="15">J33/(J33+K33+L33)%</f>
        <v>32.685512367491164</v>
      </c>
      <c r="N33" s="7">
        <f t="shared" ref="N33:N55" si="16">K33/(J33+K33+L33)%</f>
        <v>30.683156654888101</v>
      </c>
      <c r="O33" s="8">
        <f t="shared" ref="O33:O55" si="17">L33/(J33+K33+L33)%</f>
        <v>36.631330977620728</v>
      </c>
    </row>
    <row r="34" spans="1:15">
      <c r="A34" s="28">
        <v>2016</v>
      </c>
      <c r="B34" s="16" t="s">
        <v>0</v>
      </c>
      <c r="C34" s="16" t="s">
        <v>0</v>
      </c>
      <c r="D34" s="16" t="s">
        <v>32</v>
      </c>
      <c r="E34" s="1" t="s">
        <v>24</v>
      </c>
      <c r="F34" s="2">
        <v>12955</v>
      </c>
      <c r="G34" s="2">
        <v>3339</v>
      </c>
      <c r="H34" s="3">
        <f t="shared" ref="H34:H41" si="18">SUM(J34:L34)</f>
        <v>7840</v>
      </c>
      <c r="I34" s="4">
        <f t="shared" ref="I34:I65" si="19">SUM(J34:L34)/F34</f>
        <v>0.60517174835970666</v>
      </c>
      <c r="J34" s="2">
        <v>1341</v>
      </c>
      <c r="K34" s="2">
        <v>3330</v>
      </c>
      <c r="L34" s="5">
        <v>3169</v>
      </c>
      <c r="M34" s="6">
        <f t="shared" si="15"/>
        <v>17.104591836734691</v>
      </c>
      <c r="N34" s="7">
        <f t="shared" si="16"/>
        <v>42.474489795918366</v>
      </c>
      <c r="O34" s="8">
        <f t="shared" si="17"/>
        <v>40.420918367346935</v>
      </c>
    </row>
    <row r="35" spans="1:15">
      <c r="A35" s="28">
        <v>2016</v>
      </c>
      <c r="B35" s="16" t="s">
        <v>0</v>
      </c>
      <c r="C35" s="16" t="s">
        <v>0</v>
      </c>
      <c r="D35" s="16" t="s">
        <v>32</v>
      </c>
      <c r="E35" s="1" t="s">
        <v>25</v>
      </c>
      <c r="F35" s="2">
        <v>1972</v>
      </c>
      <c r="G35" s="2">
        <v>420</v>
      </c>
      <c r="H35" s="3">
        <f t="shared" si="18"/>
        <v>450</v>
      </c>
      <c r="I35" s="4">
        <f t="shared" si="19"/>
        <v>0.2281947261663286</v>
      </c>
      <c r="J35" s="2">
        <v>63</v>
      </c>
      <c r="K35" s="2">
        <v>160</v>
      </c>
      <c r="L35" s="5">
        <v>227</v>
      </c>
      <c r="M35" s="6">
        <f t="shared" si="15"/>
        <v>14</v>
      </c>
      <c r="N35" s="7">
        <f t="shared" si="16"/>
        <v>35.555555555555557</v>
      </c>
      <c r="O35" s="8">
        <f t="shared" si="17"/>
        <v>50.444444444444443</v>
      </c>
    </row>
    <row r="36" spans="1:15">
      <c r="A36" s="28">
        <v>2016</v>
      </c>
      <c r="B36" s="16" t="s">
        <v>0</v>
      </c>
      <c r="C36" s="16" t="s">
        <v>0</v>
      </c>
      <c r="D36" s="16" t="s">
        <v>32</v>
      </c>
      <c r="E36" s="1" t="s">
        <v>26</v>
      </c>
      <c r="F36" s="2">
        <v>1139</v>
      </c>
      <c r="G36" s="2">
        <v>255</v>
      </c>
      <c r="H36" s="3">
        <f t="shared" si="18"/>
        <v>622</v>
      </c>
      <c r="I36" s="4">
        <f t="shared" si="19"/>
        <v>0.5460930640913082</v>
      </c>
      <c r="J36" s="2">
        <v>70</v>
      </c>
      <c r="K36" s="2">
        <v>299</v>
      </c>
      <c r="L36" s="5">
        <v>253</v>
      </c>
      <c r="M36" s="6">
        <f t="shared" si="15"/>
        <v>11.254019292604502</v>
      </c>
      <c r="N36" s="7">
        <f t="shared" si="16"/>
        <v>48.070739549839232</v>
      </c>
      <c r="O36" s="8">
        <f t="shared" si="17"/>
        <v>40.675241157556272</v>
      </c>
    </row>
    <row r="37" spans="1:15">
      <c r="A37" s="28">
        <v>2016</v>
      </c>
      <c r="B37" s="16" t="s">
        <v>0</v>
      </c>
      <c r="C37" s="16" t="s">
        <v>0</v>
      </c>
      <c r="D37" s="16" t="s">
        <v>32</v>
      </c>
      <c r="E37" s="1" t="s">
        <v>27</v>
      </c>
      <c r="F37" s="2">
        <v>1815</v>
      </c>
      <c r="G37" s="2">
        <v>413</v>
      </c>
      <c r="H37" s="3">
        <f t="shared" si="18"/>
        <v>1220</v>
      </c>
      <c r="I37" s="4">
        <f t="shared" si="19"/>
        <v>0.67217630853994492</v>
      </c>
      <c r="J37" s="2">
        <v>146</v>
      </c>
      <c r="K37" s="2">
        <v>583</v>
      </c>
      <c r="L37" s="5">
        <v>491</v>
      </c>
      <c r="M37" s="6">
        <f t="shared" si="15"/>
        <v>11.967213114754099</v>
      </c>
      <c r="N37" s="7">
        <f t="shared" si="16"/>
        <v>47.786885245901644</v>
      </c>
      <c r="O37" s="8">
        <f t="shared" si="17"/>
        <v>40.245901639344268</v>
      </c>
    </row>
    <row r="38" spans="1:15">
      <c r="A38" s="28">
        <v>2016</v>
      </c>
      <c r="B38" s="16" t="s">
        <v>0</v>
      </c>
      <c r="C38" s="16" t="s">
        <v>0</v>
      </c>
      <c r="D38" s="16" t="s">
        <v>32</v>
      </c>
      <c r="E38" s="1" t="s">
        <v>28</v>
      </c>
      <c r="F38" s="2">
        <v>3117</v>
      </c>
      <c r="G38" s="2">
        <v>700</v>
      </c>
      <c r="H38" s="3">
        <f t="shared" si="18"/>
        <v>1433</v>
      </c>
      <c r="I38" s="4">
        <f t="shared" si="19"/>
        <v>0.45973692653192172</v>
      </c>
      <c r="J38" s="2">
        <v>394</v>
      </c>
      <c r="K38" s="2">
        <v>416</v>
      </c>
      <c r="L38" s="5">
        <v>623</v>
      </c>
      <c r="M38" s="6">
        <f t="shared" si="15"/>
        <v>27.494766224703419</v>
      </c>
      <c r="N38" s="7">
        <f t="shared" si="16"/>
        <v>29.030006978367062</v>
      </c>
      <c r="O38" s="8">
        <f t="shared" si="17"/>
        <v>43.475226796929519</v>
      </c>
    </row>
    <row r="39" spans="1:15">
      <c r="A39" s="28">
        <v>2016</v>
      </c>
      <c r="B39" s="16" t="s">
        <v>0</v>
      </c>
      <c r="C39" s="16" t="s">
        <v>0</v>
      </c>
      <c r="D39" s="16" t="s">
        <v>32</v>
      </c>
      <c r="E39" s="1" t="s">
        <v>29</v>
      </c>
      <c r="F39" s="9">
        <v>4743</v>
      </c>
      <c r="G39" s="2">
        <v>1055</v>
      </c>
      <c r="H39" s="3">
        <f t="shared" si="18"/>
        <v>4047</v>
      </c>
      <c r="I39" s="4">
        <f t="shared" si="19"/>
        <v>0.8532574320050601</v>
      </c>
      <c r="J39" s="2">
        <v>1361</v>
      </c>
      <c r="K39" s="2">
        <v>988</v>
      </c>
      <c r="L39" s="5">
        <v>1698</v>
      </c>
      <c r="M39" s="6">
        <f t="shared" si="15"/>
        <v>33.629849271064984</v>
      </c>
      <c r="N39" s="7">
        <f t="shared" si="16"/>
        <v>24.413145539906104</v>
      </c>
      <c r="O39" s="8">
        <f t="shared" si="17"/>
        <v>41.957005189028912</v>
      </c>
    </row>
    <row r="40" spans="1:15">
      <c r="A40" s="28">
        <v>2016</v>
      </c>
      <c r="B40" s="16" t="s">
        <v>0</v>
      </c>
      <c r="C40" s="16" t="s">
        <v>0</v>
      </c>
      <c r="D40" s="16" t="s">
        <v>32</v>
      </c>
      <c r="E40" s="1" t="s">
        <v>30</v>
      </c>
      <c r="F40" s="2">
        <v>1867</v>
      </c>
      <c r="G40" s="2">
        <v>554</v>
      </c>
      <c r="H40" s="3">
        <f t="shared" si="18"/>
        <v>1116</v>
      </c>
      <c r="I40" s="4">
        <f t="shared" si="19"/>
        <v>0.59775040171397964</v>
      </c>
      <c r="J40" s="2">
        <v>295</v>
      </c>
      <c r="K40" s="2">
        <v>363</v>
      </c>
      <c r="L40" s="5">
        <v>458</v>
      </c>
      <c r="M40" s="6">
        <f t="shared" si="15"/>
        <v>26.433691756272403</v>
      </c>
      <c r="N40" s="7">
        <f t="shared" si="16"/>
        <v>32.526881720430104</v>
      </c>
      <c r="O40" s="8">
        <f t="shared" si="17"/>
        <v>41.039426523297493</v>
      </c>
    </row>
    <row r="41" spans="1:15">
      <c r="A41" s="28">
        <v>2016</v>
      </c>
      <c r="B41" s="16" t="s">
        <v>0</v>
      </c>
      <c r="C41" s="16" t="s">
        <v>0</v>
      </c>
      <c r="D41" s="16" t="s">
        <v>32</v>
      </c>
      <c r="E41" s="1" t="s">
        <v>31</v>
      </c>
      <c r="F41" s="2">
        <v>5077</v>
      </c>
      <c r="G41" s="2">
        <v>1321</v>
      </c>
      <c r="H41" s="3">
        <f t="shared" si="18"/>
        <v>3349</v>
      </c>
      <c r="I41" s="4">
        <f t="shared" si="19"/>
        <v>0.6596415205830215</v>
      </c>
      <c r="J41" s="2">
        <v>390</v>
      </c>
      <c r="K41" s="2">
        <v>1952</v>
      </c>
      <c r="L41" s="5">
        <v>1007</v>
      </c>
      <c r="M41" s="6">
        <f t="shared" si="15"/>
        <v>11.645267243953418</v>
      </c>
      <c r="N41" s="7">
        <f t="shared" si="16"/>
        <v>58.286055538966849</v>
      </c>
      <c r="O41" s="8">
        <f t="shared" si="17"/>
        <v>30.068677217079724</v>
      </c>
    </row>
    <row r="42" spans="1:15">
      <c r="A42" s="28">
        <v>2016</v>
      </c>
      <c r="B42" s="16" t="s">
        <v>0</v>
      </c>
      <c r="C42" s="16" t="s">
        <v>0</v>
      </c>
      <c r="D42" s="16" t="s">
        <v>37</v>
      </c>
      <c r="E42" s="1" t="s">
        <v>33</v>
      </c>
      <c r="F42" s="2">
        <v>8925</v>
      </c>
      <c r="G42" s="2">
        <v>1825</v>
      </c>
      <c r="H42" s="3">
        <f>SUM(J42:L42)</f>
        <v>7556</v>
      </c>
      <c r="I42" s="4">
        <f t="shared" si="19"/>
        <v>0.84661064425770305</v>
      </c>
      <c r="J42" s="2">
        <v>1726</v>
      </c>
      <c r="K42" s="2">
        <v>3030</v>
      </c>
      <c r="L42" s="5">
        <v>2800</v>
      </c>
      <c r="M42" s="6">
        <f t="shared" si="15"/>
        <v>22.842773954473266</v>
      </c>
      <c r="N42" s="7">
        <f t="shared" si="16"/>
        <v>40.100582318687138</v>
      </c>
      <c r="O42" s="8">
        <f t="shared" si="17"/>
        <v>37.056643726839596</v>
      </c>
    </row>
    <row r="43" spans="1:15">
      <c r="A43" s="28">
        <v>2016</v>
      </c>
      <c r="B43" s="16" t="s">
        <v>0</v>
      </c>
      <c r="C43" s="16" t="s">
        <v>0</v>
      </c>
      <c r="D43" s="16" t="s">
        <v>37</v>
      </c>
      <c r="E43" s="1" t="s">
        <v>34</v>
      </c>
      <c r="F43" s="2">
        <v>2627</v>
      </c>
      <c r="G43" s="2">
        <v>709</v>
      </c>
      <c r="H43" s="3">
        <f t="shared" ref="H43:H45" si="20">SUM(J43:L43)</f>
        <v>2165</v>
      </c>
      <c r="I43" s="4">
        <f t="shared" si="19"/>
        <v>0.82413399314807767</v>
      </c>
      <c r="J43" s="2">
        <v>596</v>
      </c>
      <c r="K43" s="2">
        <v>743</v>
      </c>
      <c r="L43" s="5">
        <v>826</v>
      </c>
      <c r="M43" s="6">
        <f t="shared" si="15"/>
        <v>27.528868360277137</v>
      </c>
      <c r="N43" s="7">
        <f t="shared" si="16"/>
        <v>34.318706697459589</v>
      </c>
      <c r="O43" s="8">
        <f t="shared" si="17"/>
        <v>38.152424942263281</v>
      </c>
    </row>
    <row r="44" spans="1:15">
      <c r="A44" s="28">
        <v>2016</v>
      </c>
      <c r="B44" s="16" t="s">
        <v>0</v>
      </c>
      <c r="C44" s="16" t="s">
        <v>0</v>
      </c>
      <c r="D44" s="16" t="s">
        <v>37</v>
      </c>
      <c r="E44" s="1" t="s">
        <v>35</v>
      </c>
      <c r="F44" s="2">
        <v>2922</v>
      </c>
      <c r="G44" s="2">
        <v>694</v>
      </c>
      <c r="H44" s="3">
        <f t="shared" si="20"/>
        <v>2350</v>
      </c>
      <c r="I44" s="4">
        <f t="shared" si="19"/>
        <v>0.80424366872005471</v>
      </c>
      <c r="J44" s="2">
        <v>730</v>
      </c>
      <c r="K44" s="2">
        <v>881</v>
      </c>
      <c r="L44" s="5">
        <v>739</v>
      </c>
      <c r="M44" s="6">
        <f t="shared" si="15"/>
        <v>31.063829787234042</v>
      </c>
      <c r="N44" s="7">
        <f t="shared" si="16"/>
        <v>37.48936170212766</v>
      </c>
      <c r="O44" s="8">
        <f t="shared" si="17"/>
        <v>31.446808510638299</v>
      </c>
    </row>
    <row r="45" spans="1:15">
      <c r="A45" s="28">
        <v>2016</v>
      </c>
      <c r="B45" s="16" t="s">
        <v>0</v>
      </c>
      <c r="C45" s="16" t="s">
        <v>0</v>
      </c>
      <c r="D45" s="16" t="s">
        <v>37</v>
      </c>
      <c r="E45" s="1" t="s">
        <v>36</v>
      </c>
      <c r="F45" s="2">
        <v>2536</v>
      </c>
      <c r="G45" s="2">
        <v>690</v>
      </c>
      <c r="H45" s="3">
        <f t="shared" si="20"/>
        <v>1921</v>
      </c>
      <c r="I45" s="4">
        <f t="shared" si="19"/>
        <v>0.75749211356466872</v>
      </c>
      <c r="J45" s="2">
        <v>407</v>
      </c>
      <c r="K45" s="2">
        <v>977</v>
      </c>
      <c r="L45" s="5">
        <v>537</v>
      </c>
      <c r="M45" s="6">
        <f t="shared" si="15"/>
        <v>21.186881832378969</v>
      </c>
      <c r="N45" s="7">
        <f t="shared" si="16"/>
        <v>50.858927641853199</v>
      </c>
      <c r="O45" s="8">
        <f t="shared" si="17"/>
        <v>27.954190525767828</v>
      </c>
    </row>
    <row r="46" spans="1:15">
      <c r="A46" s="28">
        <v>2016</v>
      </c>
      <c r="B46" s="16" t="s">
        <v>0</v>
      </c>
      <c r="C46" s="16" t="s">
        <v>0</v>
      </c>
      <c r="D46" s="16" t="s">
        <v>48</v>
      </c>
      <c r="E46" s="1" t="s">
        <v>38</v>
      </c>
      <c r="F46" s="2">
        <v>6287</v>
      </c>
      <c r="G46" s="2">
        <v>889</v>
      </c>
      <c r="H46" s="3">
        <f t="shared" ref="H46:H55" si="21">SUM(J46:L46)</f>
        <v>4377</v>
      </c>
      <c r="I46" s="4">
        <f t="shared" si="19"/>
        <v>0.69619850485128043</v>
      </c>
      <c r="J46" s="2">
        <v>621</v>
      </c>
      <c r="K46" s="2">
        <v>1939</v>
      </c>
      <c r="L46" s="5">
        <v>1817</v>
      </c>
      <c r="M46" s="6">
        <f t="shared" si="15"/>
        <v>14.187799862919807</v>
      </c>
      <c r="N46" s="7">
        <f t="shared" si="16"/>
        <v>44.299748686314821</v>
      </c>
      <c r="O46" s="8">
        <f t="shared" si="17"/>
        <v>41.512451450765361</v>
      </c>
    </row>
    <row r="47" spans="1:15">
      <c r="A47" s="28">
        <v>2016</v>
      </c>
      <c r="B47" s="16" t="s">
        <v>0</v>
      </c>
      <c r="C47" s="16" t="s">
        <v>0</v>
      </c>
      <c r="D47" s="16" t="s">
        <v>48</v>
      </c>
      <c r="E47" s="1" t="s">
        <v>39</v>
      </c>
      <c r="F47" s="2">
        <v>14430</v>
      </c>
      <c r="G47" s="2">
        <v>2714</v>
      </c>
      <c r="H47" s="3">
        <f t="shared" si="21"/>
        <v>11530</v>
      </c>
      <c r="I47" s="4">
        <f t="shared" si="19"/>
        <v>0.79902979902979898</v>
      </c>
      <c r="J47" s="2">
        <v>2550</v>
      </c>
      <c r="K47" s="2">
        <v>4883</v>
      </c>
      <c r="L47" s="5">
        <v>4097</v>
      </c>
      <c r="M47" s="6">
        <f t="shared" si="15"/>
        <v>22.116218560277538</v>
      </c>
      <c r="N47" s="7">
        <f t="shared" si="16"/>
        <v>42.350390286209887</v>
      </c>
      <c r="O47" s="8">
        <f t="shared" si="17"/>
        <v>35.533391153512575</v>
      </c>
    </row>
    <row r="48" spans="1:15">
      <c r="A48" s="28">
        <v>2016</v>
      </c>
      <c r="B48" s="16" t="s">
        <v>0</v>
      </c>
      <c r="C48" s="16" t="s">
        <v>0</v>
      </c>
      <c r="D48" s="16" t="s">
        <v>48</v>
      </c>
      <c r="E48" s="1" t="s">
        <v>40</v>
      </c>
      <c r="F48" s="2">
        <v>5478</v>
      </c>
      <c r="G48" s="2">
        <v>1288</v>
      </c>
      <c r="H48" s="3">
        <f t="shared" si="21"/>
        <v>4207</v>
      </c>
      <c r="I48" s="4">
        <f t="shared" si="19"/>
        <v>0.76798101496896676</v>
      </c>
      <c r="J48" s="2">
        <v>926</v>
      </c>
      <c r="K48" s="2">
        <v>1052</v>
      </c>
      <c r="L48" s="5">
        <v>2229</v>
      </c>
      <c r="M48" s="6">
        <f t="shared" si="15"/>
        <v>22.010934157356786</v>
      </c>
      <c r="N48" s="7">
        <f t="shared" si="16"/>
        <v>25.005942476824341</v>
      </c>
      <c r="O48" s="8">
        <f t="shared" si="17"/>
        <v>52.983123365818876</v>
      </c>
    </row>
    <row r="49" spans="1:15">
      <c r="A49" s="28">
        <v>2016</v>
      </c>
      <c r="B49" s="16" t="s">
        <v>0</v>
      </c>
      <c r="C49" s="16" t="s">
        <v>0</v>
      </c>
      <c r="D49" s="16" t="s">
        <v>48</v>
      </c>
      <c r="E49" s="1" t="s">
        <v>41</v>
      </c>
      <c r="F49" s="2">
        <v>3731</v>
      </c>
      <c r="G49" s="2">
        <v>770</v>
      </c>
      <c r="H49" s="3">
        <f t="shared" si="21"/>
        <v>2750</v>
      </c>
      <c r="I49" s="4">
        <f t="shared" si="19"/>
        <v>0.73706781023854195</v>
      </c>
      <c r="J49" s="2">
        <v>659</v>
      </c>
      <c r="K49" s="2">
        <v>629</v>
      </c>
      <c r="L49" s="5">
        <v>1462</v>
      </c>
      <c r="M49" s="6">
        <f t="shared" si="15"/>
        <v>23.963636363636365</v>
      </c>
      <c r="N49" s="7">
        <f t="shared" si="16"/>
        <v>22.872727272727271</v>
      </c>
      <c r="O49" s="8">
        <f t="shared" si="17"/>
        <v>53.163636363636364</v>
      </c>
    </row>
    <row r="50" spans="1:15">
      <c r="A50" s="28">
        <v>2016</v>
      </c>
      <c r="B50" s="16" t="s">
        <v>0</v>
      </c>
      <c r="C50" s="16" t="s">
        <v>0</v>
      </c>
      <c r="D50" s="16" t="s">
        <v>48</v>
      </c>
      <c r="E50" s="1" t="s">
        <v>42</v>
      </c>
      <c r="F50" s="2">
        <v>2664</v>
      </c>
      <c r="G50" s="2">
        <v>591</v>
      </c>
      <c r="H50" s="3">
        <f t="shared" si="21"/>
        <v>2029</v>
      </c>
      <c r="I50" s="4">
        <f t="shared" si="19"/>
        <v>0.76163663663663661</v>
      </c>
      <c r="J50" s="2">
        <v>518</v>
      </c>
      <c r="K50" s="2">
        <v>755</v>
      </c>
      <c r="L50" s="5">
        <v>756</v>
      </c>
      <c r="M50" s="6">
        <f t="shared" si="15"/>
        <v>25.529817644159685</v>
      </c>
      <c r="N50" s="7">
        <f t="shared" si="16"/>
        <v>37.210448496796452</v>
      </c>
      <c r="O50" s="8">
        <f t="shared" si="17"/>
        <v>37.259733859043862</v>
      </c>
    </row>
    <row r="51" spans="1:15">
      <c r="A51" s="28">
        <v>2016</v>
      </c>
      <c r="B51" s="16" t="s">
        <v>0</v>
      </c>
      <c r="C51" s="16" t="s">
        <v>0</v>
      </c>
      <c r="D51" s="16" t="s">
        <v>48</v>
      </c>
      <c r="E51" s="1" t="s">
        <v>43</v>
      </c>
      <c r="F51" s="2">
        <v>4108</v>
      </c>
      <c r="G51" s="2">
        <v>998</v>
      </c>
      <c r="H51" s="3">
        <f t="shared" si="21"/>
        <v>2639</v>
      </c>
      <c r="I51" s="4">
        <f t="shared" si="19"/>
        <v>0.64240506329113922</v>
      </c>
      <c r="J51" s="2">
        <v>260</v>
      </c>
      <c r="K51" s="2">
        <v>984</v>
      </c>
      <c r="L51" s="5">
        <v>1395</v>
      </c>
      <c r="M51" s="6">
        <f t="shared" si="15"/>
        <v>9.8522167487684733</v>
      </c>
      <c r="N51" s="7">
        <f t="shared" si="16"/>
        <v>37.286851079954531</v>
      </c>
      <c r="O51" s="8">
        <f t="shared" si="17"/>
        <v>52.860932171277</v>
      </c>
    </row>
    <row r="52" spans="1:15">
      <c r="A52" s="28">
        <v>2016</v>
      </c>
      <c r="B52" s="16" t="s">
        <v>0</v>
      </c>
      <c r="C52" s="16" t="s">
        <v>0</v>
      </c>
      <c r="D52" s="16" t="s">
        <v>48</v>
      </c>
      <c r="E52" s="1" t="s">
        <v>44</v>
      </c>
      <c r="F52" s="2">
        <v>38727</v>
      </c>
      <c r="G52" s="2">
        <v>6735</v>
      </c>
      <c r="H52" s="3">
        <f t="shared" si="21"/>
        <v>28393</v>
      </c>
      <c r="I52" s="4">
        <f t="shared" si="19"/>
        <v>0.73315774524233734</v>
      </c>
      <c r="J52" s="2">
        <v>6609</v>
      </c>
      <c r="K52" s="2">
        <v>10419</v>
      </c>
      <c r="L52" s="5">
        <v>11365</v>
      </c>
      <c r="M52" s="6">
        <f t="shared" si="15"/>
        <v>23.276864015778536</v>
      </c>
      <c r="N52" s="7">
        <f t="shared" si="16"/>
        <v>36.695664424329941</v>
      </c>
      <c r="O52" s="8">
        <f t="shared" si="17"/>
        <v>40.027471559891524</v>
      </c>
    </row>
    <row r="53" spans="1:15">
      <c r="A53" s="28">
        <v>2016</v>
      </c>
      <c r="B53" s="16" t="s">
        <v>0</v>
      </c>
      <c r="C53" s="16" t="s">
        <v>0</v>
      </c>
      <c r="D53" s="16" t="s">
        <v>48</v>
      </c>
      <c r="E53" s="1" t="s">
        <v>45</v>
      </c>
      <c r="F53" s="2">
        <v>4755</v>
      </c>
      <c r="G53" s="2">
        <v>1197</v>
      </c>
      <c r="H53" s="3">
        <f t="shared" si="21"/>
        <v>3044</v>
      </c>
      <c r="I53" s="4">
        <f t="shared" si="19"/>
        <v>0.64016824395373295</v>
      </c>
      <c r="J53" s="2">
        <v>905</v>
      </c>
      <c r="K53" s="2">
        <v>808</v>
      </c>
      <c r="L53" s="5">
        <v>1331</v>
      </c>
      <c r="M53" s="6">
        <f t="shared" si="15"/>
        <v>29.730617608409986</v>
      </c>
      <c r="N53" s="7">
        <f t="shared" si="16"/>
        <v>26.544021024967147</v>
      </c>
      <c r="O53" s="8">
        <f t="shared" si="17"/>
        <v>43.725361366622863</v>
      </c>
    </row>
    <row r="54" spans="1:15">
      <c r="A54" s="28">
        <v>2016</v>
      </c>
      <c r="B54" s="16" t="s">
        <v>0</v>
      </c>
      <c r="C54" s="16" t="s">
        <v>0</v>
      </c>
      <c r="D54" s="16" t="s">
        <v>48</v>
      </c>
      <c r="E54" s="1" t="s">
        <v>46</v>
      </c>
      <c r="F54" s="2">
        <v>3068</v>
      </c>
      <c r="G54" s="2">
        <v>597</v>
      </c>
      <c r="H54" s="3">
        <f t="shared" si="21"/>
        <v>2805</v>
      </c>
      <c r="I54" s="4">
        <f t="shared" si="19"/>
        <v>0.91427640156453716</v>
      </c>
      <c r="J54" s="2">
        <v>413</v>
      </c>
      <c r="K54" s="2">
        <v>1168</v>
      </c>
      <c r="L54" s="5">
        <v>1224</v>
      </c>
      <c r="M54" s="6">
        <f t="shared" si="15"/>
        <v>14.723707664884135</v>
      </c>
      <c r="N54" s="7">
        <f t="shared" si="16"/>
        <v>41.639928698752229</v>
      </c>
      <c r="O54" s="8">
        <f t="shared" si="17"/>
        <v>43.636363636363633</v>
      </c>
    </row>
    <row r="55" spans="1:15">
      <c r="A55" s="28">
        <v>2016</v>
      </c>
      <c r="B55" s="16" t="s">
        <v>0</v>
      </c>
      <c r="C55" s="16" t="s">
        <v>0</v>
      </c>
      <c r="D55" s="16" t="s">
        <v>48</v>
      </c>
      <c r="E55" s="1" t="s">
        <v>47</v>
      </c>
      <c r="F55" s="2">
        <v>6631</v>
      </c>
      <c r="G55" s="2">
        <v>1657</v>
      </c>
      <c r="H55" s="3">
        <f t="shared" si="21"/>
        <v>4471</v>
      </c>
      <c r="I55" s="4">
        <f t="shared" si="19"/>
        <v>0.67425727642889455</v>
      </c>
      <c r="J55" s="2">
        <v>734</v>
      </c>
      <c r="K55" s="2">
        <v>1816</v>
      </c>
      <c r="L55" s="5">
        <v>1921</v>
      </c>
      <c r="M55" s="6">
        <f t="shared" si="15"/>
        <v>16.416908968910757</v>
      </c>
      <c r="N55" s="7">
        <f t="shared" si="16"/>
        <v>40.617311563408634</v>
      </c>
      <c r="O55" s="8">
        <f t="shared" si="17"/>
        <v>42.965779467680605</v>
      </c>
    </row>
    <row r="56" spans="1:15">
      <c r="A56" s="28">
        <v>2016</v>
      </c>
      <c r="B56" s="16" t="s">
        <v>117</v>
      </c>
      <c r="C56" s="16" t="s">
        <v>117</v>
      </c>
      <c r="D56" s="16" t="s">
        <v>48</v>
      </c>
      <c r="E56" s="1" t="s">
        <v>38</v>
      </c>
      <c r="F56" s="2">
        <v>5419</v>
      </c>
      <c r="G56" s="2">
        <v>1620</v>
      </c>
      <c r="H56" s="3">
        <f t="shared" ref="H56:H62" si="22">SUM(J56:L56)</f>
        <v>3697</v>
      </c>
      <c r="I56" s="4">
        <f t="shared" si="19"/>
        <v>0.68222919357815093</v>
      </c>
      <c r="J56" s="2">
        <v>687</v>
      </c>
      <c r="K56" s="2">
        <v>1588</v>
      </c>
      <c r="L56" s="5">
        <v>1422</v>
      </c>
      <c r="M56" s="6">
        <f t="shared" ref="M56" si="23">J56/(J56+K56+L56)%</f>
        <v>18.582634568569112</v>
      </c>
      <c r="N56" s="7">
        <f t="shared" ref="N56" si="24">K56/(J56+K56+L56)%</f>
        <v>42.953746280768193</v>
      </c>
      <c r="O56" s="8">
        <f t="shared" ref="O56" si="25">L56/(J56+K56+L56)%</f>
        <v>38.463619150662701</v>
      </c>
    </row>
    <row r="57" spans="1:15">
      <c r="A57" s="28">
        <v>2016</v>
      </c>
      <c r="B57" s="16" t="s">
        <v>0</v>
      </c>
      <c r="C57" s="16" t="s">
        <v>0</v>
      </c>
      <c r="D57" s="16" t="s">
        <v>141</v>
      </c>
      <c r="E57" s="1" t="s">
        <v>49</v>
      </c>
      <c r="F57" s="2">
        <v>14418</v>
      </c>
      <c r="G57" s="2">
        <v>1824</v>
      </c>
      <c r="H57" s="3">
        <f t="shared" si="22"/>
        <v>7191</v>
      </c>
      <c r="I57" s="4">
        <f t="shared" si="19"/>
        <v>0.49875156054931336</v>
      </c>
      <c r="J57" s="2">
        <v>1374</v>
      </c>
      <c r="K57" s="2">
        <v>4256</v>
      </c>
      <c r="L57" s="5">
        <v>1561</v>
      </c>
      <c r="M57" s="6">
        <f t="shared" ref="M57:M67" si="26">J57/(J57+K57+L57)%</f>
        <v>19.107217355027117</v>
      </c>
      <c r="N57" s="7">
        <f t="shared" ref="N57:N67" si="27">K57/(J57+K57+L57)%</f>
        <v>59.185092476706998</v>
      </c>
      <c r="O57" s="8">
        <f t="shared" ref="O57:O67" si="28">L57/(J57+K57+L57)%</f>
        <v>21.707690168265888</v>
      </c>
    </row>
    <row r="58" spans="1:15">
      <c r="A58" s="28">
        <v>2016</v>
      </c>
      <c r="B58" s="16" t="s">
        <v>0</v>
      </c>
      <c r="C58" s="16" t="s">
        <v>0</v>
      </c>
      <c r="D58" s="16" t="s">
        <v>142</v>
      </c>
      <c r="E58" s="1" t="s">
        <v>50</v>
      </c>
      <c r="F58" s="2">
        <v>9557</v>
      </c>
      <c r="G58" s="2">
        <v>1782</v>
      </c>
      <c r="H58" s="3">
        <f t="shared" si="22"/>
        <v>6535</v>
      </c>
      <c r="I58" s="4">
        <f t="shared" si="19"/>
        <v>0.68379198493251026</v>
      </c>
      <c r="J58" s="2">
        <v>1180</v>
      </c>
      <c r="K58" s="2">
        <v>1799</v>
      </c>
      <c r="L58" s="5">
        <v>3556</v>
      </c>
      <c r="M58" s="6">
        <f t="shared" si="26"/>
        <v>18.056618209640398</v>
      </c>
      <c r="N58" s="7">
        <f t="shared" si="27"/>
        <v>27.528691660290743</v>
      </c>
      <c r="O58" s="8">
        <f t="shared" si="28"/>
        <v>54.414690130068863</v>
      </c>
    </row>
    <row r="59" spans="1:15">
      <c r="A59" s="28">
        <v>2016</v>
      </c>
      <c r="B59" s="16" t="s">
        <v>0</v>
      </c>
      <c r="C59" s="16" t="s">
        <v>0</v>
      </c>
      <c r="D59" s="16" t="s">
        <v>118</v>
      </c>
      <c r="E59" s="1" t="s">
        <v>51</v>
      </c>
      <c r="F59" s="2">
        <v>4733</v>
      </c>
      <c r="G59" s="2">
        <v>984</v>
      </c>
      <c r="H59" s="3">
        <f t="shared" si="22"/>
        <v>2457</v>
      </c>
      <c r="I59" s="4">
        <f t="shared" si="19"/>
        <v>0.51912106486372278</v>
      </c>
      <c r="J59" s="2">
        <v>477</v>
      </c>
      <c r="K59" s="2">
        <v>1112</v>
      </c>
      <c r="L59" s="5">
        <v>868</v>
      </c>
      <c r="M59" s="6">
        <f t="shared" si="26"/>
        <v>19.413919413919412</v>
      </c>
      <c r="N59" s="7">
        <f t="shared" si="27"/>
        <v>45.258445258445256</v>
      </c>
      <c r="O59" s="8">
        <f t="shared" si="28"/>
        <v>35.327635327635328</v>
      </c>
    </row>
    <row r="60" spans="1:15">
      <c r="A60" s="28">
        <v>2016</v>
      </c>
      <c r="B60" s="16" t="s">
        <v>0</v>
      </c>
      <c r="C60" s="16" t="s">
        <v>0</v>
      </c>
      <c r="D60" s="16" t="s">
        <v>118</v>
      </c>
      <c r="E60" s="1" t="s">
        <v>52</v>
      </c>
      <c r="F60" s="2">
        <v>2701</v>
      </c>
      <c r="G60" s="2">
        <v>552</v>
      </c>
      <c r="H60" s="3">
        <f t="shared" si="22"/>
        <v>922</v>
      </c>
      <c r="I60" s="4">
        <f t="shared" si="19"/>
        <v>0.3413550536838208</v>
      </c>
      <c r="J60" s="2">
        <v>201</v>
      </c>
      <c r="K60" s="2">
        <v>280</v>
      </c>
      <c r="L60" s="5">
        <v>441</v>
      </c>
      <c r="M60" s="6">
        <f t="shared" si="26"/>
        <v>21.800433839479393</v>
      </c>
      <c r="N60" s="7">
        <f t="shared" si="27"/>
        <v>30.368763557483728</v>
      </c>
      <c r="O60" s="8">
        <f t="shared" si="28"/>
        <v>47.830802603036872</v>
      </c>
    </row>
    <row r="61" spans="1:15">
      <c r="A61" s="28">
        <v>2016</v>
      </c>
      <c r="B61" s="16" t="s">
        <v>0</v>
      </c>
      <c r="C61" s="16" t="s">
        <v>0</v>
      </c>
      <c r="D61" s="16" t="s">
        <v>118</v>
      </c>
      <c r="E61" s="1" t="s">
        <v>53</v>
      </c>
      <c r="F61" s="2">
        <v>2780</v>
      </c>
      <c r="G61" s="2">
        <v>658</v>
      </c>
      <c r="H61" s="3">
        <f t="shared" si="22"/>
        <v>1364</v>
      </c>
      <c r="I61" s="4">
        <f t="shared" si="19"/>
        <v>0.49064748201438851</v>
      </c>
      <c r="J61" s="2">
        <v>124</v>
      </c>
      <c r="K61" s="2">
        <v>677</v>
      </c>
      <c r="L61" s="5">
        <v>563</v>
      </c>
      <c r="M61" s="6">
        <f t="shared" si="26"/>
        <v>9.0909090909090899</v>
      </c>
      <c r="N61" s="7">
        <f t="shared" si="27"/>
        <v>49.633431085043988</v>
      </c>
      <c r="O61" s="8">
        <f t="shared" si="28"/>
        <v>41.275659824046919</v>
      </c>
    </row>
    <row r="62" spans="1:15">
      <c r="A62" s="28">
        <v>2016</v>
      </c>
      <c r="B62" s="16" t="s">
        <v>0</v>
      </c>
      <c r="C62" s="16" t="s">
        <v>0</v>
      </c>
      <c r="D62" s="16" t="s">
        <v>118</v>
      </c>
      <c r="E62" s="1" t="s">
        <v>54</v>
      </c>
      <c r="F62" s="2">
        <v>1687</v>
      </c>
      <c r="G62" s="2">
        <v>336</v>
      </c>
      <c r="H62" s="3">
        <f t="shared" si="22"/>
        <v>445</v>
      </c>
      <c r="I62" s="4">
        <f t="shared" si="19"/>
        <v>0.26378186129223474</v>
      </c>
      <c r="J62" s="2">
        <v>179</v>
      </c>
      <c r="K62" s="2">
        <v>142</v>
      </c>
      <c r="L62" s="5">
        <v>124</v>
      </c>
      <c r="M62" s="6">
        <f t="shared" si="26"/>
        <v>40.224719101123597</v>
      </c>
      <c r="N62" s="7">
        <f t="shared" si="27"/>
        <v>31.91011235955056</v>
      </c>
      <c r="O62" s="8">
        <f t="shared" si="28"/>
        <v>27.865168539325843</v>
      </c>
    </row>
    <row r="63" spans="1:15">
      <c r="A63" s="28">
        <v>2016</v>
      </c>
      <c r="B63" s="16" t="s">
        <v>0</v>
      </c>
      <c r="C63" s="16" t="s">
        <v>0</v>
      </c>
      <c r="D63" s="16" t="s">
        <v>65</v>
      </c>
      <c r="E63" s="1" t="s">
        <v>55</v>
      </c>
      <c r="F63" s="2">
        <v>1471</v>
      </c>
      <c r="G63" s="2">
        <v>368</v>
      </c>
      <c r="H63" s="3">
        <f t="shared" ref="H63:H72" si="29">SUM(J63:L63)</f>
        <v>678</v>
      </c>
      <c r="I63" s="4">
        <f t="shared" si="19"/>
        <v>0.46091094493541807</v>
      </c>
      <c r="J63" s="2">
        <v>156</v>
      </c>
      <c r="K63" s="2">
        <v>243</v>
      </c>
      <c r="L63" s="5">
        <v>279</v>
      </c>
      <c r="M63" s="6">
        <f t="shared" si="26"/>
        <v>23.008849557522122</v>
      </c>
      <c r="N63" s="7">
        <f t="shared" si="27"/>
        <v>35.840707964601769</v>
      </c>
      <c r="O63" s="8">
        <f t="shared" si="28"/>
        <v>41.150442477876105</v>
      </c>
    </row>
    <row r="64" spans="1:15">
      <c r="A64" s="28">
        <v>2016</v>
      </c>
      <c r="B64" s="16" t="s">
        <v>0</v>
      </c>
      <c r="C64" s="16" t="s">
        <v>0</v>
      </c>
      <c r="D64" s="16" t="s">
        <v>65</v>
      </c>
      <c r="E64" s="1" t="s">
        <v>56</v>
      </c>
      <c r="F64" s="2">
        <v>3563</v>
      </c>
      <c r="G64" s="2">
        <v>1021</v>
      </c>
      <c r="H64" s="3">
        <f t="shared" si="29"/>
        <v>2447</v>
      </c>
      <c r="I64" s="4">
        <f t="shared" si="19"/>
        <v>0.68678080269435871</v>
      </c>
      <c r="J64" s="2">
        <v>99</v>
      </c>
      <c r="K64" s="2">
        <v>881</v>
      </c>
      <c r="L64" s="5">
        <v>1467</v>
      </c>
      <c r="M64" s="6">
        <f t="shared" si="26"/>
        <v>4.0457703310175726</v>
      </c>
      <c r="N64" s="7">
        <f t="shared" si="27"/>
        <v>36.003269309358402</v>
      </c>
      <c r="O64" s="8">
        <f t="shared" si="28"/>
        <v>59.950960359624034</v>
      </c>
    </row>
    <row r="65" spans="1:15">
      <c r="A65" s="28">
        <v>2016</v>
      </c>
      <c r="B65" s="16" t="s">
        <v>0</v>
      </c>
      <c r="C65" s="16" t="s">
        <v>0</v>
      </c>
      <c r="D65" s="16" t="s">
        <v>65</v>
      </c>
      <c r="E65" s="1" t="s">
        <v>57</v>
      </c>
      <c r="F65" s="2">
        <v>2092</v>
      </c>
      <c r="G65" s="2">
        <v>601</v>
      </c>
      <c r="H65" s="3">
        <f t="shared" si="29"/>
        <v>947</v>
      </c>
      <c r="I65" s="4">
        <f t="shared" si="19"/>
        <v>0.45267686424474185</v>
      </c>
      <c r="J65" s="2">
        <v>96</v>
      </c>
      <c r="K65" s="2">
        <v>453</v>
      </c>
      <c r="L65" s="5">
        <v>398</v>
      </c>
      <c r="M65" s="6">
        <f t="shared" si="26"/>
        <v>10.13727560718057</v>
      </c>
      <c r="N65" s="7">
        <f t="shared" si="27"/>
        <v>47.835269271383311</v>
      </c>
      <c r="O65" s="8">
        <f t="shared" si="28"/>
        <v>42.027455121436113</v>
      </c>
    </row>
    <row r="66" spans="1:15">
      <c r="A66" s="28">
        <v>2016</v>
      </c>
      <c r="B66" s="16" t="s">
        <v>0</v>
      </c>
      <c r="C66" s="16" t="s">
        <v>0</v>
      </c>
      <c r="D66" s="16" t="s">
        <v>65</v>
      </c>
      <c r="E66" s="1" t="s">
        <v>58</v>
      </c>
      <c r="F66" s="2">
        <v>1259</v>
      </c>
      <c r="G66" s="2">
        <v>418</v>
      </c>
      <c r="H66" s="3">
        <f t="shared" si="29"/>
        <v>691</v>
      </c>
      <c r="I66" s="4">
        <f t="shared" ref="I66:I92" si="30">SUM(J66:L66)/F66</f>
        <v>0.54884829229547261</v>
      </c>
      <c r="J66" s="10">
        <v>169</v>
      </c>
      <c r="K66" s="2">
        <v>359</v>
      </c>
      <c r="L66" s="5">
        <v>163</v>
      </c>
      <c r="M66" s="6">
        <f t="shared" si="26"/>
        <v>24.457308248914615</v>
      </c>
      <c r="N66" s="7">
        <f t="shared" si="27"/>
        <v>51.953690303907379</v>
      </c>
      <c r="O66" s="8">
        <f t="shared" si="28"/>
        <v>23.589001447178003</v>
      </c>
    </row>
    <row r="67" spans="1:15">
      <c r="A67" s="28">
        <v>2016</v>
      </c>
      <c r="B67" s="16" t="s">
        <v>0</v>
      </c>
      <c r="C67" s="16" t="s">
        <v>0</v>
      </c>
      <c r="D67" s="16" t="s">
        <v>65</v>
      </c>
      <c r="E67" s="1" t="s">
        <v>59</v>
      </c>
      <c r="F67" s="2">
        <v>8761</v>
      </c>
      <c r="G67" s="2">
        <v>1927</v>
      </c>
      <c r="H67" s="3">
        <f t="shared" si="29"/>
        <v>5275</v>
      </c>
      <c r="I67" s="4">
        <f t="shared" si="30"/>
        <v>0.60210021687022031</v>
      </c>
      <c r="J67" s="2">
        <v>1251</v>
      </c>
      <c r="K67" s="2">
        <v>1972</v>
      </c>
      <c r="L67" s="5">
        <v>2052</v>
      </c>
      <c r="M67" s="6">
        <f t="shared" si="26"/>
        <v>23.715639810426541</v>
      </c>
      <c r="N67" s="7">
        <f t="shared" si="27"/>
        <v>37.383886255924168</v>
      </c>
      <c r="O67" s="8">
        <f t="shared" si="28"/>
        <v>38.900473933649288</v>
      </c>
    </row>
    <row r="68" spans="1:15">
      <c r="A68" s="28">
        <v>2016</v>
      </c>
      <c r="B68" s="16" t="s">
        <v>0</v>
      </c>
      <c r="C68" s="16" t="s">
        <v>0</v>
      </c>
      <c r="D68" s="16" t="s">
        <v>65</v>
      </c>
      <c r="E68" s="1" t="s">
        <v>60</v>
      </c>
      <c r="F68" s="2">
        <v>3565</v>
      </c>
      <c r="G68" s="2">
        <v>950</v>
      </c>
      <c r="H68" s="3">
        <f t="shared" si="29"/>
        <v>1928</v>
      </c>
      <c r="I68" s="4">
        <f t="shared" si="30"/>
        <v>0.54081346423562415</v>
      </c>
      <c r="J68" s="2">
        <v>463</v>
      </c>
      <c r="K68" s="2">
        <v>342</v>
      </c>
      <c r="L68" s="5">
        <v>1123</v>
      </c>
      <c r="M68" s="6">
        <f t="shared" ref="M68:M112" si="31">J68/(J68+K68+L68)%</f>
        <v>24.014522821576762</v>
      </c>
      <c r="N68" s="7">
        <f t="shared" ref="N68:N112" si="32">K68/(J68+K68+L68)%</f>
        <v>17.738589211618255</v>
      </c>
      <c r="O68" s="8">
        <f t="shared" ref="O68:O112" si="33">L68/(J68+K68+L68)%</f>
        <v>58.246887966804977</v>
      </c>
    </row>
    <row r="69" spans="1:15">
      <c r="A69" s="28">
        <v>2016</v>
      </c>
      <c r="B69" s="16" t="s">
        <v>0</v>
      </c>
      <c r="C69" s="16" t="s">
        <v>0</v>
      </c>
      <c r="D69" s="16" t="s">
        <v>65</v>
      </c>
      <c r="E69" s="1" t="s">
        <v>61</v>
      </c>
      <c r="F69" s="2">
        <v>2712</v>
      </c>
      <c r="G69" s="2">
        <v>686</v>
      </c>
      <c r="H69" s="3">
        <f t="shared" si="29"/>
        <v>2087</v>
      </c>
      <c r="I69" s="4">
        <f t="shared" si="30"/>
        <v>0.76954277286135697</v>
      </c>
      <c r="J69" s="2">
        <v>220</v>
      </c>
      <c r="K69" s="2">
        <v>1078</v>
      </c>
      <c r="L69" s="5">
        <v>789</v>
      </c>
      <c r="M69" s="6">
        <f t="shared" si="31"/>
        <v>10.541447053186392</v>
      </c>
      <c r="N69" s="7">
        <f t="shared" si="32"/>
        <v>51.653090560613315</v>
      </c>
      <c r="O69" s="8">
        <f t="shared" si="33"/>
        <v>37.805462386200283</v>
      </c>
    </row>
    <row r="70" spans="1:15">
      <c r="A70" s="28">
        <v>2016</v>
      </c>
      <c r="B70" s="16" t="s">
        <v>0</v>
      </c>
      <c r="C70" s="16" t="s">
        <v>0</v>
      </c>
      <c r="D70" s="16" t="s">
        <v>65</v>
      </c>
      <c r="E70" s="1" t="s">
        <v>62</v>
      </c>
      <c r="F70" s="2">
        <v>2841</v>
      </c>
      <c r="G70" s="2">
        <v>689</v>
      </c>
      <c r="H70" s="3">
        <f t="shared" si="29"/>
        <v>1965</v>
      </c>
      <c r="I70" s="4">
        <f t="shared" si="30"/>
        <v>0.6916578669482577</v>
      </c>
      <c r="J70" s="2">
        <v>370</v>
      </c>
      <c r="K70" s="2">
        <v>754</v>
      </c>
      <c r="L70" s="5">
        <v>841</v>
      </c>
      <c r="M70" s="6">
        <f t="shared" si="31"/>
        <v>18.829516539440206</v>
      </c>
      <c r="N70" s="7">
        <f t="shared" si="32"/>
        <v>38.371501272264631</v>
      </c>
      <c r="O70" s="8">
        <f t="shared" si="33"/>
        <v>42.79898218829517</v>
      </c>
    </row>
    <row r="71" spans="1:15">
      <c r="A71" s="28">
        <v>2016</v>
      </c>
      <c r="B71" s="16" t="s">
        <v>0</v>
      </c>
      <c r="C71" s="16" t="s">
        <v>0</v>
      </c>
      <c r="D71" s="16" t="s">
        <v>65</v>
      </c>
      <c r="E71" s="1" t="s">
        <v>63</v>
      </c>
      <c r="F71" s="2">
        <v>2522</v>
      </c>
      <c r="G71" s="2">
        <v>603</v>
      </c>
      <c r="H71" s="3">
        <f t="shared" si="29"/>
        <v>2005</v>
      </c>
      <c r="I71" s="4">
        <f t="shared" si="30"/>
        <v>0.79500396510705784</v>
      </c>
      <c r="J71" s="2">
        <v>663</v>
      </c>
      <c r="K71" s="2">
        <v>781</v>
      </c>
      <c r="L71" s="5">
        <v>561</v>
      </c>
      <c r="M71" s="6">
        <f t="shared" si="31"/>
        <v>33.067331670822945</v>
      </c>
      <c r="N71" s="7">
        <f t="shared" si="32"/>
        <v>38.952618453865334</v>
      </c>
      <c r="O71" s="8">
        <f t="shared" si="33"/>
        <v>27.980049875311721</v>
      </c>
    </row>
    <row r="72" spans="1:15">
      <c r="A72" s="28">
        <v>2016</v>
      </c>
      <c r="B72" s="16" t="s">
        <v>0</v>
      </c>
      <c r="C72" s="16" t="s">
        <v>0</v>
      </c>
      <c r="D72" s="16" t="s">
        <v>65</v>
      </c>
      <c r="E72" s="1" t="s">
        <v>64</v>
      </c>
      <c r="F72" s="2">
        <v>1954</v>
      </c>
      <c r="G72" s="2">
        <v>426</v>
      </c>
      <c r="H72" s="3">
        <f t="shared" si="29"/>
        <v>1419</v>
      </c>
      <c r="I72" s="4">
        <f t="shared" si="30"/>
        <v>0.72620266120777888</v>
      </c>
      <c r="J72" s="2">
        <v>89</v>
      </c>
      <c r="K72" s="2">
        <v>425</v>
      </c>
      <c r="L72" s="5">
        <v>905</v>
      </c>
      <c r="M72" s="6">
        <f t="shared" si="31"/>
        <v>6.2720225510923191</v>
      </c>
      <c r="N72" s="7">
        <f t="shared" si="32"/>
        <v>29.950669485553206</v>
      </c>
      <c r="O72" s="8">
        <f t="shared" si="33"/>
        <v>63.777307963354474</v>
      </c>
    </row>
    <row r="73" spans="1:15">
      <c r="A73" s="28">
        <v>2016</v>
      </c>
      <c r="B73" s="16" t="s">
        <v>117</v>
      </c>
      <c r="C73" s="16" t="s">
        <v>131</v>
      </c>
      <c r="D73" s="16" t="s">
        <v>65</v>
      </c>
      <c r="E73" s="1" t="s">
        <v>55</v>
      </c>
      <c r="F73" s="2">
        <v>751</v>
      </c>
      <c r="G73" s="2">
        <v>188</v>
      </c>
      <c r="H73" s="3">
        <f t="shared" ref="H73:H83" si="34">SUM(J73:L73)</f>
        <v>321</v>
      </c>
      <c r="I73" s="4">
        <f t="shared" si="30"/>
        <v>0.42743009320905462</v>
      </c>
      <c r="J73" s="2">
        <v>49</v>
      </c>
      <c r="K73" s="2">
        <v>112</v>
      </c>
      <c r="L73" s="5">
        <v>160</v>
      </c>
      <c r="M73" s="6">
        <f t="shared" si="31"/>
        <v>15.264797507788161</v>
      </c>
      <c r="N73" s="7">
        <f t="shared" si="32"/>
        <v>34.890965732087231</v>
      </c>
      <c r="O73" s="8">
        <f t="shared" si="33"/>
        <v>49.844236760124609</v>
      </c>
    </row>
    <row r="74" spans="1:15">
      <c r="A74" s="28">
        <v>2016</v>
      </c>
      <c r="B74" s="16" t="s">
        <v>117</v>
      </c>
      <c r="C74" s="16" t="s">
        <v>131</v>
      </c>
      <c r="D74" s="16" t="s">
        <v>65</v>
      </c>
      <c r="E74" s="1" t="s">
        <v>56</v>
      </c>
      <c r="F74" s="2">
        <v>175</v>
      </c>
      <c r="G74" s="2">
        <v>54</v>
      </c>
      <c r="H74" s="3">
        <f t="shared" si="34"/>
        <v>74</v>
      </c>
      <c r="I74" s="4">
        <f t="shared" si="30"/>
        <v>0.42285714285714288</v>
      </c>
      <c r="J74" s="2">
        <v>7</v>
      </c>
      <c r="K74" s="2">
        <v>25</v>
      </c>
      <c r="L74" s="5">
        <v>42</v>
      </c>
      <c r="M74" s="6">
        <f t="shared" si="31"/>
        <v>9.4594594594594597</v>
      </c>
      <c r="N74" s="7">
        <f t="shared" si="32"/>
        <v>33.783783783783782</v>
      </c>
      <c r="O74" s="8">
        <f t="shared" si="33"/>
        <v>56.756756756756758</v>
      </c>
    </row>
    <row r="75" spans="1:15">
      <c r="A75" s="28">
        <v>2016</v>
      </c>
      <c r="B75" s="16" t="s">
        <v>117</v>
      </c>
      <c r="C75" s="16" t="s">
        <v>131</v>
      </c>
      <c r="D75" s="16" t="s">
        <v>65</v>
      </c>
      <c r="E75" s="1" t="s">
        <v>57</v>
      </c>
      <c r="F75" s="2">
        <v>331</v>
      </c>
      <c r="G75" s="2">
        <v>84</v>
      </c>
      <c r="H75" s="3">
        <f t="shared" si="34"/>
        <v>111</v>
      </c>
      <c r="I75" s="4">
        <f t="shared" si="30"/>
        <v>0.33534743202416917</v>
      </c>
      <c r="J75" s="2">
        <v>3</v>
      </c>
      <c r="K75" s="2">
        <v>67</v>
      </c>
      <c r="L75" s="5">
        <v>41</v>
      </c>
      <c r="M75" s="6">
        <f t="shared" si="31"/>
        <v>2.7027027027027026</v>
      </c>
      <c r="N75" s="7">
        <f t="shared" si="32"/>
        <v>60.360360360360353</v>
      </c>
      <c r="O75" s="8">
        <f t="shared" si="33"/>
        <v>36.936936936936931</v>
      </c>
    </row>
    <row r="76" spans="1:15">
      <c r="A76" s="28">
        <v>2016</v>
      </c>
      <c r="B76" s="16" t="s">
        <v>117</v>
      </c>
      <c r="C76" s="16" t="s">
        <v>131</v>
      </c>
      <c r="D76" s="16" t="s">
        <v>65</v>
      </c>
      <c r="E76" s="1" t="s">
        <v>58</v>
      </c>
      <c r="F76" s="2">
        <v>359</v>
      </c>
      <c r="G76" s="2">
        <v>75</v>
      </c>
      <c r="H76" s="3">
        <f t="shared" si="34"/>
        <v>134</v>
      </c>
      <c r="I76" s="4">
        <f t="shared" si="30"/>
        <v>0.37325905292479111</v>
      </c>
      <c r="J76" s="2">
        <v>34</v>
      </c>
      <c r="K76" s="2">
        <v>80</v>
      </c>
      <c r="L76" s="5">
        <v>20</v>
      </c>
      <c r="M76" s="6">
        <f t="shared" si="31"/>
        <v>25.373134328358208</v>
      </c>
      <c r="N76" s="7">
        <f t="shared" si="32"/>
        <v>59.701492537313428</v>
      </c>
      <c r="O76" s="8">
        <f t="shared" si="33"/>
        <v>14.925373134328357</v>
      </c>
    </row>
    <row r="77" spans="1:15">
      <c r="A77" s="28">
        <v>2016</v>
      </c>
      <c r="B77" s="16" t="s">
        <v>117</v>
      </c>
      <c r="C77" s="16" t="s">
        <v>131</v>
      </c>
      <c r="D77" s="16" t="s">
        <v>65</v>
      </c>
      <c r="E77" s="1" t="s">
        <v>59</v>
      </c>
      <c r="F77" s="2">
        <v>2222</v>
      </c>
      <c r="G77" s="2">
        <v>518</v>
      </c>
      <c r="H77" s="3">
        <f t="shared" si="34"/>
        <v>875</v>
      </c>
      <c r="I77" s="4">
        <f t="shared" si="30"/>
        <v>0.39378937893789379</v>
      </c>
      <c r="J77" s="2">
        <v>195</v>
      </c>
      <c r="K77" s="2">
        <v>291</v>
      </c>
      <c r="L77" s="5">
        <v>389</v>
      </c>
      <c r="M77" s="6">
        <f t="shared" si="31"/>
        <v>22.285714285714285</v>
      </c>
      <c r="N77" s="7">
        <f t="shared" si="32"/>
        <v>33.25714285714286</v>
      </c>
      <c r="O77" s="8">
        <f t="shared" si="33"/>
        <v>44.457142857142856</v>
      </c>
    </row>
    <row r="78" spans="1:15">
      <c r="A78" s="28">
        <v>2016</v>
      </c>
      <c r="B78" s="16" t="s">
        <v>117</v>
      </c>
      <c r="C78" s="16" t="s">
        <v>131</v>
      </c>
      <c r="D78" s="16" t="s">
        <v>65</v>
      </c>
      <c r="E78" s="1" t="s">
        <v>60</v>
      </c>
      <c r="F78" s="2">
        <v>739</v>
      </c>
      <c r="G78" s="2">
        <v>124</v>
      </c>
      <c r="H78" s="3">
        <f t="shared" si="34"/>
        <v>349</v>
      </c>
      <c r="I78" s="4">
        <f t="shared" si="30"/>
        <v>0.47225981055480382</v>
      </c>
      <c r="J78" s="2">
        <v>62</v>
      </c>
      <c r="K78" s="2">
        <v>46</v>
      </c>
      <c r="L78" s="5">
        <v>241</v>
      </c>
      <c r="M78" s="6">
        <f t="shared" si="31"/>
        <v>17.765042979942692</v>
      </c>
      <c r="N78" s="7">
        <f t="shared" si="32"/>
        <v>13.180515759312319</v>
      </c>
      <c r="O78" s="8">
        <f t="shared" si="33"/>
        <v>69.05444126074498</v>
      </c>
    </row>
    <row r="79" spans="1:15">
      <c r="A79" s="28">
        <v>2016</v>
      </c>
      <c r="B79" s="16" t="s">
        <v>117</v>
      </c>
      <c r="C79" s="16" t="s">
        <v>131</v>
      </c>
      <c r="D79" s="16" t="s">
        <v>65</v>
      </c>
      <c r="E79" s="1" t="s">
        <v>61</v>
      </c>
      <c r="F79" s="2">
        <v>470</v>
      </c>
      <c r="G79" s="2">
        <v>135</v>
      </c>
      <c r="H79" s="3">
        <f t="shared" si="34"/>
        <v>292</v>
      </c>
      <c r="I79" s="4">
        <f t="shared" si="30"/>
        <v>0.62127659574468086</v>
      </c>
      <c r="J79" s="2">
        <v>10</v>
      </c>
      <c r="K79" s="2">
        <v>162</v>
      </c>
      <c r="L79" s="5">
        <v>120</v>
      </c>
      <c r="M79" s="6">
        <f t="shared" si="31"/>
        <v>3.4246575342465753</v>
      </c>
      <c r="N79" s="7">
        <f t="shared" si="32"/>
        <v>55.479452054794521</v>
      </c>
      <c r="O79" s="8">
        <f t="shared" si="33"/>
        <v>41.095890410958908</v>
      </c>
    </row>
    <row r="80" spans="1:15">
      <c r="A80" s="28">
        <v>2016</v>
      </c>
      <c r="B80" s="16" t="s">
        <v>117</v>
      </c>
      <c r="C80" s="16" t="s">
        <v>131</v>
      </c>
      <c r="D80" s="16" t="s">
        <v>65</v>
      </c>
      <c r="E80" s="1" t="s">
        <v>62</v>
      </c>
      <c r="F80" s="2">
        <v>579</v>
      </c>
      <c r="G80" s="2">
        <v>133</v>
      </c>
      <c r="H80" s="3">
        <f t="shared" si="34"/>
        <v>410</v>
      </c>
      <c r="I80" s="4">
        <f t="shared" si="30"/>
        <v>0.7081174438687392</v>
      </c>
      <c r="J80" s="2">
        <v>113</v>
      </c>
      <c r="K80" s="2">
        <v>85</v>
      </c>
      <c r="L80" s="5">
        <v>212</v>
      </c>
      <c r="M80" s="6">
        <f t="shared" si="31"/>
        <v>27.560975609756099</v>
      </c>
      <c r="N80" s="7">
        <f t="shared" si="32"/>
        <v>20.731707317073173</v>
      </c>
      <c r="O80" s="8">
        <f t="shared" si="33"/>
        <v>51.707317073170735</v>
      </c>
    </row>
    <row r="81" spans="1:15">
      <c r="A81" s="28">
        <v>2016</v>
      </c>
      <c r="B81" s="16" t="s">
        <v>117</v>
      </c>
      <c r="C81" s="16" t="s">
        <v>131</v>
      </c>
      <c r="D81" s="16" t="s">
        <v>65</v>
      </c>
      <c r="E81" s="1" t="s">
        <v>63</v>
      </c>
      <c r="F81" s="2">
        <v>504</v>
      </c>
      <c r="G81" s="2">
        <v>124</v>
      </c>
      <c r="H81" s="3">
        <f t="shared" si="34"/>
        <v>344</v>
      </c>
      <c r="I81" s="4">
        <f t="shared" si="30"/>
        <v>0.68253968253968256</v>
      </c>
      <c r="J81" s="2">
        <v>89</v>
      </c>
      <c r="K81" s="2">
        <v>174</v>
      </c>
      <c r="L81" s="5">
        <v>81</v>
      </c>
      <c r="M81" s="6">
        <f t="shared" si="31"/>
        <v>25.872093023255815</v>
      </c>
      <c r="N81" s="7">
        <f t="shared" si="32"/>
        <v>50.581395348837212</v>
      </c>
      <c r="O81" s="8">
        <f t="shared" si="33"/>
        <v>23.546511627906977</v>
      </c>
    </row>
    <row r="82" spans="1:15">
      <c r="A82" s="28">
        <v>2016</v>
      </c>
      <c r="B82" s="16" t="s">
        <v>117</v>
      </c>
      <c r="C82" s="16" t="s">
        <v>132</v>
      </c>
      <c r="D82" s="16" t="s">
        <v>65</v>
      </c>
      <c r="E82" s="1" t="s">
        <v>64</v>
      </c>
      <c r="F82" s="2">
        <v>1200</v>
      </c>
      <c r="G82" s="2">
        <v>430</v>
      </c>
      <c r="H82" s="3">
        <f t="shared" si="34"/>
        <v>891</v>
      </c>
      <c r="I82" s="4">
        <f t="shared" si="30"/>
        <v>0.74250000000000005</v>
      </c>
      <c r="J82" s="2">
        <v>121</v>
      </c>
      <c r="K82" s="2">
        <v>239</v>
      </c>
      <c r="L82" s="5">
        <v>531</v>
      </c>
      <c r="M82" s="6">
        <f t="shared" si="31"/>
        <v>13.580246913580247</v>
      </c>
      <c r="N82" s="7">
        <f t="shared" si="32"/>
        <v>26.823793490460158</v>
      </c>
      <c r="O82" s="8">
        <f t="shared" si="33"/>
        <v>59.595959595959592</v>
      </c>
    </row>
    <row r="83" spans="1:15">
      <c r="A83" s="28">
        <v>2016</v>
      </c>
      <c r="B83" s="16" t="s">
        <v>117</v>
      </c>
      <c r="C83" s="16" t="s">
        <v>131</v>
      </c>
      <c r="D83" s="16" t="s">
        <v>65</v>
      </c>
      <c r="E83" s="1" t="s">
        <v>64</v>
      </c>
      <c r="F83" s="2">
        <v>111</v>
      </c>
      <c r="G83" s="2">
        <v>22</v>
      </c>
      <c r="H83" s="3">
        <f t="shared" si="34"/>
        <v>64</v>
      </c>
      <c r="I83" s="4">
        <f t="shared" si="30"/>
        <v>0.57657657657657657</v>
      </c>
      <c r="J83" s="2">
        <v>0</v>
      </c>
      <c r="K83" s="2">
        <v>13</v>
      </c>
      <c r="L83" s="5">
        <v>51</v>
      </c>
      <c r="M83" s="6">
        <f t="shared" si="31"/>
        <v>0</v>
      </c>
      <c r="N83" s="7">
        <f t="shared" si="32"/>
        <v>20.3125</v>
      </c>
      <c r="O83" s="8">
        <f t="shared" si="33"/>
        <v>79.6875</v>
      </c>
    </row>
    <row r="84" spans="1:15">
      <c r="A84" s="28">
        <v>2016</v>
      </c>
      <c r="B84" s="16" t="s">
        <v>0</v>
      </c>
      <c r="C84" s="16" t="s">
        <v>0</v>
      </c>
      <c r="D84" s="16" t="s">
        <v>68</v>
      </c>
      <c r="E84" s="1" t="s">
        <v>125</v>
      </c>
      <c r="F84" s="2">
        <v>2161</v>
      </c>
      <c r="G84" s="2">
        <v>579</v>
      </c>
      <c r="H84" s="3">
        <f>SUM(J84:L84)</f>
        <v>924</v>
      </c>
      <c r="I84" s="4">
        <f t="shared" si="30"/>
        <v>0.42757982415548357</v>
      </c>
      <c r="J84" s="2">
        <v>149</v>
      </c>
      <c r="K84" s="2">
        <v>321</v>
      </c>
      <c r="L84" s="5">
        <v>454</v>
      </c>
      <c r="M84" s="6">
        <f t="shared" si="31"/>
        <v>16.125541125541126</v>
      </c>
      <c r="N84" s="7">
        <f t="shared" si="32"/>
        <v>34.740259740259738</v>
      </c>
      <c r="O84" s="8">
        <f t="shared" si="33"/>
        <v>49.134199134199136</v>
      </c>
    </row>
    <row r="85" spans="1:15">
      <c r="A85" s="28">
        <v>2016</v>
      </c>
      <c r="B85" s="16" t="s">
        <v>0</v>
      </c>
      <c r="C85" s="16" t="s">
        <v>0</v>
      </c>
      <c r="D85" s="16" t="s">
        <v>68</v>
      </c>
      <c r="E85" s="1" t="s">
        <v>126</v>
      </c>
      <c r="F85" s="12">
        <v>2076</v>
      </c>
      <c r="G85" s="12">
        <v>539</v>
      </c>
      <c r="H85" s="3">
        <f>SUM(J85:L85)</f>
        <v>1010</v>
      </c>
      <c r="I85" s="4">
        <f t="shared" si="30"/>
        <v>0.48651252408477841</v>
      </c>
      <c r="J85" s="2">
        <v>177</v>
      </c>
      <c r="K85" s="2">
        <v>424</v>
      </c>
      <c r="L85" s="13">
        <v>409</v>
      </c>
      <c r="M85" s="14">
        <f t="shared" si="31"/>
        <v>17.524752475247524</v>
      </c>
      <c r="N85" s="15">
        <f t="shared" si="32"/>
        <v>41.980198019801982</v>
      </c>
      <c r="O85" s="8">
        <f t="shared" si="33"/>
        <v>40.495049504950494</v>
      </c>
    </row>
    <row r="86" spans="1:15">
      <c r="A86" s="28">
        <v>2016</v>
      </c>
      <c r="B86" s="16" t="s">
        <v>0</v>
      </c>
      <c r="C86" s="16" t="s">
        <v>0</v>
      </c>
      <c r="D86" s="16" t="s">
        <v>68</v>
      </c>
      <c r="E86" s="1" t="s">
        <v>66</v>
      </c>
      <c r="F86" s="12">
        <v>3801</v>
      </c>
      <c r="G86" s="12">
        <v>563</v>
      </c>
      <c r="H86" s="3">
        <f>SUM(J86:L86)</f>
        <v>1969</v>
      </c>
      <c r="I86" s="4">
        <f t="shared" si="30"/>
        <v>0.51802157327019205</v>
      </c>
      <c r="J86" s="2">
        <v>761</v>
      </c>
      <c r="K86" s="2">
        <v>573</v>
      </c>
      <c r="L86" s="13">
        <v>635</v>
      </c>
      <c r="M86" s="14">
        <f t="shared" si="31"/>
        <v>38.649060436769929</v>
      </c>
      <c r="N86" s="15">
        <f t="shared" si="32"/>
        <v>29.101066531234128</v>
      </c>
      <c r="O86" s="8">
        <f t="shared" si="33"/>
        <v>32.249873031995932</v>
      </c>
    </row>
    <row r="87" spans="1:15">
      <c r="A87" s="28">
        <v>2016</v>
      </c>
      <c r="B87" s="16" t="s">
        <v>0</v>
      </c>
      <c r="C87" s="16" t="s">
        <v>0</v>
      </c>
      <c r="D87" s="16" t="s">
        <v>68</v>
      </c>
      <c r="E87" s="1" t="s">
        <v>67</v>
      </c>
      <c r="F87" s="2">
        <v>2286</v>
      </c>
      <c r="G87" s="2">
        <v>671</v>
      </c>
      <c r="H87" s="3">
        <f>SUM(J87:L87)</f>
        <v>1284</v>
      </c>
      <c r="I87" s="4">
        <f t="shared" si="30"/>
        <v>0.56167979002624668</v>
      </c>
      <c r="J87" s="2">
        <v>459</v>
      </c>
      <c r="K87" s="2">
        <v>558</v>
      </c>
      <c r="L87" s="13">
        <v>267</v>
      </c>
      <c r="M87" s="14">
        <f t="shared" si="31"/>
        <v>35.747663551401871</v>
      </c>
      <c r="N87" s="15">
        <f t="shared" si="32"/>
        <v>43.457943925233643</v>
      </c>
      <c r="O87" s="8">
        <f t="shared" si="33"/>
        <v>20.794392523364486</v>
      </c>
    </row>
    <row r="88" spans="1:15">
      <c r="A88" s="28">
        <v>2016</v>
      </c>
      <c r="B88" s="16" t="s">
        <v>117</v>
      </c>
      <c r="C88" s="16" t="s">
        <v>133</v>
      </c>
      <c r="D88" s="16" t="s">
        <v>68</v>
      </c>
      <c r="E88" s="1" t="s">
        <v>125</v>
      </c>
      <c r="F88" s="2">
        <v>938</v>
      </c>
      <c r="G88" s="2"/>
      <c r="H88" s="3">
        <f t="shared" ref="H88:H91" si="35">SUM(J88:L88)</f>
        <v>0</v>
      </c>
      <c r="I88" s="4">
        <f t="shared" si="30"/>
        <v>0</v>
      </c>
      <c r="J88" s="2"/>
      <c r="K88" s="2"/>
      <c r="L88" s="5"/>
      <c r="M88" s="6" t="e">
        <f t="shared" si="31"/>
        <v>#DIV/0!</v>
      </c>
      <c r="N88" s="7" t="e">
        <f t="shared" si="32"/>
        <v>#DIV/0!</v>
      </c>
      <c r="O88" s="8" t="e">
        <f t="shared" si="33"/>
        <v>#DIV/0!</v>
      </c>
    </row>
    <row r="89" spans="1:15">
      <c r="A89" s="28">
        <v>2016</v>
      </c>
      <c r="B89" s="16" t="s">
        <v>117</v>
      </c>
      <c r="C89" s="16" t="s">
        <v>133</v>
      </c>
      <c r="D89" s="16" t="s">
        <v>68</v>
      </c>
      <c r="E89" s="1" t="s">
        <v>126</v>
      </c>
      <c r="F89" s="12">
        <v>959</v>
      </c>
      <c r="G89" s="12"/>
      <c r="H89" s="3">
        <f t="shared" si="35"/>
        <v>0</v>
      </c>
      <c r="I89" s="4">
        <f t="shared" si="30"/>
        <v>0</v>
      </c>
      <c r="J89" s="2"/>
      <c r="K89" s="2"/>
      <c r="L89" s="13"/>
      <c r="M89" s="14" t="e">
        <f t="shared" si="31"/>
        <v>#DIV/0!</v>
      </c>
      <c r="N89" s="15" t="e">
        <f t="shared" si="32"/>
        <v>#DIV/0!</v>
      </c>
      <c r="O89" s="8" t="e">
        <f t="shared" si="33"/>
        <v>#DIV/0!</v>
      </c>
    </row>
    <row r="90" spans="1:15">
      <c r="A90" s="28">
        <v>2016</v>
      </c>
      <c r="B90" s="16" t="s">
        <v>117</v>
      </c>
      <c r="C90" s="16" t="s">
        <v>133</v>
      </c>
      <c r="D90" s="16" t="s">
        <v>68</v>
      </c>
      <c r="E90" s="1" t="s">
        <v>66</v>
      </c>
      <c r="F90" s="12">
        <v>1242</v>
      </c>
      <c r="G90" s="12"/>
      <c r="H90" s="3">
        <f t="shared" si="35"/>
        <v>0</v>
      </c>
      <c r="I90" s="4">
        <f t="shared" si="30"/>
        <v>0</v>
      </c>
      <c r="J90" s="2"/>
      <c r="K90" s="2"/>
      <c r="L90" s="13"/>
      <c r="M90" s="14" t="e">
        <f t="shared" si="31"/>
        <v>#DIV/0!</v>
      </c>
      <c r="N90" s="15" t="e">
        <f t="shared" si="32"/>
        <v>#DIV/0!</v>
      </c>
      <c r="O90" s="8" t="e">
        <f t="shared" si="33"/>
        <v>#DIV/0!</v>
      </c>
    </row>
    <row r="91" spans="1:15">
      <c r="A91" s="28">
        <v>2016</v>
      </c>
      <c r="B91" s="16" t="s">
        <v>117</v>
      </c>
      <c r="C91" s="16" t="s">
        <v>133</v>
      </c>
      <c r="D91" s="16" t="s">
        <v>68</v>
      </c>
      <c r="E91" s="1" t="s">
        <v>67</v>
      </c>
      <c r="F91" s="2">
        <v>800</v>
      </c>
      <c r="G91" s="2"/>
      <c r="H91" s="3">
        <f t="shared" si="35"/>
        <v>0</v>
      </c>
      <c r="I91" s="4">
        <f t="shared" si="30"/>
        <v>0</v>
      </c>
      <c r="J91" s="2"/>
      <c r="K91" s="2"/>
      <c r="L91" s="13"/>
      <c r="M91" s="14" t="e">
        <f t="shared" si="31"/>
        <v>#DIV/0!</v>
      </c>
      <c r="N91" s="15" t="e">
        <f t="shared" si="32"/>
        <v>#DIV/0!</v>
      </c>
      <c r="O91" s="8" t="e">
        <f t="shared" si="33"/>
        <v>#DIV/0!</v>
      </c>
    </row>
    <row r="92" spans="1:15">
      <c r="A92" s="28">
        <v>2016</v>
      </c>
      <c r="B92" s="16" t="s">
        <v>117</v>
      </c>
      <c r="C92" s="16" t="s">
        <v>133</v>
      </c>
      <c r="D92" s="16" t="s">
        <v>68</v>
      </c>
      <c r="E92" s="1" t="s">
        <v>140</v>
      </c>
      <c r="F92" s="2">
        <f>SUM(F88:F91)</f>
        <v>3939</v>
      </c>
      <c r="G92" s="2">
        <v>1255</v>
      </c>
      <c r="H92" s="3">
        <f>SUM(J92:L92)</f>
        <v>1832</v>
      </c>
      <c r="I92" s="4">
        <f t="shared" si="30"/>
        <v>0.46509266311246511</v>
      </c>
      <c r="J92" s="2">
        <v>608</v>
      </c>
      <c r="K92" s="2">
        <v>636</v>
      </c>
      <c r="L92" s="5">
        <v>588</v>
      </c>
      <c r="M92" s="14">
        <f t="shared" si="31"/>
        <v>33.187772925764193</v>
      </c>
      <c r="N92" s="15">
        <f t="shared" si="32"/>
        <v>34.716157205240172</v>
      </c>
      <c r="O92" s="8">
        <f t="shared" si="33"/>
        <v>32.096069868995635</v>
      </c>
    </row>
    <row r="93" spans="1:15">
      <c r="A93" s="28">
        <v>2016</v>
      </c>
      <c r="B93" s="16" t="s">
        <v>0</v>
      </c>
      <c r="C93" s="16" t="s">
        <v>0</v>
      </c>
      <c r="D93" s="16" t="s">
        <v>71</v>
      </c>
      <c r="E93" s="1" t="s">
        <v>69</v>
      </c>
      <c r="F93" s="2">
        <v>8166</v>
      </c>
      <c r="G93" s="2">
        <v>1817</v>
      </c>
      <c r="H93" s="3">
        <f t="shared" ref="H93:H99" si="36">SUM(J93:L93)</f>
        <v>7505</v>
      </c>
      <c r="I93" s="4">
        <f t="shared" ref="I93:I124" si="37">SUM(J93:L93)/F93</f>
        <v>0.91905461670340438</v>
      </c>
      <c r="J93" s="2">
        <v>1417</v>
      </c>
      <c r="K93" s="2">
        <v>2850</v>
      </c>
      <c r="L93" s="2">
        <v>3238</v>
      </c>
      <c r="M93" s="14">
        <f>J93/(J93+K93+L93)%</f>
        <v>18.880746169220519</v>
      </c>
      <c r="N93" s="15">
        <f>K93/(J93+K93+L93)%</f>
        <v>37.974683544303801</v>
      </c>
      <c r="O93" s="8">
        <f>L93/(J93+K93+L93)%</f>
        <v>43.144570286475684</v>
      </c>
    </row>
    <row r="94" spans="1:15">
      <c r="A94" s="28">
        <v>2016</v>
      </c>
      <c r="B94" s="16" t="s">
        <v>0</v>
      </c>
      <c r="C94" s="16" t="s">
        <v>0</v>
      </c>
      <c r="D94" s="16" t="s">
        <v>71</v>
      </c>
      <c r="E94" s="1" t="s">
        <v>70</v>
      </c>
      <c r="F94" s="2">
        <v>2479</v>
      </c>
      <c r="G94" s="2">
        <v>622</v>
      </c>
      <c r="H94" s="3">
        <f t="shared" si="36"/>
        <v>1609</v>
      </c>
      <c r="I94" s="4">
        <f t="shared" si="37"/>
        <v>0.64905203711173864</v>
      </c>
      <c r="J94" s="2">
        <v>558</v>
      </c>
      <c r="K94" s="2">
        <v>487</v>
      </c>
      <c r="L94" s="13">
        <v>564</v>
      </c>
      <c r="M94" s="14">
        <f t="shared" si="31"/>
        <v>34.679925419515229</v>
      </c>
      <c r="N94" s="15">
        <f t="shared" si="32"/>
        <v>30.267246737103793</v>
      </c>
      <c r="O94" s="8">
        <f t="shared" si="33"/>
        <v>35.052827843380982</v>
      </c>
    </row>
    <row r="95" spans="1:15">
      <c r="A95" s="28">
        <v>2016</v>
      </c>
      <c r="B95" s="16" t="s">
        <v>0</v>
      </c>
      <c r="C95" s="16" t="s">
        <v>0</v>
      </c>
      <c r="D95" s="16" t="s">
        <v>77</v>
      </c>
      <c r="E95" s="1" t="s">
        <v>72</v>
      </c>
      <c r="F95" s="2">
        <v>2385</v>
      </c>
      <c r="G95" s="2">
        <v>665</v>
      </c>
      <c r="H95" s="3">
        <f t="shared" si="36"/>
        <v>1496</v>
      </c>
      <c r="I95" s="4">
        <f t="shared" si="37"/>
        <v>0.62725366876310273</v>
      </c>
      <c r="J95" s="2">
        <v>546</v>
      </c>
      <c r="K95" s="2">
        <v>539</v>
      </c>
      <c r="L95" s="13">
        <v>411</v>
      </c>
      <c r="M95" s="14">
        <f t="shared" si="31"/>
        <v>36.497326203208551</v>
      </c>
      <c r="N95" s="15">
        <f t="shared" si="32"/>
        <v>36.029411764705877</v>
      </c>
      <c r="O95" s="8">
        <f t="shared" si="33"/>
        <v>27.473262032085561</v>
      </c>
    </row>
    <row r="96" spans="1:15">
      <c r="A96" s="28">
        <v>2016</v>
      </c>
      <c r="B96" s="16" t="s">
        <v>0</v>
      </c>
      <c r="C96" s="16" t="s">
        <v>0</v>
      </c>
      <c r="D96" s="16" t="s">
        <v>77</v>
      </c>
      <c r="E96" s="1" t="s">
        <v>73</v>
      </c>
      <c r="F96" s="2">
        <v>1577</v>
      </c>
      <c r="G96" s="2">
        <v>486</v>
      </c>
      <c r="H96" s="3">
        <f t="shared" si="36"/>
        <v>1361</v>
      </c>
      <c r="I96" s="4">
        <f t="shared" si="37"/>
        <v>0.86303107165504123</v>
      </c>
      <c r="J96" s="2">
        <v>360</v>
      </c>
      <c r="K96" s="2">
        <v>502</v>
      </c>
      <c r="L96" s="13">
        <v>499</v>
      </c>
      <c r="M96" s="14">
        <f t="shared" si="31"/>
        <v>26.45113886847906</v>
      </c>
      <c r="N96" s="15">
        <f t="shared" si="32"/>
        <v>36.884643644379132</v>
      </c>
      <c r="O96" s="8">
        <f t="shared" si="33"/>
        <v>36.664217487141812</v>
      </c>
    </row>
    <row r="97" spans="1:15">
      <c r="A97" s="28">
        <v>2016</v>
      </c>
      <c r="B97" s="16" t="s">
        <v>0</v>
      </c>
      <c r="C97" s="16" t="s">
        <v>0</v>
      </c>
      <c r="D97" s="16" t="s">
        <v>77</v>
      </c>
      <c r="E97" s="1" t="s">
        <v>74</v>
      </c>
      <c r="F97" s="2">
        <v>31237</v>
      </c>
      <c r="G97" s="2">
        <v>7322</v>
      </c>
      <c r="H97" s="3">
        <f t="shared" si="36"/>
        <v>21482</v>
      </c>
      <c r="I97" s="4">
        <f t="shared" si="37"/>
        <v>0.68771008739635686</v>
      </c>
      <c r="J97" s="2">
        <v>4453</v>
      </c>
      <c r="K97" s="2">
        <v>8122</v>
      </c>
      <c r="L97" s="13">
        <v>8907</v>
      </c>
      <c r="M97" s="14">
        <f t="shared" si="31"/>
        <v>20.728982403873012</v>
      </c>
      <c r="N97" s="15">
        <f t="shared" si="32"/>
        <v>37.808397728330696</v>
      </c>
      <c r="O97" s="8">
        <f t="shared" si="33"/>
        <v>41.462619867796299</v>
      </c>
    </row>
    <row r="98" spans="1:15">
      <c r="A98" s="28">
        <v>2016</v>
      </c>
      <c r="B98" s="16" t="s">
        <v>0</v>
      </c>
      <c r="C98" s="16" t="s">
        <v>0</v>
      </c>
      <c r="D98" s="16" t="s">
        <v>77</v>
      </c>
      <c r="E98" s="1" t="s">
        <v>75</v>
      </c>
      <c r="F98" s="2">
        <v>4708</v>
      </c>
      <c r="G98" s="2">
        <v>1342</v>
      </c>
      <c r="H98" s="3">
        <f t="shared" si="36"/>
        <v>2745</v>
      </c>
      <c r="I98" s="4">
        <f t="shared" si="37"/>
        <v>0.58305012744265083</v>
      </c>
      <c r="J98" s="2">
        <v>789</v>
      </c>
      <c r="K98" s="2">
        <v>968</v>
      </c>
      <c r="L98" s="13">
        <v>988</v>
      </c>
      <c r="M98" s="14">
        <f t="shared" si="31"/>
        <v>28.743169398907103</v>
      </c>
      <c r="N98" s="15">
        <f t="shared" si="32"/>
        <v>35.264116575591984</v>
      </c>
      <c r="O98" s="8">
        <f t="shared" si="33"/>
        <v>35.992714025500909</v>
      </c>
    </row>
    <row r="99" spans="1:15">
      <c r="A99" s="28">
        <v>2016</v>
      </c>
      <c r="B99" s="16" t="s">
        <v>0</v>
      </c>
      <c r="C99" s="16" t="s">
        <v>0</v>
      </c>
      <c r="D99" s="16" t="s">
        <v>77</v>
      </c>
      <c r="E99" s="1" t="s">
        <v>76</v>
      </c>
      <c r="F99" s="2">
        <v>5480</v>
      </c>
      <c r="G99" s="2">
        <v>1277</v>
      </c>
      <c r="H99" s="3">
        <f t="shared" si="36"/>
        <v>5264</v>
      </c>
      <c r="I99" s="4">
        <f t="shared" si="37"/>
        <v>0.96058394160583938</v>
      </c>
      <c r="J99" s="2">
        <v>2118</v>
      </c>
      <c r="K99" s="2">
        <v>1546</v>
      </c>
      <c r="L99" s="13">
        <v>1600</v>
      </c>
      <c r="M99" s="14">
        <f t="shared" si="31"/>
        <v>40.235562310030396</v>
      </c>
      <c r="N99" s="15">
        <f t="shared" si="32"/>
        <v>29.369300911854104</v>
      </c>
      <c r="O99" s="8">
        <f t="shared" si="33"/>
        <v>30.3951367781155</v>
      </c>
    </row>
    <row r="100" spans="1:15">
      <c r="A100" s="28">
        <v>2016</v>
      </c>
      <c r="B100" s="16" t="s">
        <v>117</v>
      </c>
      <c r="C100" s="16" t="s">
        <v>117</v>
      </c>
      <c r="D100" s="16" t="s">
        <v>77</v>
      </c>
      <c r="E100" s="1" t="s">
        <v>72</v>
      </c>
      <c r="F100" s="2">
        <v>304</v>
      </c>
      <c r="G100" s="2">
        <v>91</v>
      </c>
      <c r="H100" s="3">
        <f t="shared" ref="H100:H103" si="38">SUM(J100:L100)</f>
        <v>226</v>
      </c>
      <c r="I100" s="4">
        <f t="shared" si="37"/>
        <v>0.74342105263157898</v>
      </c>
      <c r="J100" s="2">
        <v>43</v>
      </c>
      <c r="K100" s="2">
        <v>101</v>
      </c>
      <c r="L100" s="13">
        <v>82</v>
      </c>
      <c r="M100" s="14">
        <f t="shared" si="31"/>
        <v>19.026548672566374</v>
      </c>
      <c r="N100" s="15">
        <f t="shared" si="32"/>
        <v>44.690265486725671</v>
      </c>
      <c r="O100" s="8">
        <f t="shared" si="33"/>
        <v>36.283185840707965</v>
      </c>
    </row>
    <row r="101" spans="1:15">
      <c r="A101" s="28">
        <v>2016</v>
      </c>
      <c r="B101" s="16" t="s">
        <v>117</v>
      </c>
      <c r="C101" s="16" t="s">
        <v>117</v>
      </c>
      <c r="D101" s="16" t="s">
        <v>77</v>
      </c>
      <c r="E101" s="1" t="s">
        <v>73</v>
      </c>
      <c r="F101" s="2">
        <v>15</v>
      </c>
      <c r="G101" s="2">
        <v>7</v>
      </c>
      <c r="H101" s="3">
        <f t="shared" si="38"/>
        <v>13</v>
      </c>
      <c r="I101" s="4">
        <f t="shared" si="37"/>
        <v>0.8666666666666667</v>
      </c>
      <c r="J101" s="2">
        <v>0</v>
      </c>
      <c r="K101" s="2">
        <v>3</v>
      </c>
      <c r="L101" s="13">
        <v>10</v>
      </c>
      <c r="M101" s="14">
        <f t="shared" si="31"/>
        <v>0</v>
      </c>
      <c r="N101" s="15">
        <f t="shared" si="32"/>
        <v>23.076923076923077</v>
      </c>
      <c r="O101" s="8">
        <f t="shared" si="33"/>
        <v>76.92307692307692</v>
      </c>
    </row>
    <row r="102" spans="1:15">
      <c r="A102" s="28">
        <v>2016</v>
      </c>
      <c r="B102" s="16" t="s">
        <v>117</v>
      </c>
      <c r="C102" s="16" t="s">
        <v>117</v>
      </c>
      <c r="D102" s="16" t="s">
        <v>77</v>
      </c>
      <c r="E102" s="1" t="s">
        <v>74</v>
      </c>
      <c r="F102" s="2">
        <v>2470</v>
      </c>
      <c r="G102" s="2">
        <v>574</v>
      </c>
      <c r="H102" s="3">
        <f t="shared" si="38"/>
        <v>1166</v>
      </c>
      <c r="I102" s="4">
        <f t="shared" si="37"/>
        <v>0.47206477732793523</v>
      </c>
      <c r="J102" s="2">
        <v>199</v>
      </c>
      <c r="K102" s="2">
        <v>353</v>
      </c>
      <c r="L102" s="13">
        <v>614</v>
      </c>
      <c r="M102" s="14">
        <f t="shared" si="31"/>
        <v>17.066895368782163</v>
      </c>
      <c r="N102" s="15">
        <f t="shared" si="32"/>
        <v>30.274442538593483</v>
      </c>
      <c r="O102" s="8">
        <f t="shared" si="33"/>
        <v>52.658662092624354</v>
      </c>
    </row>
    <row r="103" spans="1:15">
      <c r="A103" s="28">
        <v>2016</v>
      </c>
      <c r="B103" s="16" t="s">
        <v>117</v>
      </c>
      <c r="C103" s="16" t="s">
        <v>117</v>
      </c>
      <c r="D103" s="16" t="s">
        <v>77</v>
      </c>
      <c r="E103" s="1" t="s">
        <v>75</v>
      </c>
      <c r="F103" s="2">
        <v>497</v>
      </c>
      <c r="G103" s="2">
        <v>130</v>
      </c>
      <c r="H103" s="3">
        <f t="shared" si="38"/>
        <v>276</v>
      </c>
      <c r="I103" s="4">
        <f t="shared" si="37"/>
        <v>0.55533199195171024</v>
      </c>
      <c r="J103" s="2">
        <v>49</v>
      </c>
      <c r="K103" s="2">
        <v>80</v>
      </c>
      <c r="L103" s="13">
        <v>147</v>
      </c>
      <c r="M103" s="14">
        <f t="shared" si="31"/>
        <v>17.753623188405797</v>
      </c>
      <c r="N103" s="15">
        <f t="shared" si="32"/>
        <v>28.985507246376812</v>
      </c>
      <c r="O103" s="8">
        <f t="shared" si="33"/>
        <v>53.260869565217398</v>
      </c>
    </row>
    <row r="104" spans="1:15">
      <c r="A104" s="28">
        <v>2016</v>
      </c>
      <c r="B104" s="16" t="s">
        <v>117</v>
      </c>
      <c r="C104" s="16" t="s">
        <v>117</v>
      </c>
      <c r="D104" s="16" t="s">
        <v>77</v>
      </c>
      <c r="E104" s="1" t="s">
        <v>76</v>
      </c>
      <c r="F104" s="2">
        <v>1107</v>
      </c>
      <c r="G104" s="2">
        <v>296</v>
      </c>
      <c r="H104" s="3">
        <f t="shared" ref="H104" si="39">SUM(J104:L104)</f>
        <v>1052</v>
      </c>
      <c r="I104" s="4">
        <f t="shared" si="37"/>
        <v>0.95031616982836498</v>
      </c>
      <c r="J104" s="2">
        <v>328</v>
      </c>
      <c r="K104" s="2">
        <v>326</v>
      </c>
      <c r="L104" s="13">
        <v>398</v>
      </c>
      <c r="M104" s="14">
        <f t="shared" si="31"/>
        <v>31.178707224334602</v>
      </c>
      <c r="N104" s="15">
        <f t="shared" si="32"/>
        <v>30.988593155893536</v>
      </c>
      <c r="O104" s="8">
        <f t="shared" si="33"/>
        <v>37.832699619771866</v>
      </c>
    </row>
    <row r="105" spans="1:15">
      <c r="A105" s="28">
        <v>2016</v>
      </c>
      <c r="B105" s="16" t="s">
        <v>0</v>
      </c>
      <c r="C105" s="16" t="s">
        <v>0</v>
      </c>
      <c r="D105" s="16" t="s">
        <v>82</v>
      </c>
      <c r="E105" s="1" t="s">
        <v>78</v>
      </c>
      <c r="F105" s="2">
        <v>2532</v>
      </c>
      <c r="G105" s="2">
        <v>615</v>
      </c>
      <c r="H105" s="3">
        <f>SUM(J105:L105)</f>
        <v>1346</v>
      </c>
      <c r="I105" s="4">
        <f t="shared" si="37"/>
        <v>0.53159557661927326</v>
      </c>
      <c r="J105" s="2">
        <v>155</v>
      </c>
      <c r="K105" s="2">
        <v>802</v>
      </c>
      <c r="L105" s="5">
        <v>389</v>
      </c>
      <c r="M105" s="14">
        <f t="shared" si="31"/>
        <v>11.515601783060921</v>
      </c>
      <c r="N105" s="15">
        <f t="shared" si="32"/>
        <v>59.583952451708761</v>
      </c>
      <c r="O105" s="8">
        <f t="shared" si="33"/>
        <v>28.900445765230309</v>
      </c>
    </row>
    <row r="106" spans="1:15">
      <c r="A106" s="28">
        <v>2016</v>
      </c>
      <c r="B106" s="16" t="s">
        <v>0</v>
      </c>
      <c r="C106" s="16" t="s">
        <v>0</v>
      </c>
      <c r="D106" s="16" t="s">
        <v>82</v>
      </c>
      <c r="E106" s="1" t="s">
        <v>79</v>
      </c>
      <c r="F106" s="2">
        <v>7554</v>
      </c>
      <c r="G106" s="2">
        <v>1445</v>
      </c>
      <c r="H106" s="3">
        <f>SUM(J106:L106)</f>
        <v>5190</v>
      </c>
      <c r="I106" s="4">
        <f t="shared" si="37"/>
        <v>0.68705321683876097</v>
      </c>
      <c r="J106" s="2">
        <v>785</v>
      </c>
      <c r="K106" s="2">
        <v>2222</v>
      </c>
      <c r="L106" s="5">
        <v>2183</v>
      </c>
      <c r="M106" s="14">
        <f t="shared" si="31"/>
        <v>15.1252408477842</v>
      </c>
      <c r="N106" s="15">
        <f t="shared" si="32"/>
        <v>42.813102119460503</v>
      </c>
      <c r="O106" s="8">
        <f t="shared" si="33"/>
        <v>42.061657032755299</v>
      </c>
    </row>
    <row r="107" spans="1:15">
      <c r="A107" s="28">
        <v>2016</v>
      </c>
      <c r="B107" s="16" t="s">
        <v>0</v>
      </c>
      <c r="C107" s="16" t="s">
        <v>0</v>
      </c>
      <c r="D107" s="16" t="s">
        <v>82</v>
      </c>
      <c r="E107" s="1" t="s">
        <v>80</v>
      </c>
      <c r="F107" s="2">
        <v>2204</v>
      </c>
      <c r="G107" s="2">
        <v>474</v>
      </c>
      <c r="H107" s="3">
        <f>SUM(J107:L107)</f>
        <v>1324</v>
      </c>
      <c r="I107" s="4">
        <f t="shared" si="37"/>
        <v>0.60072595281306718</v>
      </c>
      <c r="J107" s="2">
        <v>470</v>
      </c>
      <c r="K107" s="2">
        <v>433</v>
      </c>
      <c r="L107" s="5">
        <v>421</v>
      </c>
      <c r="M107" s="14">
        <f t="shared" si="31"/>
        <v>35.498489425981873</v>
      </c>
      <c r="N107" s="15">
        <f t="shared" si="32"/>
        <v>32.703927492447129</v>
      </c>
      <c r="O107" s="8">
        <f t="shared" si="33"/>
        <v>31.797583081570995</v>
      </c>
    </row>
    <row r="108" spans="1:15">
      <c r="A108" s="28">
        <v>2016</v>
      </c>
      <c r="B108" s="16" t="s">
        <v>0</v>
      </c>
      <c r="C108" s="16" t="s">
        <v>0</v>
      </c>
      <c r="D108" s="16" t="s">
        <v>82</v>
      </c>
      <c r="E108" s="1" t="s">
        <v>81</v>
      </c>
      <c r="F108" s="2">
        <v>2409</v>
      </c>
      <c r="G108" s="2">
        <v>643</v>
      </c>
      <c r="H108" s="3">
        <f>SUM(J108:L108)</f>
        <v>1570</v>
      </c>
      <c r="I108" s="4">
        <f t="shared" si="37"/>
        <v>0.65172270651722708</v>
      </c>
      <c r="J108" s="2">
        <v>226</v>
      </c>
      <c r="K108" s="2">
        <v>799</v>
      </c>
      <c r="L108" s="5">
        <v>545</v>
      </c>
      <c r="M108" s="14">
        <f t="shared" si="31"/>
        <v>14.394904458598727</v>
      </c>
      <c r="N108" s="15">
        <f t="shared" si="32"/>
        <v>50.891719745222929</v>
      </c>
      <c r="O108" s="8">
        <f t="shared" si="33"/>
        <v>34.713375796178347</v>
      </c>
    </row>
    <row r="109" spans="1:15">
      <c r="A109" s="28">
        <v>2016</v>
      </c>
      <c r="B109" s="16" t="s">
        <v>117</v>
      </c>
      <c r="C109" s="16" t="s">
        <v>117</v>
      </c>
      <c r="D109" s="16" t="s">
        <v>82</v>
      </c>
      <c r="E109" s="1" t="s">
        <v>78</v>
      </c>
      <c r="F109" s="2">
        <v>1334</v>
      </c>
      <c r="G109" s="2">
        <v>469</v>
      </c>
      <c r="H109" s="3">
        <f t="shared" ref="H109:H112" si="40">SUM(J109:L109)</f>
        <v>474</v>
      </c>
      <c r="I109" s="4">
        <f t="shared" si="37"/>
        <v>0.35532233883058473</v>
      </c>
      <c r="J109" s="2">
        <v>64</v>
      </c>
      <c r="K109" s="2">
        <v>275</v>
      </c>
      <c r="L109" s="13">
        <v>135</v>
      </c>
      <c r="M109" s="14">
        <f t="shared" si="31"/>
        <v>13.502109704641349</v>
      </c>
      <c r="N109" s="15">
        <f t="shared" si="32"/>
        <v>58.016877637130797</v>
      </c>
      <c r="O109" s="8">
        <f t="shared" si="33"/>
        <v>28.481012658227847</v>
      </c>
    </row>
    <row r="110" spans="1:15">
      <c r="A110" s="28">
        <v>2016</v>
      </c>
      <c r="B110" s="16" t="s">
        <v>117</v>
      </c>
      <c r="C110" s="16" t="s">
        <v>117</v>
      </c>
      <c r="D110" s="16" t="s">
        <v>82</v>
      </c>
      <c r="E110" s="1" t="s">
        <v>79</v>
      </c>
      <c r="F110" s="2">
        <v>1620</v>
      </c>
      <c r="G110" s="2">
        <v>359</v>
      </c>
      <c r="H110" s="3">
        <f t="shared" si="40"/>
        <v>1007</v>
      </c>
      <c r="I110" s="4">
        <f t="shared" si="37"/>
        <v>0.6216049382716049</v>
      </c>
      <c r="J110" s="2">
        <v>199</v>
      </c>
      <c r="K110" s="2">
        <v>375</v>
      </c>
      <c r="L110" s="13">
        <v>433</v>
      </c>
      <c r="M110" s="14">
        <f t="shared" si="31"/>
        <v>19.761668321747766</v>
      </c>
      <c r="N110" s="15">
        <f t="shared" si="32"/>
        <v>37.239324726911619</v>
      </c>
      <c r="O110" s="8">
        <f t="shared" si="33"/>
        <v>42.999006951340611</v>
      </c>
    </row>
    <row r="111" spans="1:15">
      <c r="A111" s="28">
        <v>2016</v>
      </c>
      <c r="B111" s="16" t="s">
        <v>117</v>
      </c>
      <c r="C111" s="16" t="s">
        <v>117</v>
      </c>
      <c r="D111" s="16" t="s">
        <v>82</v>
      </c>
      <c r="E111" s="1" t="s">
        <v>80</v>
      </c>
      <c r="F111" s="2">
        <v>1462</v>
      </c>
      <c r="G111" s="2">
        <v>347</v>
      </c>
      <c r="H111" s="3">
        <f t="shared" si="40"/>
        <v>1012</v>
      </c>
      <c r="I111" s="4">
        <f t="shared" si="37"/>
        <v>0.69220246238030092</v>
      </c>
      <c r="J111" s="2">
        <v>464</v>
      </c>
      <c r="K111" s="2">
        <v>320</v>
      </c>
      <c r="L111" s="13">
        <v>228</v>
      </c>
      <c r="M111" s="14">
        <f t="shared" si="31"/>
        <v>45.849802371541507</v>
      </c>
      <c r="N111" s="15">
        <f t="shared" si="32"/>
        <v>31.620553359683797</v>
      </c>
      <c r="O111" s="8">
        <f t="shared" si="33"/>
        <v>22.529644268774707</v>
      </c>
    </row>
    <row r="112" spans="1:15">
      <c r="A112" s="28">
        <v>2016</v>
      </c>
      <c r="B112" s="16" t="s">
        <v>117</v>
      </c>
      <c r="C112" s="16" t="s">
        <v>117</v>
      </c>
      <c r="D112" s="16" t="s">
        <v>82</v>
      </c>
      <c r="E112" s="1" t="s">
        <v>81</v>
      </c>
      <c r="F112" s="2">
        <v>1492</v>
      </c>
      <c r="G112" s="2">
        <v>336</v>
      </c>
      <c r="H112" s="3">
        <f t="shared" si="40"/>
        <v>837</v>
      </c>
      <c r="I112" s="4">
        <f t="shared" si="37"/>
        <v>0.56099195710455763</v>
      </c>
      <c r="J112" s="2">
        <v>99</v>
      </c>
      <c r="K112" s="2">
        <v>455</v>
      </c>
      <c r="L112" s="13">
        <v>283</v>
      </c>
      <c r="M112" s="14">
        <f t="shared" si="31"/>
        <v>11.827956989247314</v>
      </c>
      <c r="N112" s="15">
        <f t="shared" si="32"/>
        <v>54.360812425328561</v>
      </c>
      <c r="O112" s="8">
        <f t="shared" si="33"/>
        <v>33.811230585424134</v>
      </c>
    </row>
    <row r="113" spans="1:15">
      <c r="A113" s="28">
        <v>2016</v>
      </c>
      <c r="B113" s="16" t="s">
        <v>0</v>
      </c>
      <c r="C113" s="16" t="s">
        <v>0</v>
      </c>
      <c r="D113" s="16" t="s">
        <v>88</v>
      </c>
      <c r="E113" s="1" t="s">
        <v>83</v>
      </c>
      <c r="F113" s="2">
        <v>6105</v>
      </c>
      <c r="G113" s="2">
        <v>1353</v>
      </c>
      <c r="H113" s="3">
        <f>SUM(J113:L113)</f>
        <v>4243</v>
      </c>
      <c r="I113" s="4">
        <f t="shared" si="37"/>
        <v>0.69500409500409499</v>
      </c>
      <c r="J113" s="2">
        <v>885</v>
      </c>
      <c r="K113" s="2">
        <v>2191</v>
      </c>
      <c r="L113" s="5">
        <v>1167</v>
      </c>
      <c r="M113" s="14">
        <f t="shared" ref="M113:M122" si="41">J113/(J113+K113+L113)%</f>
        <v>20.85788357294367</v>
      </c>
      <c r="N113" s="15">
        <f t="shared" ref="N113:N122" si="42">K113/(J113+K113+L113)%</f>
        <v>51.637991986801794</v>
      </c>
      <c r="O113" s="8">
        <f t="shared" ref="O113:O122" si="43">L113/(J113+K113+L113)%</f>
        <v>27.504124440254536</v>
      </c>
    </row>
    <row r="114" spans="1:15">
      <c r="A114" s="28">
        <v>2016</v>
      </c>
      <c r="B114" s="16" t="s">
        <v>0</v>
      </c>
      <c r="C114" s="16" t="s">
        <v>0</v>
      </c>
      <c r="D114" s="16" t="s">
        <v>88</v>
      </c>
      <c r="E114" s="1" t="s">
        <v>84</v>
      </c>
      <c r="F114" s="2">
        <v>3576</v>
      </c>
      <c r="G114" s="2">
        <v>825</v>
      </c>
      <c r="H114" s="3">
        <f>SUM(J114:L114)</f>
        <v>2134</v>
      </c>
      <c r="I114" s="4">
        <f t="shared" si="37"/>
        <v>0.59675615212527966</v>
      </c>
      <c r="J114" s="2">
        <v>174</v>
      </c>
      <c r="K114" s="2">
        <v>1233</v>
      </c>
      <c r="L114" s="5">
        <v>727</v>
      </c>
      <c r="M114" s="14">
        <f t="shared" si="41"/>
        <v>8.1537019681349587</v>
      </c>
      <c r="N114" s="15">
        <f t="shared" si="42"/>
        <v>57.778819119025307</v>
      </c>
      <c r="O114" s="8">
        <f t="shared" si="43"/>
        <v>34.067478912839739</v>
      </c>
    </row>
    <row r="115" spans="1:15">
      <c r="A115" s="28">
        <v>2016</v>
      </c>
      <c r="B115" s="16" t="s">
        <v>0</v>
      </c>
      <c r="C115" s="16" t="s">
        <v>0</v>
      </c>
      <c r="D115" s="16" t="s">
        <v>88</v>
      </c>
      <c r="E115" s="1" t="s">
        <v>85</v>
      </c>
      <c r="F115" s="2">
        <v>9001</v>
      </c>
      <c r="G115" s="2">
        <v>2130</v>
      </c>
      <c r="H115" s="3">
        <f>SUM(J115:L115)</f>
        <v>4421</v>
      </c>
      <c r="I115" s="4">
        <f t="shared" si="37"/>
        <v>0.49116764803910679</v>
      </c>
      <c r="J115" s="2">
        <v>1337</v>
      </c>
      <c r="K115" s="2">
        <v>1851</v>
      </c>
      <c r="L115" s="5">
        <v>1233</v>
      </c>
      <c r="M115" s="14">
        <f t="shared" si="41"/>
        <v>30.242026690793939</v>
      </c>
      <c r="N115" s="15">
        <f t="shared" si="42"/>
        <v>41.868355575661617</v>
      </c>
      <c r="O115" s="8">
        <f t="shared" si="43"/>
        <v>27.889617733544448</v>
      </c>
    </row>
    <row r="116" spans="1:15">
      <c r="A116" s="28">
        <v>2016</v>
      </c>
      <c r="B116" s="16" t="s">
        <v>0</v>
      </c>
      <c r="C116" s="16" t="s">
        <v>0</v>
      </c>
      <c r="D116" s="16" t="s">
        <v>88</v>
      </c>
      <c r="E116" s="1" t="s">
        <v>86</v>
      </c>
      <c r="F116" s="2">
        <v>22490</v>
      </c>
      <c r="G116" s="2">
        <v>5009</v>
      </c>
      <c r="H116" s="3">
        <f>SUM(J116:L116)</f>
        <v>13504</v>
      </c>
      <c r="I116" s="4">
        <f t="shared" si="37"/>
        <v>0.60044464206313919</v>
      </c>
      <c r="J116" s="2">
        <v>4302</v>
      </c>
      <c r="K116" s="2">
        <v>4371</v>
      </c>
      <c r="L116" s="5">
        <v>4831</v>
      </c>
      <c r="M116" s="14">
        <f t="shared" si="41"/>
        <v>31.857227488151661</v>
      </c>
      <c r="N116" s="15">
        <f t="shared" si="42"/>
        <v>32.368187203791472</v>
      </c>
      <c r="O116" s="8">
        <f t="shared" si="43"/>
        <v>35.774585308056871</v>
      </c>
    </row>
    <row r="117" spans="1:15">
      <c r="A117" s="28">
        <v>2016</v>
      </c>
      <c r="B117" s="16" t="s">
        <v>0</v>
      </c>
      <c r="C117" s="16" t="s">
        <v>0</v>
      </c>
      <c r="D117" s="16" t="s">
        <v>88</v>
      </c>
      <c r="E117" s="1" t="s">
        <v>87</v>
      </c>
      <c r="F117" s="2">
        <v>11936</v>
      </c>
      <c r="G117" s="2">
        <v>2783</v>
      </c>
      <c r="H117" s="3">
        <f>SUM(J117:L117)</f>
        <v>9748</v>
      </c>
      <c r="I117" s="4">
        <f t="shared" si="37"/>
        <v>0.81668900804289546</v>
      </c>
      <c r="J117" s="2">
        <v>4083</v>
      </c>
      <c r="K117" s="2">
        <v>3675</v>
      </c>
      <c r="L117" s="5">
        <v>1990</v>
      </c>
      <c r="M117" s="14">
        <f t="shared" si="41"/>
        <v>41.885514977431264</v>
      </c>
      <c r="N117" s="15">
        <f t="shared" si="42"/>
        <v>37.700041034058266</v>
      </c>
      <c r="O117" s="8">
        <f t="shared" si="43"/>
        <v>20.414443988510463</v>
      </c>
    </row>
    <row r="118" spans="1:15">
      <c r="A118" s="28">
        <v>2016</v>
      </c>
      <c r="B118" s="16" t="s">
        <v>117</v>
      </c>
      <c r="C118" s="16" t="s">
        <v>117</v>
      </c>
      <c r="D118" s="16" t="s">
        <v>88</v>
      </c>
      <c r="E118" s="1" t="s">
        <v>83</v>
      </c>
      <c r="F118" s="2">
        <v>20</v>
      </c>
      <c r="G118" s="2"/>
      <c r="H118" s="3"/>
      <c r="I118" s="4">
        <f t="shared" si="37"/>
        <v>0</v>
      </c>
      <c r="J118" s="2">
        <v>0</v>
      </c>
      <c r="K118" s="2">
        <v>0</v>
      </c>
      <c r="L118" s="13">
        <v>0</v>
      </c>
      <c r="M118" s="14" t="e">
        <f t="shared" si="41"/>
        <v>#DIV/0!</v>
      </c>
      <c r="N118" s="15" t="e">
        <f t="shared" si="42"/>
        <v>#DIV/0!</v>
      </c>
      <c r="O118" s="8" t="e">
        <f t="shared" si="43"/>
        <v>#DIV/0!</v>
      </c>
    </row>
    <row r="119" spans="1:15">
      <c r="A119" s="28">
        <v>2016</v>
      </c>
      <c r="B119" s="16" t="s">
        <v>117</v>
      </c>
      <c r="C119" s="16" t="s">
        <v>117</v>
      </c>
      <c r="D119" s="16" t="s">
        <v>88</v>
      </c>
      <c r="E119" s="1" t="s">
        <v>84</v>
      </c>
      <c r="F119" s="2">
        <v>49</v>
      </c>
      <c r="G119" s="2"/>
      <c r="H119" s="3"/>
      <c r="I119" s="4">
        <f t="shared" si="37"/>
        <v>0.36734693877551022</v>
      </c>
      <c r="J119" s="2">
        <v>0</v>
      </c>
      <c r="K119" s="2">
        <v>13</v>
      </c>
      <c r="L119" s="13">
        <v>5</v>
      </c>
      <c r="M119" s="14">
        <f t="shared" si="41"/>
        <v>0</v>
      </c>
      <c r="N119" s="15">
        <f t="shared" si="42"/>
        <v>72.222222222222229</v>
      </c>
      <c r="O119" s="8">
        <f t="shared" si="43"/>
        <v>27.777777777777779</v>
      </c>
    </row>
    <row r="120" spans="1:15">
      <c r="A120" s="28">
        <v>2016</v>
      </c>
      <c r="B120" s="16" t="s">
        <v>117</v>
      </c>
      <c r="C120" s="16" t="s">
        <v>117</v>
      </c>
      <c r="D120" s="16" t="s">
        <v>88</v>
      </c>
      <c r="E120" s="1" t="s">
        <v>85</v>
      </c>
      <c r="F120" s="2">
        <v>174</v>
      </c>
      <c r="G120" s="2"/>
      <c r="H120" s="3"/>
      <c r="I120" s="4">
        <f t="shared" si="37"/>
        <v>0</v>
      </c>
      <c r="J120" s="2">
        <v>0</v>
      </c>
      <c r="K120" s="2">
        <v>0</v>
      </c>
      <c r="L120" s="13">
        <v>0</v>
      </c>
      <c r="M120" s="14" t="e">
        <f t="shared" si="41"/>
        <v>#DIV/0!</v>
      </c>
      <c r="N120" s="15" t="e">
        <f t="shared" si="42"/>
        <v>#DIV/0!</v>
      </c>
      <c r="O120" s="8" t="e">
        <f t="shared" si="43"/>
        <v>#DIV/0!</v>
      </c>
    </row>
    <row r="121" spans="1:15">
      <c r="A121" s="28">
        <v>2016</v>
      </c>
      <c r="B121" s="16" t="s">
        <v>117</v>
      </c>
      <c r="C121" s="16" t="s">
        <v>117</v>
      </c>
      <c r="D121" s="16" t="s">
        <v>88</v>
      </c>
      <c r="E121" s="1" t="s">
        <v>86</v>
      </c>
      <c r="F121" s="2">
        <v>100</v>
      </c>
      <c r="G121" s="2"/>
      <c r="H121" s="3"/>
      <c r="I121" s="4">
        <f t="shared" si="37"/>
        <v>0</v>
      </c>
      <c r="J121" s="2">
        <v>0</v>
      </c>
      <c r="K121" s="2">
        <v>0</v>
      </c>
      <c r="L121" s="13">
        <v>0</v>
      </c>
      <c r="M121" s="14" t="e">
        <f t="shared" si="41"/>
        <v>#DIV/0!</v>
      </c>
      <c r="N121" s="15" t="e">
        <f t="shared" si="42"/>
        <v>#DIV/0!</v>
      </c>
      <c r="O121" s="8" t="e">
        <f t="shared" si="43"/>
        <v>#DIV/0!</v>
      </c>
    </row>
    <row r="122" spans="1:15">
      <c r="A122" s="28">
        <v>2016</v>
      </c>
      <c r="B122" s="16" t="s">
        <v>117</v>
      </c>
      <c r="C122" s="16" t="s">
        <v>117</v>
      </c>
      <c r="D122" s="16" t="s">
        <v>88</v>
      </c>
      <c r="E122" s="1" t="s">
        <v>87</v>
      </c>
      <c r="F122" s="2">
        <v>116</v>
      </c>
      <c r="G122" s="2"/>
      <c r="H122" s="3"/>
      <c r="I122" s="4">
        <f t="shared" si="37"/>
        <v>0.47413793103448276</v>
      </c>
      <c r="J122" s="2">
        <v>41</v>
      </c>
      <c r="K122" s="2">
        <v>11</v>
      </c>
      <c r="L122" s="13">
        <v>3</v>
      </c>
      <c r="M122" s="14">
        <f t="shared" si="41"/>
        <v>74.545454545454533</v>
      </c>
      <c r="N122" s="15">
        <f t="shared" si="42"/>
        <v>20</v>
      </c>
      <c r="O122" s="8">
        <f t="shared" si="43"/>
        <v>5.4545454545454541</v>
      </c>
    </row>
    <row r="123" spans="1:15">
      <c r="A123" s="28">
        <v>2016</v>
      </c>
      <c r="B123" s="16" t="s">
        <v>0</v>
      </c>
      <c r="C123" s="16" t="s">
        <v>0</v>
      </c>
      <c r="D123" s="16" t="s">
        <v>89</v>
      </c>
      <c r="E123" s="1" t="s">
        <v>140</v>
      </c>
      <c r="F123" s="2">
        <v>4102</v>
      </c>
      <c r="G123" s="2">
        <v>887</v>
      </c>
      <c r="H123" s="3">
        <f t="shared" ref="H123:H130" si="44">SUM(J123:L123)</f>
        <v>1773</v>
      </c>
      <c r="I123" s="4">
        <f t="shared" si="37"/>
        <v>0.43222818137493907</v>
      </c>
      <c r="J123" s="2">
        <v>176</v>
      </c>
      <c r="K123" s="2">
        <v>636</v>
      </c>
      <c r="L123" s="5">
        <v>961</v>
      </c>
      <c r="M123" s="14">
        <f t="shared" ref="M123:M168" si="45">J123/(J123+K123+L123)%</f>
        <v>9.9266779469825153</v>
      </c>
      <c r="N123" s="15">
        <f t="shared" ref="N123:N168" si="46">K123/(J123+K123+L123)%</f>
        <v>35.871404399323183</v>
      </c>
      <c r="O123" s="8">
        <f t="shared" ref="O123:O160" si="47">L123/(J123+K123+L123)%</f>
        <v>54.201917653694302</v>
      </c>
    </row>
    <row r="124" spans="1:15">
      <c r="A124" s="28">
        <v>2016</v>
      </c>
      <c r="B124" s="16" t="s">
        <v>117</v>
      </c>
      <c r="C124" s="16" t="s">
        <v>117</v>
      </c>
      <c r="D124" s="16" t="s">
        <v>89</v>
      </c>
      <c r="E124" s="1" t="s">
        <v>140</v>
      </c>
      <c r="F124" s="2">
        <v>1130</v>
      </c>
      <c r="G124" s="2">
        <v>224</v>
      </c>
      <c r="H124" s="3">
        <f t="shared" si="44"/>
        <v>623</v>
      </c>
      <c r="I124" s="4">
        <f t="shared" si="37"/>
        <v>0.5513274336283186</v>
      </c>
      <c r="J124" s="2">
        <v>57</v>
      </c>
      <c r="K124" s="2">
        <v>207</v>
      </c>
      <c r="L124" s="13">
        <v>359</v>
      </c>
      <c r="M124" s="14">
        <f t="shared" si="45"/>
        <v>9.1492776886035312</v>
      </c>
      <c r="N124" s="15">
        <f t="shared" si="46"/>
        <v>33.226324237560192</v>
      </c>
      <c r="O124" s="8">
        <f t="shared" si="47"/>
        <v>57.624398073836275</v>
      </c>
    </row>
    <row r="125" spans="1:15">
      <c r="A125" s="28">
        <v>2016</v>
      </c>
      <c r="B125" s="16" t="s">
        <v>0</v>
      </c>
      <c r="C125" s="16" t="s">
        <v>0</v>
      </c>
      <c r="D125" s="16" t="s">
        <v>95</v>
      </c>
      <c r="E125" s="1" t="s">
        <v>90</v>
      </c>
      <c r="F125" s="2">
        <v>13428</v>
      </c>
      <c r="G125" s="2">
        <v>3452</v>
      </c>
      <c r="H125" s="3">
        <f t="shared" si="44"/>
        <v>7182</v>
      </c>
      <c r="I125" s="4">
        <f t="shared" ref="I125:I156" si="48">SUM(J125:L125)/F125</f>
        <v>0.5348525469168901</v>
      </c>
      <c r="J125" s="2">
        <v>1940</v>
      </c>
      <c r="K125" s="2">
        <v>2846</v>
      </c>
      <c r="L125" s="5">
        <v>2396</v>
      </c>
      <c r="M125" s="14">
        <f t="shared" si="45"/>
        <v>27.011974380395436</v>
      </c>
      <c r="N125" s="15">
        <f t="shared" si="46"/>
        <v>39.626844890002786</v>
      </c>
      <c r="O125" s="8">
        <f t="shared" si="47"/>
        <v>33.361180729601784</v>
      </c>
    </row>
    <row r="126" spans="1:15">
      <c r="A126" s="28">
        <v>2016</v>
      </c>
      <c r="B126" s="16" t="s">
        <v>0</v>
      </c>
      <c r="C126" s="16" t="s">
        <v>0</v>
      </c>
      <c r="D126" s="16" t="s">
        <v>95</v>
      </c>
      <c r="E126" s="1" t="s">
        <v>91</v>
      </c>
      <c r="F126" s="2">
        <v>5388</v>
      </c>
      <c r="G126" s="2">
        <v>1449</v>
      </c>
      <c r="H126" s="3">
        <f t="shared" si="44"/>
        <v>2681</v>
      </c>
      <c r="I126" s="4">
        <f t="shared" si="48"/>
        <v>0.4975872308834447</v>
      </c>
      <c r="J126" s="2">
        <v>701</v>
      </c>
      <c r="K126" s="2">
        <v>1054</v>
      </c>
      <c r="L126" s="13">
        <v>926</v>
      </c>
      <c r="M126" s="14">
        <f t="shared" si="45"/>
        <v>26.146960089518839</v>
      </c>
      <c r="N126" s="15">
        <f t="shared" si="46"/>
        <v>39.313688922044015</v>
      </c>
      <c r="O126" s="8">
        <f t="shared" si="47"/>
        <v>34.53935098843715</v>
      </c>
    </row>
    <row r="127" spans="1:15">
      <c r="A127" s="28">
        <v>2016</v>
      </c>
      <c r="B127" s="16" t="s">
        <v>0</v>
      </c>
      <c r="C127" s="16" t="s">
        <v>0</v>
      </c>
      <c r="D127" s="16" t="s">
        <v>95</v>
      </c>
      <c r="E127" s="1" t="s">
        <v>92</v>
      </c>
      <c r="F127" s="2">
        <v>5474</v>
      </c>
      <c r="G127" s="2">
        <v>2239</v>
      </c>
      <c r="H127" s="3">
        <f t="shared" si="44"/>
        <v>3512</v>
      </c>
      <c r="I127" s="4">
        <f t="shared" si="48"/>
        <v>0.6415783704786262</v>
      </c>
      <c r="J127" s="2">
        <v>1281</v>
      </c>
      <c r="K127" s="2">
        <v>1239</v>
      </c>
      <c r="L127" s="5">
        <v>992</v>
      </c>
      <c r="M127" s="14">
        <f t="shared" si="45"/>
        <v>36.474943052391801</v>
      </c>
      <c r="N127" s="15">
        <f t="shared" si="46"/>
        <v>35.279043280182236</v>
      </c>
      <c r="O127" s="8">
        <f t="shared" si="47"/>
        <v>28.24601366742597</v>
      </c>
    </row>
    <row r="128" spans="1:15">
      <c r="A128" s="28">
        <v>2016</v>
      </c>
      <c r="B128" s="16" t="s">
        <v>0</v>
      </c>
      <c r="C128" s="16" t="s">
        <v>0</v>
      </c>
      <c r="D128" s="16" t="s">
        <v>95</v>
      </c>
      <c r="E128" s="1" t="s">
        <v>93</v>
      </c>
      <c r="F128" s="2">
        <v>3560</v>
      </c>
      <c r="G128" s="2">
        <v>730</v>
      </c>
      <c r="H128" s="3">
        <f t="shared" si="44"/>
        <v>2389</v>
      </c>
      <c r="I128" s="4">
        <f t="shared" si="48"/>
        <v>0.67106741573033712</v>
      </c>
      <c r="J128" s="2">
        <v>410</v>
      </c>
      <c r="K128" s="2">
        <v>1023</v>
      </c>
      <c r="L128" s="5">
        <v>956</v>
      </c>
      <c r="M128" s="14">
        <f t="shared" si="45"/>
        <v>17.161992465466721</v>
      </c>
      <c r="N128" s="15">
        <f t="shared" si="46"/>
        <v>42.821264127249897</v>
      </c>
      <c r="O128" s="8">
        <f t="shared" si="47"/>
        <v>40.016743407283379</v>
      </c>
    </row>
    <row r="129" spans="1:15">
      <c r="A129" s="28">
        <v>2016</v>
      </c>
      <c r="B129" s="16" t="s">
        <v>0</v>
      </c>
      <c r="C129" s="16" t="s">
        <v>0</v>
      </c>
      <c r="D129" s="16" t="s">
        <v>95</v>
      </c>
      <c r="E129" s="1" t="s">
        <v>94</v>
      </c>
      <c r="F129" s="2">
        <v>2679</v>
      </c>
      <c r="G129" s="2">
        <v>7232</v>
      </c>
      <c r="H129" s="3">
        <f t="shared" si="44"/>
        <v>1244</v>
      </c>
      <c r="I129" s="4">
        <f t="shared" si="48"/>
        <v>0.46435237028742066</v>
      </c>
      <c r="J129" s="2">
        <v>440</v>
      </c>
      <c r="K129" s="2">
        <v>518</v>
      </c>
      <c r="L129" s="5">
        <v>286</v>
      </c>
      <c r="M129" s="14">
        <f t="shared" si="45"/>
        <v>35.369774919614152</v>
      </c>
      <c r="N129" s="15">
        <f t="shared" si="46"/>
        <v>41.639871382636656</v>
      </c>
      <c r="O129" s="8">
        <f t="shared" si="47"/>
        <v>22.990353697749196</v>
      </c>
    </row>
    <row r="130" spans="1:15">
      <c r="A130" s="28">
        <v>2016</v>
      </c>
      <c r="B130" s="16" t="s">
        <v>117</v>
      </c>
      <c r="C130" s="16" t="s">
        <v>117</v>
      </c>
      <c r="D130" s="16" t="s">
        <v>95</v>
      </c>
      <c r="E130" s="1" t="s">
        <v>90</v>
      </c>
      <c r="F130" s="2">
        <v>2547</v>
      </c>
      <c r="G130" s="2">
        <v>580</v>
      </c>
      <c r="H130" s="3">
        <f t="shared" si="44"/>
        <v>1078</v>
      </c>
      <c r="I130" s="4">
        <f t="shared" si="48"/>
        <v>0.4232430310168826</v>
      </c>
      <c r="J130" s="2">
        <v>309</v>
      </c>
      <c r="K130" s="2">
        <v>401</v>
      </c>
      <c r="L130" s="13">
        <v>368</v>
      </c>
      <c r="M130" s="14">
        <f t="shared" si="45"/>
        <v>28.664192949907239</v>
      </c>
      <c r="N130" s="15">
        <f t="shared" si="46"/>
        <v>37.198515769944343</v>
      </c>
      <c r="O130" s="8">
        <f t="shared" si="47"/>
        <v>34.137291280148425</v>
      </c>
    </row>
    <row r="131" spans="1:15">
      <c r="A131" s="28">
        <v>2016</v>
      </c>
      <c r="B131" s="16" t="s">
        <v>117</v>
      </c>
      <c r="C131" s="16" t="s">
        <v>117</v>
      </c>
      <c r="D131" s="16" t="s">
        <v>95</v>
      </c>
      <c r="E131" s="1" t="s">
        <v>91</v>
      </c>
      <c r="F131" s="2">
        <v>686</v>
      </c>
      <c r="G131" s="2">
        <v>126</v>
      </c>
      <c r="H131" s="3">
        <f t="shared" ref="H131:H134" si="49">SUM(J131:L131)</f>
        <v>260</v>
      </c>
      <c r="I131" s="4">
        <f t="shared" si="48"/>
        <v>0.37900874635568516</v>
      </c>
      <c r="J131" s="2">
        <v>22</v>
      </c>
      <c r="K131" s="2">
        <v>126</v>
      </c>
      <c r="L131" s="5">
        <v>112</v>
      </c>
      <c r="M131" s="14">
        <f t="shared" si="45"/>
        <v>8.4615384615384617</v>
      </c>
      <c r="N131" s="15">
        <f t="shared" si="46"/>
        <v>48.46153846153846</v>
      </c>
      <c r="O131" s="8">
        <f t="shared" si="47"/>
        <v>43.076923076923073</v>
      </c>
    </row>
    <row r="132" spans="1:15">
      <c r="A132" s="28">
        <v>2016</v>
      </c>
      <c r="B132" s="16" t="s">
        <v>117</v>
      </c>
      <c r="C132" s="16" t="s">
        <v>117</v>
      </c>
      <c r="D132" s="16" t="s">
        <v>95</v>
      </c>
      <c r="E132" s="1" t="s">
        <v>92</v>
      </c>
      <c r="F132" s="2">
        <v>1546</v>
      </c>
      <c r="G132" s="2">
        <v>427</v>
      </c>
      <c r="H132" s="3">
        <f t="shared" si="49"/>
        <v>631</v>
      </c>
      <c r="I132" s="4">
        <f t="shared" si="48"/>
        <v>0.40815006468305304</v>
      </c>
      <c r="J132" s="2">
        <v>308</v>
      </c>
      <c r="K132" s="2">
        <v>156</v>
      </c>
      <c r="L132" s="5">
        <v>167</v>
      </c>
      <c r="M132" s="14">
        <f t="shared" si="45"/>
        <v>48.811410459587961</v>
      </c>
      <c r="N132" s="15">
        <f t="shared" si="46"/>
        <v>24.722662440570524</v>
      </c>
      <c r="O132" s="8">
        <f t="shared" si="47"/>
        <v>26.465927099841522</v>
      </c>
    </row>
    <row r="133" spans="1:15">
      <c r="A133" s="28">
        <v>2016</v>
      </c>
      <c r="B133" s="16" t="s">
        <v>117</v>
      </c>
      <c r="C133" s="16" t="s">
        <v>117</v>
      </c>
      <c r="D133" s="16" t="s">
        <v>95</v>
      </c>
      <c r="E133" s="1" t="s">
        <v>93</v>
      </c>
      <c r="F133" s="2">
        <v>762</v>
      </c>
      <c r="G133" s="2">
        <v>197</v>
      </c>
      <c r="H133" s="3">
        <f t="shared" si="49"/>
        <v>553</v>
      </c>
      <c r="I133" s="4">
        <f t="shared" si="48"/>
        <v>0.72572178477690286</v>
      </c>
      <c r="J133" s="2">
        <v>64</v>
      </c>
      <c r="K133" s="2">
        <v>314</v>
      </c>
      <c r="L133" s="5">
        <v>175</v>
      </c>
      <c r="M133" s="14">
        <f t="shared" si="45"/>
        <v>11.573236889692586</v>
      </c>
      <c r="N133" s="15">
        <f t="shared" si="46"/>
        <v>56.78119349005425</v>
      </c>
      <c r="O133" s="8">
        <f t="shared" si="47"/>
        <v>31.645569620253163</v>
      </c>
    </row>
    <row r="134" spans="1:15">
      <c r="A134" s="28">
        <v>2016</v>
      </c>
      <c r="B134" s="16" t="s">
        <v>117</v>
      </c>
      <c r="C134" s="16" t="s">
        <v>117</v>
      </c>
      <c r="D134" s="16" t="s">
        <v>95</v>
      </c>
      <c r="E134" s="1" t="s">
        <v>94</v>
      </c>
      <c r="F134" s="2">
        <v>784</v>
      </c>
      <c r="G134" s="2">
        <v>231</v>
      </c>
      <c r="H134" s="3">
        <f t="shared" si="49"/>
        <v>380</v>
      </c>
      <c r="I134" s="4">
        <f t="shared" si="48"/>
        <v>0.48469387755102039</v>
      </c>
      <c r="J134" s="2">
        <v>83</v>
      </c>
      <c r="K134" s="2">
        <v>219</v>
      </c>
      <c r="L134" s="5">
        <v>78</v>
      </c>
      <c r="M134" s="14">
        <f t="shared" si="45"/>
        <v>21.842105263157897</v>
      </c>
      <c r="N134" s="15">
        <f t="shared" si="46"/>
        <v>57.631578947368425</v>
      </c>
      <c r="O134" s="8">
        <f t="shared" si="47"/>
        <v>20.526315789473685</v>
      </c>
    </row>
    <row r="135" spans="1:15">
      <c r="A135" s="28">
        <v>2016</v>
      </c>
      <c r="B135" s="16" t="s">
        <v>0</v>
      </c>
      <c r="C135" s="16" t="s">
        <v>0</v>
      </c>
      <c r="D135" s="16" t="s">
        <v>98</v>
      </c>
      <c r="E135" s="1" t="s">
        <v>96</v>
      </c>
      <c r="F135" s="2">
        <v>2403</v>
      </c>
      <c r="G135" s="2">
        <v>475</v>
      </c>
      <c r="H135" s="3">
        <f t="shared" ref="H135:H142" si="50">SUM(J135:L135)</f>
        <v>1232</v>
      </c>
      <c r="I135" s="4">
        <f t="shared" si="48"/>
        <v>0.51269246774864752</v>
      </c>
      <c r="J135" s="2">
        <v>417</v>
      </c>
      <c r="K135" s="2">
        <v>391</v>
      </c>
      <c r="L135" s="5">
        <v>424</v>
      </c>
      <c r="M135" s="14">
        <f t="shared" si="45"/>
        <v>33.847402597402599</v>
      </c>
      <c r="N135" s="15">
        <f t="shared" si="46"/>
        <v>31.737012987012985</v>
      </c>
      <c r="O135" s="8">
        <f t="shared" si="47"/>
        <v>34.415584415584412</v>
      </c>
    </row>
    <row r="136" spans="1:15">
      <c r="A136" s="28">
        <v>2016</v>
      </c>
      <c r="B136" s="16" t="s">
        <v>0</v>
      </c>
      <c r="C136" s="16" t="s">
        <v>0</v>
      </c>
      <c r="D136" s="16" t="s">
        <v>98</v>
      </c>
      <c r="E136" s="1" t="s">
        <v>97</v>
      </c>
      <c r="F136" s="2">
        <v>5236</v>
      </c>
      <c r="G136" s="2">
        <v>1093</v>
      </c>
      <c r="H136" s="3">
        <f t="shared" si="50"/>
        <v>3986</v>
      </c>
      <c r="I136" s="4">
        <f t="shared" si="48"/>
        <v>0.76126814362108475</v>
      </c>
      <c r="J136" s="2">
        <v>811</v>
      </c>
      <c r="K136" s="2">
        <v>1304</v>
      </c>
      <c r="L136" s="5">
        <v>1871</v>
      </c>
      <c r="M136" s="14">
        <f t="shared" si="45"/>
        <v>20.346211741093828</v>
      </c>
      <c r="N136" s="15">
        <f t="shared" si="46"/>
        <v>32.714500752634223</v>
      </c>
      <c r="O136" s="8">
        <f t="shared" si="47"/>
        <v>46.939287506271953</v>
      </c>
    </row>
    <row r="137" spans="1:15">
      <c r="A137" s="28">
        <v>2016</v>
      </c>
      <c r="B137" s="16" t="s">
        <v>117</v>
      </c>
      <c r="C137" s="16" t="s">
        <v>117</v>
      </c>
      <c r="D137" s="16" t="s">
        <v>98</v>
      </c>
      <c r="E137" s="1" t="s">
        <v>96</v>
      </c>
      <c r="F137" s="2">
        <v>1399</v>
      </c>
      <c r="G137" s="2">
        <v>261</v>
      </c>
      <c r="H137" s="3">
        <f t="shared" si="50"/>
        <v>733</v>
      </c>
      <c r="I137" s="4">
        <f t="shared" si="48"/>
        <v>0.52394567548248749</v>
      </c>
      <c r="J137" s="2">
        <v>205</v>
      </c>
      <c r="K137" s="2">
        <v>290</v>
      </c>
      <c r="L137" s="5">
        <v>238</v>
      </c>
      <c r="M137" s="14">
        <f t="shared" si="45"/>
        <v>27.967257844474762</v>
      </c>
      <c r="N137" s="15">
        <f t="shared" si="46"/>
        <v>39.563437926330153</v>
      </c>
      <c r="O137" s="8">
        <f t="shared" si="47"/>
        <v>32.469304229195089</v>
      </c>
    </row>
    <row r="138" spans="1:15">
      <c r="A138" s="28">
        <v>2016</v>
      </c>
      <c r="B138" s="16" t="s">
        <v>117</v>
      </c>
      <c r="C138" s="16" t="s">
        <v>117</v>
      </c>
      <c r="D138" s="16" t="s">
        <v>98</v>
      </c>
      <c r="E138" s="1" t="s">
        <v>97</v>
      </c>
      <c r="F138" s="2">
        <v>1530</v>
      </c>
      <c r="G138" s="2">
        <v>275</v>
      </c>
      <c r="H138" s="3">
        <f t="shared" si="50"/>
        <v>1180</v>
      </c>
      <c r="I138" s="4">
        <f t="shared" si="48"/>
        <v>0.77124183006535951</v>
      </c>
      <c r="J138" s="2">
        <v>230</v>
      </c>
      <c r="K138" s="2">
        <v>381</v>
      </c>
      <c r="L138" s="5">
        <v>569</v>
      </c>
      <c r="M138" s="14">
        <f t="shared" si="45"/>
        <v>19.491525423728813</v>
      </c>
      <c r="N138" s="15">
        <f t="shared" si="46"/>
        <v>32.288135593220339</v>
      </c>
      <c r="O138" s="8">
        <f t="shared" si="47"/>
        <v>48.220338983050844</v>
      </c>
    </row>
    <row r="139" spans="1:15">
      <c r="A139" s="28">
        <v>2016</v>
      </c>
      <c r="B139" s="16" t="s">
        <v>0</v>
      </c>
      <c r="C139" s="16" t="s">
        <v>0</v>
      </c>
      <c r="D139" s="16" t="s">
        <v>119</v>
      </c>
      <c r="E139" s="1" t="s">
        <v>99</v>
      </c>
      <c r="F139" s="2">
        <v>7106</v>
      </c>
      <c r="G139" s="2">
        <v>1528</v>
      </c>
      <c r="H139" s="3">
        <f t="shared" si="50"/>
        <v>4067</v>
      </c>
      <c r="I139" s="4">
        <f t="shared" si="48"/>
        <v>0.57233323951590209</v>
      </c>
      <c r="J139" s="2">
        <v>445</v>
      </c>
      <c r="K139" s="2">
        <v>2324</v>
      </c>
      <c r="L139" s="5">
        <v>1298</v>
      </c>
      <c r="M139" s="14">
        <f t="shared" si="45"/>
        <v>10.941726088025572</v>
      </c>
      <c r="N139" s="15">
        <f t="shared" si="46"/>
        <v>57.142857142857139</v>
      </c>
      <c r="O139" s="8">
        <f t="shared" si="47"/>
        <v>31.915416769117286</v>
      </c>
    </row>
    <row r="140" spans="1:15">
      <c r="A140" s="28">
        <v>2016</v>
      </c>
      <c r="B140" s="16" t="s">
        <v>0</v>
      </c>
      <c r="C140" s="16" t="s">
        <v>0</v>
      </c>
      <c r="D140" s="16" t="s">
        <v>119</v>
      </c>
      <c r="E140" s="1" t="s">
        <v>127</v>
      </c>
      <c r="F140" s="2">
        <v>3509</v>
      </c>
      <c r="G140" s="2">
        <v>1067</v>
      </c>
      <c r="H140" s="3">
        <f t="shared" si="50"/>
        <v>1696</v>
      </c>
      <c r="I140" s="4">
        <f t="shared" si="48"/>
        <v>0.48332858364206327</v>
      </c>
      <c r="J140" s="2">
        <v>354</v>
      </c>
      <c r="K140" s="2">
        <v>920</v>
      </c>
      <c r="L140" s="5">
        <v>422</v>
      </c>
      <c r="M140" s="14">
        <f t="shared" si="45"/>
        <v>20.872641509433961</v>
      </c>
      <c r="N140" s="15">
        <f t="shared" si="46"/>
        <v>54.245283018867923</v>
      </c>
      <c r="O140" s="8">
        <f t="shared" si="47"/>
        <v>24.882075471698112</v>
      </c>
    </row>
    <row r="141" spans="1:15">
      <c r="A141" s="28">
        <v>2016</v>
      </c>
      <c r="B141" s="16" t="s">
        <v>0</v>
      </c>
      <c r="C141" s="16" t="s">
        <v>0</v>
      </c>
      <c r="D141" s="16" t="s">
        <v>119</v>
      </c>
      <c r="E141" s="1" t="s">
        <v>100</v>
      </c>
      <c r="F141" s="2">
        <v>6147</v>
      </c>
      <c r="G141" s="2">
        <v>1740</v>
      </c>
      <c r="H141" s="3">
        <f t="shared" si="50"/>
        <v>3171</v>
      </c>
      <c r="I141" s="4">
        <f t="shared" si="48"/>
        <v>0.51586139580283064</v>
      </c>
      <c r="J141" s="2">
        <v>524</v>
      </c>
      <c r="K141" s="2">
        <v>1618</v>
      </c>
      <c r="L141" s="5">
        <v>1029</v>
      </c>
      <c r="M141" s="14">
        <f t="shared" si="45"/>
        <v>16.524755597603278</v>
      </c>
      <c r="N141" s="15">
        <f t="shared" si="46"/>
        <v>51.024913276568903</v>
      </c>
      <c r="O141" s="8">
        <f t="shared" si="47"/>
        <v>32.450331125827816</v>
      </c>
    </row>
    <row r="142" spans="1:15">
      <c r="A142" s="28">
        <v>2016</v>
      </c>
      <c r="B142" s="16" t="s">
        <v>117</v>
      </c>
      <c r="C142" s="16" t="s">
        <v>117</v>
      </c>
      <c r="D142" s="16" t="s">
        <v>119</v>
      </c>
      <c r="E142" s="1" t="s">
        <v>140</v>
      </c>
      <c r="F142" s="2">
        <v>1408</v>
      </c>
      <c r="G142" s="2">
        <v>350</v>
      </c>
      <c r="H142" s="3">
        <f t="shared" si="50"/>
        <v>358</v>
      </c>
      <c r="I142" s="4">
        <f t="shared" si="48"/>
        <v>0.25426136363636365</v>
      </c>
      <c r="J142" s="2">
        <v>25</v>
      </c>
      <c r="K142" s="2">
        <v>216</v>
      </c>
      <c r="L142" s="5">
        <v>117</v>
      </c>
      <c r="M142" s="14">
        <f t="shared" si="45"/>
        <v>6.983240223463687</v>
      </c>
      <c r="N142" s="15">
        <f t="shared" si="46"/>
        <v>60.335195530726253</v>
      </c>
      <c r="O142" s="8">
        <f t="shared" si="47"/>
        <v>32.681564245810058</v>
      </c>
    </row>
    <row r="143" spans="1:15">
      <c r="A143" s="28">
        <v>2016</v>
      </c>
      <c r="B143" s="16" t="s">
        <v>0</v>
      </c>
      <c r="C143" s="16" t="s">
        <v>0</v>
      </c>
      <c r="D143" s="16" t="s">
        <v>110</v>
      </c>
      <c r="E143" s="1" t="s">
        <v>101</v>
      </c>
      <c r="F143" s="2">
        <v>11072</v>
      </c>
      <c r="G143" s="2">
        <v>2198</v>
      </c>
      <c r="H143" s="3">
        <f t="shared" ref="H143:H151" si="51">SUM(J143:L143)</f>
        <v>7231</v>
      </c>
      <c r="I143" s="4">
        <f t="shared" si="48"/>
        <v>0.65308887283236994</v>
      </c>
      <c r="J143" s="2">
        <v>1897</v>
      </c>
      <c r="K143" s="2">
        <v>2339</v>
      </c>
      <c r="L143" s="5">
        <v>2995</v>
      </c>
      <c r="M143" s="14">
        <f t="shared" si="45"/>
        <v>26.234269119070667</v>
      </c>
      <c r="N143" s="15">
        <f t="shared" si="46"/>
        <v>32.346839994468262</v>
      </c>
      <c r="O143" s="8">
        <f t="shared" si="47"/>
        <v>41.418890886461071</v>
      </c>
    </row>
    <row r="144" spans="1:15">
      <c r="A144" s="28">
        <v>2016</v>
      </c>
      <c r="B144" s="16" t="s">
        <v>0</v>
      </c>
      <c r="C144" s="16" t="s">
        <v>0</v>
      </c>
      <c r="D144" s="16" t="s">
        <v>110</v>
      </c>
      <c r="E144" s="1" t="s">
        <v>102</v>
      </c>
      <c r="F144" s="2">
        <v>7146</v>
      </c>
      <c r="G144" s="2">
        <v>2003</v>
      </c>
      <c r="H144" s="3">
        <f t="shared" si="51"/>
        <v>3869</v>
      </c>
      <c r="I144" s="4">
        <f t="shared" si="48"/>
        <v>0.54142177441925554</v>
      </c>
      <c r="J144" s="2">
        <v>983</v>
      </c>
      <c r="K144" s="2">
        <v>2094</v>
      </c>
      <c r="L144" s="5">
        <v>792</v>
      </c>
      <c r="M144" s="14">
        <f t="shared" si="45"/>
        <v>25.407081933316103</v>
      </c>
      <c r="N144" s="15">
        <f t="shared" si="46"/>
        <v>54.122512277074179</v>
      </c>
      <c r="O144" s="8">
        <f t="shared" si="47"/>
        <v>20.470405789609721</v>
      </c>
    </row>
    <row r="145" spans="1:15">
      <c r="A145" s="28">
        <v>2016</v>
      </c>
      <c r="B145" s="16" t="s">
        <v>0</v>
      </c>
      <c r="C145" s="16" t="s">
        <v>0</v>
      </c>
      <c r="D145" s="16" t="s">
        <v>110</v>
      </c>
      <c r="E145" s="1" t="s">
        <v>103</v>
      </c>
      <c r="F145" s="2">
        <v>3847</v>
      </c>
      <c r="G145" s="2">
        <v>1088</v>
      </c>
      <c r="H145" s="3">
        <f t="shared" si="51"/>
        <v>1888</v>
      </c>
      <c r="I145" s="4">
        <f t="shared" si="48"/>
        <v>0.49077203015336623</v>
      </c>
      <c r="J145" s="2">
        <v>482</v>
      </c>
      <c r="K145" s="2">
        <v>1065</v>
      </c>
      <c r="L145" s="5">
        <v>341</v>
      </c>
      <c r="M145" s="14">
        <f t="shared" si="45"/>
        <v>25.529661016949152</v>
      </c>
      <c r="N145" s="15">
        <f t="shared" si="46"/>
        <v>56.408898305084747</v>
      </c>
      <c r="O145" s="8">
        <f t="shared" si="47"/>
        <v>18.061440677966104</v>
      </c>
    </row>
    <row r="146" spans="1:15">
      <c r="A146" s="28">
        <v>2016</v>
      </c>
      <c r="B146" s="16" t="s">
        <v>0</v>
      </c>
      <c r="C146" s="16" t="s">
        <v>0</v>
      </c>
      <c r="D146" s="16" t="s">
        <v>110</v>
      </c>
      <c r="E146" s="1" t="s">
        <v>104</v>
      </c>
      <c r="F146" s="2">
        <v>3245</v>
      </c>
      <c r="G146" s="2">
        <v>525</v>
      </c>
      <c r="H146" s="3">
        <f t="shared" si="51"/>
        <v>2253</v>
      </c>
      <c r="I146" s="4">
        <f t="shared" si="48"/>
        <v>0.69429892141756544</v>
      </c>
      <c r="J146" s="2">
        <v>413</v>
      </c>
      <c r="K146" s="2">
        <v>1132</v>
      </c>
      <c r="L146" s="5">
        <v>708</v>
      </c>
      <c r="M146" s="14">
        <f t="shared" si="45"/>
        <v>18.331114070128717</v>
      </c>
      <c r="N146" s="15">
        <f t="shared" si="46"/>
        <v>50.244118952507762</v>
      </c>
      <c r="O146" s="8">
        <f t="shared" si="47"/>
        <v>31.424766977363515</v>
      </c>
    </row>
    <row r="147" spans="1:15">
      <c r="A147" s="28">
        <v>2016</v>
      </c>
      <c r="B147" s="16" t="s">
        <v>0</v>
      </c>
      <c r="C147" s="16" t="s">
        <v>0</v>
      </c>
      <c r="D147" s="16" t="s">
        <v>110</v>
      </c>
      <c r="E147" s="1" t="s">
        <v>105</v>
      </c>
      <c r="F147" s="2">
        <v>8819</v>
      </c>
      <c r="G147" s="2">
        <v>2479</v>
      </c>
      <c r="H147" s="3">
        <f t="shared" si="51"/>
        <v>8182</v>
      </c>
      <c r="I147" s="4">
        <f t="shared" si="48"/>
        <v>0.92776958838870616</v>
      </c>
      <c r="J147" s="2">
        <v>1530</v>
      </c>
      <c r="K147" s="2">
        <v>3417</v>
      </c>
      <c r="L147" s="5">
        <v>3235</v>
      </c>
      <c r="M147" s="14">
        <f t="shared" si="45"/>
        <v>18.69958445367881</v>
      </c>
      <c r="N147" s="15">
        <f t="shared" si="46"/>
        <v>41.762405279882671</v>
      </c>
      <c r="O147" s="8">
        <f t="shared" si="47"/>
        <v>39.538010266438526</v>
      </c>
    </row>
    <row r="148" spans="1:15">
      <c r="A148" s="28">
        <v>2016</v>
      </c>
      <c r="B148" s="16" t="s">
        <v>0</v>
      </c>
      <c r="C148" s="16" t="s">
        <v>0</v>
      </c>
      <c r="D148" s="16" t="s">
        <v>110</v>
      </c>
      <c r="E148" s="1" t="s">
        <v>106</v>
      </c>
      <c r="F148" s="2">
        <v>2106</v>
      </c>
      <c r="G148" s="2">
        <v>504</v>
      </c>
      <c r="H148" s="3">
        <f t="shared" si="51"/>
        <v>1490</v>
      </c>
      <c r="I148" s="4">
        <f t="shared" si="48"/>
        <v>0.70750237416904083</v>
      </c>
      <c r="J148" s="2">
        <v>566</v>
      </c>
      <c r="K148" s="2">
        <v>679</v>
      </c>
      <c r="L148" s="5">
        <v>245</v>
      </c>
      <c r="M148" s="14">
        <f t="shared" si="45"/>
        <v>37.986577181208055</v>
      </c>
      <c r="N148" s="15">
        <f t="shared" si="46"/>
        <v>45.570469798657719</v>
      </c>
      <c r="O148" s="8">
        <f t="shared" si="47"/>
        <v>16.44295302013423</v>
      </c>
    </row>
    <row r="149" spans="1:15">
      <c r="A149" s="28">
        <v>2016</v>
      </c>
      <c r="B149" s="16" t="s">
        <v>0</v>
      </c>
      <c r="C149" s="16" t="s">
        <v>0</v>
      </c>
      <c r="D149" s="16" t="s">
        <v>110</v>
      </c>
      <c r="E149" s="1" t="s">
        <v>107</v>
      </c>
      <c r="F149" s="2">
        <v>3361</v>
      </c>
      <c r="G149" s="2">
        <v>955</v>
      </c>
      <c r="H149" s="3">
        <f t="shared" si="51"/>
        <v>2302</v>
      </c>
      <c r="I149" s="4">
        <f t="shared" si="48"/>
        <v>0.68491520380839033</v>
      </c>
      <c r="J149" s="2">
        <v>258</v>
      </c>
      <c r="K149" s="2">
        <v>823</v>
      </c>
      <c r="L149" s="5">
        <v>1221</v>
      </c>
      <c r="M149" s="14">
        <f t="shared" si="45"/>
        <v>11.207645525629887</v>
      </c>
      <c r="N149" s="15">
        <f t="shared" si="46"/>
        <v>35.751520417028672</v>
      </c>
      <c r="O149" s="8">
        <f t="shared" si="47"/>
        <v>53.040834057341442</v>
      </c>
    </row>
    <row r="150" spans="1:15">
      <c r="A150" s="28">
        <v>2016</v>
      </c>
      <c r="B150" s="16" t="s">
        <v>0</v>
      </c>
      <c r="C150" s="16" t="s">
        <v>0</v>
      </c>
      <c r="D150" s="16" t="s">
        <v>110</v>
      </c>
      <c r="E150" s="1" t="s">
        <v>108</v>
      </c>
      <c r="F150" s="2">
        <v>4098</v>
      </c>
      <c r="G150" s="2">
        <v>1056</v>
      </c>
      <c r="H150" s="3">
        <f t="shared" si="51"/>
        <v>3579</v>
      </c>
      <c r="I150" s="4">
        <f t="shared" si="48"/>
        <v>0.87335285505124449</v>
      </c>
      <c r="J150" s="2">
        <v>678</v>
      </c>
      <c r="K150" s="2">
        <v>1198</v>
      </c>
      <c r="L150" s="5">
        <v>1703</v>
      </c>
      <c r="M150" s="14">
        <f t="shared" si="45"/>
        <v>18.943839061190278</v>
      </c>
      <c r="N150" s="15">
        <f t="shared" si="46"/>
        <v>33.473037161218215</v>
      </c>
      <c r="O150" s="8">
        <f t="shared" si="47"/>
        <v>47.58312377759151</v>
      </c>
    </row>
    <row r="151" spans="1:15">
      <c r="A151" s="28">
        <v>2016</v>
      </c>
      <c r="B151" s="16" t="s">
        <v>0</v>
      </c>
      <c r="C151" s="16" t="s">
        <v>0</v>
      </c>
      <c r="D151" s="16" t="s">
        <v>110</v>
      </c>
      <c r="E151" s="1" t="s">
        <v>109</v>
      </c>
      <c r="F151" s="2">
        <v>4254</v>
      </c>
      <c r="G151" s="2">
        <v>1382</v>
      </c>
      <c r="H151" s="3">
        <f t="shared" si="51"/>
        <v>3439</v>
      </c>
      <c r="I151" s="4">
        <f t="shared" si="48"/>
        <v>0.80841560883873997</v>
      </c>
      <c r="J151" s="2">
        <v>1049</v>
      </c>
      <c r="K151" s="2">
        <v>1087</v>
      </c>
      <c r="L151" s="5">
        <v>1303</v>
      </c>
      <c r="M151" s="14">
        <f t="shared" si="45"/>
        <v>30.503053213143357</v>
      </c>
      <c r="N151" s="15">
        <f t="shared" si="46"/>
        <v>31.608025588833964</v>
      </c>
      <c r="O151" s="8">
        <f t="shared" si="47"/>
        <v>37.888921198022679</v>
      </c>
    </row>
    <row r="152" spans="1:15">
      <c r="A152" s="28">
        <v>2016</v>
      </c>
      <c r="B152" s="16" t="s">
        <v>117</v>
      </c>
      <c r="C152" s="16" t="s">
        <v>117</v>
      </c>
      <c r="D152" s="16" t="s">
        <v>110</v>
      </c>
      <c r="E152" s="1" t="s">
        <v>101</v>
      </c>
      <c r="F152" s="2">
        <v>1544</v>
      </c>
      <c r="G152" s="2">
        <v>405</v>
      </c>
      <c r="H152" s="3">
        <f t="shared" ref="H152:H160" si="52">SUM(J152:L152)</f>
        <v>758</v>
      </c>
      <c r="I152" s="4">
        <f t="shared" si="48"/>
        <v>0.49093264248704666</v>
      </c>
      <c r="J152" s="2">
        <v>92</v>
      </c>
      <c r="K152" s="2">
        <v>152</v>
      </c>
      <c r="L152" s="5">
        <v>514</v>
      </c>
      <c r="M152" s="14">
        <f t="shared" si="45"/>
        <v>12.137203166226913</v>
      </c>
      <c r="N152" s="15">
        <f t="shared" si="46"/>
        <v>20.052770448548813</v>
      </c>
      <c r="O152" s="8">
        <f t="shared" si="47"/>
        <v>67.810026385224276</v>
      </c>
    </row>
    <row r="153" spans="1:15">
      <c r="A153" s="28">
        <v>2016</v>
      </c>
      <c r="B153" s="16" t="s">
        <v>117</v>
      </c>
      <c r="C153" s="16" t="s">
        <v>117</v>
      </c>
      <c r="D153" s="16" t="s">
        <v>110</v>
      </c>
      <c r="E153" s="1" t="s">
        <v>102</v>
      </c>
      <c r="F153" s="2">
        <v>302</v>
      </c>
      <c r="G153" s="2">
        <v>98</v>
      </c>
      <c r="H153" s="3">
        <f t="shared" si="52"/>
        <v>54</v>
      </c>
      <c r="I153" s="4">
        <f t="shared" si="48"/>
        <v>0.17880794701986755</v>
      </c>
      <c r="J153" s="2">
        <v>29</v>
      </c>
      <c r="K153" s="2">
        <v>22</v>
      </c>
      <c r="L153" s="5">
        <v>3</v>
      </c>
      <c r="M153" s="14">
        <f t="shared" si="45"/>
        <v>53.703703703703702</v>
      </c>
      <c r="N153" s="15">
        <f t="shared" si="46"/>
        <v>40.74074074074074</v>
      </c>
      <c r="O153" s="8">
        <f t="shared" si="47"/>
        <v>5.5555555555555554</v>
      </c>
    </row>
    <row r="154" spans="1:15">
      <c r="A154" s="28">
        <v>2016</v>
      </c>
      <c r="B154" s="16" t="s">
        <v>117</v>
      </c>
      <c r="C154" s="16" t="s">
        <v>117</v>
      </c>
      <c r="D154" s="16" t="s">
        <v>110</v>
      </c>
      <c r="E154" s="1" t="s">
        <v>103</v>
      </c>
      <c r="F154" s="2">
        <v>282</v>
      </c>
      <c r="G154" s="2">
        <v>74</v>
      </c>
      <c r="H154" s="3">
        <f>SUM(J154:L154)</f>
        <v>80</v>
      </c>
      <c r="I154" s="4">
        <f t="shared" si="48"/>
        <v>0.28368794326241137</v>
      </c>
      <c r="J154" s="2">
        <v>12</v>
      </c>
      <c r="K154" s="2">
        <v>52</v>
      </c>
      <c r="L154" s="5">
        <v>16</v>
      </c>
      <c r="M154" s="14">
        <f t="shared" si="45"/>
        <v>15</v>
      </c>
      <c r="N154" s="15">
        <f t="shared" si="46"/>
        <v>65</v>
      </c>
      <c r="O154" s="8">
        <f t="shared" si="47"/>
        <v>20</v>
      </c>
    </row>
    <row r="155" spans="1:15">
      <c r="A155" s="28">
        <v>2016</v>
      </c>
      <c r="B155" s="16" t="s">
        <v>117</v>
      </c>
      <c r="C155" s="16" t="s">
        <v>117</v>
      </c>
      <c r="D155" s="16" t="s">
        <v>110</v>
      </c>
      <c r="E155" s="1" t="s">
        <v>104</v>
      </c>
      <c r="F155" s="2">
        <v>312</v>
      </c>
      <c r="G155" s="2">
        <v>82</v>
      </c>
      <c r="H155" s="3">
        <f t="shared" si="52"/>
        <v>108</v>
      </c>
      <c r="I155" s="4">
        <f t="shared" si="48"/>
        <v>0.34615384615384615</v>
      </c>
      <c r="J155" s="2">
        <v>9</v>
      </c>
      <c r="K155" s="2">
        <v>57</v>
      </c>
      <c r="L155" s="5">
        <v>42</v>
      </c>
      <c r="M155" s="14">
        <f t="shared" si="45"/>
        <v>8.3333333333333321</v>
      </c>
      <c r="N155" s="15">
        <f t="shared" si="46"/>
        <v>52.777777777777771</v>
      </c>
      <c r="O155" s="8">
        <f t="shared" si="47"/>
        <v>38.888888888888886</v>
      </c>
    </row>
    <row r="156" spans="1:15">
      <c r="A156" s="28">
        <v>2016</v>
      </c>
      <c r="B156" s="16" t="s">
        <v>117</v>
      </c>
      <c r="C156" s="16" t="s">
        <v>117</v>
      </c>
      <c r="D156" s="16" t="s">
        <v>110</v>
      </c>
      <c r="E156" s="1" t="s">
        <v>105</v>
      </c>
      <c r="F156" s="2">
        <v>129</v>
      </c>
      <c r="G156" s="2">
        <v>22</v>
      </c>
      <c r="H156" s="3">
        <f t="shared" si="52"/>
        <v>47</v>
      </c>
      <c r="I156" s="4">
        <f t="shared" si="48"/>
        <v>0.36434108527131781</v>
      </c>
      <c r="J156" s="2">
        <v>5</v>
      </c>
      <c r="K156" s="2">
        <v>15</v>
      </c>
      <c r="L156" s="5">
        <v>27</v>
      </c>
      <c r="M156" s="14">
        <f t="shared" si="45"/>
        <v>10.638297872340425</v>
      </c>
      <c r="N156" s="15">
        <f t="shared" si="46"/>
        <v>31.914893617021278</v>
      </c>
      <c r="O156" s="8">
        <f t="shared" si="47"/>
        <v>57.446808510638299</v>
      </c>
    </row>
    <row r="157" spans="1:15">
      <c r="A157" s="28">
        <v>2016</v>
      </c>
      <c r="B157" s="16" t="s">
        <v>117</v>
      </c>
      <c r="C157" s="16" t="s">
        <v>117</v>
      </c>
      <c r="D157" s="16" t="s">
        <v>110</v>
      </c>
      <c r="E157" s="1" t="s">
        <v>106</v>
      </c>
      <c r="F157" s="2">
        <v>97</v>
      </c>
      <c r="G157" s="2">
        <v>25</v>
      </c>
      <c r="H157" s="3">
        <f t="shared" si="52"/>
        <v>22</v>
      </c>
      <c r="I157" s="4">
        <f t="shared" ref="I157:I168" si="53">SUM(J157:L157)/F157</f>
        <v>0.22680412371134021</v>
      </c>
      <c r="J157" s="2">
        <v>2</v>
      </c>
      <c r="K157" s="2">
        <v>12</v>
      </c>
      <c r="L157" s="5">
        <v>8</v>
      </c>
      <c r="M157" s="14">
        <f t="shared" si="45"/>
        <v>9.0909090909090917</v>
      </c>
      <c r="N157" s="15">
        <f t="shared" si="46"/>
        <v>54.545454545454547</v>
      </c>
      <c r="O157" s="8">
        <f t="shared" si="47"/>
        <v>36.363636363636367</v>
      </c>
    </row>
    <row r="158" spans="1:15">
      <c r="A158" s="28">
        <v>2016</v>
      </c>
      <c r="B158" s="16" t="s">
        <v>117</v>
      </c>
      <c r="C158" s="16" t="s">
        <v>117</v>
      </c>
      <c r="D158" s="16" t="s">
        <v>110</v>
      </c>
      <c r="E158" s="1" t="s">
        <v>107</v>
      </c>
      <c r="F158" s="2">
        <v>200</v>
      </c>
      <c r="G158" s="2">
        <v>74</v>
      </c>
      <c r="H158" s="3">
        <f t="shared" si="52"/>
        <v>31</v>
      </c>
      <c r="I158" s="4">
        <f t="shared" si="53"/>
        <v>0.155</v>
      </c>
      <c r="J158" s="2">
        <v>3</v>
      </c>
      <c r="K158" s="2">
        <v>19</v>
      </c>
      <c r="L158" s="5">
        <v>9</v>
      </c>
      <c r="M158" s="14">
        <f t="shared" si="45"/>
        <v>9.67741935483871</v>
      </c>
      <c r="N158" s="15">
        <f t="shared" si="46"/>
        <v>61.29032258064516</v>
      </c>
      <c r="O158" s="8">
        <f t="shared" si="47"/>
        <v>29.032258064516128</v>
      </c>
    </row>
    <row r="159" spans="1:15">
      <c r="A159" s="28">
        <v>2016</v>
      </c>
      <c r="B159" s="16" t="s">
        <v>117</v>
      </c>
      <c r="C159" s="16" t="s">
        <v>117</v>
      </c>
      <c r="D159" s="16" t="s">
        <v>110</v>
      </c>
      <c r="E159" s="1" t="s">
        <v>108</v>
      </c>
      <c r="F159" s="2">
        <v>144</v>
      </c>
      <c r="G159" s="2">
        <v>37</v>
      </c>
      <c r="H159" s="3">
        <f t="shared" si="52"/>
        <v>50</v>
      </c>
      <c r="I159" s="4">
        <f t="shared" si="53"/>
        <v>0.34722222222222221</v>
      </c>
      <c r="J159" s="2">
        <v>8</v>
      </c>
      <c r="K159" s="2">
        <v>40</v>
      </c>
      <c r="L159" s="5">
        <v>2</v>
      </c>
      <c r="M159" s="14">
        <f t="shared" si="45"/>
        <v>16</v>
      </c>
      <c r="N159" s="15">
        <f t="shared" si="46"/>
        <v>80</v>
      </c>
      <c r="O159" s="8">
        <f t="shared" si="47"/>
        <v>4</v>
      </c>
    </row>
    <row r="160" spans="1:15">
      <c r="A160" s="28">
        <v>2016</v>
      </c>
      <c r="B160" s="16" t="s">
        <v>117</v>
      </c>
      <c r="C160" s="16" t="s">
        <v>117</v>
      </c>
      <c r="D160" s="16" t="s">
        <v>110</v>
      </c>
      <c r="E160" s="1" t="s">
        <v>109</v>
      </c>
      <c r="F160" s="2">
        <v>289</v>
      </c>
      <c r="G160" s="2">
        <v>65</v>
      </c>
      <c r="H160" s="3">
        <f t="shared" si="52"/>
        <v>77</v>
      </c>
      <c r="I160" s="4">
        <f t="shared" si="53"/>
        <v>0.26643598615916952</v>
      </c>
      <c r="J160" s="2">
        <v>22</v>
      </c>
      <c r="K160" s="2">
        <v>28</v>
      </c>
      <c r="L160" s="5">
        <v>27</v>
      </c>
      <c r="M160" s="14">
        <f t="shared" si="45"/>
        <v>28.571428571428569</v>
      </c>
      <c r="N160" s="15">
        <f t="shared" si="46"/>
        <v>36.36363636363636</v>
      </c>
      <c r="O160" s="8">
        <f t="shared" si="47"/>
        <v>35.064935064935064</v>
      </c>
    </row>
    <row r="161" spans="1:15">
      <c r="A161" s="28">
        <v>2016</v>
      </c>
      <c r="B161" s="16" t="s">
        <v>0</v>
      </c>
      <c r="C161" s="16" t="s">
        <v>0</v>
      </c>
      <c r="D161" s="16" t="s">
        <v>115</v>
      </c>
      <c r="E161" s="1" t="s">
        <v>111</v>
      </c>
      <c r="F161" s="2">
        <v>5341</v>
      </c>
      <c r="G161" s="2">
        <v>1484</v>
      </c>
      <c r="H161" s="3">
        <f t="shared" ref="H161:H168" si="54">SUM(J161:L161)</f>
        <v>2863</v>
      </c>
      <c r="I161" s="4">
        <f t="shared" si="53"/>
        <v>0.53604193971166447</v>
      </c>
      <c r="J161" s="2">
        <v>460</v>
      </c>
      <c r="K161" s="2">
        <v>1519</v>
      </c>
      <c r="L161" s="5">
        <v>884</v>
      </c>
      <c r="M161" s="14">
        <f t="shared" si="45"/>
        <v>16.067062521830248</v>
      </c>
      <c r="N161" s="15">
        <f t="shared" si="46"/>
        <v>53.05623471882641</v>
      </c>
      <c r="O161" s="8">
        <f>L161/(J161+K161+L161)%</f>
        <v>30.876702759343349</v>
      </c>
    </row>
    <row r="162" spans="1:15">
      <c r="A162" s="28">
        <v>2016</v>
      </c>
      <c r="B162" s="16" t="s">
        <v>0</v>
      </c>
      <c r="C162" s="16" t="s">
        <v>0</v>
      </c>
      <c r="D162" s="16" t="s">
        <v>115</v>
      </c>
      <c r="E162" s="1" t="s">
        <v>112</v>
      </c>
      <c r="F162" s="2">
        <v>1595</v>
      </c>
      <c r="G162" s="2">
        <v>461</v>
      </c>
      <c r="H162" s="3">
        <f t="shared" si="54"/>
        <v>739</v>
      </c>
      <c r="I162" s="4">
        <f t="shared" si="53"/>
        <v>0.46332288401253918</v>
      </c>
      <c r="J162" s="2">
        <v>133</v>
      </c>
      <c r="K162" s="2">
        <v>330</v>
      </c>
      <c r="L162" s="5">
        <v>276</v>
      </c>
      <c r="M162" s="14">
        <f t="shared" si="45"/>
        <v>17.997293640054128</v>
      </c>
      <c r="N162" s="15">
        <f t="shared" si="46"/>
        <v>44.654939106901217</v>
      </c>
      <c r="O162" s="8">
        <f>L162/(J162+K162+L162)%</f>
        <v>37.347767253044658</v>
      </c>
    </row>
    <row r="163" spans="1:15">
      <c r="A163" s="28">
        <v>2016</v>
      </c>
      <c r="B163" s="16" t="s">
        <v>0</v>
      </c>
      <c r="C163" s="16" t="s">
        <v>0</v>
      </c>
      <c r="D163" s="16" t="s">
        <v>115</v>
      </c>
      <c r="E163" s="1" t="s">
        <v>113</v>
      </c>
      <c r="F163" s="10">
        <v>746</v>
      </c>
      <c r="G163" s="2">
        <v>202</v>
      </c>
      <c r="H163" s="3">
        <f t="shared" si="54"/>
        <v>299</v>
      </c>
      <c r="I163" s="4">
        <f t="shared" si="53"/>
        <v>0.40080428954423591</v>
      </c>
      <c r="J163" s="2">
        <v>43</v>
      </c>
      <c r="K163" s="2">
        <v>62</v>
      </c>
      <c r="L163" s="5">
        <v>194</v>
      </c>
      <c r="M163" s="14">
        <f t="shared" si="45"/>
        <v>14.381270903010032</v>
      </c>
      <c r="N163" s="15">
        <f t="shared" si="46"/>
        <v>20.735785953177256</v>
      </c>
      <c r="O163" s="8">
        <f>L163/(J163+K163+L163)%</f>
        <v>64.88294314381271</v>
      </c>
    </row>
    <row r="164" spans="1:15">
      <c r="A164" s="28">
        <v>2016</v>
      </c>
      <c r="B164" s="16" t="s">
        <v>0</v>
      </c>
      <c r="C164" s="16" t="s">
        <v>0</v>
      </c>
      <c r="D164" s="16" t="s">
        <v>115</v>
      </c>
      <c r="E164" s="1" t="s">
        <v>114</v>
      </c>
      <c r="F164" s="2">
        <v>3161</v>
      </c>
      <c r="G164" s="2">
        <v>617</v>
      </c>
      <c r="H164" s="3">
        <f t="shared" si="54"/>
        <v>1739</v>
      </c>
      <c r="I164" s="4">
        <f t="shared" si="53"/>
        <v>0.55014236001265426</v>
      </c>
      <c r="J164" s="2">
        <v>356</v>
      </c>
      <c r="K164" s="2">
        <v>402</v>
      </c>
      <c r="L164" s="5">
        <v>981</v>
      </c>
      <c r="M164" s="14">
        <f t="shared" si="45"/>
        <v>20.471535365152384</v>
      </c>
      <c r="N164" s="15">
        <f t="shared" si="46"/>
        <v>23.116733755031628</v>
      </c>
      <c r="O164" s="8">
        <f>L164/(J164+K164+L164)%</f>
        <v>56.411730879815984</v>
      </c>
    </row>
    <row r="165" spans="1:15">
      <c r="A165" s="28">
        <v>2016</v>
      </c>
      <c r="B165" s="16" t="s">
        <v>117</v>
      </c>
      <c r="C165" s="16" t="s">
        <v>117</v>
      </c>
      <c r="D165" s="16" t="s">
        <v>115</v>
      </c>
      <c r="E165" s="1" t="s">
        <v>111</v>
      </c>
      <c r="F165" s="2">
        <f>SUM(779+454)</f>
        <v>1233</v>
      </c>
      <c r="G165" s="2">
        <f>SUM(167+101)</f>
        <v>268</v>
      </c>
      <c r="H165" s="3">
        <f t="shared" si="54"/>
        <v>829</v>
      </c>
      <c r="I165" s="4">
        <f t="shared" si="53"/>
        <v>0.67234387672343876</v>
      </c>
      <c r="J165" s="2">
        <f>SUM(93+40)</f>
        <v>133</v>
      </c>
      <c r="K165" s="2">
        <f>SUM(303+113)</f>
        <v>416</v>
      </c>
      <c r="L165" s="2">
        <f>SUM(167+113)</f>
        <v>280</v>
      </c>
      <c r="M165" s="14">
        <f t="shared" si="45"/>
        <v>16.04342581423402</v>
      </c>
      <c r="N165" s="15">
        <f t="shared" si="46"/>
        <v>50.180940892641743</v>
      </c>
      <c r="O165" s="8">
        <f t="shared" ref="O165:O168" si="55">L165/(J165+K165+L165)%</f>
        <v>33.775633293124251</v>
      </c>
    </row>
    <row r="166" spans="1:15">
      <c r="A166" s="28">
        <v>2016</v>
      </c>
      <c r="B166" s="16" t="s">
        <v>117</v>
      </c>
      <c r="C166" s="16" t="s">
        <v>117</v>
      </c>
      <c r="D166" s="16" t="s">
        <v>115</v>
      </c>
      <c r="E166" s="1" t="s">
        <v>112</v>
      </c>
      <c r="F166" s="2">
        <f>SUM(443+200)</f>
        <v>643</v>
      </c>
      <c r="G166" s="2">
        <f>SUM(123+72)</f>
        <v>195</v>
      </c>
      <c r="H166" s="3">
        <f t="shared" si="54"/>
        <v>428</v>
      </c>
      <c r="I166" s="4">
        <f t="shared" si="53"/>
        <v>0.66562986003110425</v>
      </c>
      <c r="J166" s="2">
        <f>SUM(39+39)</f>
        <v>78</v>
      </c>
      <c r="K166" s="2">
        <f>SUM(78+92)</f>
        <v>170</v>
      </c>
      <c r="L166" s="2">
        <f>SUM(138+42)</f>
        <v>180</v>
      </c>
      <c r="M166" s="14">
        <f t="shared" si="45"/>
        <v>18.22429906542056</v>
      </c>
      <c r="N166" s="15">
        <f t="shared" si="46"/>
        <v>39.719626168224295</v>
      </c>
      <c r="O166" s="8">
        <f t="shared" si="55"/>
        <v>42.056074766355138</v>
      </c>
    </row>
    <row r="167" spans="1:15">
      <c r="A167" s="28">
        <v>2016</v>
      </c>
      <c r="B167" s="16" t="s">
        <v>117</v>
      </c>
      <c r="C167" s="16" t="s">
        <v>117</v>
      </c>
      <c r="D167" s="16" t="s">
        <v>115</v>
      </c>
      <c r="E167" s="1" t="s">
        <v>113</v>
      </c>
      <c r="F167" s="2">
        <v>717</v>
      </c>
      <c r="G167" s="2">
        <v>217</v>
      </c>
      <c r="H167" s="3">
        <f t="shared" si="54"/>
        <v>464</v>
      </c>
      <c r="I167" s="4">
        <f t="shared" si="53"/>
        <v>0.64714086471408649</v>
      </c>
      <c r="J167" s="2">
        <v>100</v>
      </c>
      <c r="K167" s="2">
        <v>95</v>
      </c>
      <c r="L167" s="5">
        <v>269</v>
      </c>
      <c r="M167" s="14">
        <f t="shared" si="45"/>
        <v>21.551724137931036</v>
      </c>
      <c r="N167" s="15">
        <f t="shared" si="46"/>
        <v>20.474137931034484</v>
      </c>
      <c r="O167" s="8">
        <f t="shared" si="55"/>
        <v>57.974137931034484</v>
      </c>
    </row>
    <row r="168" spans="1:15">
      <c r="A168" s="28">
        <v>2016</v>
      </c>
      <c r="B168" s="16" t="s">
        <v>117</v>
      </c>
      <c r="C168" s="16" t="s">
        <v>117</v>
      </c>
      <c r="D168" s="16" t="s">
        <v>115</v>
      </c>
      <c r="E168" s="1" t="s">
        <v>114</v>
      </c>
      <c r="F168" s="2">
        <f>SUM(3281+1066+748)</f>
        <v>5095</v>
      </c>
      <c r="G168" s="2">
        <f>SUM(927+334+244)</f>
        <v>1505</v>
      </c>
      <c r="H168" s="3">
        <f t="shared" si="54"/>
        <v>3330</v>
      </c>
      <c r="I168" s="4">
        <f t="shared" si="53"/>
        <v>0.65358194308145245</v>
      </c>
      <c r="J168" s="2">
        <f>SUM(411+49+63)</f>
        <v>523</v>
      </c>
      <c r="K168" s="2">
        <f>SUM(533+402+88)</f>
        <v>1023</v>
      </c>
      <c r="L168" s="2">
        <f>SUM(1190+337+257)</f>
        <v>1784</v>
      </c>
      <c r="M168" s="14">
        <f t="shared" si="45"/>
        <v>15.705705705705707</v>
      </c>
      <c r="N168" s="15">
        <f t="shared" si="46"/>
        <v>30.720720720720724</v>
      </c>
      <c r="O168" s="8">
        <f t="shared" si="55"/>
        <v>53.573573573573576</v>
      </c>
    </row>
    <row r="169" spans="1:15">
      <c r="E169" s="11"/>
      <c r="F169" s="2"/>
      <c r="G169" s="2"/>
      <c r="H169" s="3"/>
      <c r="I169" s="4"/>
      <c r="J169" s="2"/>
      <c r="K169" s="2"/>
      <c r="L169" s="5"/>
      <c r="M169" s="14"/>
      <c r="N169" s="15"/>
      <c r="O169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</dc:creator>
  <cp:lastModifiedBy>Francesco FR. Randazzo</cp:lastModifiedBy>
  <dcterms:created xsi:type="dcterms:W3CDTF">2017-06-26T08:59:40Z</dcterms:created>
  <dcterms:modified xsi:type="dcterms:W3CDTF">2017-07-01T02:51:17Z</dcterms:modified>
</cp:coreProperties>
</file>