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8E5B8E2A-D145-4796-BF69-0942618BC8E7}"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 i="24" l="1"/>
  <c r="AW19" i="24" s="1"/>
  <c r="AP19" i="24"/>
  <c r="AV19" i="24" s="1"/>
  <c r="AO19" i="24"/>
  <c r="AU19" i="24" s="1"/>
  <c r="AP16" i="24" l="1"/>
  <c r="AS17" i="24" s="1"/>
  <c r="AQ16" i="24"/>
  <c r="AT17" i="24" s="1"/>
  <c r="AO16" i="24"/>
  <c r="AR17" i="24" s="1"/>
  <c r="AP13" i="24"/>
  <c r="AS14" i="24" s="1"/>
  <c r="AQ13" i="24"/>
  <c r="AT14" i="24" s="1"/>
  <c r="AO13" i="24"/>
  <c r="AR14" i="24" s="1"/>
  <c r="AP10" i="24"/>
  <c r="AS11" i="24" s="1"/>
  <c r="AQ10" i="24"/>
  <c r="AT11" i="24" s="1"/>
  <c r="AO10" i="24"/>
  <c r="AR11" i="24" s="1"/>
  <c r="I4" i="31"/>
  <c r="I6" i="31" s="1"/>
  <c r="I8" i="31" s="1"/>
  <c r="R6" i="27"/>
  <c r="R9" i="27"/>
  <c r="R11" i="27" s="1"/>
  <c r="T7" i="28"/>
  <c r="T10" i="28" s="1"/>
  <c r="T12" i="28" s="1"/>
  <c r="Q7" i="30"/>
  <c r="Q11" i="30" s="1"/>
  <c r="I7" i="30"/>
  <c r="H9" i="27" l="1"/>
  <c r="D7" i="27"/>
  <c r="AV32" i="24" l="1"/>
  <c r="AW32" i="24"/>
  <c r="AU32" i="24"/>
  <c r="AS33" i="24"/>
  <c r="AT33" i="24"/>
  <c r="AR33" i="24"/>
  <c r="AQ32" i="24"/>
  <c r="AP32" i="24"/>
  <c r="AQ33" i="24"/>
  <c r="AP33" i="24"/>
  <c r="AO33" i="24"/>
  <c r="AO32"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<sst xmlns="http://schemas.openxmlformats.org/spreadsheetml/2006/main" count="1004" uniqueCount="454">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</sst>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2"/>
  <sheetViews>
    <sheetView tabSelected="1" zoomScale="40" zoomScaleNormal="100" workbookViewId="0">
      <selection activeCell="A31" sqref="A31:XFD33"/>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O7" s="2" t="s">
        <v>115</v>
      </c>
      <c r="P7" s="2">
        <v>1</v>
      </c>
      <c r="Q7" s="2">
        <v>2030</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O8" s="2" t="s">
        <v>378</v>
      </c>
      <c r="P8" s="2">
        <v>31.536000000000001</v>
      </c>
      <c r="Q8" s="2">
        <v>2030</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O9" s="1" t="s">
        <v>391</v>
      </c>
      <c r="P9" s="2">
        <v>31.536000000000001</v>
      </c>
      <c r="Q9" s="2">
        <v>2030</v>
      </c>
      <c r="U9" s="2">
        <v>20</v>
      </c>
      <c r="V9" s="2">
        <v>20</v>
      </c>
      <c r="W9" s="2">
        <v>25</v>
      </c>
      <c r="AB9" s="18">
        <v>0.95</v>
      </c>
      <c r="AC9" s="18">
        <v>0.95</v>
      </c>
      <c r="AD9" s="18">
        <v>0.95</v>
      </c>
      <c r="AK9" s="19" t="s">
        <v>94</v>
      </c>
      <c r="AL9" s="19" t="s">
        <v>94</v>
      </c>
      <c r="AM9" s="19" t="s">
        <v>94</v>
      </c>
      <c r="AO9" s="19">
        <v>1E-4</v>
      </c>
      <c r="AP9" s="19">
        <v>1E-4</v>
      </c>
      <c r="AQ9" s="19">
        <v>1E-4</v>
      </c>
      <c r="BC9" s="2">
        <v>0</v>
      </c>
    </row>
    <row r="10" spans="1:57" x14ac:dyDescent="0.25">
      <c r="B10" s="2" t="s">
        <v>77</v>
      </c>
      <c r="C10" s="2" t="s">
        <v>394</v>
      </c>
      <c r="D10" s="2" t="s">
        <v>396</v>
      </c>
      <c r="E10" s="2" t="s">
        <v>104</v>
      </c>
      <c r="F10" s="2" t="s">
        <v>118</v>
      </c>
      <c r="G10" s="2" t="s">
        <v>80</v>
      </c>
      <c r="I10" s="2" t="s">
        <v>79</v>
      </c>
      <c r="K10" s="2" t="s">
        <v>394</v>
      </c>
      <c r="L10" s="2" t="s">
        <v>396</v>
      </c>
      <c r="M10" s="1" t="s">
        <v>391</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O11" s="2" t="s">
        <v>450</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AR11" s="2">
        <f>0.05*AO10</f>
        <v>19.685039370078744</v>
      </c>
      <c r="AS11" s="2">
        <f>0.05*AP10</f>
        <v>19.685039370078744</v>
      </c>
      <c r="AT11" s="2">
        <f>0.05*AQ10</f>
        <v>19.685039370078744</v>
      </c>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O12" s="1" t="s">
        <v>399</v>
      </c>
      <c r="P12" s="2">
        <v>31.536000000000001</v>
      </c>
      <c r="Q12" s="2">
        <v>2030</v>
      </c>
      <c r="U12" s="2">
        <v>20</v>
      </c>
      <c r="V12" s="2">
        <v>20</v>
      </c>
      <c r="W12" s="2">
        <v>25</v>
      </c>
      <c r="AB12" s="18">
        <v>0.95</v>
      </c>
      <c r="AC12" s="18">
        <v>0.95</v>
      </c>
      <c r="AD12" s="18">
        <v>0.95</v>
      </c>
      <c r="AK12" s="19" t="s">
        <v>94</v>
      </c>
      <c r="AL12" s="19" t="s">
        <v>94</v>
      </c>
      <c r="AM12" s="19" t="s">
        <v>94</v>
      </c>
      <c r="AO12" s="19">
        <v>1E-4</v>
      </c>
      <c r="AP12" s="19">
        <v>1E-4</v>
      </c>
      <c r="AQ12" s="19">
        <v>1E-4</v>
      </c>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O14" s="2" t="s">
        <v>452</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12.658227848101268</v>
      </c>
      <c r="AS14" s="2">
        <f>0.05*AP13</f>
        <v>12.658227848101268</v>
      </c>
      <c r="AT14" s="2">
        <f>0.05*AQ13</f>
        <v>12.658227848101268</v>
      </c>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O15" s="1" t="s">
        <v>407</v>
      </c>
      <c r="P15" s="2">
        <v>31.536000000000001</v>
      </c>
      <c r="Q15" s="2">
        <v>2030</v>
      </c>
      <c r="U15" s="2">
        <v>20</v>
      </c>
      <c r="V15" s="2">
        <v>20</v>
      </c>
      <c r="W15" s="2">
        <v>25</v>
      </c>
      <c r="AB15" s="18">
        <v>0.95</v>
      </c>
      <c r="AC15" s="18">
        <v>0.95</v>
      </c>
      <c r="AD15" s="18">
        <v>0.95</v>
      </c>
      <c r="AK15" s="19" t="s">
        <v>94</v>
      </c>
      <c r="AL15" s="19" t="s">
        <v>94</v>
      </c>
      <c r="AM15" s="19" t="s">
        <v>94</v>
      </c>
      <c r="AO15" s="19">
        <v>1E-4</v>
      </c>
      <c r="AP15" s="19">
        <v>1E-4</v>
      </c>
      <c r="AQ15" s="19">
        <v>1E-4</v>
      </c>
      <c r="BC15" s="2">
        <v>0</v>
      </c>
    </row>
    <row r="16" spans="1:57" x14ac:dyDescent="0.25">
      <c r="B16" s="2" t="s">
        <v>77</v>
      </c>
      <c r="C16" s="2" t="s">
        <v>410</v>
      </c>
      <c r="D16" s="2" t="s">
        <v>412</v>
      </c>
      <c r="E16" s="2" t="s">
        <v>104</v>
      </c>
      <c r="F16" s="2" t="s">
        <v>118</v>
      </c>
      <c r="G16" s="2" t="s">
        <v>80</v>
      </c>
      <c r="I16" s="2" t="s">
        <v>79</v>
      </c>
      <c r="K16" s="2" t="s">
        <v>410</v>
      </c>
      <c r="L16" s="2" t="s">
        <v>412</v>
      </c>
      <c r="M16" s="1" t="s">
        <v>407</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O17" s="2" t="s">
        <v>453</v>
      </c>
      <c r="P17" s="2">
        <v>31.536000000000001</v>
      </c>
      <c r="Q17" s="2">
        <v>2030</v>
      </c>
      <c r="U17" s="2">
        <v>20</v>
      </c>
      <c r="V17" s="2">
        <v>20</v>
      </c>
      <c r="W17" s="2">
        <v>25</v>
      </c>
      <c r="AB17" s="18">
        <v>0.95</v>
      </c>
      <c r="AC17" s="18">
        <v>0.95</v>
      </c>
      <c r="AD17" s="18">
        <v>0.95</v>
      </c>
      <c r="AK17" s="19" t="s">
        <v>94</v>
      </c>
      <c r="AL17" s="19" t="s">
        <v>94</v>
      </c>
      <c r="AM17" s="19" t="s">
        <v>94</v>
      </c>
      <c r="AO17" s="19">
        <v>1E-4</v>
      </c>
      <c r="AP17" s="19">
        <v>1E-4</v>
      </c>
      <c r="AQ17" s="19">
        <v>1E-4</v>
      </c>
      <c r="AR17" s="2">
        <f>0.05*AO16</f>
        <v>9.6854176352084309</v>
      </c>
      <c r="AS17" s="2">
        <f>0.05*AP16</f>
        <v>9.6854176352084309</v>
      </c>
      <c r="AT17" s="2">
        <f>0.05*AQ16</f>
        <v>9.6854176352084309</v>
      </c>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O18" s="1" t="s">
        <v>415</v>
      </c>
      <c r="P18" s="2">
        <v>1</v>
      </c>
      <c r="Q18" s="2">
        <v>2030</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0">0.05*AP19</f>
        <v>5.3571428571428577</v>
      </c>
      <c r="AW19" s="2">
        <f t="shared" ref="AW19" si="1">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O20" s="2" t="s">
        <v>451</v>
      </c>
      <c r="P20" s="2">
        <v>1</v>
      </c>
      <c r="Q20" s="2">
        <v>2030</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31" spans="2:56" x14ac:dyDescent="0.25">
      <c r="B31" s="2" t="s">
        <v>78</v>
      </c>
      <c r="C31" s="2" t="s">
        <v>95</v>
      </c>
      <c r="D31" s="2" t="s">
        <v>96</v>
      </c>
      <c r="E31" s="2" t="s">
        <v>104</v>
      </c>
      <c r="F31" s="2" t="s">
        <v>105</v>
      </c>
      <c r="G31" s="2" t="s">
        <v>80</v>
      </c>
      <c r="I31" s="2" t="s">
        <v>79</v>
      </c>
      <c r="K31" s="2" t="s">
        <v>95</v>
      </c>
      <c r="L31" s="2" t="s">
        <v>96</v>
      </c>
      <c r="M31" s="2" t="s">
        <v>103</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x14ac:dyDescent="0.25">
      <c r="B32" s="2" t="s">
        <v>77</v>
      </c>
      <c r="C32" s="2" t="s">
        <v>98</v>
      </c>
      <c r="D32" s="2" t="s">
        <v>99</v>
      </c>
      <c r="E32" s="2" t="s">
        <v>104</v>
      </c>
      <c r="F32" s="2" t="s">
        <v>106</v>
      </c>
      <c r="G32" s="2" t="s">
        <v>80</v>
      </c>
      <c r="I32" s="2" t="s">
        <v>79</v>
      </c>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2:56" x14ac:dyDescent="0.25">
      <c r="B33" s="2" t="s">
        <v>78</v>
      </c>
      <c r="C33" s="2" t="s">
        <v>101</v>
      </c>
      <c r="D33" s="2" t="s">
        <v>102</v>
      </c>
      <c r="E33" s="2" t="s">
        <v>104</v>
      </c>
      <c r="F33" s="2" t="s">
        <v>105</v>
      </c>
      <c r="G33" s="2" t="s">
        <v>80</v>
      </c>
      <c r="I33" s="2" t="s">
        <v>79</v>
      </c>
      <c r="K33" s="2" t="s">
        <v>101</v>
      </c>
      <c r="L33" s="2" t="s">
        <v>102</v>
      </c>
      <c r="M33" s="2" t="s">
        <v>100</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f>'180 Lithium Ion Battery'!E26*1000</f>
        <v>170.14399999999998</v>
      </c>
      <c r="AP33" s="2">
        <f>'180 Lithium Ion Battery'!F26*1000</f>
        <v>106.33999999999999</v>
      </c>
      <c r="AQ33" s="2">
        <f>'180 Lithium Ion Battery'!G26*1000</f>
        <v>63.803999999999988</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row r="36" spans="2:56" x14ac:dyDescent="0.25">
      <c r="N36" s="2" t="s">
        <v>94</v>
      </c>
    </row>
    <row r="42" spans="2:56" x14ac:dyDescent="0.25">
      <c r="N42"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2024-02-21T19:21:51Z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