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0A4801A6-96C4-4F01-8964-413228BE497C}" xr6:coauthVersionLast="47" xr6:coauthVersionMax="47" xr10:uidLastSave="{00000000-0000-0000-0000-000000000000}"/>
  <bookViews>
    <workbookView xWindow="-108" yWindow="-108" windowWidth="23256" windowHeight="12456" activeTab="2" xr2:uid="{00000000-000D-0000-FFFF-FFFF00000000}"/>
  </bookViews>
  <sheets>
    <sheet name="CO2 Pipeline" sheetId="1" r:id="rId1"/>
    <sheet name="CO2 Ship" sheetId="2" r:id="rId2"/>
    <sheet name="CO2" sheetId="3" r:id="rId3"/>
    <sheet name="CO2_Transport"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5" i="3" l="1"/>
  <c r="S19" i="3" s="1"/>
  <c r="R15" i="3"/>
  <c r="R14" i="3"/>
  <c r="Q14" i="3"/>
  <c r="P11" i="3"/>
  <c r="S16" i="4"/>
  <c r="R18" i="4"/>
  <c r="R16" i="4"/>
  <c r="R14" i="4"/>
  <c r="R13" i="4"/>
  <c r="R12" i="4"/>
  <c r="R11" i="4"/>
  <c r="S18" i="4"/>
  <c r="S14" i="4"/>
  <c r="Q13" i="4"/>
  <c r="Q12" i="4"/>
  <c r="Q11" i="4"/>
  <c r="C119" i="3"/>
  <c r="C118" i="3"/>
  <c r="C116" i="3"/>
  <c r="C115" i="3"/>
  <c r="C114" i="3"/>
  <c r="C113" i="3"/>
  <c r="C112" i="3"/>
  <c r="C111" i="3"/>
  <c r="C110" i="3"/>
  <c r="C108" i="3"/>
  <c r="C107" i="3"/>
  <c r="C106" i="3"/>
  <c r="C105" i="3"/>
  <c r="C104" i="3"/>
  <c r="C103" i="3"/>
  <c r="C102" i="3"/>
  <c r="C100" i="3"/>
  <c r="C99" i="3"/>
  <c r="C98" i="3"/>
  <c r="C97" i="3"/>
  <c r="C96" i="3"/>
  <c r="C95" i="3"/>
  <c r="C94" i="3"/>
  <c r="C92" i="3"/>
  <c r="C91" i="3"/>
  <c r="C90" i="3"/>
  <c r="C89" i="3"/>
  <c r="C88" i="3"/>
  <c r="C87" i="3"/>
  <c r="C86" i="3"/>
  <c r="C84" i="3"/>
  <c r="C83" i="3"/>
  <c r="C82" i="3"/>
  <c r="C81" i="3"/>
  <c r="C80" i="3"/>
  <c r="D79" i="3"/>
  <c r="C79" i="3"/>
  <c r="C78" i="3"/>
  <c r="C76" i="3"/>
  <c r="C75" i="3"/>
  <c r="C74" i="3"/>
  <c r="C73" i="3"/>
  <c r="C72" i="3"/>
  <c r="C71" i="3"/>
  <c r="C70" i="3"/>
  <c r="C68" i="3"/>
  <c r="C67" i="3"/>
  <c r="C66" i="3"/>
  <c r="C65" i="3"/>
  <c r="C64" i="3"/>
  <c r="C63" i="3"/>
  <c r="C62" i="3"/>
  <c r="C60" i="3"/>
  <c r="C59" i="3"/>
  <c r="C58" i="3"/>
  <c r="C57" i="3"/>
  <c r="C56" i="3"/>
  <c r="C55" i="3"/>
  <c r="D54" i="3"/>
  <c r="C54" i="3"/>
  <c r="C52" i="3"/>
  <c r="C51" i="3"/>
  <c r="C50" i="3"/>
  <c r="C49" i="3"/>
  <c r="C48" i="3"/>
  <c r="C47" i="3"/>
  <c r="C46" i="3"/>
  <c r="C44" i="3"/>
  <c r="C43" i="3"/>
  <c r="C42" i="3"/>
  <c r="C41" i="3"/>
  <c r="D40" i="3"/>
  <c r="C40" i="3"/>
  <c r="C39" i="3"/>
  <c r="C38" i="3"/>
  <c r="C36" i="3"/>
  <c r="C35" i="3"/>
  <c r="C34" i="3"/>
  <c r="C33" i="3"/>
  <c r="C32" i="3"/>
  <c r="C31" i="3"/>
  <c r="C30" i="3"/>
  <c r="C28" i="3"/>
  <c r="C27" i="3"/>
  <c r="C26" i="3"/>
  <c r="C25" i="3"/>
  <c r="C24" i="3"/>
  <c r="C23" i="3"/>
  <c r="C22" i="3"/>
  <c r="C20" i="3"/>
  <c r="S18" i="3"/>
  <c r="Q11" i="3"/>
  <c r="T19" i="3" s="1"/>
  <c r="L19" i="4" s="1"/>
  <c r="F11" i="3"/>
  <c r="Q10" i="3"/>
  <c r="P10" i="3"/>
  <c r="F9" i="3"/>
  <c r="C117" i="3" s="1"/>
  <c r="F8" i="3"/>
  <c r="L17" i="4" l="1"/>
  <c r="L15" i="4"/>
  <c r="T18" i="3"/>
  <c r="D117" i="3"/>
  <c r="D109" i="3"/>
  <c r="D101" i="3"/>
  <c r="D93" i="3"/>
  <c r="D85" i="3"/>
  <c r="D77" i="3"/>
  <c r="D69" i="3"/>
  <c r="D61" i="3"/>
  <c r="D53" i="3"/>
  <c r="D45" i="3"/>
  <c r="D37" i="3"/>
  <c r="D29" i="3"/>
  <c r="D21" i="3"/>
  <c r="D116" i="3"/>
  <c r="D108" i="3"/>
  <c r="D100" i="3"/>
  <c r="D92" i="3"/>
  <c r="D84" i="3"/>
  <c r="D76" i="3"/>
  <c r="D68" i="3"/>
  <c r="D60" i="3"/>
  <c r="D52" i="3"/>
  <c r="D44" i="3"/>
  <c r="D36" i="3"/>
  <c r="D28" i="3"/>
  <c r="D20" i="3"/>
  <c r="D115" i="3"/>
  <c r="D107" i="3"/>
  <c r="D99" i="3"/>
  <c r="D91" i="3"/>
  <c r="D83" i="3"/>
  <c r="D75" i="3"/>
  <c r="D67" i="3"/>
  <c r="D59" i="3"/>
  <c r="D51" i="3"/>
  <c r="D43" i="3"/>
  <c r="D35" i="3"/>
  <c r="D27" i="3"/>
  <c r="D114" i="3"/>
  <c r="D106" i="3"/>
  <c r="D98" i="3"/>
  <c r="D90" i="3"/>
  <c r="D82" i="3"/>
  <c r="D74" i="3"/>
  <c r="D66" i="3"/>
  <c r="D58" i="3"/>
  <c r="D50" i="3"/>
  <c r="D42" i="3"/>
  <c r="D34" i="3"/>
  <c r="D26" i="3"/>
  <c r="D113" i="3"/>
  <c r="D105" i="3"/>
  <c r="D97" i="3"/>
  <c r="D89" i="3"/>
  <c r="D81" i="3"/>
  <c r="D73" i="3"/>
  <c r="D65" i="3"/>
  <c r="D57" i="3"/>
  <c r="D49" i="3"/>
  <c r="D41" i="3"/>
  <c r="D33" i="3"/>
  <c r="D25" i="3"/>
  <c r="D112" i="3"/>
  <c r="D104" i="3"/>
  <c r="D96" i="3"/>
  <c r="D88" i="3"/>
  <c r="D94" i="3"/>
  <c r="D30" i="3"/>
  <c r="D55" i="3"/>
  <c r="D80" i="3"/>
  <c r="D95" i="3"/>
  <c r="D110" i="3"/>
  <c r="D31" i="3"/>
  <c r="D56" i="3"/>
  <c r="D70" i="3"/>
  <c r="D111" i="3"/>
  <c r="D32" i="3"/>
  <c r="D46" i="3"/>
  <c r="D71" i="3"/>
  <c r="D22" i="3"/>
  <c r="D47" i="3"/>
  <c r="D72" i="3"/>
  <c r="D86" i="3"/>
  <c r="D23" i="3"/>
  <c r="D48" i="3"/>
  <c r="D62" i="3"/>
  <c r="D87" i="3"/>
  <c r="D102" i="3"/>
  <c r="D24" i="3"/>
  <c r="D38" i="3"/>
  <c r="D63" i="3"/>
  <c r="D103" i="3"/>
  <c r="D118" i="3"/>
  <c r="D39" i="3"/>
  <c r="D64" i="3"/>
  <c r="D78" i="3"/>
  <c r="D119" i="3"/>
  <c r="C21" i="3"/>
  <c r="C29" i="3"/>
  <c r="C37" i="3"/>
  <c r="C45" i="3"/>
  <c r="C53" i="3"/>
  <c r="C61" i="3"/>
  <c r="C69" i="3"/>
  <c r="C77" i="3"/>
  <c r="C85" i="3"/>
  <c r="C93" i="3"/>
  <c r="C101" i="3"/>
  <c r="C10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3808CC7D-2682-4CCF-8A1C-C1EE17742388}">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8F1C6C78-3DD3-4097-A3D5-B6F2C79AD49E}">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706C6C1-A801-4E12-8A2D-797A5113AEB3}">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8438FF12-61CE-4AEB-A46F-3D149991E933}">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E7EF8F4E-D75F-41F7-BF51-01F1B4FE9CC6}">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628DD2E2-4E6F-4FB0-B0CF-237F57C4E496}">
      <text>
        <r>
          <rPr>
            <sz val="8"/>
            <color indexed="81"/>
            <rFont val="Tahoma"/>
            <family val="2"/>
          </rPr>
          <t>Comm-IN-A 
indicates an auxillary input, thus not consider with respect the efficiency</t>
        </r>
      </text>
    </comment>
    <comment ref="H8" authorId="2" shapeId="0" xr:uid="{856C76F5-3AF1-4C22-8E21-709C5FCC6ADE}">
      <text>
        <r>
          <rPr>
            <sz val="8"/>
            <color indexed="81"/>
            <rFont val="Tahoma"/>
            <family val="2"/>
          </rPr>
          <t>Comm-OUT-A 
indicates an auxillary output, thus not consider with respect the efficiency</t>
        </r>
      </text>
    </comment>
    <comment ref="AD12" authorId="2" shapeId="0" xr:uid="{C685DF66-357F-4CC3-B7FC-4DD03C3D4F81}">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6CC47570-B4E0-4A7A-BD64-ADDF2EA7A3AA}">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B9EF7CD7-25BE-4153-B1CA-0DBA9DB765CA}">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EE2401B8-5E1F-4DDE-999D-495736AEC5F8}">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<sst xmlns="http://schemas.openxmlformats.org/spreadsheetml/2006/main" count="217" uniqueCount="143">
  <si>
    <t>Technology</t>
  </si>
  <si>
    <t xml:space="preserve">CO2 pipeline transport </t>
  </si>
  <si>
    <t>year</t>
  </si>
  <si>
    <t>Note</t>
  </si>
  <si>
    <t>Ref</t>
  </si>
  <si>
    <t>est</t>
  </si>
  <si>
    <t>Est</t>
  </si>
  <si>
    <t>Lower</t>
  </si>
  <si>
    <t>Upper</t>
  </si>
  <si>
    <t>-</t>
  </si>
  <si>
    <t>cat</t>
  </si>
  <si>
    <t>par</t>
  </si>
  <si>
    <t>Energy/technical data</t>
  </si>
  <si>
    <t>Technical life time [years]</t>
  </si>
  <si>
    <t>Construction time [years]</t>
  </si>
  <si>
    <t>Financial data</t>
  </si>
  <si>
    <t>Investment costs; onshore pipeline, gas phase, 10 t CO₂/h [EUR/(tCO2/h)/m]</t>
  </si>
  <si>
    <t>A</t>
  </si>
  <si>
    <t>Investment costs; onshore pipeline, dense phase, 30 t CO₂/h [EUR/(tCO2/h)/m]</t>
  </si>
  <si>
    <t>Investment costs; onshore pipeline, dense phase, 80 t CO₂/h [EUR/(tCO2/h)/m]</t>
  </si>
  <si>
    <t>Investment costs; onshore pipeline, dense phase, 120 t CO₂/h [EUR/(tCO2/h)/m]</t>
  </si>
  <si>
    <t>Investment costs; offhore single line, 120 t CO₂/h [EUR/(tCO2/h)/m]</t>
  </si>
  <si>
    <t>B</t>
  </si>
  <si>
    <t>Fixed O&amp;M [EUR/(tCO2/h)/year/km]</t>
  </si>
  <si>
    <t>C</t>
  </si>
  <si>
    <t>Variable O&amp;M [EUR/(tCO2/h)/km]</t>
  </si>
  <si>
    <t>D</t>
  </si>
  <si>
    <t>Technology specific data</t>
  </si>
  <si>
    <t>References:</t>
  </si>
  <si>
    <t>1. Technology Catalogue Natural gas Main Distribution Lines, Table 6</t>
  </si>
  <si>
    <t>2. COWI estimate 2023</t>
  </si>
  <si>
    <t>3. The Costs of CO₂ transport, Zero Emission Platform (ZEP), Report 2010</t>
  </si>
  <si>
    <t>Notes:</t>
  </si>
  <si>
    <t>A. Estimate includes cost for permitting, landowner compensation, soil works, cathodic protection and coating. Sectionalisation valve assumed every 15 km. Installation costs are based om experienced cost for NG pipeline installation in Denmark. The 10 t CO2/h gas phase and 30 t CO2/h dense phase capacity are based on cost of a 6" pipeline. The 80 t CO2/h is based on cost of a 8" pipeline. The 120 t CO2/h is based on cost of a 10" pipeline.</t>
  </si>
  <si>
    <t>B. Offshore pipeline installation is more costly than onshore pipeline.</t>
  </si>
  <si>
    <t xml:space="preserve">C. Operating cost is assumed to be fixed for each pipeline. Estimate is based on cost of 12" pipeline in [2] and excludes pumping/compression cost. </t>
  </si>
  <si>
    <t>D. Variable O&amp;M are negigible.</t>
  </si>
  <si>
    <t>CO₂ ship transportation</t>
  </si>
  <si>
    <t>ctrl</t>
  </si>
  <si>
    <t>lower</t>
  </si>
  <si>
    <t>upper</t>
  </si>
  <si>
    <t>Energy demand, 4,000 t CO₂ ship (MWh/day)</t>
  </si>
  <si>
    <t>Energy demand, 10,000 t CO₂ ship (MWh/day)</t>
  </si>
  <si>
    <t>Technical life time CO₂ carrier [years]</t>
  </si>
  <si>
    <t xml:space="preserve">Investments, 4000 t CO₂ ship (EUR/t CO₂) </t>
  </si>
  <si>
    <r>
      <t>Investments,10,000 t CO</t>
    </r>
    <r>
      <rPr>
        <vertAlign val="subscript"/>
        <sz val="8"/>
        <rFont val="Calibri"/>
        <family val="2"/>
        <scheme val="minor"/>
      </rPr>
      <t>2</t>
    </r>
    <r>
      <rPr>
        <sz val="8"/>
        <rFont val="Calibri"/>
        <family val="2"/>
        <scheme val="minor"/>
      </rPr>
      <t xml:space="preserve"> ship (EUR/t CO₂) </t>
    </r>
  </si>
  <si>
    <t>Fixed O&amp;M 4000 t CO₂ Ship (EUR/t CO₂/year)</t>
  </si>
  <si>
    <t>Fixed O&amp;M 10000 t CO₂ Ship (EUR/t CO₂/year)</t>
  </si>
  <si>
    <t>Variable O&amp;M  4000 t CO₂ ship (EUR/[t CO₂])</t>
  </si>
  <si>
    <t>Variable O&amp;M  14000 t CO₂ ship (EUR/[t CO₂/h]/)</t>
  </si>
  <si>
    <t>Technology-specific data</t>
  </si>
  <si>
    <t>1. Based on input from Knutsen shipping</t>
  </si>
  <si>
    <t>2. The Cost of CO₂ Transport – Post-demonstration CCS in the EU. ZEP report 2010</t>
  </si>
  <si>
    <t>3. Shipping CO₂ - UK cost estimation study. ElementEnergy, Final report for Business, Energy &amp; Industrial Strategy Department, Nov 2018.</t>
  </si>
  <si>
    <t xml:space="preserve">A. Energy consumption based on fuel LHV at cruising speed 15 knots or 28 km/h and average of full and empty cargo. Typical LHV of Heavy Fuel Oil (HFO) is 40.4 MJ /kg. </t>
  </si>
  <si>
    <t>B. Ship cost is based on CO₂ pressure conditions of 15 bara, -25°C. Significantly lower cost is reported in literature for low pressure 7 bara and -50°C, however no experience exists with transportation of CO₂ at these conditions.</t>
  </si>
  <si>
    <t>C. Fixed O&amp;M of ships is taken as 5% of CAPEX incl. Pilot assistance and docking fee to harbor</t>
  </si>
  <si>
    <t xml:space="preserve">D. Variable O&amp;M exlcuding fuel costs is assumed to be insignificant. Tax on tonnage of CO₂ shipped is also excluded as this will be highly dependent on the specific port. </t>
  </si>
  <si>
    <t>PIPES</t>
  </si>
  <si>
    <t>DOES IT MAKE SENSE TO USE MW IN CO2??</t>
  </si>
  <si>
    <t>SHIPS</t>
  </si>
  <si>
    <t>no km??</t>
  </si>
  <si>
    <t>meur/kta/m</t>
  </si>
  <si>
    <t>According to technology cathalogue, it is able to do 700 km per day</t>
  </si>
  <si>
    <t>MWh/km</t>
  </si>
  <si>
    <t>meur/kta/year/km</t>
  </si>
  <si>
    <t>100km</t>
  </si>
  <si>
    <t>MWh</t>
  </si>
  <si>
    <t>MWh--&gt;pj</t>
  </si>
  <si>
    <t>Distance (km)</t>
  </si>
  <si>
    <t>INVCOST (MEUR/kta)</t>
  </si>
  <si>
    <t>FIXEDCOST (MEUR/kta/year)</t>
  </si>
  <si>
    <t>~FI_T</t>
  </si>
  <si>
    <t>TechName</t>
  </si>
  <si>
    <t>TechDesc</t>
  </si>
  <si>
    <t>Comm-IN-A</t>
  </si>
  <si>
    <t>Comm-IN</t>
  </si>
  <si>
    <t>Comm-OUT</t>
  </si>
  <si>
    <t>Comm-OUT-A</t>
  </si>
  <si>
    <t>Year</t>
  </si>
  <si>
    <t>START</t>
  </si>
  <si>
    <t>EFF</t>
  </si>
  <si>
    <t>Input</t>
  </si>
  <si>
    <t>Output</t>
  </si>
  <si>
    <t>AFA</t>
  </si>
  <si>
    <t>Life</t>
  </si>
  <si>
    <t>CAP2ACT</t>
  </si>
  <si>
    <t>INVCOST</t>
  </si>
  <si>
    <t>FIXOM</t>
  </si>
  <si>
    <t>VAROM</t>
  </si>
  <si>
    <t>ILED</t>
  </si>
  <si>
    <t>\I:Technology Name</t>
  </si>
  <si>
    <t>Technology Description</t>
  </si>
  <si>
    <t>Auxiliary Input Commodity</t>
  </si>
  <si>
    <t>Input Commodity</t>
  </si>
  <si>
    <t>Output Commodity</t>
  </si>
  <si>
    <t>Auxiliary Output Commodity</t>
  </si>
  <si>
    <t>Technical Efficiency</t>
  </si>
  <si>
    <t>Fuel input level</t>
  </si>
  <si>
    <t>Fuel Output level</t>
  </si>
  <si>
    <t>Annual Availability Factor</t>
  </si>
  <si>
    <t>Lifetime of Process</t>
  </si>
  <si>
    <t>Capacity to Activity Factor</t>
  </si>
  <si>
    <t>Investment Cost</t>
  </si>
  <si>
    <t>Fixed O&amp;M Cost</t>
  </si>
  <si>
    <t>Variable O&amp;M Cost</t>
  </si>
  <si>
    <t>Construction time</t>
  </si>
  <si>
    <t>\I: Units</t>
  </si>
  <si>
    <t xml:space="preserve">PJ out/PJ in </t>
  </si>
  <si>
    <t>PJ/kt</t>
  </si>
  <si>
    <t>PJ/PJ out</t>
  </si>
  <si>
    <t>Factor</t>
  </si>
  <si>
    <t>years</t>
  </si>
  <si>
    <t>PJ/GW</t>
  </si>
  <si>
    <t>M€ /kta</t>
  </si>
  <si>
    <t>M€ /PJ</t>
  </si>
  <si>
    <t>co2_pipe</t>
  </si>
  <si>
    <t>CO2 Pipeline</t>
  </si>
  <si>
    <t>IMP_CO2</t>
  </si>
  <si>
    <t>CO2</t>
  </si>
  <si>
    <t>~FI_Process</t>
  </si>
  <si>
    <t>Sets</t>
  </si>
  <si>
    <t>Tact</t>
  </si>
  <si>
    <t>Tcap</t>
  </si>
  <si>
    <t>Tslvl</t>
  </si>
  <si>
    <t>PrimaryCG</t>
  </si>
  <si>
    <t>Vintage</t>
  </si>
  <si>
    <t>*Process Set Membership</t>
  </si>
  <si>
    <t>Technology Name</t>
  </si>
  <si>
    <t>Activity Unit</t>
  </si>
  <si>
    <t>Capacity Unit</t>
  </si>
  <si>
    <t>TimeSlice level of Process Activity</t>
  </si>
  <si>
    <t>Primary Commodity Group</t>
  </si>
  <si>
    <t>Vintage Tracking</t>
  </si>
  <si>
    <t>co2_ship</t>
  </si>
  <si>
    <t>CO2 ship</t>
  </si>
  <si>
    <t>*</t>
  </si>
  <si>
    <t>HFO</t>
  </si>
  <si>
    <t>PRE</t>
  </si>
  <si>
    <t>kt</t>
  </si>
  <si>
    <t>kta</t>
  </si>
  <si>
    <t>DAYNITE</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</si>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</sst>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Te\x\t"/>
  </numFmts>
  <fonts count="28">
    <font>
      <sz val="11"/>
      <color theme="1"/>
      <name val="Calibri"/>
      <family val="2"/>
      <scheme val="minor"/>
    </font>
    <font>
      <sz val="11"/>
      <color theme="1"/>
      <name val="Calibri"/>
      <family val="2"/>
      <scheme val="minor"/>
    </font>
    <font>
      <sz val="8"/>
      <color theme="1"/>
      <name val="Calibri"/>
      <family val="2"/>
      <scheme val="minor"/>
    </font>
    <font>
      <b/>
      <sz val="8"/>
      <name val="Calibri  "/>
    </font>
    <font>
      <sz val="8"/>
      <color rgb="FF969696"/>
      <name val="Calibri  "/>
    </font>
    <font>
      <b/>
      <sz val="8"/>
      <color theme="1"/>
      <name val="Calibri  "/>
    </font>
    <font>
      <b/>
      <sz val="8"/>
      <color theme="1"/>
      <name val="Calibri"/>
      <family val="2"/>
      <scheme val="minor"/>
    </font>
    <font>
      <b/>
      <sz val="8"/>
      <name val="Calibri"/>
      <family val="2"/>
      <scheme val="minor"/>
    </font>
    <font>
      <b/>
      <sz val="8"/>
      <color rgb="FF969696"/>
      <name val="Calibri  "/>
    </font>
    <font>
      <sz val="8"/>
      <color theme="1"/>
      <name val="Calibri  "/>
    </font>
    <font>
      <b/>
      <sz val="8"/>
      <color rgb="FF000000"/>
      <name val="Calibri  "/>
    </font>
    <font>
      <sz val="8"/>
      <color rgb="FF000000"/>
      <name val="Calibri  "/>
    </font>
    <font>
      <b/>
      <sz val="8"/>
      <name val="Arial"/>
      <family val="2"/>
    </font>
    <font>
      <sz val="8"/>
      <name val="Arial"/>
      <family val="2"/>
    </font>
    <font>
      <u/>
      <sz val="11"/>
      <color theme="10"/>
      <name val="Calibri"/>
      <family val="2"/>
      <scheme val="minor"/>
    </font>
    <font>
      <b/>
      <sz val="8"/>
      <color rgb="FF000000"/>
      <name val="Calibri"/>
      <family val="2"/>
      <scheme val="minor"/>
    </font>
    <font>
      <sz val="8"/>
      <color rgb="FF969696"/>
      <name val="Calibri"/>
      <family val="2"/>
      <scheme val="minor"/>
    </font>
    <font>
      <b/>
      <sz val="8"/>
      <color rgb="FF969696"/>
      <name val="Calibri"/>
      <family val="2"/>
      <scheme val="minor"/>
    </font>
    <font>
      <sz val="8"/>
      <color rgb="FF000000"/>
      <name val="Calibri"/>
      <family val="2"/>
      <scheme val="minor"/>
    </font>
    <font>
      <sz val="8"/>
      <name val="Calibri"/>
      <family val="2"/>
      <scheme val="minor"/>
    </font>
    <font>
      <vertAlign val="subscript"/>
      <sz val="8"/>
      <name val="Calibri"/>
      <family val="2"/>
      <scheme val="minor"/>
    </font>
    <font>
      <b/>
      <sz val="14"/>
      <color theme="1"/>
      <name val="Calibri"/>
      <family val="2"/>
      <scheme val="minor"/>
    </font>
    <font>
      <b/>
      <sz val="10"/>
      <color indexed="12"/>
      <name val="Arial"/>
      <family val="2"/>
    </font>
    <font>
      <sz val="10"/>
      <name val="Arial"/>
      <family val="2"/>
    </font>
    <font>
      <b/>
      <sz val="10"/>
      <name val="Arial"/>
      <family val="2"/>
    </font>
    <font>
      <sz val="8"/>
      <color theme="1"/>
      <name val="Arial"/>
      <family val="2"/>
    </font>
    <font>
      <sz val="8"/>
      <color indexed="81"/>
      <name val="Tahoma"/>
      <family val="2"/>
    </font>
    <font>
      <b/>
      <sz val="8"/>
      <color indexed="81"/>
      <name val="Tahoma"/>
      <family val="2"/>
    </font>
  </fonts>
  <fills count="8">
    <fill>
      <patternFill patternType="none"/>
    </fill>
    <fill>
      <patternFill patternType="gray125"/>
    </fill>
    <fill>
      <patternFill patternType="solid">
        <fgColor theme="8" tint="0.79998168889431442"/>
        <bgColor indexed="65"/>
      </patternFill>
    </fill>
    <fill>
      <patternFill patternType="solid">
        <fgColor theme="0"/>
        <bgColor indexed="64"/>
      </patternFill>
    </fill>
    <fill>
      <patternFill patternType="solid">
        <fgColor rgb="FFF2F2F2"/>
        <bgColor indexed="64"/>
      </patternFill>
    </fill>
    <fill>
      <patternFill patternType="solid">
        <fgColor rgb="FFF0F0F0"/>
      </patternFill>
    </fill>
    <fill>
      <patternFill patternType="solid">
        <fgColor theme="0" tint="-4.9989318521683403E-2"/>
        <bgColor indexed="64"/>
      </patternFill>
    </fill>
    <fill>
      <patternFill patternType="solid">
        <fgColor indexed="4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s>
  <cellStyleXfs count="6">
    <xf numFmtId="0" fontId="0" fillId="0" borderId="0"/>
    <xf numFmtId="0" fontId="1" fillId="2" borderId="0" applyNumberFormat="0" applyBorder="0" applyAlignment="0" applyProtection="0"/>
    <xf numFmtId="0" fontId="2" fillId="3" borderId="0" applyBorder="0">
      <alignment horizontal="center"/>
    </xf>
    <xf numFmtId="0" fontId="14" fillId="0" borderId="0" applyNumberFormat="0" applyFill="0" applyBorder="0" applyAlignment="0" applyProtection="0"/>
    <xf numFmtId="0" fontId="23" fillId="0" borderId="0"/>
    <xf numFmtId="0" fontId="23" fillId="0" borderId="0"/>
  </cellStyleXfs>
  <cellXfs count="84">
    <xf numFmtId="0" fontId="0" fillId="0" borderId="0" xfId="0"/>
    <xf numFmtId="0" fontId="3" fillId="4" borderId="1" xfId="2" applyFont="1" applyFill="1" applyBorder="1" applyAlignment="1">
      <alignment vertical="top"/>
    </xf>
    <xf numFmtId="0" fontId="4" fillId="4" borderId="1" xfId="2" applyFont="1" applyFill="1" applyBorder="1" applyAlignment="1">
      <alignment horizontal="left" vertical="top"/>
    </xf>
    <xf numFmtId="0" fontId="3" fillId="4" borderId="1" xfId="2" applyFont="1" applyFill="1" applyBorder="1" applyAlignment="1">
      <alignment horizontal="left" vertical="top"/>
    </xf>
    <xf numFmtId="0" fontId="5" fillId="4" borderId="1" xfId="2" applyFont="1" applyFill="1" applyBorder="1" applyAlignment="1">
      <alignment horizontal="centerContinuous" vertical="top" wrapText="1"/>
    </xf>
    <xf numFmtId="0" fontId="5" fillId="4" borderId="1" xfId="2" applyFont="1" applyFill="1" applyBorder="1" applyAlignment="1">
      <alignment horizontal="center" vertical="top" wrapText="1"/>
    </xf>
    <xf numFmtId="0" fontId="2" fillId="3" borderId="1" xfId="0" applyFont="1" applyFill="1" applyBorder="1"/>
    <xf numFmtId="0" fontId="2" fillId="3" borderId="0" xfId="0" applyFont="1" applyFill="1"/>
    <xf numFmtId="0" fontId="4" fillId="4" borderId="1" xfId="2" applyFont="1" applyFill="1" applyBorder="1" applyAlignment="1">
      <alignment vertical="top"/>
    </xf>
    <xf numFmtId="0" fontId="6" fillId="4" borderId="1" xfId="0" applyFont="1" applyFill="1" applyBorder="1" applyAlignment="1">
      <alignment horizontal="right" vertical="top"/>
    </xf>
    <xf numFmtId="0" fontId="7" fillId="4" borderId="1" xfId="0" applyFont="1" applyFill="1" applyBorder="1" applyAlignment="1">
      <alignment horizontal="right" vertical="top"/>
    </xf>
    <xf numFmtId="0" fontId="7" fillId="4" borderId="1" xfId="0" applyFont="1" applyFill="1" applyBorder="1" applyAlignment="1">
      <alignment horizontal="center" vertical="top"/>
    </xf>
    <xf numFmtId="0" fontId="8" fillId="4" borderId="1" xfId="2" applyFont="1" applyFill="1" applyBorder="1" applyAlignment="1">
      <alignment vertical="top"/>
    </xf>
    <xf numFmtId="0" fontId="8" fillId="3" borderId="1" xfId="2" applyFont="1" applyBorder="1" applyAlignment="1">
      <alignment vertical="top"/>
    </xf>
    <xf numFmtId="0" fontId="8" fillId="3" borderId="1" xfId="2" applyFont="1" applyBorder="1" applyAlignment="1">
      <alignment horizontal="left" vertical="top"/>
    </xf>
    <xf numFmtId="0" fontId="9" fillId="3" borderId="1" xfId="0" applyFont="1" applyFill="1" applyBorder="1"/>
    <xf numFmtId="0" fontId="10" fillId="3" borderId="1" xfId="2" applyFont="1" applyBorder="1" applyAlignment="1">
      <alignment horizontal="right" vertical="top"/>
    </xf>
    <xf numFmtId="0" fontId="9" fillId="3" borderId="1" xfId="2" applyFont="1" applyBorder="1" applyAlignment="1">
      <alignment horizontal="right" vertical="top"/>
    </xf>
    <xf numFmtId="0" fontId="10" fillId="3" borderId="1" xfId="2" applyFont="1" applyBorder="1" applyAlignment="1">
      <alignment horizontal="center" vertical="top"/>
    </xf>
    <xf numFmtId="0" fontId="5" fillId="3" borderId="1" xfId="2" applyFont="1" applyBorder="1" applyAlignment="1">
      <alignment vertical="top"/>
    </xf>
    <xf numFmtId="0" fontId="9" fillId="3" borderId="1" xfId="2" applyFont="1" applyBorder="1" applyAlignment="1">
      <alignment horizontal="left" vertical="top"/>
    </xf>
    <xf numFmtId="0" fontId="10" fillId="3" borderId="1" xfId="2" applyFont="1" applyBorder="1" applyAlignment="1">
      <alignment horizontal="left" vertical="top"/>
    </xf>
    <xf numFmtId="0" fontId="11" fillId="3" borderId="1" xfId="2" applyFont="1" applyBorder="1" applyAlignment="1">
      <alignment horizontal="center" vertical="top"/>
    </xf>
    <xf numFmtId="0" fontId="9" fillId="3" borderId="1" xfId="2" applyFont="1" applyBorder="1" applyAlignment="1">
      <alignment horizontal="center" vertical="top"/>
    </xf>
    <xf numFmtId="1" fontId="9" fillId="3" borderId="1" xfId="2" applyNumberFormat="1" applyFont="1" applyBorder="1" applyAlignment="1">
      <alignment horizontal="right" vertical="top"/>
    </xf>
    <xf numFmtId="0" fontId="11" fillId="3" borderId="1" xfId="2" applyFont="1" applyBorder="1" applyAlignment="1">
      <alignment horizontal="right" vertical="top"/>
    </xf>
    <xf numFmtId="0" fontId="5" fillId="3" borderId="1" xfId="2" applyFont="1" applyBorder="1" applyAlignment="1">
      <alignment vertical="center"/>
    </xf>
    <xf numFmtId="0" fontId="9" fillId="3" borderId="1" xfId="2" applyFont="1" applyBorder="1" applyAlignment="1">
      <alignment vertical="center"/>
    </xf>
    <xf numFmtId="0" fontId="11" fillId="3" borderId="1" xfId="2" applyFont="1" applyBorder="1" applyAlignment="1">
      <alignment horizontal="center" vertical="center"/>
    </xf>
    <xf numFmtId="0" fontId="12" fillId="3" borderId="0" xfId="2" applyFont="1" applyAlignment="1"/>
    <xf numFmtId="0" fontId="13" fillId="3" borderId="0" xfId="2" applyFont="1">
      <alignment horizontal="center"/>
    </xf>
    <xf numFmtId="0" fontId="2" fillId="3" borderId="0" xfId="2">
      <alignment horizontal="center"/>
    </xf>
    <xf numFmtId="0" fontId="13" fillId="3" borderId="0" xfId="2" applyFont="1" applyAlignment="1">
      <alignment vertical="top"/>
    </xf>
    <xf numFmtId="0" fontId="13" fillId="3" borderId="0" xfId="2" applyFont="1" applyAlignment="1">
      <alignment horizontal="center" vertical="top"/>
    </xf>
    <xf numFmtId="0" fontId="2" fillId="3" borderId="0" xfId="0" applyFont="1" applyFill="1" applyAlignment="1">
      <alignment horizontal="center"/>
    </xf>
    <xf numFmtId="0" fontId="15" fillId="4" borderId="1" xfId="0" applyFont="1" applyFill="1" applyBorder="1" applyAlignment="1">
      <alignment horizontal="left" vertical="top"/>
    </xf>
    <xf numFmtId="0" fontId="16" fillId="4" borderId="1" xfId="0" applyFont="1" applyFill="1" applyBorder="1" applyAlignment="1">
      <alignment horizontal="left" vertical="top"/>
    </xf>
    <xf numFmtId="0" fontId="15" fillId="5" borderId="1" xfId="0" applyFont="1" applyFill="1" applyBorder="1" applyAlignment="1">
      <alignment horizontal="center"/>
    </xf>
    <xf numFmtId="0" fontId="17" fillId="4" borderId="1" xfId="0" applyFont="1" applyFill="1" applyBorder="1" applyAlignment="1">
      <alignment horizontal="left" vertical="top"/>
    </xf>
    <xf numFmtId="0" fontId="17" fillId="6" borderId="1" xfId="0" applyFont="1" applyFill="1" applyBorder="1" applyAlignment="1">
      <alignment horizontal="left" vertical="top"/>
    </xf>
    <xf numFmtId="0" fontId="2" fillId="6" borderId="1" xfId="0" applyFont="1" applyFill="1" applyBorder="1" applyAlignment="1">
      <alignment horizontal="right" vertical="top"/>
    </xf>
    <xf numFmtId="0" fontId="15" fillId="6" borderId="1" xfId="0" applyFont="1" applyFill="1" applyBorder="1" applyAlignment="1">
      <alignment horizontal="right" vertical="top"/>
    </xf>
    <xf numFmtId="0" fontId="15" fillId="6" borderId="1" xfId="0" applyFont="1" applyFill="1" applyBorder="1" applyAlignment="1">
      <alignment horizontal="center" vertical="top"/>
    </xf>
    <xf numFmtId="0" fontId="6" fillId="3" borderId="1" xfId="0" applyFont="1" applyFill="1" applyBorder="1" applyAlignment="1">
      <alignment horizontal="left" vertical="top"/>
    </xf>
    <xf numFmtId="0" fontId="15" fillId="3" borderId="1" xfId="0" applyFont="1" applyFill="1" applyBorder="1" applyAlignment="1">
      <alignment horizontal="right" vertical="top"/>
    </xf>
    <xf numFmtId="0" fontId="2" fillId="3" borderId="1" xfId="0" applyFont="1" applyFill="1" applyBorder="1" applyAlignment="1">
      <alignment horizontal="right" vertical="top"/>
    </xf>
    <xf numFmtId="0" fontId="15" fillId="3" borderId="1" xfId="0" applyFont="1" applyFill="1" applyBorder="1" applyAlignment="1">
      <alignment horizontal="center" vertical="top"/>
    </xf>
    <xf numFmtId="0" fontId="2" fillId="3" borderId="1" xfId="0" applyFont="1" applyFill="1" applyBorder="1" applyAlignment="1">
      <alignment horizontal="left" vertical="top"/>
    </xf>
    <xf numFmtId="1" fontId="18" fillId="3" borderId="1" xfId="0" applyNumberFormat="1" applyFont="1" applyFill="1" applyBorder="1" applyAlignment="1">
      <alignment horizontal="right" vertical="top"/>
    </xf>
    <xf numFmtId="0" fontId="18" fillId="3" borderId="1" xfId="0" applyFont="1" applyFill="1" applyBorder="1" applyAlignment="1">
      <alignment horizontal="right" vertical="top"/>
    </xf>
    <xf numFmtId="0" fontId="18" fillId="3" borderId="1" xfId="0" applyFont="1" applyFill="1" applyBorder="1" applyAlignment="1">
      <alignment horizontal="center" vertical="top"/>
    </xf>
    <xf numFmtId="0" fontId="18" fillId="3" borderId="1" xfId="0" quotePrefix="1" applyFont="1" applyFill="1" applyBorder="1" applyAlignment="1">
      <alignment horizontal="right" vertical="top"/>
    </xf>
    <xf numFmtId="1" fontId="18" fillId="3" borderId="1" xfId="0" quotePrefix="1" applyNumberFormat="1" applyFont="1" applyFill="1" applyBorder="1" applyAlignment="1">
      <alignment horizontal="right" vertical="top"/>
    </xf>
    <xf numFmtId="0" fontId="2" fillId="3" borderId="1" xfId="0" quotePrefix="1" applyFont="1" applyFill="1" applyBorder="1" applyAlignment="1">
      <alignment horizontal="left" vertical="top"/>
    </xf>
    <xf numFmtId="0" fontId="19" fillId="3" borderId="1" xfId="0" quotePrefix="1" applyFont="1" applyFill="1" applyBorder="1" applyAlignment="1">
      <alignment horizontal="left" vertical="top"/>
    </xf>
    <xf numFmtId="0" fontId="19" fillId="3" borderId="1" xfId="0" applyFont="1" applyFill="1" applyBorder="1" applyAlignment="1">
      <alignment horizontal="left" vertical="top"/>
    </xf>
    <xf numFmtId="0" fontId="6" fillId="3" borderId="1" xfId="0" applyFont="1" applyFill="1" applyBorder="1" applyAlignment="1">
      <alignment vertical="center" wrapText="1"/>
    </xf>
    <xf numFmtId="0" fontId="18" fillId="3" borderId="1" xfId="0" applyFont="1" applyFill="1" applyBorder="1" applyAlignment="1">
      <alignment horizontal="center" vertical="center" wrapText="1"/>
    </xf>
    <xf numFmtId="0" fontId="7" fillId="3" borderId="0" xfId="0" applyFont="1" applyFill="1"/>
    <xf numFmtId="0" fontId="19" fillId="3" borderId="0" xfId="0" applyFont="1" applyFill="1" applyAlignment="1">
      <alignment horizontal="right" vertical="top"/>
    </xf>
    <xf numFmtId="0" fontId="19" fillId="3" borderId="0" xfId="0" applyFont="1" applyFill="1" applyAlignment="1">
      <alignment vertical="center"/>
    </xf>
    <xf numFmtId="0" fontId="19" fillId="3" borderId="0" xfId="0" applyFont="1" applyFill="1" applyAlignment="1">
      <alignment vertical="center" wrapText="1"/>
    </xf>
    <xf numFmtId="0" fontId="19" fillId="3" borderId="0" xfId="0" applyFont="1" applyFill="1"/>
    <xf numFmtId="0" fontId="19" fillId="3" borderId="0" xfId="0" applyFont="1" applyFill="1" applyAlignment="1">
      <alignment vertical="top"/>
    </xf>
    <xf numFmtId="0" fontId="19" fillId="3" borderId="0" xfId="0" applyFont="1" applyFill="1" applyAlignment="1">
      <alignment vertical="top" wrapText="1"/>
    </xf>
    <xf numFmtId="0" fontId="21" fillId="0" borderId="0" xfId="0" applyFont="1"/>
    <xf numFmtId="164" fontId="22" fillId="0" borderId="0" xfId="0" applyNumberFormat="1" applyFont="1"/>
    <xf numFmtId="164" fontId="23" fillId="0" borderId="0" xfId="0" applyNumberFormat="1" applyFont="1"/>
    <xf numFmtId="164" fontId="24" fillId="0" borderId="0" xfId="0" applyNumberFormat="1" applyFont="1" applyAlignment="1">
      <alignment horizontal="left"/>
    </xf>
    <xf numFmtId="164" fontId="25" fillId="0" borderId="0" xfId="1" applyNumberFormat="1" applyFont="1" applyFill="1" applyBorder="1" applyAlignment="1">
      <alignment horizontal="left" wrapText="1"/>
    </xf>
    <xf numFmtId="0" fontId="22" fillId="0" borderId="0" xfId="4" applyFont="1"/>
    <xf numFmtId="0" fontId="23" fillId="0" borderId="0" xfId="4"/>
    <xf numFmtId="164" fontId="24" fillId="7" borderId="2" xfId="0" applyNumberFormat="1" applyFont="1" applyFill="1" applyBorder="1" applyAlignment="1">
      <alignment horizontal="left"/>
    </xf>
    <xf numFmtId="164" fontId="25" fillId="2" borderId="3" xfId="1" applyNumberFormat="1" applyFont="1" applyBorder="1" applyAlignment="1">
      <alignment horizontal="left" wrapText="1"/>
    </xf>
    <xf numFmtId="164" fontId="25" fillId="2" borderId="2" xfId="1" applyNumberFormat="1" applyFont="1" applyBorder="1" applyAlignment="1">
      <alignment horizontal="left" wrapText="1"/>
    </xf>
    <xf numFmtId="1" fontId="23" fillId="0" borderId="0" xfId="4" applyNumberFormat="1"/>
    <xf numFmtId="0" fontId="23" fillId="0" borderId="0" xfId="5"/>
    <xf numFmtId="2" fontId="23" fillId="0" borderId="0" xfId="5" applyNumberFormat="1"/>
    <xf numFmtId="0" fontId="0" fillId="0" borderId="2" xfId="0" applyBorder="1"/>
    <xf numFmtId="1" fontId="23" fillId="0" borderId="2" xfId="4" applyNumberFormat="1" applyBorder="1"/>
    <xf numFmtId="2" fontId="23" fillId="0" borderId="2" xfId="5" applyNumberFormat="1" applyBorder="1"/>
    <xf numFmtId="164" fontId="23" fillId="0" borderId="0" xfId="4" applyNumberFormat="1"/>
    <xf numFmtId="0" fontId="6" fillId="4" borderId="1" xfId="3" applyFont="1" applyFill="1" applyBorder="1" applyAlignment="1">
      <alignment horizontal="center" vertical="top" wrapText="1"/>
    </xf>
    <xf numFmtId="0" fontId="6" fillId="4" borderId="1" xfId="0" applyFont="1" applyFill="1" applyBorder="1" applyAlignment="1">
      <alignment horizontal="center" vertical="top" wrapText="1"/>
    </xf>
  </cellXfs>
  <cellStyles count="6">
    <cellStyle name="20% - Accent5" xfId="1" builtinId="46"/>
    <cellStyle name="Hyperlink" xfId="3" builtinId="8"/>
    <cellStyle name="Normal" xfId="0" builtinId="0"/>
    <cellStyle name="Normal 10" xfId="5" xr:uid="{665070C8-0EC7-4114-8E32-EFFEE8EEDE37}"/>
    <cellStyle name="Normal 3" xfId="2" xr:uid="{0E08C405-2956-43E9-BAC8-603E88807A0B}"/>
    <cellStyle name="Normal 42" xfId="4" xr:uid="{C2A52929-6527-4BAA-A604-64F02511088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444125</xdr:colOff>
      <xdr:row>20</xdr:row>
      <xdr:rowOff>16154</xdr:rowOff>
    </xdr:from>
    <xdr:to>
      <xdr:col>18</xdr:col>
      <xdr:colOff>355972</xdr:colOff>
      <xdr:row>35</xdr:row>
      <xdr:rowOff>16154</xdr:rowOff>
    </xdr:to>
    <xdr:pic>
      <xdr:nvPicPr>
        <xdr:cNvPr id="2" name="Picture 1" descr="A screenshot of a computer&#10;&#10;Description automatically generated">
          <a:extLst>
            <a:ext uri="{FF2B5EF4-FFF2-40B4-BE49-F238E27FC236}">
              <a16:creationId xmlns:a16="http://schemas.microsoft.com/office/drawing/2014/main" id="{CB3E6814-CBA5-47AA-B796-434653A17037}"/>
            </a:ext>
          </a:extLst>
        </xdr:cNvPr>
        <xdr:cNvPicPr>
          <a:picLocks noChangeAspect="1"/>
        </xdr:cNvPicPr>
      </xdr:nvPicPr>
      <xdr:blipFill rotWithShape="1">
        <a:blip xmlns:r="http://schemas.openxmlformats.org/officeDocument/2006/relationships" r:embed="rId1"/>
        <a:srcRect l="31911" t="45355" r="32531" b="27268"/>
        <a:stretch/>
      </xdr:blipFill>
      <xdr:spPr>
        <a:xfrm>
          <a:off x="10510145" y="3719474"/>
          <a:ext cx="6686969" cy="2743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sheetPr>
  <dimension ref="A1:P31"/>
  <sheetViews>
    <sheetView workbookViewId="0">
      <selection activeCell="B7" sqref="B7"/>
    </sheetView>
  </sheetViews>
  <sheetFormatPr defaultRowHeight="14.4"/>
  <cols>
    <col min="2" max="2" width="61.6640625" customWidth="1"/>
  </cols>
  <sheetData>
    <row r="1" spans="1:16">
      <c r="A1" s="1" t="s">
        <v>0</v>
      </c>
      <c r="B1" s="2"/>
      <c r="C1" s="3" t="s">
        <v>1</v>
      </c>
      <c r="D1" s="4"/>
      <c r="E1" s="4"/>
      <c r="F1" s="4"/>
      <c r="G1" s="4"/>
      <c r="H1" s="4"/>
      <c r="I1" s="4"/>
      <c r="J1" s="4"/>
      <c r="K1" s="4"/>
      <c r="L1" s="5"/>
      <c r="M1" s="5"/>
      <c r="N1" s="6"/>
      <c r="O1" s="6"/>
      <c r="P1" s="7"/>
    </row>
    <row r="2" spans="1:16">
      <c r="A2" s="8" t="s">
        <v>2</v>
      </c>
      <c r="B2" s="2"/>
      <c r="C2" s="9">
        <v>2020</v>
      </c>
      <c r="D2" s="10">
        <v>2025</v>
      </c>
      <c r="E2" s="10">
        <v>2030</v>
      </c>
      <c r="F2" s="10">
        <v>2040</v>
      </c>
      <c r="G2" s="10">
        <v>2050</v>
      </c>
      <c r="H2" s="10">
        <v>2025</v>
      </c>
      <c r="I2" s="10">
        <v>2025</v>
      </c>
      <c r="J2" s="10">
        <v>2050</v>
      </c>
      <c r="K2" s="10">
        <v>2050</v>
      </c>
      <c r="L2" s="11" t="s">
        <v>3</v>
      </c>
      <c r="M2" s="11" t="s">
        <v>4</v>
      </c>
      <c r="N2" s="6"/>
      <c r="O2" s="6"/>
      <c r="P2" s="7"/>
    </row>
    <row r="3" spans="1:16">
      <c r="A3" s="12" t="s">
        <v>5</v>
      </c>
      <c r="B3" s="2"/>
      <c r="C3" s="10" t="s">
        <v>6</v>
      </c>
      <c r="D3" s="10" t="s">
        <v>6</v>
      </c>
      <c r="E3" s="10" t="s">
        <v>6</v>
      </c>
      <c r="F3" s="10" t="s">
        <v>6</v>
      </c>
      <c r="G3" s="10" t="s">
        <v>6</v>
      </c>
      <c r="H3" s="10" t="s">
        <v>7</v>
      </c>
      <c r="I3" s="10" t="s">
        <v>8</v>
      </c>
      <c r="J3" s="10" t="s">
        <v>7</v>
      </c>
      <c r="K3" s="10" t="s">
        <v>8</v>
      </c>
      <c r="L3" s="11" t="s">
        <v>9</v>
      </c>
      <c r="M3" s="11" t="s">
        <v>9</v>
      </c>
      <c r="N3" s="6"/>
      <c r="O3" s="6"/>
      <c r="P3" s="7"/>
    </row>
    <row r="4" spans="1:16">
      <c r="A4" s="13" t="s">
        <v>10</v>
      </c>
      <c r="B4" s="14" t="s">
        <v>11</v>
      </c>
      <c r="C4" s="15"/>
      <c r="D4" s="16"/>
      <c r="E4" s="16"/>
      <c r="F4" s="16"/>
      <c r="G4" s="16"/>
      <c r="H4" s="17"/>
      <c r="I4" s="17"/>
      <c r="J4" s="17"/>
      <c r="K4" s="17"/>
      <c r="L4" s="18"/>
      <c r="M4" s="18"/>
      <c r="N4" s="6"/>
      <c r="O4" s="6"/>
      <c r="P4" s="7"/>
    </row>
    <row r="5" spans="1:16">
      <c r="A5" s="19" t="s">
        <v>12</v>
      </c>
      <c r="B5" s="20"/>
      <c r="C5" s="21"/>
      <c r="D5" s="16"/>
      <c r="E5" s="16"/>
      <c r="F5" s="16"/>
      <c r="G5" s="16"/>
      <c r="H5" s="17"/>
      <c r="I5" s="17"/>
      <c r="J5" s="17"/>
      <c r="K5" s="17"/>
      <c r="L5" s="18"/>
      <c r="M5" s="18"/>
      <c r="N5" s="6"/>
      <c r="O5" s="6"/>
      <c r="P5" s="7"/>
    </row>
    <row r="6" spans="1:16">
      <c r="A6" s="6"/>
      <c r="B6" s="20" t="s">
        <v>13</v>
      </c>
      <c r="C6" s="17">
        <v>50</v>
      </c>
      <c r="D6" s="17">
        <v>50</v>
      </c>
      <c r="E6" s="17">
        <v>50</v>
      </c>
      <c r="F6" s="17">
        <v>50</v>
      </c>
      <c r="G6" s="17">
        <v>50</v>
      </c>
      <c r="H6" s="17">
        <v>45</v>
      </c>
      <c r="I6" s="17">
        <v>55</v>
      </c>
      <c r="J6" s="17">
        <v>45</v>
      </c>
      <c r="K6" s="17">
        <v>55</v>
      </c>
      <c r="L6" s="22"/>
      <c r="M6" s="23">
        <v>1</v>
      </c>
      <c r="N6" s="6"/>
      <c r="O6" s="6"/>
      <c r="P6" s="7"/>
    </row>
    <row r="7" spans="1:16">
      <c r="A7" s="6"/>
      <c r="B7" s="20" t="s">
        <v>14</v>
      </c>
      <c r="C7" s="17">
        <v>1</v>
      </c>
      <c r="D7" s="17">
        <v>1</v>
      </c>
      <c r="E7" s="17">
        <v>1</v>
      </c>
      <c r="F7" s="17">
        <v>1</v>
      </c>
      <c r="G7" s="17">
        <v>1</v>
      </c>
      <c r="H7" s="17">
        <v>0.7</v>
      </c>
      <c r="I7" s="17">
        <v>1.5</v>
      </c>
      <c r="J7" s="17">
        <v>0.5</v>
      </c>
      <c r="K7" s="17">
        <v>1.5</v>
      </c>
      <c r="L7" s="22"/>
      <c r="M7" s="23">
        <v>1</v>
      </c>
      <c r="N7" s="6"/>
      <c r="O7" s="6"/>
      <c r="P7" s="7"/>
    </row>
    <row r="8" spans="1:16">
      <c r="A8" s="19" t="s">
        <v>15</v>
      </c>
      <c r="B8" s="20"/>
      <c r="C8" s="16"/>
      <c r="D8" s="16"/>
      <c r="E8" s="16"/>
      <c r="F8" s="16"/>
      <c r="G8" s="16"/>
      <c r="H8" s="16"/>
      <c r="I8" s="16"/>
      <c r="J8" s="16"/>
      <c r="K8" s="16"/>
      <c r="L8" s="18"/>
      <c r="M8" s="18"/>
      <c r="N8" s="6"/>
      <c r="O8" s="6"/>
      <c r="P8" s="7"/>
    </row>
    <row r="9" spans="1:16">
      <c r="A9" s="6"/>
      <c r="B9" s="20" t="s">
        <v>16</v>
      </c>
      <c r="C9" s="17">
        <v>130</v>
      </c>
      <c r="D9" s="17">
        <v>130</v>
      </c>
      <c r="E9" s="17">
        <v>130</v>
      </c>
      <c r="F9" s="17">
        <v>130</v>
      </c>
      <c r="G9" s="17">
        <v>130</v>
      </c>
      <c r="H9" s="24">
        <v>104</v>
      </c>
      <c r="I9" s="24">
        <v>169</v>
      </c>
      <c r="J9" s="24">
        <v>104</v>
      </c>
      <c r="K9" s="24">
        <v>169</v>
      </c>
      <c r="L9" s="22" t="s">
        <v>17</v>
      </c>
      <c r="M9" s="22">
        <v>2</v>
      </c>
      <c r="N9" s="6"/>
      <c r="O9" s="6"/>
      <c r="P9" s="7"/>
    </row>
    <row r="10" spans="1:16">
      <c r="A10" s="6"/>
      <c r="B10" s="20" t="s">
        <v>18</v>
      </c>
      <c r="C10" s="17">
        <v>43</v>
      </c>
      <c r="D10" s="17">
        <v>43</v>
      </c>
      <c r="E10" s="17">
        <v>43</v>
      </c>
      <c r="F10" s="17">
        <v>43</v>
      </c>
      <c r="G10" s="17">
        <v>43</v>
      </c>
      <c r="H10" s="24">
        <v>34</v>
      </c>
      <c r="I10" s="24">
        <v>56</v>
      </c>
      <c r="J10" s="24">
        <v>34</v>
      </c>
      <c r="K10" s="24">
        <v>56</v>
      </c>
      <c r="L10" s="22" t="s">
        <v>17</v>
      </c>
      <c r="M10" s="22">
        <v>2</v>
      </c>
      <c r="N10" s="6"/>
      <c r="O10" s="6"/>
      <c r="P10" s="7"/>
    </row>
    <row r="11" spans="1:16">
      <c r="A11" s="6"/>
      <c r="B11" s="20" t="s">
        <v>19</v>
      </c>
      <c r="C11" s="17">
        <v>18</v>
      </c>
      <c r="D11" s="17">
        <v>18</v>
      </c>
      <c r="E11" s="17">
        <v>18</v>
      </c>
      <c r="F11" s="17">
        <v>18</v>
      </c>
      <c r="G11" s="17">
        <v>18</v>
      </c>
      <c r="H11" s="24">
        <v>14</v>
      </c>
      <c r="I11" s="24">
        <v>23</v>
      </c>
      <c r="J11" s="24">
        <v>14</v>
      </c>
      <c r="K11" s="24">
        <v>23</v>
      </c>
      <c r="L11" s="22" t="s">
        <v>17</v>
      </c>
      <c r="M11" s="22">
        <v>2</v>
      </c>
      <c r="N11" s="6"/>
      <c r="O11" s="6"/>
      <c r="P11" s="7"/>
    </row>
    <row r="12" spans="1:16">
      <c r="A12" s="6"/>
      <c r="B12" s="20" t="s">
        <v>20</v>
      </c>
      <c r="C12" s="17">
        <v>13</v>
      </c>
      <c r="D12" s="17">
        <v>13</v>
      </c>
      <c r="E12" s="17">
        <v>13</v>
      </c>
      <c r="F12" s="17">
        <v>13</v>
      </c>
      <c r="G12" s="17">
        <v>13</v>
      </c>
      <c r="H12" s="24">
        <v>10</v>
      </c>
      <c r="I12" s="24">
        <v>17</v>
      </c>
      <c r="J12" s="24">
        <v>10</v>
      </c>
      <c r="K12" s="24">
        <v>17</v>
      </c>
      <c r="L12" s="22" t="s">
        <v>17</v>
      </c>
      <c r="M12" s="22">
        <v>2</v>
      </c>
      <c r="N12" s="6"/>
      <c r="O12" s="6"/>
      <c r="P12" s="7"/>
    </row>
    <row r="13" spans="1:16">
      <c r="A13" s="6"/>
      <c r="B13" s="20" t="s">
        <v>21</v>
      </c>
      <c r="C13" s="17">
        <v>33</v>
      </c>
      <c r="D13" s="17">
        <v>33</v>
      </c>
      <c r="E13" s="17">
        <v>33</v>
      </c>
      <c r="F13" s="17">
        <v>33</v>
      </c>
      <c r="G13" s="17">
        <v>33</v>
      </c>
      <c r="H13" s="24">
        <v>26</v>
      </c>
      <c r="I13" s="24">
        <v>43</v>
      </c>
      <c r="J13" s="24">
        <v>26</v>
      </c>
      <c r="K13" s="24">
        <v>43</v>
      </c>
      <c r="L13" s="22" t="s">
        <v>22</v>
      </c>
      <c r="M13" s="22">
        <v>2</v>
      </c>
      <c r="N13" s="6"/>
      <c r="O13" s="6"/>
      <c r="P13" s="7"/>
    </row>
    <row r="14" spans="1:16">
      <c r="A14" s="6"/>
      <c r="B14" s="20" t="s">
        <v>23</v>
      </c>
      <c r="C14" s="17">
        <v>20</v>
      </c>
      <c r="D14" s="17">
        <v>20</v>
      </c>
      <c r="E14" s="17">
        <v>20</v>
      </c>
      <c r="F14" s="17">
        <v>20</v>
      </c>
      <c r="G14" s="17">
        <v>20</v>
      </c>
      <c r="H14" s="25">
        <v>10</v>
      </c>
      <c r="I14" s="25">
        <v>30</v>
      </c>
      <c r="J14" s="25">
        <v>10</v>
      </c>
      <c r="K14" s="25">
        <v>30</v>
      </c>
      <c r="L14" s="22" t="s">
        <v>24</v>
      </c>
      <c r="M14" s="22">
        <v>3</v>
      </c>
      <c r="N14" s="6"/>
      <c r="O14" s="6"/>
      <c r="P14" s="7"/>
    </row>
    <row r="15" spans="1:16">
      <c r="A15" s="6"/>
      <c r="B15" s="20" t="s">
        <v>25</v>
      </c>
      <c r="C15" s="25"/>
      <c r="D15" s="25"/>
      <c r="E15" s="25"/>
      <c r="F15" s="25"/>
      <c r="G15" s="25"/>
      <c r="H15" s="25"/>
      <c r="I15" s="25"/>
      <c r="J15" s="25"/>
      <c r="K15" s="25"/>
      <c r="L15" s="22" t="s">
        <v>26</v>
      </c>
      <c r="M15" s="22"/>
      <c r="N15" s="6"/>
      <c r="O15" s="6"/>
      <c r="P15" s="7"/>
    </row>
    <row r="16" spans="1:16">
      <c r="A16" s="19" t="s">
        <v>27</v>
      </c>
      <c r="B16" s="20"/>
      <c r="C16" s="25"/>
      <c r="D16" s="25"/>
      <c r="E16" s="25"/>
      <c r="F16" s="25"/>
      <c r="G16" s="25"/>
      <c r="H16" s="25"/>
      <c r="I16" s="25"/>
      <c r="J16" s="25"/>
      <c r="K16" s="25"/>
      <c r="L16" s="22"/>
      <c r="M16" s="22"/>
      <c r="N16" s="6"/>
      <c r="O16" s="6"/>
      <c r="P16" s="7"/>
    </row>
    <row r="17" spans="1:16">
      <c r="A17" s="26"/>
      <c r="B17" s="27"/>
      <c r="C17" s="28"/>
      <c r="D17" s="28"/>
      <c r="E17" s="28"/>
      <c r="F17" s="28"/>
      <c r="G17" s="28"/>
      <c r="H17" s="28"/>
      <c r="I17" s="28"/>
      <c r="J17" s="28"/>
      <c r="K17" s="28"/>
      <c r="L17" s="28"/>
      <c r="M17" s="28"/>
      <c r="N17" s="6"/>
      <c r="O17" s="6"/>
      <c r="P17" s="7"/>
    </row>
    <row r="18" spans="1:16">
      <c r="A18" s="29" t="s">
        <v>28</v>
      </c>
      <c r="B18" s="30"/>
      <c r="C18" s="31"/>
      <c r="D18" s="31"/>
      <c r="E18" s="31"/>
      <c r="F18" s="31"/>
      <c r="G18" s="31"/>
      <c r="H18" s="31"/>
      <c r="I18" s="31"/>
      <c r="J18" s="31"/>
      <c r="K18" s="31"/>
      <c r="L18" s="31"/>
      <c r="M18" s="31"/>
      <c r="N18" s="7"/>
      <c r="O18" s="7"/>
      <c r="P18" s="7"/>
    </row>
    <row r="19" spans="1:16">
      <c r="A19" s="32"/>
      <c r="B19" s="32" t="s">
        <v>29</v>
      </c>
      <c r="C19" s="32"/>
      <c r="D19" s="7"/>
      <c r="E19" s="32"/>
      <c r="F19" s="32"/>
      <c r="G19" s="32"/>
      <c r="H19" s="32"/>
      <c r="I19" s="32"/>
      <c r="J19" s="32"/>
      <c r="K19" s="32"/>
      <c r="L19" s="33"/>
      <c r="M19" s="33"/>
      <c r="N19" s="7"/>
      <c r="O19" s="7"/>
      <c r="P19" s="7"/>
    </row>
    <row r="20" spans="1:16">
      <c r="A20" s="32"/>
      <c r="B20" s="32" t="s">
        <v>30</v>
      </c>
      <c r="C20" s="32"/>
      <c r="D20" s="7"/>
      <c r="E20" s="32"/>
      <c r="F20" s="32"/>
      <c r="G20" s="32"/>
      <c r="H20" s="32"/>
      <c r="I20" s="32"/>
      <c r="J20" s="32"/>
      <c r="K20" s="32"/>
      <c r="L20" s="33"/>
      <c r="M20" s="33"/>
      <c r="N20" s="7"/>
      <c r="O20" s="7"/>
      <c r="P20" s="7"/>
    </row>
    <row r="21" spans="1:16">
      <c r="A21" s="32"/>
      <c r="B21" s="32" t="s">
        <v>31</v>
      </c>
      <c r="C21" s="32"/>
      <c r="D21" s="7"/>
      <c r="E21" s="32"/>
      <c r="F21" s="32"/>
      <c r="G21" s="32"/>
      <c r="H21" s="32"/>
      <c r="I21" s="32"/>
      <c r="J21" s="32"/>
      <c r="K21" s="32"/>
      <c r="L21" s="33"/>
      <c r="M21" s="33"/>
      <c r="N21" s="7"/>
      <c r="O21" s="7"/>
      <c r="P21" s="7"/>
    </row>
    <row r="22" spans="1:16">
      <c r="A22" s="32"/>
      <c r="B22" s="32"/>
      <c r="C22" s="32"/>
      <c r="D22" s="7"/>
      <c r="E22" s="32"/>
      <c r="F22" s="32"/>
      <c r="G22" s="32"/>
      <c r="H22" s="32"/>
      <c r="I22" s="32"/>
      <c r="J22" s="32"/>
      <c r="K22" s="32"/>
      <c r="L22" s="33"/>
      <c r="M22" s="33"/>
      <c r="N22" s="7"/>
      <c r="O22" s="7"/>
      <c r="P22" s="7"/>
    </row>
    <row r="23" spans="1:16">
      <c r="A23" s="29" t="s">
        <v>32</v>
      </c>
      <c r="B23" s="31"/>
      <c r="C23" s="30"/>
      <c r="D23" s="7"/>
      <c r="E23" s="30"/>
      <c r="F23" s="30"/>
      <c r="G23" s="30"/>
      <c r="H23" s="30"/>
      <c r="I23" s="30"/>
      <c r="J23" s="30"/>
      <c r="K23" s="30"/>
      <c r="L23" s="30"/>
      <c r="M23" s="30"/>
      <c r="N23" s="7"/>
      <c r="O23" s="7"/>
      <c r="P23" s="7"/>
    </row>
    <row r="24" spans="1:16">
      <c r="A24" s="32"/>
      <c r="B24" s="32" t="s">
        <v>33</v>
      </c>
      <c r="C24" s="32"/>
      <c r="D24" s="7"/>
      <c r="E24" s="32"/>
      <c r="F24" s="32"/>
      <c r="G24" s="32"/>
      <c r="H24" s="32"/>
      <c r="I24" s="32"/>
      <c r="J24" s="32"/>
      <c r="K24" s="32"/>
      <c r="L24" s="33"/>
      <c r="M24" s="33"/>
      <c r="N24" s="7"/>
      <c r="O24" s="7"/>
      <c r="P24" s="7"/>
    </row>
    <row r="25" spans="1:16">
      <c r="A25" s="32"/>
      <c r="B25" s="32" t="s">
        <v>34</v>
      </c>
      <c r="C25" s="32"/>
      <c r="D25" s="7"/>
      <c r="E25" s="32"/>
      <c r="F25" s="32"/>
      <c r="G25" s="32"/>
      <c r="H25" s="32"/>
      <c r="I25" s="32"/>
      <c r="J25" s="32"/>
      <c r="K25" s="32"/>
      <c r="L25" s="33"/>
      <c r="M25" s="33"/>
      <c r="N25" s="7"/>
      <c r="O25" s="7"/>
      <c r="P25" s="7"/>
    </row>
    <row r="26" spans="1:16">
      <c r="A26" s="32"/>
      <c r="B26" s="32" t="s">
        <v>35</v>
      </c>
      <c r="C26" s="32"/>
      <c r="D26" s="7"/>
      <c r="E26" s="32"/>
      <c r="F26" s="32"/>
      <c r="G26" s="32"/>
      <c r="H26" s="32"/>
      <c r="I26" s="32"/>
      <c r="J26" s="32"/>
      <c r="K26" s="32"/>
      <c r="L26" s="33"/>
      <c r="M26" s="33"/>
      <c r="N26" s="7"/>
      <c r="O26" s="7"/>
      <c r="P26" s="7"/>
    </row>
    <row r="27" spans="1:16">
      <c r="A27" s="32"/>
      <c r="B27" s="32" t="s">
        <v>36</v>
      </c>
      <c r="C27" s="32"/>
      <c r="D27" s="7"/>
      <c r="E27" s="32"/>
      <c r="F27" s="32"/>
      <c r="G27" s="32"/>
      <c r="H27" s="32"/>
      <c r="I27" s="32"/>
      <c r="J27" s="32"/>
      <c r="K27" s="32"/>
      <c r="L27" s="33"/>
      <c r="M27" s="33"/>
      <c r="N27" s="7"/>
      <c r="O27" s="7"/>
      <c r="P27" s="7"/>
    </row>
    <row r="28" spans="1:16">
      <c r="A28" s="7"/>
      <c r="B28" s="7"/>
      <c r="C28" s="7"/>
      <c r="D28" s="7"/>
      <c r="E28" s="7"/>
      <c r="F28" s="7"/>
      <c r="G28" s="7"/>
      <c r="H28" s="7"/>
      <c r="I28" s="7"/>
      <c r="J28" s="7"/>
      <c r="K28" s="7"/>
      <c r="L28" s="34"/>
      <c r="M28" s="34"/>
      <c r="N28" s="7"/>
      <c r="O28" s="7"/>
      <c r="P28" s="7"/>
    </row>
    <row r="29" spans="1:16">
      <c r="A29" s="7"/>
      <c r="B29" s="7"/>
      <c r="C29" s="7"/>
      <c r="D29" s="7"/>
      <c r="E29" s="7"/>
      <c r="F29" s="7"/>
      <c r="G29" s="7"/>
      <c r="H29" s="7"/>
      <c r="I29" s="7"/>
      <c r="J29" s="7"/>
      <c r="K29" s="7"/>
      <c r="L29" s="34"/>
      <c r="M29" s="34"/>
      <c r="N29" s="7"/>
      <c r="O29" s="7"/>
      <c r="P29" s="7"/>
    </row>
    <row r="30" spans="1:16">
      <c r="A30" s="7"/>
      <c r="B30" s="7"/>
      <c r="C30" s="7"/>
      <c r="D30" s="7"/>
      <c r="E30" s="7"/>
      <c r="F30" s="7"/>
      <c r="G30" s="7"/>
      <c r="H30" s="7"/>
      <c r="I30" s="7"/>
      <c r="J30" s="7"/>
      <c r="K30" s="7"/>
      <c r="L30" s="34"/>
      <c r="M30" s="34"/>
      <c r="N30" s="7"/>
      <c r="O30" s="7"/>
      <c r="P30" s="7"/>
    </row>
    <row r="31" spans="1:16">
      <c r="A31" s="7"/>
      <c r="B31" s="7"/>
      <c r="C31" s="7"/>
      <c r="D31" s="7"/>
      <c r="E31" s="7"/>
      <c r="F31" s="7"/>
      <c r="G31" s="7"/>
      <c r="H31" s="7"/>
      <c r="I31" s="7"/>
      <c r="J31" s="7"/>
      <c r="K31" s="7"/>
      <c r="L31" s="34"/>
      <c r="M31" s="34"/>
      <c r="N31" s="7"/>
      <c r="O31" s="7"/>
      <c r="P31"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B077E-2DD0-42A4-8E36-065425FCECA6}">
  <sheetPr>
    <tabColor theme="4" tint="0.39997558519241921"/>
  </sheetPr>
  <dimension ref="A1:O29"/>
  <sheetViews>
    <sheetView topLeftCell="A2" workbookViewId="0">
      <selection activeCell="B12" sqref="B12"/>
    </sheetView>
  </sheetViews>
  <sheetFormatPr defaultRowHeight="14.4"/>
  <cols>
    <col min="2" max="2" width="56.77734375" customWidth="1"/>
  </cols>
  <sheetData>
    <row r="1" spans="1:15">
      <c r="A1" s="35" t="s">
        <v>0</v>
      </c>
      <c r="B1" s="36"/>
      <c r="C1" s="82" t="s">
        <v>37</v>
      </c>
      <c r="D1" s="83"/>
      <c r="E1" s="83"/>
      <c r="F1" s="83"/>
      <c r="G1" s="83"/>
      <c r="H1" s="83"/>
      <c r="I1" s="83"/>
      <c r="J1" s="83"/>
      <c r="K1" s="83"/>
      <c r="L1" s="7"/>
      <c r="M1" s="7"/>
      <c r="N1" s="7"/>
      <c r="O1" s="7"/>
    </row>
    <row r="2" spans="1:15">
      <c r="A2" s="36" t="s">
        <v>2</v>
      </c>
      <c r="B2" s="36"/>
      <c r="C2" s="37">
        <v>2020</v>
      </c>
      <c r="D2" s="37">
        <v>2030</v>
      </c>
      <c r="E2" s="37">
        <v>2050</v>
      </c>
      <c r="F2" s="37">
        <v>2020</v>
      </c>
      <c r="G2" s="37">
        <v>2020</v>
      </c>
      <c r="H2" s="37">
        <v>2050</v>
      </c>
      <c r="I2" s="37">
        <v>2050</v>
      </c>
      <c r="J2" s="37" t="s">
        <v>3</v>
      </c>
      <c r="K2" s="37" t="s">
        <v>4</v>
      </c>
      <c r="L2" s="7"/>
      <c r="M2" s="7"/>
      <c r="N2" s="7"/>
      <c r="O2" s="7"/>
    </row>
    <row r="3" spans="1:15">
      <c r="A3" s="38" t="s">
        <v>5</v>
      </c>
      <c r="B3" s="36"/>
      <c r="C3" s="37" t="s">
        <v>38</v>
      </c>
      <c r="D3" s="37" t="s">
        <v>38</v>
      </c>
      <c r="E3" s="37" t="s">
        <v>38</v>
      </c>
      <c r="F3" s="37" t="s">
        <v>39</v>
      </c>
      <c r="G3" s="37" t="s">
        <v>40</v>
      </c>
      <c r="H3" s="37" t="s">
        <v>39</v>
      </c>
      <c r="I3" s="37" t="s">
        <v>40</v>
      </c>
      <c r="J3" s="37" t="s">
        <v>9</v>
      </c>
      <c r="K3" s="37" t="s">
        <v>9</v>
      </c>
      <c r="L3" s="7"/>
      <c r="M3" s="7"/>
      <c r="N3" s="7"/>
      <c r="O3" s="7"/>
    </row>
    <row r="4" spans="1:15">
      <c r="A4" s="39" t="s">
        <v>10</v>
      </c>
      <c r="B4" s="39" t="s">
        <v>11</v>
      </c>
      <c r="C4" s="40"/>
      <c r="D4" s="41"/>
      <c r="E4" s="41"/>
      <c r="F4" s="40"/>
      <c r="G4" s="40"/>
      <c r="H4" s="40"/>
      <c r="I4" s="40"/>
      <c r="J4" s="42"/>
      <c r="K4" s="42"/>
      <c r="L4" s="7"/>
      <c r="M4" s="7"/>
      <c r="N4" s="7"/>
      <c r="O4" s="7"/>
    </row>
    <row r="5" spans="1:15">
      <c r="A5" s="43" t="s">
        <v>12</v>
      </c>
      <c r="B5" s="43"/>
      <c r="C5" s="44"/>
      <c r="D5" s="44"/>
      <c r="E5" s="44"/>
      <c r="F5" s="45"/>
      <c r="G5" s="45"/>
      <c r="H5" s="45"/>
      <c r="I5" s="45"/>
      <c r="J5" s="46"/>
      <c r="K5" s="46"/>
      <c r="L5" s="7"/>
      <c r="M5" s="7"/>
      <c r="N5" s="7"/>
      <c r="O5" s="7"/>
    </row>
    <row r="6" spans="1:15">
      <c r="A6" s="43"/>
      <c r="B6" s="47" t="s">
        <v>41</v>
      </c>
      <c r="C6" s="48">
        <v>90</v>
      </c>
      <c r="D6" s="48">
        <v>90</v>
      </c>
      <c r="E6" s="48">
        <v>80</v>
      </c>
      <c r="F6" s="49">
        <v>80</v>
      </c>
      <c r="G6" s="49">
        <v>200</v>
      </c>
      <c r="H6" s="49">
        <v>60</v>
      </c>
      <c r="I6" s="49">
        <v>160</v>
      </c>
      <c r="J6" s="50" t="s">
        <v>17</v>
      </c>
      <c r="K6" s="50">
        <v>1</v>
      </c>
      <c r="L6" s="7"/>
      <c r="M6" s="7"/>
      <c r="N6" s="7"/>
      <c r="O6" s="7"/>
    </row>
    <row r="7" spans="1:15">
      <c r="A7" s="43"/>
      <c r="B7" s="47" t="s">
        <v>42</v>
      </c>
      <c r="C7" s="51">
        <v>180</v>
      </c>
      <c r="D7" s="52">
        <v>180</v>
      </c>
      <c r="E7" s="52">
        <v>150</v>
      </c>
      <c r="F7" s="51">
        <v>160</v>
      </c>
      <c r="G7" s="51">
        <v>280</v>
      </c>
      <c r="H7" s="51">
        <v>140</v>
      </c>
      <c r="I7" s="51">
        <v>240</v>
      </c>
      <c r="J7" s="50" t="s">
        <v>17</v>
      </c>
      <c r="K7" s="50">
        <v>1</v>
      </c>
      <c r="L7" s="7"/>
      <c r="M7" s="7"/>
      <c r="N7" s="7"/>
      <c r="O7" s="7"/>
    </row>
    <row r="8" spans="1:15">
      <c r="A8" s="43"/>
      <c r="B8" s="47" t="s">
        <v>43</v>
      </c>
      <c r="C8" s="49">
        <v>40</v>
      </c>
      <c r="D8" s="49">
        <v>40</v>
      </c>
      <c r="E8" s="49">
        <v>40</v>
      </c>
      <c r="F8" s="49"/>
      <c r="G8" s="49"/>
      <c r="H8" s="49"/>
      <c r="I8" s="49"/>
      <c r="J8" s="50"/>
      <c r="K8" s="50">
        <v>2</v>
      </c>
      <c r="L8" s="7"/>
      <c r="M8" s="7"/>
      <c r="N8" s="7"/>
      <c r="O8" s="7"/>
    </row>
    <row r="9" spans="1:15">
      <c r="A9" s="43"/>
      <c r="B9" s="53" t="s">
        <v>14</v>
      </c>
      <c r="C9" s="49">
        <v>2</v>
      </c>
      <c r="D9" s="49">
        <v>2</v>
      </c>
      <c r="E9" s="49">
        <v>2</v>
      </c>
      <c r="F9" s="49">
        <v>1.5</v>
      </c>
      <c r="G9" s="49">
        <v>2.5</v>
      </c>
      <c r="H9" s="49">
        <v>1.5</v>
      </c>
      <c r="I9" s="49">
        <v>2.5</v>
      </c>
      <c r="J9" s="50"/>
      <c r="K9" s="50"/>
      <c r="L9" s="7"/>
      <c r="M9" s="7"/>
      <c r="N9" s="7"/>
      <c r="O9" s="7"/>
    </row>
    <row r="10" spans="1:15">
      <c r="A10" s="43" t="s">
        <v>15</v>
      </c>
      <c r="B10" s="6"/>
      <c r="C10" s="44"/>
      <c r="D10" s="44"/>
      <c r="E10" s="44"/>
      <c r="F10" s="44"/>
      <c r="G10" s="44"/>
      <c r="H10" s="44"/>
      <c r="I10" s="44"/>
      <c r="J10" s="46"/>
      <c r="K10" s="46"/>
      <c r="L10" s="7"/>
      <c r="M10" s="7"/>
      <c r="N10" s="7"/>
      <c r="O10" s="7"/>
    </row>
    <row r="11" spans="1:15">
      <c r="A11" s="43"/>
      <c r="B11" s="54" t="s">
        <v>44</v>
      </c>
      <c r="C11" s="49">
        <v>9560</v>
      </c>
      <c r="D11" s="49">
        <v>9082</v>
      </c>
      <c r="E11" s="49">
        <v>7648</v>
      </c>
      <c r="F11" s="49">
        <v>6692</v>
      </c>
      <c r="G11" s="49">
        <v>12428</v>
      </c>
      <c r="H11" s="49">
        <v>4780</v>
      </c>
      <c r="I11" s="49">
        <v>9560</v>
      </c>
      <c r="J11" s="50" t="s">
        <v>22</v>
      </c>
      <c r="K11" s="50">
        <v>2.8679999999999999</v>
      </c>
      <c r="L11" s="7"/>
      <c r="M11" s="7"/>
      <c r="N11" s="7"/>
      <c r="O11" s="7"/>
    </row>
    <row r="12" spans="1:15">
      <c r="A12" s="43"/>
      <c r="B12" s="54" t="s">
        <v>45</v>
      </c>
      <c r="C12" s="49">
        <v>6214</v>
      </c>
      <c r="D12" s="49">
        <v>5927.2</v>
      </c>
      <c r="E12" s="49">
        <v>4780</v>
      </c>
      <c r="F12" s="49">
        <v>4780</v>
      </c>
      <c r="G12" s="49">
        <v>6214</v>
      </c>
      <c r="H12" s="49">
        <v>2868</v>
      </c>
      <c r="I12" s="49">
        <v>6214</v>
      </c>
      <c r="J12" s="50" t="s">
        <v>22</v>
      </c>
      <c r="K12" s="50">
        <v>2.8679999999999999</v>
      </c>
      <c r="L12" s="7"/>
      <c r="M12" s="7"/>
      <c r="N12" s="7"/>
      <c r="O12" s="7"/>
    </row>
    <row r="13" spans="1:15">
      <c r="A13" s="43"/>
      <c r="B13" s="55" t="s">
        <v>46</v>
      </c>
      <c r="C13" s="48">
        <v>456.96799999999996</v>
      </c>
      <c r="D13" s="48">
        <v>434.11959999999999</v>
      </c>
      <c r="E13" s="48">
        <v>365.57440000000003</v>
      </c>
      <c r="F13" s="48">
        <v>319.87760000000003</v>
      </c>
      <c r="G13" s="48">
        <v>594.05840000000001</v>
      </c>
      <c r="H13" s="48">
        <v>228.48399999999998</v>
      </c>
      <c r="I13" s="48">
        <v>456.96799999999996</v>
      </c>
      <c r="J13" s="50" t="s">
        <v>24</v>
      </c>
      <c r="K13" s="50">
        <v>2.8679999999999999</v>
      </c>
      <c r="L13" s="7"/>
      <c r="M13" s="7"/>
      <c r="N13" s="7"/>
      <c r="O13" s="7"/>
    </row>
    <row r="14" spans="1:15">
      <c r="A14" s="43"/>
      <c r="B14" s="55" t="s">
        <v>47</v>
      </c>
      <c r="C14" s="48">
        <v>297.0292</v>
      </c>
      <c r="D14" s="48">
        <v>283.32015999999999</v>
      </c>
      <c r="E14" s="48">
        <v>228.48399999999998</v>
      </c>
      <c r="F14" s="48">
        <v>228.48399999999998</v>
      </c>
      <c r="G14" s="48">
        <v>297.0292</v>
      </c>
      <c r="H14" s="48">
        <v>137.09039999999999</v>
      </c>
      <c r="I14" s="48">
        <v>297.0292</v>
      </c>
      <c r="J14" s="50" t="s">
        <v>24</v>
      </c>
      <c r="K14" s="50">
        <v>2.8679999999999999</v>
      </c>
      <c r="L14" s="7"/>
      <c r="M14" s="7"/>
      <c r="N14" s="7"/>
      <c r="O14" s="7"/>
    </row>
    <row r="15" spans="1:15">
      <c r="A15" s="43"/>
      <c r="B15" s="55" t="s">
        <v>48</v>
      </c>
      <c r="C15" s="49">
        <v>0</v>
      </c>
      <c r="D15" s="49">
        <v>0</v>
      </c>
      <c r="E15" s="49">
        <v>0</v>
      </c>
      <c r="F15" s="49">
        <v>0</v>
      </c>
      <c r="G15" s="49">
        <v>0</v>
      </c>
      <c r="H15" s="49">
        <v>0</v>
      </c>
      <c r="I15" s="49">
        <v>0</v>
      </c>
      <c r="J15" s="50" t="s">
        <v>26</v>
      </c>
      <c r="K15" s="50">
        <v>0</v>
      </c>
      <c r="L15" s="7"/>
      <c r="M15" s="7"/>
      <c r="N15" s="7"/>
      <c r="O15" s="7"/>
    </row>
    <row r="16" spans="1:15">
      <c r="A16" s="43"/>
      <c r="B16" s="55" t="s">
        <v>49</v>
      </c>
      <c r="C16" s="48">
        <v>0</v>
      </c>
      <c r="D16" s="48">
        <v>0</v>
      </c>
      <c r="E16" s="48">
        <v>0</v>
      </c>
      <c r="F16" s="49">
        <v>0</v>
      </c>
      <c r="G16" s="48">
        <v>0</v>
      </c>
      <c r="H16" s="49">
        <v>0</v>
      </c>
      <c r="I16" s="48">
        <v>0</v>
      </c>
      <c r="J16" s="50" t="s">
        <v>26</v>
      </c>
      <c r="K16" s="50">
        <v>0</v>
      </c>
      <c r="L16" s="7"/>
      <c r="M16" s="7"/>
      <c r="N16" s="7"/>
      <c r="O16" s="7"/>
    </row>
    <row r="17" spans="1:15">
      <c r="A17" s="43" t="s">
        <v>50</v>
      </c>
      <c r="B17" s="43"/>
      <c r="C17" s="49"/>
      <c r="D17" s="49"/>
      <c r="E17" s="49"/>
      <c r="F17" s="49"/>
      <c r="G17" s="49"/>
      <c r="H17" s="49"/>
      <c r="I17" s="49"/>
      <c r="J17" s="50"/>
      <c r="K17" s="50"/>
      <c r="L17" s="7"/>
      <c r="M17" s="7"/>
      <c r="N17" s="7"/>
      <c r="O17" s="7"/>
    </row>
    <row r="18" spans="1:15">
      <c r="A18" s="6"/>
      <c r="B18" s="56"/>
      <c r="C18" s="57"/>
      <c r="D18" s="57"/>
      <c r="E18" s="57"/>
      <c r="F18" s="57"/>
      <c r="G18" s="57"/>
      <c r="H18" s="57"/>
      <c r="I18" s="57"/>
      <c r="J18" s="57"/>
      <c r="K18" s="57"/>
      <c r="L18" s="7"/>
      <c r="M18" s="7"/>
      <c r="N18" s="7"/>
      <c r="O18" s="7"/>
    </row>
    <row r="19" spans="1:15">
      <c r="A19" s="58" t="s">
        <v>28</v>
      </c>
      <c r="B19" s="7"/>
      <c r="C19" s="7"/>
      <c r="D19" s="7"/>
      <c r="E19" s="7"/>
      <c r="F19" s="7"/>
      <c r="G19" s="7"/>
      <c r="H19" s="7"/>
      <c r="I19" s="7"/>
      <c r="J19" s="7"/>
      <c r="K19" s="7"/>
      <c r="L19" s="7"/>
      <c r="M19" s="7"/>
      <c r="N19" s="7"/>
      <c r="O19" s="7"/>
    </row>
    <row r="20" spans="1:15">
      <c r="A20" s="59"/>
      <c r="B20" s="60" t="s">
        <v>51</v>
      </c>
      <c r="C20" s="61"/>
      <c r="D20" s="61"/>
      <c r="E20" s="61"/>
      <c r="F20" s="61"/>
      <c r="G20" s="61"/>
      <c r="H20" s="61"/>
      <c r="I20" s="61"/>
      <c r="J20" s="61"/>
      <c r="K20" s="61"/>
      <c r="L20" s="7"/>
      <c r="M20" s="7"/>
      <c r="N20" s="7"/>
      <c r="O20" s="7"/>
    </row>
    <row r="21" spans="1:15">
      <c r="A21" s="59"/>
      <c r="B21" s="60" t="s">
        <v>52</v>
      </c>
      <c r="C21" s="61"/>
      <c r="D21" s="61"/>
      <c r="E21" s="61"/>
      <c r="F21" s="61"/>
      <c r="G21" s="61"/>
      <c r="H21" s="61"/>
      <c r="I21" s="61"/>
      <c r="J21" s="61"/>
      <c r="K21" s="61"/>
      <c r="L21" s="7"/>
      <c r="M21" s="7"/>
      <c r="N21" s="7"/>
      <c r="O21" s="7"/>
    </row>
    <row r="22" spans="1:15">
      <c r="A22" s="59"/>
      <c r="B22" s="60" t="s">
        <v>53</v>
      </c>
      <c r="C22" s="61"/>
      <c r="D22" s="61"/>
      <c r="E22" s="61"/>
      <c r="F22" s="61"/>
      <c r="G22" s="61"/>
      <c r="H22" s="61"/>
      <c r="I22" s="61"/>
      <c r="J22" s="61"/>
      <c r="K22" s="61"/>
      <c r="L22" s="7"/>
      <c r="M22" s="7"/>
      <c r="N22" s="7"/>
      <c r="O22" s="7"/>
    </row>
    <row r="23" spans="1:15">
      <c r="A23" s="59"/>
      <c r="B23" s="61"/>
      <c r="C23" s="61"/>
      <c r="D23" s="61"/>
      <c r="E23" s="61"/>
      <c r="F23" s="61"/>
      <c r="G23" s="61"/>
      <c r="H23" s="61"/>
      <c r="I23" s="61"/>
      <c r="J23" s="61"/>
      <c r="K23" s="61"/>
      <c r="L23" s="7"/>
      <c r="M23" s="7"/>
      <c r="N23" s="7"/>
      <c r="O23" s="7"/>
    </row>
    <row r="24" spans="1:15">
      <c r="A24" s="58" t="s">
        <v>32</v>
      </c>
      <c r="B24" s="7"/>
      <c r="C24" s="62"/>
      <c r="D24" s="62"/>
      <c r="E24" s="62"/>
      <c r="F24" s="62"/>
      <c r="G24" s="62"/>
      <c r="H24" s="62"/>
      <c r="I24" s="62"/>
      <c r="J24" s="62"/>
      <c r="K24" s="62"/>
      <c r="L24" s="7"/>
      <c r="M24" s="7"/>
      <c r="N24" s="7"/>
      <c r="O24" s="7"/>
    </row>
    <row r="25" spans="1:15">
      <c r="A25" s="59"/>
      <c r="B25" s="63" t="s">
        <v>54</v>
      </c>
      <c r="C25" s="64"/>
      <c r="D25" s="64"/>
      <c r="E25" s="64"/>
      <c r="F25" s="64"/>
      <c r="G25" s="64"/>
      <c r="H25" s="64"/>
      <c r="I25" s="64"/>
      <c r="J25" s="64"/>
      <c r="K25" s="64"/>
      <c r="L25" s="7"/>
      <c r="M25" s="7"/>
      <c r="N25" s="7"/>
      <c r="O25" s="7"/>
    </row>
    <row r="26" spans="1:15">
      <c r="A26" s="59"/>
      <c r="B26" s="63" t="s">
        <v>55</v>
      </c>
      <c r="C26" s="64"/>
      <c r="D26" s="64"/>
      <c r="E26" s="64"/>
      <c r="F26" s="64"/>
      <c r="G26" s="64"/>
      <c r="H26" s="64"/>
      <c r="I26" s="64"/>
      <c r="J26" s="64"/>
      <c r="K26" s="64"/>
      <c r="L26" s="7"/>
      <c r="M26" s="7"/>
      <c r="N26" s="7"/>
      <c r="O26" s="7"/>
    </row>
    <row r="27" spans="1:15">
      <c r="A27" s="59"/>
      <c r="B27" s="63" t="s">
        <v>56</v>
      </c>
      <c r="C27" s="64"/>
      <c r="D27" s="64"/>
      <c r="E27" s="64"/>
      <c r="F27" s="64"/>
      <c r="G27" s="64"/>
      <c r="H27" s="64"/>
      <c r="I27" s="64"/>
      <c r="J27" s="64"/>
      <c r="K27" s="64"/>
      <c r="L27" s="7"/>
      <c r="M27" s="7"/>
      <c r="N27" s="7"/>
      <c r="O27" s="7"/>
    </row>
    <row r="28" spans="1:15">
      <c r="A28" s="59"/>
      <c r="B28" s="63" t="s">
        <v>57</v>
      </c>
      <c r="C28" s="64"/>
      <c r="D28" s="64"/>
      <c r="E28" s="64"/>
      <c r="F28" s="64"/>
      <c r="G28" s="64"/>
      <c r="H28" s="64"/>
      <c r="I28" s="64"/>
      <c r="J28" s="64"/>
      <c r="K28" s="64"/>
      <c r="L28" s="7"/>
      <c r="M28" s="7"/>
      <c r="N28" s="7"/>
      <c r="O28" s="7"/>
    </row>
    <row r="29" spans="1:15">
      <c r="A29" s="7"/>
      <c r="B29" s="7"/>
      <c r="C29" s="7"/>
      <c r="D29" s="7"/>
      <c r="E29" s="7"/>
      <c r="F29" s="7"/>
      <c r="G29" s="7"/>
      <c r="H29" s="7"/>
      <c r="I29" s="7"/>
      <c r="J29" s="7"/>
      <c r="K29" s="7"/>
      <c r="L29" s="7"/>
      <c r="M29" s="7"/>
      <c r="N29" s="7"/>
      <c r="O29" s="7"/>
    </row>
  </sheetData>
  <mergeCells count="1">
    <mergeCell ref="C1:K1"/>
  </mergeCells>
  <hyperlinks>
    <hyperlink ref="C1" location="INDEX" display="CO₂ ship transportation" xr:uid="{AA5662FE-BA62-4407-B0C6-3538B600835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E9185-B375-4A25-B8DF-50BF26E0D4C4}">
  <sheetPr>
    <tabColor theme="5" tint="0.39997558519241921"/>
  </sheetPr>
  <dimension ref="B2:T119"/>
  <sheetViews>
    <sheetView tabSelected="1" topLeftCell="A4" zoomScale="57" workbookViewId="0">
      <selection activeCell="F8" sqref="F8"/>
    </sheetView>
  </sheetViews>
  <sheetFormatPr defaultRowHeight="14.4"/>
  <cols>
    <col min="2" max="2" width="9" bestFit="1" customWidth="1"/>
    <col min="3" max="3" width="57.77734375" customWidth="1"/>
    <col min="4" max="4" width="13.88671875" bestFit="1" customWidth="1"/>
    <col min="6" max="6" width="13.88671875" bestFit="1" customWidth="1"/>
    <col min="12" max="12" width="32.6640625" bestFit="1" customWidth="1"/>
    <col min="13" max="14" width="9" bestFit="1" customWidth="1"/>
    <col min="16" max="16" width="9" bestFit="1" customWidth="1"/>
    <col min="17" max="17" width="11.6640625" bestFit="1" customWidth="1"/>
    <col min="18" max="18" width="9" bestFit="1" customWidth="1"/>
    <col min="19" max="20" width="13.88671875" bestFit="1" customWidth="1"/>
  </cols>
  <sheetData>
    <row r="2" spans="3:20" ht="18">
      <c r="D2" s="65" t="s">
        <v>58</v>
      </c>
      <c r="H2" t="s">
        <v>59</v>
      </c>
      <c r="M2" s="65" t="s">
        <v>60</v>
      </c>
    </row>
    <row r="3" spans="3:20">
      <c r="M3" t="s">
        <v>61</v>
      </c>
    </row>
    <row r="5" spans="3:20">
      <c r="C5" s="20" t="s">
        <v>13</v>
      </c>
      <c r="D5" s="17">
        <v>50</v>
      </c>
      <c r="L5" s="47" t="s">
        <v>43</v>
      </c>
      <c r="M5" s="49">
        <v>40</v>
      </c>
    </row>
    <row r="6" spans="3:20">
      <c r="C6" s="20" t="s">
        <v>14</v>
      </c>
      <c r="D6" s="17">
        <v>1</v>
      </c>
      <c r="L6" s="53" t="s">
        <v>14</v>
      </c>
      <c r="M6" s="49">
        <v>2</v>
      </c>
    </row>
    <row r="8" spans="3:20">
      <c r="C8" s="20" t="s">
        <v>20</v>
      </c>
      <c r="D8" s="17">
        <v>13</v>
      </c>
      <c r="F8">
        <f>D8/(8760*1000)</f>
        <v>1.4840182648401826E-6</v>
      </c>
      <c r="G8" t="s">
        <v>62</v>
      </c>
      <c r="Q8" t="s">
        <v>63</v>
      </c>
    </row>
    <row r="9" spans="3:20">
      <c r="C9" s="20" t="s">
        <v>21</v>
      </c>
      <c r="D9" s="17">
        <v>33</v>
      </c>
      <c r="F9">
        <f>D9/(8760*1000)</f>
        <v>3.7671232876712327E-6</v>
      </c>
      <c r="G9" t="s">
        <v>62</v>
      </c>
      <c r="M9">
        <v>2030</v>
      </c>
      <c r="N9">
        <v>2050</v>
      </c>
    </row>
    <row r="10" spans="3:20">
      <c r="L10" s="47" t="s">
        <v>41</v>
      </c>
      <c r="M10" s="48">
        <v>90</v>
      </c>
      <c r="N10" s="48">
        <v>80</v>
      </c>
      <c r="P10">
        <f>M10/700</f>
        <v>0.12857142857142856</v>
      </c>
      <c r="Q10">
        <f>N10/700</f>
        <v>0.11428571428571428</v>
      </c>
      <c r="S10" t="s">
        <v>64</v>
      </c>
    </row>
    <row r="11" spans="3:20">
      <c r="C11" s="20" t="s">
        <v>23</v>
      </c>
      <c r="D11" s="17">
        <v>20</v>
      </c>
      <c r="F11">
        <f t="shared" ref="F11" si="0">D11/(8760*1000)</f>
        <v>2.2831050228310503E-6</v>
      </c>
      <c r="G11" t="s">
        <v>65</v>
      </c>
      <c r="L11" s="47" t="s">
        <v>42</v>
      </c>
      <c r="M11" s="52">
        <v>180</v>
      </c>
      <c r="N11" s="52">
        <v>150</v>
      </c>
      <c r="P11">
        <f>M11/700</f>
        <v>0.25714285714285712</v>
      </c>
      <c r="Q11">
        <f>N11/700</f>
        <v>0.21428571428571427</v>
      </c>
    </row>
    <row r="13" spans="3:20">
      <c r="L13" s="54" t="s">
        <v>44</v>
      </c>
      <c r="M13" s="49">
        <v>9082</v>
      </c>
      <c r="N13" s="49">
        <v>7648</v>
      </c>
    </row>
    <row r="14" spans="3:20">
      <c r="L14" s="54" t="s">
        <v>45</v>
      </c>
      <c r="M14" s="49">
        <v>5927.2</v>
      </c>
      <c r="N14" s="49">
        <v>4780</v>
      </c>
      <c r="P14" t="s">
        <v>66</v>
      </c>
      <c r="Q14">
        <f>P10*200</f>
        <v>25.714285714285712</v>
      </c>
      <c r="R14">
        <f>Q10*200</f>
        <v>22.857142857142858</v>
      </c>
      <c r="T14" t="s">
        <v>67</v>
      </c>
    </row>
    <row r="15" spans="3:20">
      <c r="L15" s="55" t="s">
        <v>46</v>
      </c>
      <c r="M15" s="48">
        <v>434.11959999999999</v>
      </c>
      <c r="N15" s="48">
        <v>365.57440000000003</v>
      </c>
      <c r="Q15">
        <f>P11*200</f>
        <v>51.428571428571423</v>
      </c>
      <c r="R15">
        <f>Q11*200</f>
        <v>42.857142857142854</v>
      </c>
    </row>
    <row r="16" spans="3:20">
      <c r="L16" s="55" t="s">
        <v>47</v>
      </c>
      <c r="M16" s="48">
        <v>283.32015999999999</v>
      </c>
      <c r="N16" s="48">
        <v>228.48399999999998</v>
      </c>
    </row>
    <row r="18" spans="2:20">
      <c r="Q18" t="s">
        <v>68</v>
      </c>
      <c r="S18">
        <f>Q14*$Q$19</f>
        <v>9.2571428571428554E-5</v>
      </c>
      <c r="T18">
        <f>R14*$Q$19</f>
        <v>8.2285714285714278E-5</v>
      </c>
    </row>
    <row r="19" spans="2:20">
      <c r="B19" t="s">
        <v>69</v>
      </c>
      <c r="C19" t="s">
        <v>70</v>
      </c>
      <c r="D19" t="s">
        <v>71</v>
      </c>
      <c r="Q19">
        <v>3.5999999999999998E-6</v>
      </c>
      <c r="S19">
        <f>Q15*$Q$19</f>
        <v>1.8514285714285711E-4</v>
      </c>
      <c r="T19">
        <f>R15*$Q$19</f>
        <v>1.5428571428571428E-4</v>
      </c>
    </row>
    <row r="20" spans="2:20">
      <c r="B20">
        <v>10</v>
      </c>
      <c r="C20">
        <f>$F$9*B20*1000</f>
        <v>3.7671232876712327E-2</v>
      </c>
      <c r="D20">
        <f>B20*$F$11</f>
        <v>2.2831050228310503E-5</v>
      </c>
    </row>
    <row r="21" spans="2:20">
      <c r="B21">
        <v>20</v>
      </c>
      <c r="C21">
        <f t="shared" ref="C21:C84" si="1">$F$9*B21*1000</f>
        <v>7.5342465753424653E-2</v>
      </c>
      <c r="D21">
        <f t="shared" ref="D21:D84" si="2">B21*$F$11</f>
        <v>4.5662100456621006E-5</v>
      </c>
    </row>
    <row r="22" spans="2:20">
      <c r="B22">
        <v>30</v>
      </c>
      <c r="C22">
        <f t="shared" si="1"/>
        <v>0.11301369863013699</v>
      </c>
      <c r="D22">
        <f t="shared" si="2"/>
        <v>6.8493150684931502E-5</v>
      </c>
    </row>
    <row r="23" spans="2:20">
      <c r="B23">
        <v>40</v>
      </c>
      <c r="C23">
        <f t="shared" si="1"/>
        <v>0.15068493150684931</v>
      </c>
      <c r="D23">
        <f t="shared" si="2"/>
        <v>9.1324200913242012E-5</v>
      </c>
    </row>
    <row r="24" spans="2:20">
      <c r="B24">
        <v>50</v>
      </c>
      <c r="C24">
        <f t="shared" si="1"/>
        <v>0.18835616438356162</v>
      </c>
      <c r="D24">
        <f t="shared" si="2"/>
        <v>1.1415525114155252E-4</v>
      </c>
    </row>
    <row r="25" spans="2:20">
      <c r="B25">
        <v>60</v>
      </c>
      <c r="C25">
        <f t="shared" si="1"/>
        <v>0.22602739726027399</v>
      </c>
      <c r="D25">
        <f t="shared" si="2"/>
        <v>1.36986301369863E-4</v>
      </c>
    </row>
    <row r="26" spans="2:20">
      <c r="B26">
        <v>70</v>
      </c>
      <c r="C26">
        <f t="shared" si="1"/>
        <v>0.2636986301369863</v>
      </c>
      <c r="D26">
        <f t="shared" si="2"/>
        <v>1.5981735159817351E-4</v>
      </c>
    </row>
    <row r="27" spans="2:20">
      <c r="B27">
        <v>80</v>
      </c>
      <c r="C27">
        <f t="shared" si="1"/>
        <v>0.30136986301369861</v>
      </c>
      <c r="D27">
        <f t="shared" si="2"/>
        <v>1.8264840182648402E-4</v>
      </c>
    </row>
    <row r="28" spans="2:20">
      <c r="B28">
        <v>90</v>
      </c>
      <c r="C28">
        <f t="shared" si="1"/>
        <v>0.33904109589041093</v>
      </c>
      <c r="D28">
        <f t="shared" si="2"/>
        <v>2.0547945205479453E-4</v>
      </c>
    </row>
    <row r="29" spans="2:20">
      <c r="B29">
        <v>100</v>
      </c>
      <c r="C29">
        <f t="shared" si="1"/>
        <v>0.37671232876712324</v>
      </c>
      <c r="D29">
        <f t="shared" si="2"/>
        <v>2.2831050228310504E-4</v>
      </c>
    </row>
    <row r="30" spans="2:20">
      <c r="B30">
        <v>110</v>
      </c>
      <c r="C30">
        <f t="shared" si="1"/>
        <v>0.41438356164383561</v>
      </c>
      <c r="D30">
        <f t="shared" si="2"/>
        <v>2.5114155251141555E-4</v>
      </c>
    </row>
    <row r="31" spans="2:20">
      <c r="B31">
        <v>120</v>
      </c>
      <c r="C31">
        <f t="shared" si="1"/>
        <v>0.45205479452054798</v>
      </c>
      <c r="D31">
        <f t="shared" si="2"/>
        <v>2.7397260273972601E-4</v>
      </c>
    </row>
    <row r="32" spans="2:20">
      <c r="B32">
        <v>130</v>
      </c>
      <c r="C32">
        <f t="shared" si="1"/>
        <v>0.48972602739726023</v>
      </c>
      <c r="D32">
        <f t="shared" si="2"/>
        <v>2.9680365296803652E-4</v>
      </c>
    </row>
    <row r="33" spans="2:4">
      <c r="B33">
        <v>140</v>
      </c>
      <c r="C33">
        <f t="shared" si="1"/>
        <v>0.5273972602739726</v>
      </c>
      <c r="D33">
        <f t="shared" si="2"/>
        <v>3.1963470319634703E-4</v>
      </c>
    </row>
    <row r="34" spans="2:4">
      <c r="B34">
        <v>150</v>
      </c>
      <c r="C34">
        <f t="shared" si="1"/>
        <v>0.56506849315068497</v>
      </c>
      <c r="D34">
        <f t="shared" si="2"/>
        <v>3.4246575342465754E-4</v>
      </c>
    </row>
    <row r="35" spans="2:4">
      <c r="B35">
        <v>160</v>
      </c>
      <c r="C35">
        <f t="shared" si="1"/>
        <v>0.60273972602739723</v>
      </c>
      <c r="D35">
        <f t="shared" si="2"/>
        <v>3.6529680365296805E-4</v>
      </c>
    </row>
    <row r="36" spans="2:4">
      <c r="B36">
        <v>170</v>
      </c>
      <c r="C36">
        <f t="shared" si="1"/>
        <v>0.6404109589041096</v>
      </c>
      <c r="D36">
        <f t="shared" si="2"/>
        <v>3.8812785388127856E-4</v>
      </c>
    </row>
    <row r="37" spans="2:4">
      <c r="B37">
        <v>180</v>
      </c>
      <c r="C37">
        <f t="shared" si="1"/>
        <v>0.67808219178082185</v>
      </c>
      <c r="D37">
        <f t="shared" si="2"/>
        <v>4.1095890410958907E-4</v>
      </c>
    </row>
    <row r="38" spans="2:4">
      <c r="B38">
        <v>190</v>
      </c>
      <c r="C38">
        <f t="shared" si="1"/>
        <v>0.71575342465753422</v>
      </c>
      <c r="D38">
        <f t="shared" si="2"/>
        <v>4.3378995433789958E-4</v>
      </c>
    </row>
    <row r="39" spans="2:4">
      <c r="B39">
        <v>200</v>
      </c>
      <c r="C39">
        <f t="shared" si="1"/>
        <v>0.75342465753424648</v>
      </c>
      <c r="D39">
        <f t="shared" si="2"/>
        <v>4.5662100456621009E-4</v>
      </c>
    </row>
    <row r="40" spans="2:4">
      <c r="B40">
        <v>210</v>
      </c>
      <c r="C40">
        <f t="shared" si="1"/>
        <v>0.79109589041095885</v>
      </c>
      <c r="D40">
        <f t="shared" si="2"/>
        <v>4.7945205479452054E-4</v>
      </c>
    </row>
    <row r="41" spans="2:4">
      <c r="B41">
        <v>220</v>
      </c>
      <c r="C41">
        <f t="shared" si="1"/>
        <v>0.82876712328767121</v>
      </c>
      <c r="D41">
        <f t="shared" si="2"/>
        <v>5.022831050228311E-4</v>
      </c>
    </row>
    <row r="42" spans="2:4">
      <c r="B42">
        <v>230</v>
      </c>
      <c r="C42">
        <f t="shared" si="1"/>
        <v>0.86643835616438358</v>
      </c>
      <c r="D42">
        <f t="shared" si="2"/>
        <v>5.2511415525114161E-4</v>
      </c>
    </row>
    <row r="43" spans="2:4">
      <c r="B43">
        <v>240</v>
      </c>
      <c r="C43">
        <f t="shared" si="1"/>
        <v>0.90410958904109595</v>
      </c>
      <c r="D43">
        <f t="shared" si="2"/>
        <v>5.4794520547945202E-4</v>
      </c>
    </row>
    <row r="44" spans="2:4">
      <c r="B44">
        <v>250</v>
      </c>
      <c r="C44">
        <f t="shared" si="1"/>
        <v>0.9417808219178081</v>
      </c>
      <c r="D44">
        <f t="shared" si="2"/>
        <v>5.7077625570776253E-4</v>
      </c>
    </row>
    <row r="45" spans="2:4">
      <c r="B45">
        <v>260</v>
      </c>
      <c r="C45">
        <f t="shared" si="1"/>
        <v>0.97945205479452047</v>
      </c>
      <c r="D45">
        <f t="shared" si="2"/>
        <v>5.9360730593607304E-4</v>
      </c>
    </row>
    <row r="46" spans="2:4">
      <c r="B46">
        <v>270</v>
      </c>
      <c r="C46">
        <f t="shared" si="1"/>
        <v>1.0171232876712328</v>
      </c>
      <c r="D46">
        <f t="shared" si="2"/>
        <v>6.1643835616438354E-4</v>
      </c>
    </row>
    <row r="47" spans="2:4">
      <c r="B47">
        <v>280</v>
      </c>
      <c r="C47">
        <f t="shared" si="1"/>
        <v>1.0547945205479452</v>
      </c>
      <c r="D47">
        <f t="shared" si="2"/>
        <v>6.3926940639269405E-4</v>
      </c>
    </row>
    <row r="48" spans="2:4">
      <c r="B48">
        <v>290</v>
      </c>
      <c r="C48">
        <f t="shared" si="1"/>
        <v>1.0924657534246573</v>
      </c>
      <c r="D48">
        <f t="shared" si="2"/>
        <v>6.6210045662100456E-4</v>
      </c>
    </row>
    <row r="49" spans="2:4">
      <c r="B49">
        <v>300</v>
      </c>
      <c r="C49">
        <f t="shared" si="1"/>
        <v>1.1301369863013699</v>
      </c>
      <c r="D49">
        <f t="shared" si="2"/>
        <v>6.8493150684931507E-4</v>
      </c>
    </row>
    <row r="50" spans="2:4">
      <c r="B50">
        <v>310</v>
      </c>
      <c r="C50">
        <f t="shared" si="1"/>
        <v>1.1678082191780821</v>
      </c>
      <c r="D50">
        <f t="shared" si="2"/>
        <v>7.0776255707762558E-4</v>
      </c>
    </row>
    <row r="51" spans="2:4">
      <c r="B51">
        <v>320</v>
      </c>
      <c r="C51">
        <f t="shared" si="1"/>
        <v>1.2054794520547945</v>
      </c>
      <c r="D51">
        <f t="shared" si="2"/>
        <v>7.3059360730593609E-4</v>
      </c>
    </row>
    <row r="52" spans="2:4">
      <c r="B52">
        <v>330</v>
      </c>
      <c r="C52">
        <f t="shared" si="1"/>
        <v>1.2431506849315068</v>
      </c>
      <c r="D52">
        <f t="shared" si="2"/>
        <v>7.534246575342466E-4</v>
      </c>
    </row>
    <row r="53" spans="2:4">
      <c r="B53">
        <v>340</v>
      </c>
      <c r="C53">
        <f t="shared" si="1"/>
        <v>1.2808219178082192</v>
      </c>
      <c r="D53">
        <f t="shared" si="2"/>
        <v>7.7625570776255711E-4</v>
      </c>
    </row>
    <row r="54" spans="2:4">
      <c r="B54">
        <v>350</v>
      </c>
      <c r="C54">
        <f t="shared" si="1"/>
        <v>1.3184931506849316</v>
      </c>
      <c r="D54">
        <f t="shared" si="2"/>
        <v>7.9908675799086762E-4</v>
      </c>
    </row>
    <row r="55" spans="2:4">
      <c r="B55">
        <v>360</v>
      </c>
      <c r="C55">
        <f t="shared" si="1"/>
        <v>1.3561643835616437</v>
      </c>
      <c r="D55">
        <f t="shared" si="2"/>
        <v>8.2191780821917813E-4</v>
      </c>
    </row>
    <row r="56" spans="2:4">
      <c r="B56">
        <v>370</v>
      </c>
      <c r="C56">
        <f t="shared" si="1"/>
        <v>1.3938356164383561</v>
      </c>
      <c r="D56">
        <f t="shared" si="2"/>
        <v>8.4474885844748864E-4</v>
      </c>
    </row>
    <row r="57" spans="2:4">
      <c r="B57">
        <v>380</v>
      </c>
      <c r="C57">
        <f t="shared" si="1"/>
        <v>1.4315068493150684</v>
      </c>
      <c r="D57">
        <f t="shared" si="2"/>
        <v>8.6757990867579915E-4</v>
      </c>
    </row>
    <row r="58" spans="2:4">
      <c r="B58">
        <v>390</v>
      </c>
      <c r="C58">
        <f t="shared" si="1"/>
        <v>1.4691780821917808</v>
      </c>
      <c r="D58">
        <f t="shared" si="2"/>
        <v>8.9041095890410966E-4</v>
      </c>
    </row>
    <row r="59" spans="2:4">
      <c r="B59">
        <v>400</v>
      </c>
      <c r="C59">
        <f t="shared" si="1"/>
        <v>1.506849315068493</v>
      </c>
      <c r="D59">
        <f t="shared" si="2"/>
        <v>9.1324200913242017E-4</v>
      </c>
    </row>
    <row r="60" spans="2:4">
      <c r="B60">
        <v>410</v>
      </c>
      <c r="C60">
        <f t="shared" si="1"/>
        <v>1.5445205479452055</v>
      </c>
      <c r="D60">
        <f t="shared" si="2"/>
        <v>9.3607305936073057E-4</v>
      </c>
    </row>
    <row r="61" spans="2:4">
      <c r="B61">
        <v>420</v>
      </c>
      <c r="C61">
        <f t="shared" si="1"/>
        <v>1.5821917808219177</v>
      </c>
      <c r="D61">
        <f t="shared" si="2"/>
        <v>9.5890410958904108E-4</v>
      </c>
    </row>
    <row r="62" spans="2:4">
      <c r="B62">
        <v>430</v>
      </c>
      <c r="C62">
        <f t="shared" si="1"/>
        <v>1.6198630136986301</v>
      </c>
      <c r="D62">
        <f t="shared" si="2"/>
        <v>9.817351598173517E-4</v>
      </c>
    </row>
    <row r="63" spans="2:4">
      <c r="B63">
        <v>440</v>
      </c>
      <c r="C63">
        <f t="shared" si="1"/>
        <v>1.6575342465753424</v>
      </c>
      <c r="D63">
        <f t="shared" si="2"/>
        <v>1.0045662100456622E-3</v>
      </c>
    </row>
    <row r="64" spans="2:4">
      <c r="B64">
        <v>450</v>
      </c>
      <c r="C64">
        <f t="shared" si="1"/>
        <v>1.6952054794520546</v>
      </c>
      <c r="D64">
        <f t="shared" si="2"/>
        <v>1.0273972602739727E-3</v>
      </c>
    </row>
    <row r="65" spans="2:4">
      <c r="B65">
        <v>460</v>
      </c>
      <c r="C65">
        <f t="shared" si="1"/>
        <v>1.7328767123287672</v>
      </c>
      <c r="D65">
        <f t="shared" si="2"/>
        <v>1.0502283105022832E-3</v>
      </c>
    </row>
    <row r="66" spans="2:4">
      <c r="B66">
        <v>470</v>
      </c>
      <c r="C66">
        <f t="shared" si="1"/>
        <v>1.7705479452054793</v>
      </c>
      <c r="D66">
        <f t="shared" si="2"/>
        <v>1.0730593607305937E-3</v>
      </c>
    </row>
    <row r="67" spans="2:4">
      <c r="B67">
        <v>480</v>
      </c>
      <c r="C67">
        <f t="shared" si="1"/>
        <v>1.8082191780821919</v>
      </c>
      <c r="D67">
        <f t="shared" si="2"/>
        <v>1.095890410958904E-3</v>
      </c>
    </row>
    <row r="68" spans="2:4">
      <c r="B68">
        <v>490</v>
      </c>
      <c r="C68">
        <f t="shared" si="1"/>
        <v>1.845890410958904</v>
      </c>
      <c r="D68">
        <f t="shared" si="2"/>
        <v>1.1187214611872145E-3</v>
      </c>
    </row>
    <row r="69" spans="2:4">
      <c r="B69">
        <v>500</v>
      </c>
      <c r="C69">
        <f t="shared" si="1"/>
        <v>1.8835616438356162</v>
      </c>
      <c r="D69">
        <f t="shared" si="2"/>
        <v>1.1415525114155251E-3</v>
      </c>
    </row>
    <row r="70" spans="2:4">
      <c r="B70">
        <v>510</v>
      </c>
      <c r="C70">
        <f t="shared" si="1"/>
        <v>1.9212328767123288</v>
      </c>
      <c r="D70">
        <f t="shared" si="2"/>
        <v>1.1643835616438356E-3</v>
      </c>
    </row>
    <row r="71" spans="2:4">
      <c r="B71">
        <v>520</v>
      </c>
      <c r="C71">
        <f t="shared" si="1"/>
        <v>1.9589041095890409</v>
      </c>
      <c r="D71">
        <f t="shared" si="2"/>
        <v>1.1872146118721461E-3</v>
      </c>
    </row>
    <row r="72" spans="2:4">
      <c r="B72">
        <v>530</v>
      </c>
      <c r="C72">
        <f t="shared" si="1"/>
        <v>1.9965753424657533</v>
      </c>
      <c r="D72">
        <f t="shared" si="2"/>
        <v>1.2100456621004566E-3</v>
      </c>
    </row>
    <row r="73" spans="2:4">
      <c r="B73">
        <v>540</v>
      </c>
      <c r="C73">
        <f t="shared" si="1"/>
        <v>2.0342465753424657</v>
      </c>
      <c r="D73">
        <f t="shared" si="2"/>
        <v>1.2328767123287671E-3</v>
      </c>
    </row>
    <row r="74" spans="2:4">
      <c r="B74">
        <v>550</v>
      </c>
      <c r="C74">
        <f t="shared" si="1"/>
        <v>2.0719178082191783</v>
      </c>
      <c r="D74">
        <f t="shared" si="2"/>
        <v>1.2557077625570776E-3</v>
      </c>
    </row>
    <row r="75" spans="2:4">
      <c r="B75">
        <v>560</v>
      </c>
      <c r="C75">
        <f t="shared" si="1"/>
        <v>2.1095890410958904</v>
      </c>
      <c r="D75">
        <f t="shared" si="2"/>
        <v>1.2785388127853881E-3</v>
      </c>
    </row>
    <row r="76" spans="2:4">
      <c r="B76">
        <v>570</v>
      </c>
      <c r="C76">
        <f t="shared" si="1"/>
        <v>2.1472602739726026</v>
      </c>
      <c r="D76">
        <f t="shared" si="2"/>
        <v>1.3013698630136986E-3</v>
      </c>
    </row>
    <row r="77" spans="2:4">
      <c r="B77">
        <v>580</v>
      </c>
      <c r="C77">
        <f t="shared" si="1"/>
        <v>2.1849315068493147</v>
      </c>
      <c r="D77">
        <f t="shared" si="2"/>
        <v>1.3242009132420091E-3</v>
      </c>
    </row>
    <row r="78" spans="2:4">
      <c r="B78">
        <v>590</v>
      </c>
      <c r="C78">
        <f t="shared" si="1"/>
        <v>2.2226027397260273</v>
      </c>
      <c r="D78">
        <f t="shared" si="2"/>
        <v>1.3470319634703196E-3</v>
      </c>
    </row>
    <row r="79" spans="2:4">
      <c r="B79">
        <v>600</v>
      </c>
      <c r="C79">
        <f t="shared" si="1"/>
        <v>2.2602739726027399</v>
      </c>
      <c r="D79">
        <f t="shared" si="2"/>
        <v>1.3698630136986301E-3</v>
      </c>
    </row>
    <row r="80" spans="2:4">
      <c r="B80">
        <v>610</v>
      </c>
      <c r="C80">
        <f t="shared" si="1"/>
        <v>2.297945205479452</v>
      </c>
      <c r="D80">
        <f t="shared" si="2"/>
        <v>1.3926940639269407E-3</v>
      </c>
    </row>
    <row r="81" spans="2:4">
      <c r="B81">
        <v>620</v>
      </c>
      <c r="C81">
        <f t="shared" si="1"/>
        <v>2.3356164383561642</v>
      </c>
      <c r="D81">
        <f t="shared" si="2"/>
        <v>1.4155251141552512E-3</v>
      </c>
    </row>
    <row r="82" spans="2:4">
      <c r="B82">
        <v>630</v>
      </c>
      <c r="C82">
        <f t="shared" si="1"/>
        <v>2.3732876712328768</v>
      </c>
      <c r="D82">
        <f t="shared" si="2"/>
        <v>1.4383561643835617E-3</v>
      </c>
    </row>
    <row r="83" spans="2:4">
      <c r="B83">
        <v>640</v>
      </c>
      <c r="C83">
        <f t="shared" si="1"/>
        <v>2.4109589041095889</v>
      </c>
      <c r="D83">
        <f t="shared" si="2"/>
        <v>1.4611872146118722E-3</v>
      </c>
    </row>
    <row r="84" spans="2:4">
      <c r="B84">
        <v>650</v>
      </c>
      <c r="C84">
        <f t="shared" si="1"/>
        <v>2.4486301369863015</v>
      </c>
      <c r="D84">
        <f t="shared" si="2"/>
        <v>1.4840182648401827E-3</v>
      </c>
    </row>
    <row r="85" spans="2:4">
      <c r="B85">
        <v>660</v>
      </c>
      <c r="C85">
        <f t="shared" ref="C85:C119" si="3">$F$9*B85*1000</f>
        <v>2.4863013698630136</v>
      </c>
      <c r="D85">
        <f t="shared" ref="D85:D119" si="4">B85*$F$11</f>
        <v>1.5068493150684932E-3</v>
      </c>
    </row>
    <row r="86" spans="2:4">
      <c r="B86">
        <v>670</v>
      </c>
      <c r="C86">
        <f t="shared" si="3"/>
        <v>2.5239726027397258</v>
      </c>
      <c r="D86">
        <f t="shared" si="4"/>
        <v>1.5296803652968037E-3</v>
      </c>
    </row>
    <row r="87" spans="2:4">
      <c r="B87">
        <v>680</v>
      </c>
      <c r="C87">
        <f t="shared" si="3"/>
        <v>2.5616438356164384</v>
      </c>
      <c r="D87">
        <f t="shared" si="4"/>
        <v>1.5525114155251142E-3</v>
      </c>
    </row>
    <row r="88" spans="2:4">
      <c r="B88">
        <v>690</v>
      </c>
      <c r="C88">
        <f t="shared" si="3"/>
        <v>2.5993150684931505</v>
      </c>
      <c r="D88">
        <f t="shared" si="4"/>
        <v>1.5753424657534247E-3</v>
      </c>
    </row>
    <row r="89" spans="2:4">
      <c r="B89">
        <v>700</v>
      </c>
      <c r="C89">
        <f t="shared" si="3"/>
        <v>2.6369863013698631</v>
      </c>
      <c r="D89">
        <f t="shared" si="4"/>
        <v>1.5981735159817352E-3</v>
      </c>
    </row>
    <row r="90" spans="2:4">
      <c r="B90">
        <v>710</v>
      </c>
      <c r="C90">
        <f t="shared" si="3"/>
        <v>2.6746575342465753</v>
      </c>
      <c r="D90">
        <f t="shared" si="4"/>
        <v>1.6210045662100458E-3</v>
      </c>
    </row>
    <row r="91" spans="2:4">
      <c r="B91">
        <v>720</v>
      </c>
      <c r="C91">
        <f t="shared" si="3"/>
        <v>2.7123287671232874</v>
      </c>
      <c r="D91">
        <f t="shared" si="4"/>
        <v>1.6438356164383563E-3</v>
      </c>
    </row>
    <row r="92" spans="2:4">
      <c r="B92">
        <v>730</v>
      </c>
      <c r="C92">
        <f t="shared" si="3"/>
        <v>2.75</v>
      </c>
      <c r="D92">
        <f t="shared" si="4"/>
        <v>1.6666666666666668E-3</v>
      </c>
    </row>
    <row r="93" spans="2:4">
      <c r="B93">
        <v>740</v>
      </c>
      <c r="C93">
        <f t="shared" si="3"/>
        <v>2.7876712328767121</v>
      </c>
      <c r="D93">
        <f t="shared" si="4"/>
        <v>1.6894977168949773E-3</v>
      </c>
    </row>
    <row r="94" spans="2:4">
      <c r="B94">
        <v>750</v>
      </c>
      <c r="C94">
        <f t="shared" si="3"/>
        <v>2.8253424657534247</v>
      </c>
      <c r="D94">
        <f t="shared" si="4"/>
        <v>1.7123287671232878E-3</v>
      </c>
    </row>
    <row r="95" spans="2:4">
      <c r="B95">
        <v>760</v>
      </c>
      <c r="C95">
        <f t="shared" si="3"/>
        <v>2.8630136986301369</v>
      </c>
      <c r="D95">
        <f t="shared" si="4"/>
        <v>1.7351598173515983E-3</v>
      </c>
    </row>
    <row r="96" spans="2:4">
      <c r="B96">
        <v>770</v>
      </c>
      <c r="C96">
        <f t="shared" si="3"/>
        <v>2.900684931506849</v>
      </c>
      <c r="D96">
        <f t="shared" si="4"/>
        <v>1.7579908675799088E-3</v>
      </c>
    </row>
    <row r="97" spans="2:4">
      <c r="B97">
        <v>780</v>
      </c>
      <c r="C97">
        <f t="shared" si="3"/>
        <v>2.9383561643835616</v>
      </c>
      <c r="D97">
        <f t="shared" si="4"/>
        <v>1.7808219178082193E-3</v>
      </c>
    </row>
    <row r="98" spans="2:4">
      <c r="B98">
        <v>790</v>
      </c>
      <c r="C98">
        <f t="shared" si="3"/>
        <v>2.9760273972602738</v>
      </c>
      <c r="D98">
        <f t="shared" si="4"/>
        <v>1.8036529680365298E-3</v>
      </c>
    </row>
    <row r="99" spans="2:4">
      <c r="B99">
        <v>800</v>
      </c>
      <c r="C99">
        <f t="shared" si="3"/>
        <v>3.0136986301369859</v>
      </c>
      <c r="D99">
        <f t="shared" si="4"/>
        <v>1.8264840182648403E-3</v>
      </c>
    </row>
    <row r="100" spans="2:4">
      <c r="B100">
        <v>810</v>
      </c>
      <c r="C100">
        <f t="shared" si="3"/>
        <v>3.0513698630136985</v>
      </c>
      <c r="D100">
        <f t="shared" si="4"/>
        <v>1.8493150684931506E-3</v>
      </c>
    </row>
    <row r="101" spans="2:4">
      <c r="B101">
        <v>820</v>
      </c>
      <c r="C101">
        <f t="shared" si="3"/>
        <v>3.0890410958904111</v>
      </c>
      <c r="D101">
        <f t="shared" si="4"/>
        <v>1.8721461187214611E-3</v>
      </c>
    </row>
    <row r="102" spans="2:4">
      <c r="B102">
        <v>830</v>
      </c>
      <c r="C102">
        <f t="shared" si="3"/>
        <v>3.1267123287671232</v>
      </c>
      <c r="D102">
        <f t="shared" si="4"/>
        <v>1.8949771689497717E-3</v>
      </c>
    </row>
    <row r="103" spans="2:4">
      <c r="B103">
        <v>840</v>
      </c>
      <c r="C103">
        <f t="shared" si="3"/>
        <v>3.1643835616438354</v>
      </c>
      <c r="D103">
        <f t="shared" si="4"/>
        <v>1.9178082191780822E-3</v>
      </c>
    </row>
    <row r="104" spans="2:4">
      <c r="B104">
        <v>850</v>
      </c>
      <c r="C104">
        <f t="shared" si="3"/>
        <v>3.2020547945205475</v>
      </c>
      <c r="D104">
        <f t="shared" si="4"/>
        <v>1.9406392694063927E-3</v>
      </c>
    </row>
    <row r="105" spans="2:4">
      <c r="B105">
        <v>860</v>
      </c>
      <c r="C105">
        <f t="shared" si="3"/>
        <v>3.2397260273972601</v>
      </c>
      <c r="D105">
        <f t="shared" si="4"/>
        <v>1.9634703196347034E-3</v>
      </c>
    </row>
    <row r="106" spans="2:4">
      <c r="B106">
        <v>870</v>
      </c>
      <c r="C106">
        <f t="shared" si="3"/>
        <v>3.2773972602739727</v>
      </c>
      <c r="D106">
        <f t="shared" si="4"/>
        <v>1.9863013698630137E-3</v>
      </c>
    </row>
    <row r="107" spans="2:4">
      <c r="B107">
        <v>880</v>
      </c>
      <c r="C107">
        <f t="shared" si="3"/>
        <v>3.3150684931506849</v>
      </c>
      <c r="D107">
        <f t="shared" si="4"/>
        <v>2.0091324200913244E-3</v>
      </c>
    </row>
    <row r="108" spans="2:4">
      <c r="B108">
        <v>890</v>
      </c>
      <c r="C108">
        <f t="shared" si="3"/>
        <v>3.352739726027397</v>
      </c>
      <c r="D108">
        <f t="shared" si="4"/>
        <v>2.0319634703196347E-3</v>
      </c>
    </row>
    <row r="109" spans="2:4">
      <c r="B109">
        <v>900</v>
      </c>
      <c r="C109">
        <f t="shared" si="3"/>
        <v>3.3904109589041092</v>
      </c>
      <c r="D109">
        <f t="shared" si="4"/>
        <v>2.0547945205479454E-3</v>
      </c>
    </row>
    <row r="110" spans="2:4">
      <c r="B110">
        <v>910</v>
      </c>
      <c r="C110">
        <f t="shared" si="3"/>
        <v>3.4280821917808217</v>
      </c>
      <c r="D110">
        <f t="shared" si="4"/>
        <v>2.0776255707762557E-3</v>
      </c>
    </row>
    <row r="111" spans="2:4">
      <c r="B111">
        <v>920</v>
      </c>
      <c r="C111">
        <f t="shared" si="3"/>
        <v>3.4657534246575343</v>
      </c>
      <c r="D111">
        <f t="shared" si="4"/>
        <v>2.1004566210045665E-3</v>
      </c>
    </row>
    <row r="112" spans="2:4">
      <c r="B112">
        <v>930</v>
      </c>
      <c r="C112">
        <f t="shared" si="3"/>
        <v>3.5034246575342465</v>
      </c>
      <c r="D112">
        <f t="shared" si="4"/>
        <v>2.1232876712328768E-3</v>
      </c>
    </row>
    <row r="113" spans="2:4">
      <c r="B113">
        <v>940</v>
      </c>
      <c r="C113">
        <f t="shared" si="3"/>
        <v>3.5410958904109586</v>
      </c>
      <c r="D113">
        <f t="shared" si="4"/>
        <v>2.1461187214611875E-3</v>
      </c>
    </row>
    <row r="114" spans="2:4">
      <c r="B114">
        <v>950</v>
      </c>
      <c r="C114">
        <f t="shared" si="3"/>
        <v>3.5787671232876708</v>
      </c>
      <c r="D114">
        <f t="shared" si="4"/>
        <v>2.1689497716894978E-3</v>
      </c>
    </row>
    <row r="115" spans="2:4">
      <c r="B115">
        <v>960</v>
      </c>
      <c r="C115">
        <f t="shared" si="3"/>
        <v>3.6164383561643838</v>
      </c>
      <c r="D115">
        <f t="shared" si="4"/>
        <v>2.1917808219178081E-3</v>
      </c>
    </row>
    <row r="116" spans="2:4">
      <c r="B116">
        <v>970</v>
      </c>
      <c r="C116">
        <f t="shared" si="3"/>
        <v>3.654109589041096</v>
      </c>
      <c r="D116">
        <f t="shared" si="4"/>
        <v>2.2146118721461188E-3</v>
      </c>
    </row>
    <row r="117" spans="2:4">
      <c r="B117">
        <v>980</v>
      </c>
      <c r="C117">
        <f t="shared" si="3"/>
        <v>3.6917808219178081</v>
      </c>
      <c r="D117">
        <f t="shared" si="4"/>
        <v>2.2374429223744291E-3</v>
      </c>
    </row>
    <row r="118" spans="2:4">
      <c r="B118">
        <v>990</v>
      </c>
      <c r="C118">
        <f t="shared" si="3"/>
        <v>3.7294520547945202</v>
      </c>
      <c r="D118">
        <f t="shared" si="4"/>
        <v>2.2602739726027398E-3</v>
      </c>
    </row>
    <row r="119" spans="2:4">
      <c r="B119">
        <v>1000</v>
      </c>
      <c r="C119">
        <f t="shared" si="3"/>
        <v>3.7671232876712324</v>
      </c>
      <c r="D119">
        <f t="shared" si="4"/>
        <v>2.2831050228310501E-3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ECDB1-7596-43C6-AB29-D7BD6943B50C}">
  <dimension ref="C3:AF19"/>
  <sheetViews>
    <sheetView zoomScale="58" workbookViewId="0">
      <selection activeCell="Q11" sqref="Q11"/>
    </sheetView>
  </sheetViews>
  <sheetFormatPr defaultRowHeight="14.4"/>
  <cols>
    <col min="12" max="12" width="14.44140625" bestFit="1" customWidth="1"/>
    <col min="17" max="17" width="11.5546875" bestFit="1" customWidth="1"/>
  </cols>
  <sheetData>
    <row r="3" spans="3:32">
      <c r="Y3" s="66"/>
      <c r="Z3" s="67"/>
      <c r="AA3" s="67"/>
      <c r="AB3" s="67"/>
      <c r="AC3" s="67"/>
      <c r="AD3" s="67"/>
      <c r="AE3" s="67"/>
      <c r="AF3" s="67"/>
    </row>
    <row r="4" spans="3:32">
      <c r="Y4" s="68"/>
      <c r="Z4" s="68"/>
      <c r="AA4" s="68"/>
      <c r="AB4" s="68"/>
      <c r="AC4" s="68"/>
      <c r="AD4" s="68"/>
      <c r="AE4" s="68"/>
      <c r="AF4" s="68"/>
    </row>
    <row r="5" spans="3:32">
      <c r="Y5" s="69"/>
      <c r="Z5" s="69"/>
      <c r="AA5" s="69"/>
      <c r="AB5" s="69"/>
      <c r="AC5" s="69"/>
      <c r="AD5" s="69"/>
      <c r="AE5" s="69"/>
      <c r="AF5" s="69"/>
    </row>
    <row r="6" spans="3:32">
      <c r="Y6" s="67"/>
      <c r="AC6" s="67"/>
      <c r="AD6" s="67"/>
    </row>
    <row r="7" spans="3:32">
      <c r="C7" s="70" t="s">
        <v>72</v>
      </c>
      <c r="D7" s="71"/>
      <c r="E7" s="71"/>
      <c r="F7" s="71"/>
      <c r="G7" s="70"/>
      <c r="H7" s="70"/>
      <c r="I7" s="70"/>
      <c r="J7" s="70"/>
      <c r="K7" s="70"/>
      <c r="L7" s="70"/>
      <c r="M7" s="71"/>
      <c r="N7" s="71"/>
      <c r="O7" s="71"/>
      <c r="P7" s="71"/>
      <c r="Q7" s="71"/>
      <c r="R7" s="71"/>
      <c r="S7" s="71"/>
      <c r="T7" s="71"/>
      <c r="Y7" s="67"/>
      <c r="AC7" s="67"/>
      <c r="AD7" s="67"/>
    </row>
    <row r="8" spans="3:32">
      <c r="C8" s="72" t="s">
        <v>73</v>
      </c>
      <c r="D8" s="72" t="s">
        <v>74</v>
      </c>
      <c r="E8" s="72" t="s">
        <v>75</v>
      </c>
      <c r="F8" s="72" t="s">
        <v>76</v>
      </c>
      <c r="G8" s="72" t="s">
        <v>77</v>
      </c>
      <c r="H8" s="72" t="s">
        <v>78</v>
      </c>
      <c r="I8" s="72" t="s">
        <v>79</v>
      </c>
      <c r="J8" s="72" t="s">
        <v>80</v>
      </c>
      <c r="K8" s="72" t="s">
        <v>81</v>
      </c>
      <c r="L8" s="72" t="s">
        <v>82</v>
      </c>
      <c r="M8" s="72" t="s">
        <v>83</v>
      </c>
      <c r="N8" s="72" t="s">
        <v>84</v>
      </c>
      <c r="O8" s="72" t="s">
        <v>85</v>
      </c>
      <c r="P8" s="72" t="s">
        <v>86</v>
      </c>
      <c r="Q8" s="72" t="s">
        <v>87</v>
      </c>
      <c r="R8" s="72" t="s">
        <v>88</v>
      </c>
      <c r="S8" s="72" t="s">
        <v>89</v>
      </c>
      <c r="T8" s="72" t="s">
        <v>90</v>
      </c>
    </row>
    <row r="9" spans="3:32" ht="32.4" thickBot="1">
      <c r="C9" s="73" t="s">
        <v>91</v>
      </c>
      <c r="D9" s="73" t="s">
        <v>92</v>
      </c>
      <c r="E9" s="73" t="s">
        <v>93</v>
      </c>
      <c r="F9" s="73" t="s">
        <v>94</v>
      </c>
      <c r="G9" s="73" t="s">
        <v>95</v>
      </c>
      <c r="H9" s="73" t="s">
        <v>96</v>
      </c>
      <c r="I9" s="73"/>
      <c r="J9" s="73"/>
      <c r="K9" s="73" t="s">
        <v>97</v>
      </c>
      <c r="L9" s="73" t="s">
        <v>98</v>
      </c>
      <c r="M9" s="73" t="s">
        <v>99</v>
      </c>
      <c r="N9" s="73" t="s">
        <v>100</v>
      </c>
      <c r="O9" s="73" t="s">
        <v>101</v>
      </c>
      <c r="P9" s="73" t="s">
        <v>102</v>
      </c>
      <c r="Q9" s="73" t="s">
        <v>103</v>
      </c>
      <c r="R9" s="73" t="s">
        <v>104</v>
      </c>
      <c r="S9" s="73" t="s">
        <v>105</v>
      </c>
      <c r="T9" s="73" t="s">
        <v>106</v>
      </c>
    </row>
    <row r="10" spans="3:32" ht="15" thickBot="1">
      <c r="C10" s="73" t="s">
        <v>107</v>
      </c>
      <c r="D10" s="73"/>
      <c r="E10" s="73"/>
      <c r="F10" s="73"/>
      <c r="G10" s="73"/>
      <c r="H10" s="73"/>
      <c r="I10" s="73"/>
      <c r="J10" s="73"/>
      <c r="K10" s="73" t="s">
        <v>108</v>
      </c>
      <c r="L10" s="73" t="s">
        <v>109</v>
      </c>
      <c r="M10" s="73" t="s">
        <v>110</v>
      </c>
      <c r="N10" s="73" t="s">
        <v>111</v>
      </c>
      <c r="O10" s="74" t="s">
        <v>112</v>
      </c>
      <c r="P10" s="73" t="s">
        <v>113</v>
      </c>
      <c r="Q10" s="74" t="s">
        <v>114</v>
      </c>
      <c r="R10" s="74" t="s">
        <v>114</v>
      </c>
      <c r="S10" s="73" t="s">
        <v>115</v>
      </c>
      <c r="T10" s="74" t="s">
        <v>112</v>
      </c>
    </row>
    <row r="11" spans="3:32">
      <c r="C11" t="s">
        <v>116</v>
      </c>
      <c r="D11" t="s">
        <v>117</v>
      </c>
      <c r="F11" t="s">
        <v>118</v>
      </c>
      <c r="G11" t="s">
        <v>119</v>
      </c>
      <c r="I11">
        <v>2020</v>
      </c>
      <c r="J11">
        <v>2030</v>
      </c>
      <c r="K11">
        <v>0.995</v>
      </c>
      <c r="N11">
        <v>0.95</v>
      </c>
      <c r="O11" s="75">
        <v>50</v>
      </c>
      <c r="P11" s="76">
        <v>1</v>
      </c>
      <c r="Q11">
        <f>'CO2'!$C$39</f>
        <v>0.75342465753424648</v>
      </c>
      <c r="R11">
        <f>'CO2'!D39</f>
        <v>4.5662100456621009E-4</v>
      </c>
      <c r="T11" s="77">
        <v>1</v>
      </c>
      <c r="Y11" s="66" t="s">
        <v>120</v>
      </c>
      <c r="Z11" s="67"/>
      <c r="AA11" s="67"/>
      <c r="AB11" s="67"/>
      <c r="AC11" s="67"/>
      <c r="AD11" s="67"/>
      <c r="AE11" s="67"/>
      <c r="AF11" s="67"/>
    </row>
    <row r="12" spans="3:32">
      <c r="I12" s="71">
        <v>2030</v>
      </c>
      <c r="J12" s="71"/>
      <c r="K12">
        <v>0.995</v>
      </c>
      <c r="N12">
        <v>0.95</v>
      </c>
      <c r="O12" s="75">
        <v>50</v>
      </c>
      <c r="P12" s="76">
        <v>1</v>
      </c>
      <c r="Q12">
        <f>'CO2'!$C$39</f>
        <v>0.75342465753424648</v>
      </c>
      <c r="R12">
        <f>'CO2'!D39</f>
        <v>4.5662100456621009E-4</v>
      </c>
      <c r="T12" s="77">
        <v>1</v>
      </c>
      <c r="Y12" s="72" t="s">
        <v>121</v>
      </c>
      <c r="Z12" s="72" t="s">
        <v>73</v>
      </c>
      <c r="AA12" s="72" t="s">
        <v>74</v>
      </c>
      <c r="AB12" s="72" t="s">
        <v>122</v>
      </c>
      <c r="AC12" s="72" t="s">
        <v>123</v>
      </c>
      <c r="AD12" s="72" t="s">
        <v>124</v>
      </c>
      <c r="AE12" s="72" t="s">
        <v>125</v>
      </c>
      <c r="AF12" s="72" t="s">
        <v>126</v>
      </c>
    </row>
    <row r="13" spans="3:32" ht="42.6" thickBot="1">
      <c r="I13">
        <v>2050</v>
      </c>
      <c r="K13">
        <v>0.995</v>
      </c>
      <c r="N13">
        <v>0.95</v>
      </c>
      <c r="O13" s="75">
        <v>50</v>
      </c>
      <c r="P13" s="76">
        <v>1</v>
      </c>
      <c r="Q13">
        <f>'CO2'!$C$39</f>
        <v>0.75342465753424648</v>
      </c>
      <c r="R13">
        <f>'CO2'!D39</f>
        <v>4.5662100456621009E-4</v>
      </c>
      <c r="T13" s="77">
        <v>1</v>
      </c>
      <c r="Y13" s="73" t="s">
        <v>127</v>
      </c>
      <c r="Z13" s="73" t="s">
        <v>128</v>
      </c>
      <c r="AA13" s="73" t="s">
        <v>92</v>
      </c>
      <c r="AB13" s="73" t="s">
        <v>129</v>
      </c>
      <c r="AC13" s="73" t="s">
        <v>130</v>
      </c>
      <c r="AD13" s="73" t="s">
        <v>131</v>
      </c>
      <c r="AE13" s="73" t="s">
        <v>132</v>
      </c>
      <c r="AF13" s="73" t="s">
        <v>133</v>
      </c>
    </row>
    <row r="14" spans="3:32" ht="15" thickBot="1">
      <c r="C14" s="78" t="s">
        <v>134</v>
      </c>
      <c r="D14" s="78" t="s">
        <v>135</v>
      </c>
      <c r="E14" s="78"/>
      <c r="F14" s="78" t="s">
        <v>118</v>
      </c>
      <c r="G14" s="78" t="s">
        <v>119</v>
      </c>
      <c r="H14" s="78"/>
      <c r="I14" s="78">
        <v>2020</v>
      </c>
      <c r="J14" s="78">
        <v>2030</v>
      </c>
      <c r="K14" s="78">
        <v>1</v>
      </c>
      <c r="L14" s="78"/>
      <c r="M14" s="78"/>
      <c r="N14" s="78"/>
      <c r="O14" s="79">
        <v>40</v>
      </c>
      <c r="P14" s="78">
        <v>1</v>
      </c>
      <c r="Q14" s="78">
        <v>9.9999999999999995E-8</v>
      </c>
      <c r="R14" s="78">
        <f>'CO2'!M16/1000</f>
        <v>0.28332015999999999</v>
      </c>
      <c r="S14" s="78">
        <f>'CO2'!M14/1000</f>
        <v>5.9272</v>
      </c>
      <c r="T14" s="80"/>
      <c r="Y14" s="73" t="s">
        <v>136</v>
      </c>
      <c r="Z14" s="73"/>
      <c r="AA14" s="73"/>
      <c r="AB14" s="73"/>
      <c r="AC14" s="73"/>
      <c r="AD14" s="73"/>
      <c r="AE14" s="73"/>
      <c r="AF14" s="73"/>
    </row>
    <row r="15" spans="3:32">
      <c r="E15" t="s">
        <v>137</v>
      </c>
      <c r="I15">
        <v>2020</v>
      </c>
      <c r="J15" s="71"/>
      <c r="L15">
        <f>'CO2'!S19/10</f>
        <v>1.8514285714285712E-5</v>
      </c>
      <c r="T15" s="77"/>
      <c r="Y15" t="s">
        <v>138</v>
      </c>
      <c r="Z15" t="s">
        <v>116</v>
      </c>
      <c r="AA15" t="s">
        <v>117</v>
      </c>
      <c r="AB15" s="81" t="s">
        <v>139</v>
      </c>
      <c r="AC15" s="81" t="s">
        <v>140</v>
      </c>
      <c r="AD15" s="71" t="s">
        <v>141</v>
      </c>
      <c r="AE15" t="s">
        <v>118</v>
      </c>
      <c r="AF15" s="81" t="s">
        <v>142</v>
      </c>
    </row>
    <row r="16" spans="3:32">
      <c r="F16" t="s">
        <v>118</v>
      </c>
      <c r="G16" t="s">
        <v>119</v>
      </c>
      <c r="I16" s="71">
        <v>2030</v>
      </c>
      <c r="K16">
        <v>1</v>
      </c>
      <c r="O16" s="75">
        <v>40</v>
      </c>
      <c r="P16" s="76">
        <v>1</v>
      </c>
      <c r="Q16">
        <v>9.9999999999999995E-8</v>
      </c>
      <c r="R16">
        <f>'CO2'!M16/1000</f>
        <v>0.28332015999999999</v>
      </c>
      <c r="S16">
        <f>'CO2'!M14/1000</f>
        <v>5.9272</v>
      </c>
      <c r="T16" s="77"/>
      <c r="Y16" t="s">
        <v>138</v>
      </c>
      <c r="Z16" t="s">
        <v>134</v>
      </c>
      <c r="AA16" t="s">
        <v>135</v>
      </c>
      <c r="AB16" t="s">
        <v>139</v>
      </c>
      <c r="AC16" t="s">
        <v>140</v>
      </c>
      <c r="AD16" s="71" t="s">
        <v>141</v>
      </c>
      <c r="AE16" t="s">
        <v>118</v>
      </c>
      <c r="AF16" t="s">
        <v>142</v>
      </c>
    </row>
    <row r="17" spans="5:19">
      <c r="E17" t="s">
        <v>137</v>
      </c>
      <c r="I17" s="71">
        <v>2030</v>
      </c>
      <c r="L17">
        <f>'CO2'!S19/10</f>
        <v>1.8514285714285712E-5</v>
      </c>
    </row>
    <row r="18" spans="5:19">
      <c r="F18" t="s">
        <v>118</v>
      </c>
      <c r="G18" t="s">
        <v>119</v>
      </c>
      <c r="I18">
        <v>2050</v>
      </c>
      <c r="K18">
        <v>1</v>
      </c>
      <c r="O18" s="75">
        <v>40</v>
      </c>
      <c r="P18" s="76">
        <v>1</v>
      </c>
      <c r="Q18">
        <v>9.9999999999999995E-8</v>
      </c>
      <c r="R18">
        <f>'CO2'!N16/1000</f>
        <v>0.22848399999999999</v>
      </c>
      <c r="S18">
        <f>'CO2'!N14/1000</f>
        <v>4.78</v>
      </c>
    </row>
    <row r="19" spans="5:19">
      <c r="E19" t="s">
        <v>137</v>
      </c>
      <c r="I19">
        <v>2050</v>
      </c>
      <c r="L19">
        <f>'CO2'!T19/10</f>
        <v>1.5428571428571428E-5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CO2 Pipeline</vt:lpstr>
      <vt:lpstr>CO2 Ship</vt:lpstr>
      <vt:lpstr>CO2</vt:lpstr>
      <vt:lpstr>CO2_Transport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pancho gonzalez</dc:creator>
  <cp:lastModifiedBy>pancho gonzalez</cp:lastModifiedBy>
  <dcterms:created xsi:type="dcterms:W3CDTF">2015-06-05T18:17:20Z</dcterms:created>
  <dcterms:modified xsi:type="dcterms:W3CDTF">2024-03-08T21:04:21Z</dcterms:modified>
</cp:coreProperties>
</file>