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C94BD596-4C2C-4F8D-A82B-48A7D636BF31}"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 i="24" l="1"/>
  <c r="AW19" i="24" s="1"/>
  <c r="AP19" i="24"/>
  <c r="AV19" i="24" s="1"/>
  <c r="AO19" i="24"/>
  <c r="AU19" i="24" s="1"/>
  <c r="AP16" i="24" l="1"/>
  <c r="AS17" i="24" s="1"/>
  <c r="AQ16" i="24"/>
  <c r="AT17" i="24" s="1"/>
  <c r="AO16" i="24"/>
  <c r="AR17" i="24" s="1"/>
  <c r="AP13" i="24"/>
  <c r="AS14" i="24" s="1"/>
  <c r="AQ13" i="24"/>
  <c r="AT14" i="24" s="1"/>
  <c r="AO13" i="24"/>
  <c r="AR14" i="24" s="1"/>
  <c r="AP10" i="24"/>
  <c r="AS11" i="24" s="1"/>
  <c r="AQ10" i="24"/>
  <c r="AT11" i="24" s="1"/>
  <c r="AO10" i="24"/>
  <c r="AR11" i="24" s="1"/>
  <c r="I4" i="31"/>
  <c r="I6" i="31" s="1"/>
  <c r="I8" i="31" s="1"/>
  <c r="R6" i="27"/>
  <c r="R9" i="27"/>
  <c r="R11" i="27" s="1"/>
  <c r="T7" i="28"/>
  <c r="T10" i="28" s="1"/>
  <c r="T12" i="28" s="1"/>
  <c r="Q7" i="30"/>
  <c r="Q11" i="30" s="1"/>
  <c r="I7" i="30"/>
  <c r="H9" i="27" l="1"/>
  <c r="D7" i="27"/>
  <c r="AV22" i="24" l="1"/>
  <c r="AW22" i="24"/>
  <c r="AU22" i="24"/>
  <c r="AS23" i="24"/>
  <c r="AT23" i="24"/>
  <c r="AR23" i="24"/>
  <c r="AQ22" i="24"/>
  <c r="AP22" i="24"/>
  <c r="AQ23" i="24"/>
  <c r="AP23" i="24"/>
  <c r="AO23" i="24"/>
  <c r="AO22"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<sst xmlns="http://schemas.openxmlformats.org/spreadsheetml/2006/main" count="1004" uniqueCount="454">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</sst>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2"/>
  <sheetViews>
    <sheetView tabSelected="1" topLeftCell="Y2" zoomScale="40" zoomScaleNormal="100" workbookViewId="0">
      <selection activeCell="A21" sqref="A21:XFD23"/>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O7" s="2" t="s">
        <v>115</v>
      </c>
      <c r="P7" s="2">
        <v>1</v>
      </c>
      <c r="Q7" s="2">
        <v>2030</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O8" s="2" t="s">
        <v>378</v>
      </c>
      <c r="P8" s="2">
        <v>31.536000000000001</v>
      </c>
      <c r="Q8" s="2">
        <v>2030</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O9" s="1" t="s">
        <v>391</v>
      </c>
      <c r="P9" s="2">
        <v>31.536000000000001</v>
      </c>
      <c r="Q9" s="2">
        <v>2030</v>
      </c>
      <c r="U9" s="2">
        <v>20</v>
      </c>
      <c r="V9" s="2">
        <v>20</v>
      </c>
      <c r="W9" s="2">
        <v>25</v>
      </c>
      <c r="AB9" s="18">
        <v>0.95</v>
      </c>
      <c r="AC9" s="18">
        <v>0.95</v>
      </c>
      <c r="AD9" s="18">
        <v>0.95</v>
      </c>
      <c r="AK9" s="19" t="s">
        <v>94</v>
      </c>
      <c r="AL9" s="19" t="s">
        <v>94</v>
      </c>
      <c r="AM9" s="19" t="s">
        <v>94</v>
      </c>
      <c r="AO9" s="19">
        <v>1E-4</v>
      </c>
      <c r="AP9" s="19">
        <v>1E-4</v>
      </c>
      <c r="AQ9" s="19">
        <v>1E-4</v>
      </c>
      <c r="BC9" s="2">
        <v>0</v>
      </c>
    </row>
    <row r="10" spans="1:57" x14ac:dyDescent="0.25">
      <c r="B10" s="2" t="s">
        <v>77</v>
      </c>
      <c r="C10" s="2" t="s">
        <v>394</v>
      </c>
      <c r="D10" s="2" t="s">
        <v>396</v>
      </c>
      <c r="E10" s="2" t="s">
        <v>104</v>
      </c>
      <c r="F10" s="2" t="s">
        <v>118</v>
      </c>
      <c r="G10" s="2" t="s">
        <v>80</v>
      </c>
      <c r="I10" s="2" t="s">
        <v>79</v>
      </c>
      <c r="K10" s="2" t="s">
        <v>394</v>
      </c>
      <c r="L10" s="2" t="s">
        <v>396</v>
      </c>
      <c r="M10" s="1" t="s">
        <v>391</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O11" s="2" t="s">
        <v>450</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AR11" s="2">
        <f>0.05*AO10</f>
        <v>19.685039370078744</v>
      </c>
      <c r="AS11" s="2">
        <f>0.05*AP10</f>
        <v>19.685039370078744</v>
      </c>
      <c r="AT11" s="2">
        <f>0.05*AQ10</f>
        <v>19.685039370078744</v>
      </c>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O12" s="1" t="s">
        <v>399</v>
      </c>
      <c r="P12" s="2">
        <v>31.536000000000001</v>
      </c>
      <c r="Q12" s="2">
        <v>2030</v>
      </c>
      <c r="U12" s="2">
        <v>20</v>
      </c>
      <c r="V12" s="2">
        <v>20</v>
      </c>
      <c r="W12" s="2">
        <v>25</v>
      </c>
      <c r="AB12" s="18">
        <v>0.95</v>
      </c>
      <c r="AC12" s="18">
        <v>0.95</v>
      </c>
      <c r="AD12" s="18">
        <v>0.95</v>
      </c>
      <c r="AK12" s="19" t="s">
        <v>94</v>
      </c>
      <c r="AL12" s="19" t="s">
        <v>94</v>
      </c>
      <c r="AM12" s="19" t="s">
        <v>94</v>
      </c>
      <c r="AO12" s="19">
        <v>1E-4</v>
      </c>
      <c r="AP12" s="19">
        <v>1E-4</v>
      </c>
      <c r="AQ12" s="19">
        <v>1E-4</v>
      </c>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O14" s="2" t="s">
        <v>452</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12.658227848101268</v>
      </c>
      <c r="AS14" s="2">
        <f>0.05*AP13</f>
        <v>12.658227848101268</v>
      </c>
      <c r="AT14" s="2">
        <f>0.05*AQ13</f>
        <v>12.658227848101268</v>
      </c>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O15" s="1" t="s">
        <v>407</v>
      </c>
      <c r="P15" s="2">
        <v>31.536000000000001</v>
      </c>
      <c r="Q15" s="2">
        <v>2030</v>
      </c>
      <c r="U15" s="2">
        <v>20</v>
      </c>
      <c r="V15" s="2">
        <v>20</v>
      </c>
      <c r="W15" s="2">
        <v>25</v>
      </c>
      <c r="AB15" s="18">
        <v>0.95</v>
      </c>
      <c r="AC15" s="18">
        <v>0.95</v>
      </c>
      <c r="AD15" s="18">
        <v>0.95</v>
      </c>
      <c r="AK15" s="19" t="s">
        <v>94</v>
      </c>
      <c r="AL15" s="19" t="s">
        <v>94</v>
      </c>
      <c r="AM15" s="19" t="s">
        <v>94</v>
      </c>
      <c r="AO15" s="19">
        <v>1E-4</v>
      </c>
      <c r="AP15" s="19">
        <v>1E-4</v>
      </c>
      <c r="AQ15" s="19">
        <v>1E-4</v>
      </c>
      <c r="BC15" s="2">
        <v>0</v>
      </c>
    </row>
    <row r="16" spans="1:57" x14ac:dyDescent="0.25">
      <c r="B16" s="2" t="s">
        <v>77</v>
      </c>
      <c r="C16" s="2" t="s">
        <v>410</v>
      </c>
      <c r="D16" s="2" t="s">
        <v>412</v>
      </c>
      <c r="E16" s="2" t="s">
        <v>104</v>
      </c>
      <c r="F16" s="2" t="s">
        <v>118</v>
      </c>
      <c r="G16" s="2" t="s">
        <v>80</v>
      </c>
      <c r="I16" s="2" t="s">
        <v>79</v>
      </c>
      <c r="K16" s="2" t="s">
        <v>410</v>
      </c>
      <c r="L16" s="2" t="s">
        <v>412</v>
      </c>
      <c r="M16" s="1" t="s">
        <v>407</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O17" s="2" t="s">
        <v>453</v>
      </c>
      <c r="P17" s="2">
        <v>31.536000000000001</v>
      </c>
      <c r="Q17" s="2">
        <v>2030</v>
      </c>
      <c r="U17" s="2">
        <v>20</v>
      </c>
      <c r="V17" s="2">
        <v>20</v>
      </c>
      <c r="W17" s="2">
        <v>25</v>
      </c>
      <c r="AB17" s="18">
        <v>0.95</v>
      </c>
      <c r="AC17" s="18">
        <v>0.95</v>
      </c>
      <c r="AD17" s="18">
        <v>0.95</v>
      </c>
      <c r="AK17" s="19" t="s">
        <v>94</v>
      </c>
      <c r="AL17" s="19" t="s">
        <v>94</v>
      </c>
      <c r="AM17" s="19" t="s">
        <v>94</v>
      </c>
      <c r="AO17" s="19">
        <v>1E-4</v>
      </c>
      <c r="AP17" s="19">
        <v>1E-4</v>
      </c>
      <c r="AQ17" s="19">
        <v>1E-4</v>
      </c>
      <c r="AR17" s="2">
        <f>0.05*AO16</f>
        <v>9.6854176352084309</v>
      </c>
      <c r="AS17" s="2">
        <f>0.05*AP16</f>
        <v>9.6854176352084309</v>
      </c>
      <c r="AT17" s="2">
        <f>0.05*AQ16</f>
        <v>9.6854176352084309</v>
      </c>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O18" s="1" t="s">
        <v>415</v>
      </c>
      <c r="P18" s="2">
        <v>1</v>
      </c>
      <c r="Q18" s="2">
        <v>2030</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0">0.05*AP19</f>
        <v>5.3571428571428577</v>
      </c>
      <c r="AW19" s="2">
        <f t="shared" ref="AW19" si="1">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O20" s="2" t="s">
        <v>451</v>
      </c>
      <c r="P20" s="2">
        <v>1</v>
      </c>
      <c r="Q20" s="2">
        <v>2030</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21" spans="2:56" x14ac:dyDescent="0.25">
      <c r="B21" s="2" t="s">
        <v>78</v>
      </c>
      <c r="C21" s="2" t="s">
        <v>95</v>
      </c>
      <c r="D21" s="2" t="s">
        <v>96</v>
      </c>
      <c r="E21" s="2" t="s">
        <v>104</v>
      </c>
      <c r="F21" s="2" t="s">
        <v>105</v>
      </c>
      <c r="G21" s="2" t="s">
        <v>80</v>
      </c>
      <c r="I21" s="2" t="s">
        <v>79</v>
      </c>
      <c r="K21" s="2" t="s">
        <v>95</v>
      </c>
      <c r="L21" s="2" t="s">
        <v>96</v>
      </c>
      <c r="M21" s="2" t="s">
        <v>103</v>
      </c>
      <c r="O21" s="2" t="s">
        <v>97</v>
      </c>
      <c r="P21" s="2">
        <v>31.536000000000001</v>
      </c>
      <c r="Q21" s="2">
        <v>2030</v>
      </c>
      <c r="R21" s="2" t="s">
        <v>94</v>
      </c>
      <c r="S21" s="2" t="s">
        <v>94</v>
      </c>
      <c r="T21" s="2" t="s">
        <v>94</v>
      </c>
      <c r="U21" s="2">
        <v>20</v>
      </c>
      <c r="V21" s="2">
        <v>25</v>
      </c>
      <c r="W21" s="2">
        <v>30</v>
      </c>
      <c r="X21" s="2" t="s">
        <v>94</v>
      </c>
      <c r="Y21" s="2" t="s">
        <v>94</v>
      </c>
      <c r="Z21" s="2" t="s">
        <v>94</v>
      </c>
      <c r="AA21" s="2" t="s">
        <v>94</v>
      </c>
      <c r="AB21" s="2">
        <v>0.98</v>
      </c>
      <c r="AC21" s="2">
        <v>0.98499999999999999</v>
      </c>
      <c r="AD21" s="2">
        <v>0.98499999999999999</v>
      </c>
      <c r="AE21" s="2" t="s">
        <v>94</v>
      </c>
      <c r="AF21" s="2" t="s">
        <v>94</v>
      </c>
      <c r="AG21" s="2" t="s">
        <v>94</v>
      </c>
      <c r="AH21" s="2" t="s">
        <v>94</v>
      </c>
      <c r="AI21" s="2" t="s">
        <v>94</v>
      </c>
      <c r="AJ21" s="2" t="s">
        <v>94</v>
      </c>
      <c r="AK21" s="2" t="s">
        <v>94</v>
      </c>
      <c r="AL21" s="2" t="s">
        <v>94</v>
      </c>
      <c r="AM21" s="2" t="s">
        <v>94</v>
      </c>
      <c r="AN21" s="2" t="s">
        <v>94</v>
      </c>
      <c r="AO21" s="2">
        <v>1E-4</v>
      </c>
      <c r="AP21" s="2">
        <v>1E-4</v>
      </c>
      <c r="AQ21" s="2">
        <v>1E-4</v>
      </c>
      <c r="AR21" s="2" t="s">
        <v>94</v>
      </c>
      <c r="AS21" s="2" t="s">
        <v>94</v>
      </c>
      <c r="AT21" s="2" t="s">
        <v>94</v>
      </c>
      <c r="AU21" s="2" t="s">
        <v>94</v>
      </c>
      <c r="AV21" s="2" t="s">
        <v>94</v>
      </c>
      <c r="AW21" s="2" t="s">
        <v>94</v>
      </c>
      <c r="BC21" s="2">
        <v>0</v>
      </c>
    </row>
    <row r="22" spans="2:56" x14ac:dyDescent="0.25">
      <c r="B22" s="2" t="s">
        <v>77</v>
      </c>
      <c r="C22" s="2" t="s">
        <v>98</v>
      </c>
      <c r="D22" s="2" t="s">
        <v>99</v>
      </c>
      <c r="E22" s="2" t="s">
        <v>104</v>
      </c>
      <c r="F22" s="2" t="s">
        <v>106</v>
      </c>
      <c r="G22" s="2" t="s">
        <v>80</v>
      </c>
      <c r="I22" s="2" t="s">
        <v>79</v>
      </c>
      <c r="K22" s="2" t="s">
        <v>98</v>
      </c>
      <c r="L22" s="2" t="s">
        <v>99</v>
      </c>
      <c r="M22" s="2" t="s">
        <v>97</v>
      </c>
      <c r="N22" s="2" t="s">
        <v>94</v>
      </c>
      <c r="O22" s="2" t="s">
        <v>100</v>
      </c>
      <c r="P22" s="2">
        <v>1</v>
      </c>
      <c r="Q22" s="2">
        <v>2030</v>
      </c>
      <c r="R22" s="2" t="s">
        <v>94</v>
      </c>
      <c r="S22" s="2" t="s">
        <v>94</v>
      </c>
      <c r="T22" s="2" t="s">
        <v>94</v>
      </c>
      <c r="U22" s="2">
        <v>20</v>
      </c>
      <c r="V22" s="2">
        <v>25</v>
      </c>
      <c r="W22" s="2">
        <v>30</v>
      </c>
      <c r="X22" s="2">
        <v>14000</v>
      </c>
      <c r="Y22" s="2">
        <v>30000</v>
      </c>
      <c r="Z22" s="2">
        <v>50000</v>
      </c>
      <c r="AA22" s="2" t="s">
        <v>94</v>
      </c>
      <c r="AB22" s="2" t="s">
        <v>94</v>
      </c>
      <c r="AC22" s="2" t="s">
        <v>94</v>
      </c>
      <c r="AD22" s="2" t="s">
        <v>94</v>
      </c>
      <c r="AH22" s="2" t="s">
        <v>94</v>
      </c>
      <c r="AI22" s="2" t="s">
        <v>94</v>
      </c>
      <c r="AJ22" s="2" t="s">
        <v>94</v>
      </c>
      <c r="AK22" s="2">
        <v>-0.36499999999999999</v>
      </c>
      <c r="AL22" s="2">
        <v>-0.36499999999999999</v>
      </c>
      <c r="AM22" s="2">
        <v>-0.36499999999999999</v>
      </c>
      <c r="AN22" s="2" t="s">
        <v>94</v>
      </c>
      <c r="AO22" s="2">
        <f>('180 Lithium Ion Battery'!E25+'180 Lithium Ion Battery'!E27)/0.0000036</f>
        <v>41945.222222222219</v>
      </c>
      <c r="AP22" s="2">
        <f>('180 Lithium Ion Battery'!F25+'180 Lithium Ion Battery'!F27)/0.0000036</f>
        <v>27766.555555555551</v>
      </c>
      <c r="AQ22" s="2">
        <f>('180 Lithium Ion Battery'!G25+'180 Lithium Ion Battery'!G27)/0.0000036</f>
        <v>22154.166666666664</v>
      </c>
      <c r="AU22" s="2">
        <f>'180 Lithium Ion Battery'!E29/(1000000*0.0000036)</f>
        <v>0.53169999999999995</v>
      </c>
      <c r="AV22" s="2">
        <f>'180 Lithium Ion Battery'!F29/(1000000*0.0000036)</f>
        <v>0.50216111111111106</v>
      </c>
      <c r="AW22" s="2">
        <f>'180 Lithium Ion Battery'!G29/(1000000*0.0000036)</f>
        <v>0.47262222222222222</v>
      </c>
      <c r="AX22" s="2">
        <v>0.2</v>
      </c>
      <c r="AY22" s="2">
        <v>0.2</v>
      </c>
      <c r="AZ22" s="2">
        <v>0.2</v>
      </c>
      <c r="BC22" s="2">
        <v>0</v>
      </c>
    </row>
    <row r="23" spans="2:56" x14ac:dyDescent="0.25">
      <c r="B23" s="2" t="s">
        <v>78</v>
      </c>
      <c r="C23" s="2" t="s">
        <v>101</v>
      </c>
      <c r="D23" s="2" t="s">
        <v>102</v>
      </c>
      <c r="E23" s="2" t="s">
        <v>104</v>
      </c>
      <c r="F23" s="2" t="s">
        <v>105</v>
      </c>
      <c r="G23" s="2" t="s">
        <v>80</v>
      </c>
      <c r="I23" s="2" t="s">
        <v>79</v>
      </c>
      <c r="K23" s="2" t="s">
        <v>101</v>
      </c>
      <c r="L23" s="2" t="s">
        <v>102</v>
      </c>
      <c r="M23" s="2" t="s">
        <v>100</v>
      </c>
      <c r="O23" s="2" t="s">
        <v>103</v>
      </c>
      <c r="P23" s="2">
        <v>31.536000000000001</v>
      </c>
      <c r="Q23" s="2">
        <v>2030</v>
      </c>
      <c r="R23" s="2" t="s">
        <v>94</v>
      </c>
      <c r="S23" s="2" t="s">
        <v>94</v>
      </c>
      <c r="T23" s="2" t="s">
        <v>94</v>
      </c>
      <c r="U23" s="2">
        <v>20</v>
      </c>
      <c r="V23" s="2">
        <v>25</v>
      </c>
      <c r="W23" s="2">
        <v>30</v>
      </c>
      <c r="X23" s="2" t="s">
        <v>94</v>
      </c>
      <c r="Y23" s="2" t="s">
        <v>94</v>
      </c>
      <c r="Z23" s="2" t="s">
        <v>94</v>
      </c>
      <c r="AA23" s="2" t="s">
        <v>94</v>
      </c>
      <c r="AB23" s="2">
        <v>0.97</v>
      </c>
      <c r="AC23" s="2">
        <v>0.97499999999999998</v>
      </c>
      <c r="AD23" s="2">
        <v>0.97499999999999998</v>
      </c>
      <c r="AE23" s="2" t="s">
        <v>94</v>
      </c>
      <c r="AF23" s="2" t="s">
        <v>94</v>
      </c>
      <c r="AG23" s="2" t="s">
        <v>94</v>
      </c>
      <c r="AH23" s="2" t="s">
        <v>94</v>
      </c>
      <c r="AI23" s="2" t="s">
        <v>94</v>
      </c>
      <c r="AJ23" s="2" t="s">
        <v>94</v>
      </c>
      <c r="AK23" s="2" t="s">
        <v>94</v>
      </c>
      <c r="AL23" s="2" t="s">
        <v>94</v>
      </c>
      <c r="AM23" s="2" t="s">
        <v>94</v>
      </c>
      <c r="AN23" s="2" t="s">
        <v>94</v>
      </c>
      <c r="AO23" s="2">
        <f>'180 Lithium Ion Battery'!E26*1000</f>
        <v>170.14399999999998</v>
      </c>
      <c r="AP23" s="2">
        <f>'180 Lithium Ion Battery'!F26*1000</f>
        <v>106.33999999999999</v>
      </c>
      <c r="AQ23" s="2">
        <f>'180 Lithium Ion Battery'!G26*1000</f>
        <v>63.803999999999988</v>
      </c>
      <c r="AR23" s="17">
        <f>'180 Lithium Ion Battery'!E28</f>
        <v>0.57423599999999997</v>
      </c>
      <c r="AS23" s="17">
        <f>'180 Lithium Ion Battery'!F28</f>
        <v>0.57423599999999997</v>
      </c>
      <c r="AT23" s="17">
        <f>'180 Lithium Ion Battery'!G28</f>
        <v>0.57423599999999997</v>
      </c>
      <c r="AU23" s="2" t="s">
        <v>94</v>
      </c>
      <c r="AV23" s="2" t="s">
        <v>94</v>
      </c>
      <c r="AW23" s="2" t="s">
        <v>94</v>
      </c>
      <c r="BC23" s="2">
        <v>1</v>
      </c>
      <c r="BD23" s="2">
        <v>1</v>
      </c>
    </row>
    <row r="36" spans="14:14" x14ac:dyDescent="0.25">
      <c r="N36" s="2" t="s">
        <v>94</v>
      </c>
    </row>
    <row r="42" spans="14:14" x14ac:dyDescent="0.25">
      <c r="N42"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ht="20.399999999999999"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2024-02-20T12:09:46Z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