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46A11705-AE8D-44C6-8F4A-6C4290289072}"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8" i="24" l="1"/>
  <c r="AQ28" i="24"/>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32" i="24" l="1"/>
  <c r="AW32" i="24"/>
  <c r="AU32" i="24"/>
  <c r="AS33" i="24"/>
  <c r="AT33" i="24"/>
  <c r="AR33" i="24"/>
  <c r="AQ32" i="24"/>
  <c r="AP32" i="24"/>
  <c r="AQ33" i="24"/>
  <c r="AP33" i="24"/>
  <c r="AO33" i="24"/>
  <c r="AO32" i="24"/>
  <c r="AT9" i="24"/>
  <c r="AS9" i="24"/>
  <c r="AR9"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<sst xmlns="http://schemas.openxmlformats.org/spreadsheetml/2006/main" count="1020" uniqueCount="458">
  <si>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</si>
  <si>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</si>
  <si>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</si>
  <si>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</si>
  <si>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</si>
  <si>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</si>
  <si>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</si>
  <si>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</si>
  <si>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</si>
  <si>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</si>
  <si>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</si>
  <si>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</si>
  <si>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</si>
  <si>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</si>
  <si>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</si>
  <si>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</si>
  <si>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</si>
  <si>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</si>
  <si>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</si>
  <si>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</si>
  <si>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</si>
  <si>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</si>
  <si>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</si>
  <si>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</si>
  <si>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</si>
  <si>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</si>
  <si>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</si>
  <si>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</si>
  <si>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</si>
  <si>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</si>
  <si>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</si>
  <si>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</si>
  <si>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</si>
  <si>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</si>
  <si>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</si>
  <si>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</si>
  <si>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</si>
  <si>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</si>
  <si>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</si>
  <si>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</si>
  <si>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</si>
  <si>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</si>
  <si>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</si>
  <si>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</si>
  <si>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</si>
  <si>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</si>
  <si>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</si>
  <si>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</si>
  <si>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</si>
  <si>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</si>
  <si>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</si>
  <si>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</si>
  <si>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</si>
  <si>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</si>
  <si>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</si>
  <si>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</si>
  <si>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</si>
  <si>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</si>
  <si>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</si>
  <si>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</si>
  <si>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</si>
  <si>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</si>
  <si>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</si>
  <si>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</si>
  <si>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</si>
  <si>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</si>
  <si>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</si>
  <si>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</si>
  <si>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</si>
  <si>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</si>
  <si>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</si>
  <si>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</si>
  <si>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</si>
  <si>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</si>
  <si>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</si>
  <si>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</si>
  <si>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</si>
  <si>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</si>
  <si>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</si>
  <si>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</si>
  <si>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</si>
  <si>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</si>
  <si>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</si>
  <si>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</si>
  <si>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</si>
  <si>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</si>
  <si>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</si>
  <si>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</si>
  <si>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</si>
  <si>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</si>
  <si>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</si>
  <si>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</si>
  <si>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</si>
  <si>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</si>
  <si>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</si>
  <si>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</si>
  <si>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</si>
  <si>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</si>
  <si>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</si>
  <si>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</si>
  <si>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</si>
  <si>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</si>
  <si>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</si>
  <si>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</si>
  <si>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</si>
  <si>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</si>
  <si>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</si>
  <si>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</si>
  <si>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</si>
  <si>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</si>
  <si>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</si>
  <si>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</si>
  <si>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</si>
  <si>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</si>
  <si>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</si>
  <si>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</si>
  <si>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</si>
  <si>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</si>
  <si>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</si>
  <si>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</si>
  <si>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</si>
  <si>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</si>
  <si>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</si>
  <si>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</si>
  <si>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</si>
  <si>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</si>
  <si>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</si>
  <si>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</si>
  <si>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</si>
  <si>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</si>
  <si>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</si>
  <si>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</si>
  <si>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</si>
  <si>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</si>
  <si>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</si>
  <si>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</si>
  <si>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</si>
  <si>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</si>
  <si>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</si>
  <si>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</si>
  <si>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</si>
  <si>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</si>
  <si>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</si>
  <si>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</si>
  <si>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</si>
  <si>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</si>
  <si>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</si>
  <si>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</si>
  <si>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</si>
  <si>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</si>
  <si>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</si>
  <si>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</si>
  <si>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</si>
  <si>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</si>
  <si>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</si>
  <si>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</si>
  <si>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</si>
  <si>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</si>
  <si>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</si>
  <si>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</si>
  <si>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</si>
  <si>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</si>
  <si>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</si>
  <si>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</si>
  <si>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</si>
  <si>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</si>
  <si>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</si>
  <si>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</si>
  <si>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</si>
  <si>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</si>
  <si>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</si>
  <si>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</si>
  <si>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</si>
  <si>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</si>
  <si>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</si>
  <si>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</si>
  <si>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</si>
  <si>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</si>
  <si>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</si>
  <si>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</si>
  <si>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</si>
  <si>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</si>
  <si>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</si>
  <si>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</si>
  <si>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</si>
  <si>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</si>
  <si>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</si>
  <si>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</si>
  <si>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</si>
  <si>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</si>
  <si>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</si>
  <si>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</si>
  <si>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</si>
  <si>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</si>
  <si>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</si>
  <si>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</si>
  <si>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</si>
  <si>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</si>
  <si>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</si>
  <si>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</si>
  <si>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</si>
  <si>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</si>
  <si>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</si>
  <si>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</si>
  <si>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</si>
  <si>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</si>
  <si>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</si>
  <si>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</si>
  <si>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</si>
  <si>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</si>
  <si>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</si>
  <si>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</si>
  <si>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</si>
  <si>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</si>
  <si>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</si>
  <si>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</si>
  <si>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</si>
  <si>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</si>
  <si>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</si>
  <si>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</si>
  <si>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</si>
  <si>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</si>
  <si>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</si>
  <si>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</si>
  <si>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</si>
  <si>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</si>
  <si>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</si>
  <si>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</si>
  <si>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</si>
  <si>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</si>
  <si>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</si>
  <si>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</si>
  <si>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</si>
  <si>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</si>
  <si>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</si>
  <si>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</si>
  <si>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</si>
  <si>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</si>
  <si>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</si>
  <si>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</si>
  <si>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</si>
  <si>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</si>
  <si>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</si>
  <si>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</si>
  <si>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</si>
  <si>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</si>
  <si>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</si>
  <si>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</si>
  <si>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</si>
  <si>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</si>
  <si>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</si>
  <si>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</si>
  <si>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</si>
  <si>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</si>
  <si>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</si>
  <si>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</si>
  <si>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</si>
  <si>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</si>
  <si>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</si>
  <si>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</si>
  <si>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</si>
  <si>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</si>
  <si>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</si>
  <si>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</si>
  <si>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</si>
  <si>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</si>
  <si>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</si>
  <si>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</si>
  <si>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</si>
  <si>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</si>
  <si>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</si>
  <si>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</si>
  <si>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</si>
  <si>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</si>
  <si>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</si>
  <si>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</si>
  <si>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</si>
  <si>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</si>
  <si>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</si>
  <si>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</si>
  <si>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</si>
  <si>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</si>
  <si>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</si>
  <si>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</si>
  <si>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</si>
  <si>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</si>
  <si>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</si>
  <si>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</si>
  <si>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</si>
  <si>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</si>
  <si>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</si>
  <si>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</si>
  <si>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</si>
  <si>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</si>
  <si>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</si>
  <si>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</si>
  <si>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</si>
  <si>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</si>
  <si>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</si>
  <si>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</si>
  <si>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</si>
  <si>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</si>
  <si>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</si>
  <si>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</si>
  <si>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</si>
  <si>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</si>
  <si>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</si>
  <si>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</si>
  <si>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</si>
  <si>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</si>
  <si>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</si>
  <si>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</si>
  <si>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</si>
  <si>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</si>
  <si>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</si>
  <si>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</si>
  <si>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</si>
  <si>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</si>
  <si>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</si>
  <si>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</si>
  <si>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</si>
  <si>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</si>
  <si>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</si>
  <si>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</si>
  <si>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</si>
  <si>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</si>
  <si>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</si>
  <si>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</si>
  <si>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</si>
  <si>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</si>
  <si>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</si>
  <si>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</si>
  <si>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</si>
  <si>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</si>
  <si>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</si>
  <si>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</si>
  <si>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</si>
  <si>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</si>
  <si>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</si>
  <si>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</si>
  <si>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</si>
  <si>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</si>
  <si>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</si>
  <si>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</si>
  <si>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</si>
  <si>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</si>
  <si>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</si>
  <si>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</si>
  <si>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</si>
  <si>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</si>
  <si>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</si>
  <si>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</si>
  <si>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</si>
  <si>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</si>
  <si>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</si>
  <si>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</si>
  <si>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</si>
  <si>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</si>
  <si>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</si>
  <si>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</si>
  <si>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</si>
  <si>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</si>
  <si>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</si>
  <si>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</si>
  <si>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</si>
  <si>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</si>
  <si>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</si>
  <si>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</si>
  <si>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</si>
  <si>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</si>
  <si>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</si>
  <si>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</si>
  <si>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</si>
  <si>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</si>
  <si>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</si>
  <si>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</si>
  <si>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</si>
  <si>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</si>
  <si>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</si>
  <si>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</si>
  <si>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</si>
  <si>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</si>
  <si>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</si>
  <si>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</si>
  <si>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</si>
  <si>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</si>
  <si>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</si>
  <si>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</si>
  <si>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</si>
  <si>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</si>
  <si>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</si>
  <si>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</si>
  <si>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</si>
  <si>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</si>
  <si>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</si>
  <si>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</si>
  <si>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</si>
  <si>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</si>
  <si>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</si>
  <si>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</si>
  <si>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</si>
  <si>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</si>
  <si>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</si>
  <si>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</si>
  <si>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</si>
  <si>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</si>
  <si>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</si>
  <si>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</si>
  <si>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</si>
  <si>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</si>
  <si>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</si>
  <si>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</si>
  <si>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</si>
  <si>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</si>
  <si>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</si>
  <si>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</si>
  <si>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</si>
  <si>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</si>
  <si>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</si>
  <si>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</si>
  <si>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</si>
  <si>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</si>
  <si>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</si>
  <si>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</si>
  <si>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</si>
  <si>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</si>
  <si>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</si>
  <si>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</si>
  <si>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</si>
  <si>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</si>
  <si>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</si>
  <si>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</si>
  <si>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</si>
  <si>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</si>
  <si>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</si>
  <si>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</si>
  <si>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</si>
  <si>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</si>
  <si>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</si>
  <si>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</si>
  <si>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</si>
  <si>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</si>
  <si>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</si>
  <si>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</si>
  <si>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</si>
  <si>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</si>
  <si>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</si>
  <si>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</si>
  <si>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</si>
  <si>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</si>
  <si>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</si>
  <si>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</si>
  <si>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</si>
  <si>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</si>
  <si>
    <t>ENV</t>
  </si>
  <si>
    <t>This efficiency is for h2 and elc</t>
  </si>
  <si>
    <t>We can calculate that for h2 we need 13% of elc for compressor from 30 bar to 200 bar</t>
  </si>
  <si>
    <t>We can say this is just for charging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</si>
</sst>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B18" sqref="B18"/>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454</v>
      </c>
      <c r="C16" s="1" t="s">
        <v>412</v>
      </c>
      <c r="D16" s="1" t="s">
        <v>120</v>
      </c>
      <c r="E16" s="1" t="s">
        <v>414</v>
      </c>
      <c r="F16" s="1" t="s">
        <v>121</v>
      </c>
      <c r="G16" s="1" t="s">
        <v>80</v>
      </c>
      <c r="H16" s="1"/>
      <c r="I16" s="1"/>
    </row>
    <row r="17" spans="2:9" x14ac:dyDescent="0.25">
      <c r="B17" s="1" t="s">
        <v>454</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L2" zoomScale="47" zoomScaleNormal="100" workbookViewId="0">
      <selection activeCell="X33" sqref="X33"/>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 style="2"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1</v>
      </c>
      <c r="AC6" s="18">
        <v>1</v>
      </c>
      <c r="AD6" s="18">
        <v>1</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0.13</v>
      </c>
      <c r="S7" s="2">
        <v>0.13</v>
      </c>
      <c r="T7" s="2">
        <v>0.13</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B21" s="2" t="s">
        <v>78</v>
      </c>
      <c r="C21" s="2" t="s">
        <v>95</v>
      </c>
      <c r="D21" s="2" t="s">
        <v>96</v>
      </c>
      <c r="E21" s="2" t="s">
        <v>104</v>
      </c>
      <c r="F21" s="2" t="s">
        <v>105</v>
      </c>
      <c r="G21" s="2" t="s">
        <v>80</v>
      </c>
      <c r="I21" s="2" t="s">
        <v>79</v>
      </c>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B22" s="2" t="s">
        <v>77</v>
      </c>
      <c r="C22" s="2" t="s">
        <v>98</v>
      </c>
      <c r="D22" s="2" t="s">
        <v>99</v>
      </c>
      <c r="E22" s="2" t="s">
        <v>104</v>
      </c>
      <c r="F22" s="2" t="s">
        <v>106</v>
      </c>
      <c r="G22" s="2" t="s">
        <v>80</v>
      </c>
      <c r="I22" s="2" t="s">
        <v>79</v>
      </c>
      <c r="N22" s="2" t="s">
        <v>103</v>
      </c>
      <c r="O22" s="1"/>
      <c r="Q22" s="2">
        <v>2030</v>
      </c>
      <c r="R22" s="2">
        <v>0.01</v>
      </c>
      <c r="S22" s="2">
        <v>0.01</v>
      </c>
      <c r="T22" s="2">
        <v>0.01</v>
      </c>
      <c r="AB22" s="18"/>
      <c r="AC22" s="18"/>
      <c r="AD22" s="18"/>
      <c r="AK22" s="19"/>
      <c r="AL22" s="19"/>
      <c r="AM22" s="19"/>
      <c r="AO22" s="19"/>
      <c r="AP22" s="19"/>
      <c r="AQ22" s="19"/>
    </row>
    <row r="23" spans="2:56" x14ac:dyDescent="0.25">
      <c r="B23" s="2" t="s">
        <v>78</v>
      </c>
      <c r="C23" s="2" t="s">
        <v>101</v>
      </c>
      <c r="D23" s="2" t="s">
        <v>102</v>
      </c>
      <c r="E23" s="2" t="s">
        <v>104</v>
      </c>
      <c r="F23" s="2" t="s">
        <v>105</v>
      </c>
      <c r="G23" s="2" t="s">
        <v>80</v>
      </c>
      <c r="I23" s="2" t="s">
        <v>79</v>
      </c>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1" spans="2:56" x14ac:dyDescent="0.25">
      <c r="K31" s="2" t="s">
        <v>95</v>
      </c>
      <c r="L31" s="2" t="s">
        <v>96</v>
      </c>
      <c r="M31" s="2" t="s">
        <v>103</v>
      </c>
      <c r="O31" s="2" t="s">
        <v>97</v>
      </c>
      <c r="P31" s="2">
        <v>31.536000000000001</v>
      </c>
      <c r="Q31" s="2">
        <v>2030</v>
      </c>
      <c r="R31" s="2" t="s">
        <v>94</v>
      </c>
      <c r="S31" s="2" t="s">
        <v>94</v>
      </c>
      <c r="T31" s="2" t="s">
        <v>94</v>
      </c>
      <c r="U31" s="2">
        <v>20</v>
      </c>
      <c r="V31" s="2">
        <v>25</v>
      </c>
      <c r="W31" s="2">
        <v>30</v>
      </c>
      <c r="X31" s="2" t="s">
        <v>94</v>
      </c>
      <c r="Y31" s="2" t="s">
        <v>94</v>
      </c>
      <c r="Z31" s="2" t="s">
        <v>94</v>
      </c>
      <c r="AA31" s="2" t="s">
        <v>94</v>
      </c>
      <c r="AB31" s="2">
        <v>0.98</v>
      </c>
      <c r="AC31" s="2">
        <v>0.98499999999999999</v>
      </c>
      <c r="AD31" s="2">
        <v>0.98499999999999999</v>
      </c>
      <c r="AE31" s="2" t="s">
        <v>94</v>
      </c>
      <c r="AF31" s="2" t="s">
        <v>94</v>
      </c>
      <c r="AG31" s="2" t="s">
        <v>94</v>
      </c>
      <c r="AH31" s="2" t="s">
        <v>94</v>
      </c>
      <c r="AI31" s="2" t="s">
        <v>94</v>
      </c>
      <c r="AJ31" s="2" t="s">
        <v>94</v>
      </c>
      <c r="AK31" s="2" t="s">
        <v>94</v>
      </c>
      <c r="AL31" s="2" t="s">
        <v>94</v>
      </c>
      <c r="AM31" s="2" t="s">
        <v>94</v>
      </c>
      <c r="AN31" s="2" t="s">
        <v>94</v>
      </c>
      <c r="AO31" s="2">
        <v>1E-4</v>
      </c>
      <c r="AP31" s="2">
        <v>1E-4</v>
      </c>
      <c r="AQ31" s="2">
        <v>1E-4</v>
      </c>
      <c r="AR31" s="2" t="s">
        <v>94</v>
      </c>
      <c r="AS31" s="2" t="s">
        <v>94</v>
      </c>
      <c r="AT31" s="2" t="s">
        <v>94</v>
      </c>
      <c r="AU31" s="2" t="s">
        <v>94</v>
      </c>
      <c r="AV31" s="2" t="s">
        <v>94</v>
      </c>
      <c r="AW31" s="2" t="s">
        <v>94</v>
      </c>
      <c r="BC31" s="2">
        <v>0</v>
      </c>
    </row>
    <row r="32" spans="2:56" x14ac:dyDescent="0.25">
      <c r="K32" s="2" t="s">
        <v>98</v>
      </c>
      <c r="L32" s="2" t="s">
        <v>99</v>
      </c>
      <c r="M32" s="2" t="s">
        <v>97</v>
      </c>
      <c r="N32" s="2" t="s">
        <v>94</v>
      </c>
      <c r="O32" s="2" t="s">
        <v>100</v>
      </c>
      <c r="P32" s="2">
        <v>1</v>
      </c>
      <c r="Q32" s="2">
        <v>2030</v>
      </c>
      <c r="R32" s="2" t="s">
        <v>94</v>
      </c>
      <c r="S32" s="2" t="s">
        <v>94</v>
      </c>
      <c r="T32" s="2" t="s">
        <v>94</v>
      </c>
      <c r="U32" s="2">
        <v>20</v>
      </c>
      <c r="V32" s="2">
        <v>25</v>
      </c>
      <c r="W32" s="2">
        <v>30</v>
      </c>
      <c r="X32" s="2">
        <v>14000</v>
      </c>
      <c r="Y32" s="2">
        <v>30000</v>
      </c>
      <c r="Z32" s="2">
        <v>50000</v>
      </c>
      <c r="AA32" s="2" t="s">
        <v>94</v>
      </c>
      <c r="AB32" s="2" t="s">
        <v>94</v>
      </c>
      <c r="AC32" s="2" t="s">
        <v>94</v>
      </c>
      <c r="AD32" s="2" t="s">
        <v>94</v>
      </c>
      <c r="AH32" s="2" t="s">
        <v>94</v>
      </c>
      <c r="AI32" s="2" t="s">
        <v>94</v>
      </c>
      <c r="AJ32" s="2" t="s">
        <v>94</v>
      </c>
      <c r="AK32" s="2">
        <v>-0.36499999999999999</v>
      </c>
      <c r="AL32" s="2">
        <v>-0.36499999999999999</v>
      </c>
      <c r="AM32" s="2">
        <v>-0.36499999999999999</v>
      </c>
      <c r="AN32" s="2" t="s">
        <v>94</v>
      </c>
      <c r="AO32" s="2">
        <f>('180 Lithium Ion Battery'!E25+'180 Lithium Ion Battery'!E27)/0.0000036</f>
        <v>41945.222222222219</v>
      </c>
      <c r="AP32" s="2">
        <f>('180 Lithium Ion Battery'!F25+'180 Lithium Ion Battery'!F27)/0.0000036</f>
        <v>27766.555555555551</v>
      </c>
      <c r="AQ32" s="2">
        <f>('180 Lithium Ion Battery'!G25+'180 Lithium Ion Battery'!G27)/0.0000036</f>
        <v>22154.166666666664</v>
      </c>
      <c r="AU32" s="2">
        <f>'180 Lithium Ion Battery'!E29/(1000000*0.0000036)</f>
        <v>0.53169999999999995</v>
      </c>
      <c r="AV32" s="2">
        <f>'180 Lithium Ion Battery'!F29/(1000000*0.0000036)</f>
        <v>0.50216111111111106</v>
      </c>
      <c r="AW32" s="2">
        <f>'180 Lithium Ion Battery'!G29/(1000000*0.0000036)</f>
        <v>0.47262222222222222</v>
      </c>
      <c r="AX32" s="2">
        <v>0.2</v>
      </c>
      <c r="AY32" s="2">
        <v>0.2</v>
      </c>
      <c r="AZ32" s="2">
        <v>0.2</v>
      </c>
      <c r="BC32" s="2">
        <v>0</v>
      </c>
    </row>
    <row r="33" spans="11:56" x14ac:dyDescent="0.25">
      <c r="K33" s="2" t="s">
        <v>101</v>
      </c>
      <c r="L33" s="2" t="s">
        <v>102</v>
      </c>
      <c r="M33" s="2" t="s">
        <v>100</v>
      </c>
      <c r="O33" s="2" t="s">
        <v>103</v>
      </c>
      <c r="P33" s="2">
        <v>31.536000000000001</v>
      </c>
      <c r="Q33" s="2">
        <v>2030</v>
      </c>
      <c r="R33" s="2" t="s">
        <v>94</v>
      </c>
      <c r="S33" s="2" t="s">
        <v>94</v>
      </c>
      <c r="T33" s="2" t="s">
        <v>94</v>
      </c>
      <c r="U33" s="2">
        <v>20</v>
      </c>
      <c r="V33" s="2">
        <v>25</v>
      </c>
      <c r="W33" s="2">
        <v>30</v>
      </c>
      <c r="X33" s="2" t="s">
        <v>94</v>
      </c>
      <c r="Y33" s="2" t="s">
        <v>94</v>
      </c>
      <c r="Z33" s="2" t="s">
        <v>94</v>
      </c>
      <c r="AA33" s="2" t="s">
        <v>94</v>
      </c>
      <c r="AB33" s="2">
        <v>0.97</v>
      </c>
      <c r="AC33" s="2">
        <v>0.97499999999999998</v>
      </c>
      <c r="AD33" s="2">
        <v>0.97499999999999998</v>
      </c>
      <c r="AE33" s="2" t="s">
        <v>94</v>
      </c>
      <c r="AF33" s="2" t="s">
        <v>94</v>
      </c>
      <c r="AG33" s="2" t="s">
        <v>94</v>
      </c>
      <c r="AH33" s="2" t="s">
        <v>94</v>
      </c>
      <c r="AI33" s="2" t="s">
        <v>94</v>
      </c>
      <c r="AJ33" s="2" t="s">
        <v>94</v>
      </c>
      <c r="AK33" s="2" t="s">
        <v>94</v>
      </c>
      <c r="AL33" s="2" t="s">
        <v>94</v>
      </c>
      <c r="AM33" s="2" t="s">
        <v>94</v>
      </c>
      <c r="AN33" s="2" t="s">
        <v>94</v>
      </c>
      <c r="AO33" s="2">
        <f>'180 Lithium Ion Battery'!E26*1000</f>
        <v>170.14399999999998</v>
      </c>
      <c r="AP33" s="2">
        <f>'180 Lithium Ion Battery'!F26*1000</f>
        <v>106.33999999999999</v>
      </c>
      <c r="AQ33" s="2">
        <f>'180 Lithium Ion Battery'!G26*1000</f>
        <v>63.803999999999988</v>
      </c>
      <c r="AR33" s="17">
        <f>'180 Lithium Ion Battery'!E28</f>
        <v>0.57423599999999997</v>
      </c>
      <c r="AS33" s="17">
        <f>'180 Lithium Ion Battery'!F28</f>
        <v>0.57423599999999997</v>
      </c>
      <c r="AT33" s="17">
        <f>'180 Lithium Ion Battery'!G28</f>
        <v>0.57423599999999997</v>
      </c>
      <c r="AU33" s="2" t="s">
        <v>94</v>
      </c>
      <c r="AV33" s="2" t="s">
        <v>94</v>
      </c>
      <c r="AW33" s="2" t="s">
        <v>94</v>
      </c>
      <c r="BC33" s="2">
        <v>1</v>
      </c>
      <c r="BD33" s="2">
        <v>1</v>
      </c>
    </row>
    <row r="39" spans="11:56" x14ac:dyDescent="0.25">
      <c r="N39" s="2" t="s">
        <v>94</v>
      </c>
    </row>
    <row r="45" spans="11: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Q52"/>
  <sheetViews>
    <sheetView topLeftCell="B7" workbookViewId="0">
      <selection activeCell="Q15" sqref="Q15"/>
    </sheetView>
  </sheetViews>
  <sheetFormatPr defaultRowHeight="13.2" x14ac:dyDescent="0.25"/>
  <cols>
    <col min="2" max="2" width="34.44140625" customWidth="1"/>
  </cols>
  <sheetData>
    <row r="1" spans="1:17" x14ac:dyDescent="0.25">
      <c r="A1" s="23" t="s">
        <v>123</v>
      </c>
      <c r="B1" s="24"/>
      <c r="C1" s="25" t="s">
        <v>124</v>
      </c>
      <c r="D1" s="26"/>
      <c r="E1" s="26"/>
      <c r="F1" s="26"/>
      <c r="G1" s="26"/>
      <c r="H1" s="26"/>
      <c r="I1" s="26"/>
      <c r="J1" s="26"/>
      <c r="K1" s="26"/>
      <c r="L1" s="26"/>
      <c r="M1" s="26"/>
      <c r="N1" s="26"/>
    </row>
    <row r="2" spans="1:17"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7"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7" x14ac:dyDescent="0.25">
      <c r="A4" s="35" t="s">
        <v>134</v>
      </c>
      <c r="B4" s="35" t="s">
        <v>135</v>
      </c>
      <c r="C4" s="36"/>
      <c r="D4" s="36"/>
      <c r="E4" s="36"/>
      <c r="F4" s="36"/>
      <c r="G4" s="36"/>
      <c r="H4" s="36"/>
      <c r="I4" s="36"/>
      <c r="J4" s="36"/>
      <c r="K4" s="36"/>
      <c r="L4" s="36"/>
      <c r="M4" s="37"/>
      <c r="N4" s="38"/>
    </row>
    <row r="5" spans="1:17" x14ac:dyDescent="0.25">
      <c r="A5" s="39" t="s">
        <v>136</v>
      </c>
      <c r="B5" s="40"/>
      <c r="C5" s="40"/>
      <c r="D5" s="40"/>
      <c r="E5" s="40"/>
      <c r="F5" s="40"/>
      <c r="G5" s="41"/>
      <c r="H5" s="41"/>
      <c r="I5" s="41"/>
      <c r="J5" s="41"/>
      <c r="K5" s="41"/>
      <c r="L5" s="41"/>
      <c r="M5" s="42"/>
      <c r="N5" s="43"/>
    </row>
    <row r="6" spans="1:17"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7"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7" x14ac:dyDescent="0.25">
      <c r="A8" s="47"/>
      <c r="B8" s="48" t="s">
        <v>143</v>
      </c>
      <c r="C8" s="50">
        <v>16.7</v>
      </c>
      <c r="D8" s="50">
        <v>16.7</v>
      </c>
      <c r="E8" s="50">
        <v>16.7</v>
      </c>
      <c r="F8" s="50">
        <v>16.7</v>
      </c>
      <c r="G8" s="50">
        <v>16.7</v>
      </c>
      <c r="H8" s="50">
        <v>16.7</v>
      </c>
      <c r="I8" s="50">
        <v>16.7</v>
      </c>
      <c r="J8" s="50">
        <v>16.7</v>
      </c>
      <c r="K8" s="50">
        <v>16.7</v>
      </c>
      <c r="L8" s="50"/>
      <c r="M8" s="51">
        <v>1</v>
      </c>
      <c r="N8" s="49"/>
    </row>
    <row r="9" spans="1:17"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7"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7"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c r="Q11" t="s">
        <v>455</v>
      </c>
    </row>
    <row r="12" spans="1:17"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7" x14ac:dyDescent="0.25">
      <c r="A13" s="47"/>
      <c r="B13" s="53" t="s">
        <v>153</v>
      </c>
      <c r="C13" s="52">
        <v>1</v>
      </c>
      <c r="D13" s="52">
        <v>1</v>
      </c>
      <c r="E13" s="52">
        <v>1</v>
      </c>
      <c r="F13" s="52">
        <v>1</v>
      </c>
      <c r="G13" s="52">
        <v>1</v>
      </c>
      <c r="H13" s="52">
        <v>1</v>
      </c>
      <c r="I13" s="52">
        <v>1</v>
      </c>
      <c r="J13" s="52">
        <v>1</v>
      </c>
      <c r="K13" s="52">
        <v>1</v>
      </c>
      <c r="L13" s="50" t="s">
        <v>154</v>
      </c>
      <c r="M13" s="51"/>
      <c r="N13" s="49"/>
      <c r="Q13" t="s">
        <v>456</v>
      </c>
    </row>
    <row r="14" spans="1:17" x14ac:dyDescent="0.25">
      <c r="A14" s="47"/>
      <c r="B14" s="48" t="s">
        <v>155</v>
      </c>
      <c r="C14" s="50">
        <v>1</v>
      </c>
      <c r="D14" s="50">
        <v>1</v>
      </c>
      <c r="E14" s="50">
        <v>1</v>
      </c>
      <c r="F14" s="50">
        <v>1</v>
      </c>
      <c r="G14" s="50">
        <v>1</v>
      </c>
      <c r="H14" s="50">
        <v>0</v>
      </c>
      <c r="I14" s="50">
        <v>1</v>
      </c>
      <c r="J14" s="50">
        <v>0</v>
      </c>
      <c r="K14" s="50">
        <v>1</v>
      </c>
      <c r="L14" s="50" t="s">
        <v>156</v>
      </c>
      <c r="M14" s="51"/>
      <c r="N14" s="49"/>
      <c r="Q14" t="s">
        <v>457</v>
      </c>
    </row>
    <row r="15" spans="1:17" x14ac:dyDescent="0.25">
      <c r="A15" s="47"/>
      <c r="B15" s="48" t="s">
        <v>157</v>
      </c>
      <c r="C15" s="50">
        <v>1</v>
      </c>
      <c r="D15" s="50">
        <v>1</v>
      </c>
      <c r="E15" s="50">
        <v>1</v>
      </c>
      <c r="F15" s="50">
        <v>1</v>
      </c>
      <c r="G15" s="50">
        <v>1</v>
      </c>
      <c r="H15" s="50">
        <v>0</v>
      </c>
      <c r="I15" s="50">
        <v>1</v>
      </c>
      <c r="J15" s="50">
        <v>0</v>
      </c>
      <c r="K15" s="50">
        <v>1</v>
      </c>
      <c r="L15" s="50" t="s">
        <v>158</v>
      </c>
      <c r="M15" s="51"/>
      <c r="N15" s="49" t="s">
        <v>159</v>
      </c>
    </row>
    <row r="16" spans="1:17"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R11" sqref="R11"/>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2" sqref="T12"/>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2024-03-05T14:26:01Z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