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gentile/Documents/Nooice-Projections/data/"/>
    </mc:Choice>
  </mc:AlternateContent>
  <xr:revisionPtr revIDLastSave="0" documentId="8_{D04F4820-7D93-D44A-8032-87A5923588A6}" xr6:coauthVersionLast="47" xr6:coauthVersionMax="47" xr10:uidLastSave="{00000000-0000-0000-0000-000000000000}"/>
  <bookViews>
    <workbookView xWindow="0" yWindow="500" windowWidth="28800" windowHeight="17500" xr2:uid="{7C7E8618-18E7-5A4E-8358-968BB569F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1" l="1"/>
  <c r="J5" i="1"/>
  <c r="I5" i="1"/>
  <c r="H5" i="1"/>
  <c r="G5" i="1"/>
  <c r="F5" i="1"/>
  <c r="E5" i="1"/>
  <c r="D5" i="1"/>
  <c r="C5" i="1"/>
  <c r="B5" i="1"/>
  <c r="A5" i="1"/>
  <c r="K4" i="1"/>
  <c r="J4" i="1"/>
  <c r="I4" i="1"/>
  <c r="H4" i="1"/>
  <c r="G4" i="1"/>
  <c r="F4" i="1"/>
  <c r="E4" i="1"/>
  <c r="D4" i="1"/>
  <c r="C4" i="1"/>
  <c r="B4" i="1"/>
  <c r="A4" i="1"/>
  <c r="K3" i="1"/>
  <c r="J3" i="1"/>
  <c r="I3" i="1"/>
  <c r="H3" i="1"/>
  <c r="G3" i="1"/>
  <c r="F3" i="1"/>
  <c r="E3" i="1"/>
  <c r="D3" i="1"/>
  <c r="C3" i="1"/>
  <c r="B3" i="1"/>
  <c r="A3" i="1"/>
  <c r="K2" i="1"/>
  <c r="J2" i="1"/>
  <c r="I2" i="1"/>
  <c r="H2" i="1"/>
  <c r="G2" i="1"/>
  <c r="F2" i="1"/>
  <c r="E2" i="1"/>
  <c r="D2" i="1"/>
  <c r="C2" i="1"/>
  <c r="B2" i="1"/>
  <c r="A2" i="1"/>
  <c r="K1" i="1"/>
  <c r="J1" i="1"/>
  <c r="I1" i="1"/>
  <c r="H1" i="1"/>
  <c r="G1" i="1"/>
  <c r="F1" i="1"/>
  <c r="E1" i="1"/>
  <c r="D1" i="1"/>
  <c r="C1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B1D1-C69C-0B44-8746-C07FDED8A049}">
  <dimension ref="A1:K5"/>
  <sheetViews>
    <sheetView tabSelected="1" workbookViewId="0">
      <selection activeCell="B9" sqref="B9"/>
    </sheetView>
  </sheetViews>
  <sheetFormatPr baseColWidth="10" defaultRowHeight="16" x14ac:dyDescent="0.2"/>
  <sheetData>
    <row r="1" spans="1:11" x14ac:dyDescent="0.2">
      <c r="A1" s="1" t="str">
        <f ca="1">IFERROR(__xludf.DUMMYFUNCTION("IMPORTHTML(""https://basketball.realgm.com/nba/players/2022"",""table"")"),"Player")</f>
        <v>Player</v>
      </c>
      <c r="B1" s="1" t="str">
        <f ca="1">IFERROR(__xludf.DUMMYFUNCTION("""COMPUTED_VALUE"""),"Pos")</f>
        <v>Pos</v>
      </c>
      <c r="C1" s="1" t="str">
        <f ca="1">IFERROR(__xludf.DUMMYFUNCTION("""COMPUTED_VALUE"""),"HT")</f>
        <v>HT</v>
      </c>
      <c r="D1" s="1" t="str">
        <f ca="1">IFERROR(__xludf.DUMMYFUNCTION("""COMPUTED_VALUE"""),"WT")</f>
        <v>WT</v>
      </c>
      <c r="E1" s="1" t="str">
        <f ca="1">IFERROR(__xludf.DUMMYFUNCTION("""COMPUTED_VALUE"""),"Age")</f>
        <v>Age</v>
      </c>
      <c r="F1" s="1" t="str">
        <f ca="1">IFERROR(__xludf.DUMMYFUNCTION("""COMPUTED_VALUE"""),"Teams")</f>
        <v>Teams</v>
      </c>
      <c r="G1" s="1" t="str">
        <f ca="1">IFERROR(__xludf.DUMMYFUNCTION("""COMPUTED_VALUE"""),"GP")</f>
        <v>GP</v>
      </c>
      <c r="H1" s="1" t="str">
        <f ca="1">IFERROR(__xludf.DUMMYFUNCTION("""COMPUTED_VALUE"""),"YOS")</f>
        <v>YOS</v>
      </c>
      <c r="I1" s="1" t="str">
        <f ca="1">IFERROR(__xludf.DUMMYFUNCTION("""COMPUTED_VALUE"""),"Pre-Draft Team")</f>
        <v>Pre-Draft Team</v>
      </c>
      <c r="J1" s="1" t="str">
        <f ca="1">IFERROR(__xludf.DUMMYFUNCTION("""COMPUTED_VALUE"""),"Draft Status")</f>
        <v>Draft Status</v>
      </c>
      <c r="K1" s="1" t="str">
        <f ca="1">IFERROR(__xludf.DUMMYFUNCTION("""COMPUTED_VALUE"""),"Nationality")</f>
        <v>Nationality</v>
      </c>
    </row>
    <row r="2" spans="1:11" x14ac:dyDescent="0.2">
      <c r="A2" s="1" t="str">
        <f ca="1">IFERROR(__xludf.DUMMYFUNCTION("""COMPUTED_VALUE"""),"Precious Achiuwa")</f>
        <v>Precious Achiuwa</v>
      </c>
      <c r="B2" s="1" t="str">
        <f ca="1">IFERROR(__xludf.DUMMYFUNCTION("""COMPUTED_VALUE"""),"SF")</f>
        <v>SF</v>
      </c>
      <c r="C2" s="2">
        <f ca="1">IFERROR(__xludf.DUMMYFUNCTION("""COMPUTED_VALUE"""),44720)</f>
        <v>44720</v>
      </c>
      <c r="D2" s="1">
        <f ca="1">IFERROR(__xludf.DUMMYFUNCTION("""COMPUTED_VALUE"""),235)</f>
        <v>235</v>
      </c>
      <c r="E2" s="1">
        <f ca="1">IFERROR(__xludf.DUMMYFUNCTION("""COMPUTED_VALUE"""),22)</f>
        <v>22</v>
      </c>
      <c r="F2" s="1" t="str">
        <f ca="1">IFERROR(__xludf.DUMMYFUNCTION("""COMPUTED_VALUE"""),"TOR")</f>
        <v>TOR</v>
      </c>
      <c r="G2" s="1">
        <f ca="1">IFERROR(__xludf.DUMMYFUNCTION("""COMPUTED_VALUE"""),73)</f>
        <v>73</v>
      </c>
      <c r="H2" s="1">
        <f ca="1">IFERROR(__xludf.DUMMYFUNCTION("""COMPUTED_VALUE"""),1)</f>
        <v>1</v>
      </c>
      <c r="I2" s="1" t="str">
        <f ca="1">IFERROR(__xludf.DUMMYFUNCTION("""COMPUTED_VALUE"""),"Memphis")</f>
        <v>Memphis</v>
      </c>
      <c r="J2" s="1" t="str">
        <f ca="1">IFERROR(__xludf.DUMMYFUNCTION("""COMPUTED_VALUE"""),"2020 Rnd 1 Pick 20")</f>
        <v>2020 Rnd 1 Pick 20</v>
      </c>
      <c r="K2" s="1" t="str">
        <f ca="1">IFERROR(__xludf.DUMMYFUNCTION("""COMPUTED_VALUE"""),"Nigeria")</f>
        <v>Nigeria</v>
      </c>
    </row>
    <row r="3" spans="1:11" x14ac:dyDescent="0.2">
      <c r="A3" s="1" t="str">
        <f ca="1">IFERROR(__xludf.DUMMYFUNCTION("""COMPUTED_VALUE"""),"Steven Adams")</f>
        <v>Steven Adams</v>
      </c>
      <c r="B3" s="1" t="str">
        <f ca="1">IFERROR(__xludf.DUMMYFUNCTION("""COMPUTED_VALUE"""),"C")</f>
        <v>C</v>
      </c>
      <c r="C3" s="2">
        <f ca="1">IFERROR(__xludf.DUMMYFUNCTION("""COMPUTED_VALUE"""),44723)</f>
        <v>44723</v>
      </c>
      <c r="D3" s="1">
        <f ca="1">IFERROR(__xludf.DUMMYFUNCTION("""COMPUTED_VALUE"""),265)</f>
        <v>265</v>
      </c>
      <c r="E3" s="1">
        <f ca="1">IFERROR(__xludf.DUMMYFUNCTION("""COMPUTED_VALUE"""),28)</f>
        <v>28</v>
      </c>
      <c r="F3" s="1" t="str">
        <f ca="1">IFERROR(__xludf.DUMMYFUNCTION("""COMPUTED_VALUE"""),"MEM")</f>
        <v>MEM</v>
      </c>
      <c r="G3" s="1">
        <f ca="1">IFERROR(__xludf.DUMMYFUNCTION("""COMPUTED_VALUE"""),76)</f>
        <v>76</v>
      </c>
      <c r="H3" s="1">
        <f ca="1">IFERROR(__xludf.DUMMYFUNCTION("""COMPUTED_VALUE"""),8)</f>
        <v>8</v>
      </c>
      <c r="I3" s="1" t="str">
        <f ca="1">IFERROR(__xludf.DUMMYFUNCTION("""COMPUTED_VALUE"""),"Pittsburgh")</f>
        <v>Pittsburgh</v>
      </c>
      <c r="J3" s="1" t="str">
        <f ca="1">IFERROR(__xludf.DUMMYFUNCTION("""COMPUTED_VALUE"""),"2013 Rnd 1 Pick 12")</f>
        <v>2013 Rnd 1 Pick 12</v>
      </c>
      <c r="K3" s="1" t="str">
        <f ca="1">IFERROR(__xludf.DUMMYFUNCTION("""COMPUTED_VALUE"""),"New Zealand")</f>
        <v>New Zealand</v>
      </c>
    </row>
    <row r="4" spans="1:11" x14ac:dyDescent="0.2">
      <c r="A4" s="1" t="str">
        <f ca="1">IFERROR(__xludf.DUMMYFUNCTION("""COMPUTED_VALUE"""),"Bam Adebayo")</f>
        <v>Bam Adebayo</v>
      </c>
      <c r="B4" s="1" t="str">
        <f ca="1">IFERROR(__xludf.DUMMYFUNCTION("""COMPUTED_VALUE"""),"C")</f>
        <v>C</v>
      </c>
      <c r="C4" s="2">
        <f ca="1">IFERROR(__xludf.DUMMYFUNCTION("""COMPUTED_VALUE"""),44722)</f>
        <v>44722</v>
      </c>
      <c r="D4" s="1">
        <f ca="1">IFERROR(__xludf.DUMMYFUNCTION("""COMPUTED_VALUE"""),255)</f>
        <v>255</v>
      </c>
      <c r="E4" s="1">
        <f ca="1">IFERROR(__xludf.DUMMYFUNCTION("""COMPUTED_VALUE"""),24)</f>
        <v>24</v>
      </c>
      <c r="F4" s="1" t="str">
        <f ca="1">IFERROR(__xludf.DUMMYFUNCTION("""COMPUTED_VALUE"""),"MIA")</f>
        <v>MIA</v>
      </c>
      <c r="G4" s="1">
        <f ca="1">IFERROR(__xludf.DUMMYFUNCTION("""COMPUTED_VALUE"""),56)</f>
        <v>56</v>
      </c>
      <c r="H4" s="1">
        <f ca="1">IFERROR(__xludf.DUMMYFUNCTION("""COMPUTED_VALUE"""),4)</f>
        <v>4</v>
      </c>
      <c r="I4" s="1" t="str">
        <f ca="1">IFERROR(__xludf.DUMMYFUNCTION("""COMPUTED_VALUE"""),"Kentucky")</f>
        <v>Kentucky</v>
      </c>
      <c r="J4" s="1" t="str">
        <f ca="1">IFERROR(__xludf.DUMMYFUNCTION("""COMPUTED_VALUE"""),"2017 Rnd 1 Pick 14")</f>
        <v>2017 Rnd 1 Pick 14</v>
      </c>
      <c r="K4" s="1" t="str">
        <f ca="1">IFERROR(__xludf.DUMMYFUNCTION("""COMPUTED_VALUE"""),"United States")</f>
        <v>United States</v>
      </c>
    </row>
    <row r="5" spans="1:11" x14ac:dyDescent="0.2">
      <c r="A5" s="1" t="str">
        <f ca="1">IFERROR(__xludf.DUMMYFUNCTION("""COMPUTED_VALUE"""),"Santi Aldama")</f>
        <v>Santi Aldama</v>
      </c>
      <c r="B5" s="1" t="str">
        <f ca="1">IFERROR(__xludf.DUMMYFUNCTION("""COMPUTED_VALUE"""),"C")</f>
        <v>C</v>
      </c>
      <c r="C5" s="2">
        <f ca="1">IFERROR(__xludf.DUMMYFUNCTION("""COMPUTED_VALUE"""),44723)</f>
        <v>44723</v>
      </c>
      <c r="D5" s="1">
        <f ca="1">IFERROR(__xludf.DUMMYFUNCTION("""COMPUTED_VALUE"""),226)</f>
        <v>226</v>
      </c>
      <c r="E5" s="1">
        <f ca="1">IFERROR(__xludf.DUMMYFUNCTION("""COMPUTED_VALUE"""),21)</f>
        <v>21</v>
      </c>
      <c r="F5" s="1" t="str">
        <f ca="1">IFERROR(__xludf.DUMMYFUNCTION("""COMPUTED_VALUE"""),"MEM")</f>
        <v>MEM</v>
      </c>
      <c r="G5" s="1">
        <f ca="1">IFERROR(__xludf.DUMMYFUNCTION("""COMPUTED_VALUE"""),32)</f>
        <v>32</v>
      </c>
      <c r="H5" s="1">
        <f ca="1">IFERROR(__xludf.DUMMYFUNCTION("""COMPUTED_VALUE"""),0)</f>
        <v>0</v>
      </c>
      <c r="I5" s="1" t="str">
        <f ca="1">IFERROR(__xludf.DUMMYFUNCTION("""COMPUTED_VALUE"""),"Loyola (MD)")</f>
        <v>Loyola (MD)</v>
      </c>
      <c r="J5" s="1" t="str">
        <f ca="1">IFERROR(__xludf.DUMMYFUNCTION("""COMPUTED_VALUE"""),"2021 Rnd 1 Pick 30")</f>
        <v>2021 Rnd 1 Pick 30</v>
      </c>
      <c r="K5" s="1" t="str">
        <f ca="1">IFERROR(__xludf.DUMMYFUNCTION("""COMPUTED_VALUE"""),"Spain")</f>
        <v>Spain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2022-08-16T21:37:35Z</dcterms:created>
  <dcterms:modified xsi:type="dcterms:W3CDTF">2022-11-02T14:51:11Z</dcterms:modified>
</cp:coreProperties>
</file>