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ntile/Documents/Nooice-Projections/data/"/>
    </mc:Choice>
  </mc:AlternateContent>
  <xr:revisionPtr revIDLastSave="0" documentId="13_ncr:1_{CB4E9395-FB9C-E14B-8806-5F3F5F895D97}" xr6:coauthVersionLast="47" xr6:coauthVersionMax="47" xr10:uidLastSave="{00000000-0000-0000-0000-000000000000}"/>
  <bookViews>
    <workbookView xWindow="0" yWindow="500" windowWidth="28800" windowHeight="17500" xr2:uid="{7C7E8618-18E7-5A4E-8358-968BB569F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1D1-C69C-0B44-8746-C07FDED8A049}">
  <dimension ref="A1:K11"/>
  <sheetViews>
    <sheetView tabSelected="1" workbookViewId="0">
      <selection activeCell="C14" sqref="C14"/>
    </sheetView>
  </sheetViews>
  <sheetFormatPr baseColWidth="10" defaultRowHeight="16" x14ac:dyDescent="0.2"/>
  <sheetData>
    <row r="1" spans="1:11" ht="15.75" customHeight="1" x14ac:dyDescent="0.2">
      <c r="A1" s="1" t="str">
        <f ca="1">IFERROR(__xludf.DUMMYFUNCTION("IMPORTHTML(""https://basketball.realgm.com/nba/players/2023"",""table"")"),"#")</f>
        <v>#</v>
      </c>
      <c r="B1" s="1" t="str">
        <f ca="1">IFERROR(__xludf.DUMMYFUNCTION("""COMPUTED_VALUE"""),"Player")</f>
        <v>Player</v>
      </c>
      <c r="C1" s="1" t="str">
        <f ca="1">IFERROR(__xludf.DUMMYFUNCTION("""COMPUTED_VALUE"""),"Pos")</f>
        <v>Pos</v>
      </c>
      <c r="D1" s="1" t="str">
        <f ca="1">IFERROR(__xludf.DUMMYFUNCTION("""COMPUTED_VALUE"""),"HT")</f>
        <v>HT</v>
      </c>
      <c r="E1" s="1" t="str">
        <f ca="1">IFERROR(__xludf.DUMMYFUNCTION("""COMPUTED_VALUE"""),"WT")</f>
        <v>WT</v>
      </c>
      <c r="F1" s="1" t="str">
        <f ca="1">IFERROR(__xludf.DUMMYFUNCTION("""COMPUTED_VALUE"""),"Age")</f>
        <v>Age</v>
      </c>
      <c r="G1" s="1" t="str">
        <f ca="1">IFERROR(__xludf.DUMMYFUNCTION("""COMPUTED_VALUE"""),"Current Team")</f>
        <v>Current Team</v>
      </c>
      <c r="H1" s="1" t="str">
        <f ca="1">IFERROR(__xludf.DUMMYFUNCTION("""COMPUTED_VALUE"""),"YOS")</f>
        <v>YOS</v>
      </c>
      <c r="I1" s="1" t="str">
        <f ca="1">IFERROR(__xludf.DUMMYFUNCTION("""COMPUTED_VALUE"""),"Pre-Draft Team")</f>
        <v>Pre-Draft Team</v>
      </c>
      <c r="J1" s="1" t="str">
        <f ca="1">IFERROR(__xludf.DUMMYFUNCTION("""COMPUTED_VALUE"""),"Draft Status")</f>
        <v>Draft Status</v>
      </c>
      <c r="K1" s="1" t="str">
        <f ca="1">IFERROR(__xludf.DUMMYFUNCTION("""COMPUTED_VALUE"""),"Nationality")</f>
        <v>Nationality</v>
      </c>
    </row>
    <row r="2" spans="1:11" ht="15.75" customHeight="1" x14ac:dyDescent="0.2">
      <c r="A2" s="1">
        <f ca="1">IFERROR(__xludf.DUMMYFUNCTION("""COMPUTED_VALUE"""),5)</f>
        <v>5</v>
      </c>
      <c r="B2" s="1" t="str">
        <f ca="1">IFERROR(__xludf.DUMMYFUNCTION("""COMPUTED_VALUE"""),"Precious Achiuwa")</f>
        <v>Precious Achiuwa</v>
      </c>
      <c r="C2" s="1" t="str">
        <f ca="1">IFERROR(__xludf.DUMMYFUNCTION("""COMPUTED_VALUE"""),"SF")</f>
        <v>SF</v>
      </c>
      <c r="D2" s="2">
        <f ca="1">IFERROR(__xludf.DUMMYFUNCTION("""COMPUTED_VALUE"""),44720)</f>
        <v>44720</v>
      </c>
      <c r="E2" s="1">
        <f ca="1">IFERROR(__xludf.DUMMYFUNCTION("""COMPUTED_VALUE"""),244)</f>
        <v>244</v>
      </c>
      <c r="F2" s="1">
        <f ca="1">IFERROR(__xludf.DUMMYFUNCTION("""COMPUTED_VALUE"""),23)</f>
        <v>23</v>
      </c>
      <c r="G2" s="1" t="str">
        <f ca="1">IFERROR(__xludf.DUMMYFUNCTION("""COMPUTED_VALUE"""),"Toronto Raptors")</f>
        <v>Toronto Raptors</v>
      </c>
      <c r="H2" s="1">
        <f ca="1">IFERROR(__xludf.DUMMYFUNCTION("""COMPUTED_VALUE"""),2)</f>
        <v>2</v>
      </c>
      <c r="I2" s="1" t="str">
        <f ca="1">IFERROR(__xludf.DUMMYFUNCTION("""COMPUTED_VALUE"""),"Memphis")</f>
        <v>Memphis</v>
      </c>
      <c r="J2" s="1" t="str">
        <f ca="1">IFERROR(__xludf.DUMMYFUNCTION("""COMPUTED_VALUE"""),"2020 Rnd 1 Pick 20")</f>
        <v>2020 Rnd 1 Pick 20</v>
      </c>
      <c r="K2" s="1" t="str">
        <f ca="1">IFERROR(__xludf.DUMMYFUNCTION("""COMPUTED_VALUE"""),"Nigeria")</f>
        <v>Nigeria</v>
      </c>
    </row>
    <row r="3" spans="1:11" ht="15.75" customHeight="1" x14ac:dyDescent="0.2">
      <c r="A3" s="1">
        <f ca="1">IFERROR(__xludf.DUMMYFUNCTION("""COMPUTED_VALUE"""),4)</f>
        <v>4</v>
      </c>
      <c r="B3" s="1" t="str">
        <f ca="1">IFERROR(__xludf.DUMMYFUNCTION("""COMPUTED_VALUE"""),"Steven Adams")</f>
        <v>Steven Adams</v>
      </c>
      <c r="C3" s="1" t="str">
        <f ca="1">IFERROR(__xludf.DUMMYFUNCTION("""COMPUTED_VALUE"""),"C")</f>
        <v>C</v>
      </c>
      <c r="D3" s="2">
        <f ca="1">IFERROR(__xludf.DUMMYFUNCTION("""COMPUTED_VALUE"""),44723)</f>
        <v>44723</v>
      </c>
      <c r="E3" s="1">
        <f ca="1">IFERROR(__xludf.DUMMYFUNCTION("""COMPUTED_VALUE"""),265)</f>
        <v>265</v>
      </c>
      <c r="F3" s="1">
        <f ca="1">IFERROR(__xludf.DUMMYFUNCTION("""COMPUTED_VALUE"""),29)</f>
        <v>29</v>
      </c>
      <c r="G3" s="1" t="str">
        <f ca="1">IFERROR(__xludf.DUMMYFUNCTION("""COMPUTED_VALUE"""),"Memphis Grizzlies")</f>
        <v>Memphis Grizzlies</v>
      </c>
      <c r="H3" s="1">
        <f ca="1">IFERROR(__xludf.DUMMYFUNCTION("""COMPUTED_VALUE"""),9)</f>
        <v>9</v>
      </c>
      <c r="I3" s="1" t="str">
        <f ca="1">IFERROR(__xludf.DUMMYFUNCTION("""COMPUTED_VALUE"""),"Pittsburgh")</f>
        <v>Pittsburgh</v>
      </c>
      <c r="J3" s="1" t="str">
        <f ca="1">IFERROR(__xludf.DUMMYFUNCTION("""COMPUTED_VALUE"""),"2013 Rnd 1 Pick 12")</f>
        <v>2013 Rnd 1 Pick 12</v>
      </c>
      <c r="K3" s="1" t="str">
        <f ca="1">IFERROR(__xludf.DUMMYFUNCTION("""COMPUTED_VALUE"""),"New Zealand")</f>
        <v>New Zealand</v>
      </c>
    </row>
    <row r="4" spans="1:11" ht="15.75" customHeight="1" x14ac:dyDescent="0.2">
      <c r="A4" s="1">
        <f ca="1">IFERROR(__xludf.DUMMYFUNCTION("""COMPUTED_VALUE"""),13)</f>
        <v>13</v>
      </c>
      <c r="B4" s="1" t="str">
        <f ca="1">IFERROR(__xludf.DUMMYFUNCTION("""COMPUTED_VALUE"""),"Bam Adebayo")</f>
        <v>Bam Adebayo</v>
      </c>
      <c r="C4" s="1" t="str">
        <f ca="1">IFERROR(__xludf.DUMMYFUNCTION("""COMPUTED_VALUE"""),"C")</f>
        <v>C</v>
      </c>
      <c r="D4" s="2">
        <f ca="1">IFERROR(__xludf.DUMMYFUNCTION("""COMPUTED_VALUE"""),44722)</f>
        <v>44722</v>
      </c>
      <c r="E4" s="1">
        <f ca="1">IFERROR(__xludf.DUMMYFUNCTION("""COMPUTED_VALUE"""),255)</f>
        <v>255</v>
      </c>
      <c r="F4" s="1">
        <f ca="1">IFERROR(__xludf.DUMMYFUNCTION("""COMPUTED_VALUE"""),25)</f>
        <v>25</v>
      </c>
      <c r="G4" s="1" t="str">
        <f ca="1">IFERROR(__xludf.DUMMYFUNCTION("""COMPUTED_VALUE"""),"Miami Heat")</f>
        <v>Miami Heat</v>
      </c>
      <c r="H4" s="1">
        <f ca="1">IFERROR(__xludf.DUMMYFUNCTION("""COMPUTED_VALUE"""),5)</f>
        <v>5</v>
      </c>
      <c r="I4" s="1" t="str">
        <f ca="1">IFERROR(__xludf.DUMMYFUNCTION("""COMPUTED_VALUE"""),"Kentucky")</f>
        <v>Kentucky</v>
      </c>
      <c r="J4" s="1" t="str">
        <f ca="1">IFERROR(__xludf.DUMMYFUNCTION("""COMPUTED_VALUE"""),"2017 Rnd 1 Pick 14")</f>
        <v>2017 Rnd 1 Pick 14</v>
      </c>
      <c r="K4" s="1" t="str">
        <f ca="1">IFERROR(__xludf.DUMMYFUNCTION("""COMPUTED_VALUE"""),"United States")</f>
        <v>United States</v>
      </c>
    </row>
    <row r="5" spans="1:11" ht="15.75" customHeight="1" x14ac:dyDescent="0.2">
      <c r="A5" s="1">
        <f ca="1">IFERROR(__xludf.DUMMYFUNCTION("""COMPUTED_VALUE"""),30)</f>
        <v>30</v>
      </c>
      <c r="B5" s="1" t="str">
        <f ca="1">IFERROR(__xludf.DUMMYFUNCTION("""COMPUTED_VALUE"""),"Ochai Agbaji")</f>
        <v>Ochai Agbaji</v>
      </c>
      <c r="C5" s="1" t="str">
        <f ca="1">IFERROR(__xludf.DUMMYFUNCTION("""COMPUTED_VALUE"""),"SF")</f>
        <v>SF</v>
      </c>
      <c r="D5" s="2">
        <f ca="1">IFERROR(__xludf.DUMMYFUNCTION("""COMPUTED_VALUE"""),44717)</f>
        <v>44717</v>
      </c>
      <c r="E5" s="1">
        <f ca="1">IFERROR(__xludf.DUMMYFUNCTION("""COMPUTED_VALUE"""),215)</f>
        <v>215</v>
      </c>
      <c r="F5" s="1">
        <f ca="1">IFERROR(__xludf.DUMMYFUNCTION("""COMPUTED_VALUE"""),22)</f>
        <v>22</v>
      </c>
      <c r="G5" s="1" t="str">
        <f ca="1">IFERROR(__xludf.DUMMYFUNCTION("""COMPUTED_VALUE"""),"Utah Jazz")</f>
        <v>Utah Jazz</v>
      </c>
      <c r="H5" s="1">
        <f ca="1">IFERROR(__xludf.DUMMYFUNCTION("""COMPUTED_VALUE"""),0)</f>
        <v>0</v>
      </c>
      <c r="I5" s="1" t="str">
        <f ca="1">IFERROR(__xludf.DUMMYFUNCTION("""COMPUTED_VALUE"""),"Kansas")</f>
        <v>Kansas</v>
      </c>
      <c r="J5" s="1" t="str">
        <f ca="1">IFERROR(__xludf.DUMMYFUNCTION("""COMPUTED_VALUE"""),"2022 Rnd 1 Pick 14")</f>
        <v>2022 Rnd 1 Pick 14</v>
      </c>
      <c r="K5" s="1" t="str">
        <f ca="1">IFERROR(__xludf.DUMMYFUNCTION("""COMPUTED_VALUE"""),"United States")</f>
        <v>United States</v>
      </c>
    </row>
    <row r="6" spans="1:11" ht="15.75" customHeight="1" x14ac:dyDescent="0.2">
      <c r="A6" s="1">
        <f ca="1">IFERROR(__xludf.DUMMYFUNCTION("""COMPUTED_VALUE"""),7)</f>
        <v>7</v>
      </c>
      <c r="B6" s="1" t="str">
        <f ca="1">IFERROR(__xludf.DUMMYFUNCTION("""COMPUTED_VALUE"""),"Santi Aldama")</f>
        <v>Santi Aldama</v>
      </c>
      <c r="C6" s="1" t="str">
        <f ca="1">IFERROR(__xludf.DUMMYFUNCTION("""COMPUTED_VALUE"""),"C")</f>
        <v>C</v>
      </c>
      <c r="D6" s="2">
        <f ca="1">IFERROR(__xludf.DUMMYFUNCTION("""COMPUTED_VALUE"""),44723)</f>
        <v>44723</v>
      </c>
      <c r="E6" s="1">
        <f ca="1">IFERROR(__xludf.DUMMYFUNCTION("""COMPUTED_VALUE"""),224)</f>
        <v>224</v>
      </c>
      <c r="F6" s="1">
        <f ca="1">IFERROR(__xludf.DUMMYFUNCTION("""COMPUTED_VALUE"""),21)</f>
        <v>21</v>
      </c>
      <c r="G6" s="1" t="str">
        <f ca="1">IFERROR(__xludf.DUMMYFUNCTION("""COMPUTED_VALUE"""),"Memphis Grizzlies")</f>
        <v>Memphis Grizzlies</v>
      </c>
      <c r="H6" s="1">
        <f ca="1">IFERROR(__xludf.DUMMYFUNCTION("""COMPUTED_VALUE"""),1)</f>
        <v>1</v>
      </c>
      <c r="I6" s="1" t="str">
        <f ca="1">IFERROR(__xludf.DUMMYFUNCTION("""COMPUTED_VALUE"""),"Loyola (MD)")</f>
        <v>Loyola (MD)</v>
      </c>
      <c r="J6" s="1" t="str">
        <f ca="1">IFERROR(__xludf.DUMMYFUNCTION("""COMPUTED_VALUE"""),"2021 Rnd 1 Pick 30")</f>
        <v>2021 Rnd 1 Pick 30</v>
      </c>
      <c r="K6" s="1" t="str">
        <f ca="1">IFERROR(__xludf.DUMMYFUNCTION("""COMPUTED_VALUE"""),"Spain")</f>
        <v>Spain</v>
      </c>
    </row>
    <row r="7" spans="1:11" ht="15.75" customHeight="1" x14ac:dyDescent="0.2">
      <c r="A7" s="1">
        <f ca="1">IFERROR(__xludf.DUMMYFUNCTION("""COMPUTED_VALUE"""),6)</f>
        <v>6</v>
      </c>
      <c r="B7" s="1" t="str">
        <f ca="1">IFERROR(__xludf.DUMMYFUNCTION("""COMPUTED_VALUE"""),"Nickeil Alexander-Walker")</f>
        <v>Nickeil Alexander-Walker</v>
      </c>
      <c r="C7" s="1" t="str">
        <f ca="1">IFERROR(__xludf.DUMMYFUNCTION("""COMPUTED_VALUE"""),"SG")</f>
        <v>SG</v>
      </c>
      <c r="D7" s="2">
        <f ca="1">IFERROR(__xludf.DUMMYFUNCTION("""COMPUTED_VALUE"""),44717)</f>
        <v>44717</v>
      </c>
      <c r="E7" s="1">
        <f ca="1">IFERROR(__xludf.DUMMYFUNCTION("""COMPUTED_VALUE"""),205)</f>
        <v>205</v>
      </c>
      <c r="F7" s="1">
        <f ca="1">IFERROR(__xludf.DUMMYFUNCTION("""COMPUTED_VALUE"""),24)</f>
        <v>24</v>
      </c>
      <c r="G7" s="1" t="str">
        <f ca="1">IFERROR(__xludf.DUMMYFUNCTION("""COMPUTED_VALUE"""),"Utah Jazz")</f>
        <v>Utah Jazz</v>
      </c>
      <c r="H7" s="1">
        <f ca="1">IFERROR(__xludf.DUMMYFUNCTION("""COMPUTED_VALUE"""),3)</f>
        <v>3</v>
      </c>
      <c r="I7" s="1" t="str">
        <f ca="1">IFERROR(__xludf.DUMMYFUNCTION("""COMPUTED_VALUE"""),"Virginia Tech")</f>
        <v>Virginia Tech</v>
      </c>
      <c r="J7" s="1" t="str">
        <f ca="1">IFERROR(__xludf.DUMMYFUNCTION("""COMPUTED_VALUE"""),"2019 Rnd 1 Pick 17")</f>
        <v>2019 Rnd 1 Pick 17</v>
      </c>
      <c r="K7" s="1" t="str">
        <f ca="1">IFERROR(__xludf.DUMMYFUNCTION("""COMPUTED_VALUE"""),"Canada")</f>
        <v>Canada</v>
      </c>
    </row>
    <row r="8" spans="1:11" ht="15.75" customHeight="1" x14ac:dyDescent="0.2">
      <c r="A8" s="1">
        <f ca="1">IFERROR(__xludf.DUMMYFUNCTION("""COMPUTED_VALUE"""),7)</f>
        <v>7</v>
      </c>
      <c r="B8" s="1" t="str">
        <f ca="1">IFERROR(__xludf.DUMMYFUNCTION("""COMPUTED_VALUE"""),"Grayson Allen")</f>
        <v>Grayson Allen</v>
      </c>
      <c r="C8" s="1" t="str">
        <f ca="1">IFERROR(__xludf.DUMMYFUNCTION("""COMPUTED_VALUE"""),"SG")</f>
        <v>SG</v>
      </c>
      <c r="D8" s="2">
        <f ca="1">IFERROR(__xludf.DUMMYFUNCTION("""COMPUTED_VALUE"""),44716)</f>
        <v>44716</v>
      </c>
      <c r="E8" s="1">
        <f ca="1">IFERROR(__xludf.DUMMYFUNCTION("""COMPUTED_VALUE"""),198)</f>
        <v>198</v>
      </c>
      <c r="F8" s="1">
        <f ca="1">IFERROR(__xludf.DUMMYFUNCTION("""COMPUTED_VALUE"""),27)</f>
        <v>27</v>
      </c>
      <c r="G8" s="1" t="str">
        <f ca="1">IFERROR(__xludf.DUMMYFUNCTION("""COMPUTED_VALUE"""),"Milwaukee Bucks")</f>
        <v>Milwaukee Bucks</v>
      </c>
      <c r="H8" s="1">
        <f ca="1">IFERROR(__xludf.DUMMYFUNCTION("""COMPUTED_VALUE"""),4)</f>
        <v>4</v>
      </c>
      <c r="I8" s="1" t="str">
        <f ca="1">IFERROR(__xludf.DUMMYFUNCTION("""COMPUTED_VALUE"""),"Duke")</f>
        <v>Duke</v>
      </c>
      <c r="J8" s="1" t="str">
        <f ca="1">IFERROR(__xludf.DUMMYFUNCTION("""COMPUTED_VALUE"""),"2018 Rnd 1 Pick 21")</f>
        <v>2018 Rnd 1 Pick 21</v>
      </c>
      <c r="K8" s="1" t="str">
        <f ca="1">IFERROR(__xludf.DUMMYFUNCTION("""COMPUTED_VALUE"""),"United States")</f>
        <v>United States</v>
      </c>
    </row>
    <row r="9" spans="1:11" ht="15.75" customHeight="1" x14ac:dyDescent="0.2">
      <c r="A9" s="1">
        <f ca="1">IFERROR(__xludf.DUMMYFUNCTION("""COMPUTED_VALUE"""),31)</f>
        <v>31</v>
      </c>
      <c r="B9" s="1" t="str">
        <f ca="1">IFERROR(__xludf.DUMMYFUNCTION("""COMPUTED_VALUE"""),"Jarrett Allen")</f>
        <v>Jarrett Allen</v>
      </c>
      <c r="C9" s="1" t="str">
        <f ca="1">IFERROR(__xludf.DUMMYFUNCTION("""COMPUTED_VALUE"""),"C")</f>
        <v>C</v>
      </c>
      <c r="D9" s="2">
        <f ca="1">IFERROR(__xludf.DUMMYFUNCTION("""COMPUTED_VALUE"""),44723)</f>
        <v>44723</v>
      </c>
      <c r="E9" s="1">
        <f ca="1">IFERROR(__xludf.DUMMYFUNCTION("""COMPUTED_VALUE"""),248)</f>
        <v>248</v>
      </c>
      <c r="F9" s="1">
        <f ca="1">IFERROR(__xludf.DUMMYFUNCTION("""COMPUTED_VALUE"""),24)</f>
        <v>24</v>
      </c>
      <c r="G9" s="1" t="str">
        <f ca="1">IFERROR(__xludf.DUMMYFUNCTION("""COMPUTED_VALUE"""),"Cleveland Cavaliers")</f>
        <v>Cleveland Cavaliers</v>
      </c>
      <c r="H9" s="1">
        <f ca="1">IFERROR(__xludf.DUMMYFUNCTION("""COMPUTED_VALUE"""),5)</f>
        <v>5</v>
      </c>
      <c r="I9" s="1" t="str">
        <f ca="1">IFERROR(__xludf.DUMMYFUNCTION("""COMPUTED_VALUE"""),"Texas")</f>
        <v>Texas</v>
      </c>
      <c r="J9" s="1" t="str">
        <f ca="1">IFERROR(__xludf.DUMMYFUNCTION("""COMPUTED_VALUE"""),"2017 Rnd 1 Pick 22")</f>
        <v>2017 Rnd 1 Pick 22</v>
      </c>
      <c r="K9" s="1" t="str">
        <f ca="1">IFERROR(__xludf.DUMMYFUNCTION("""COMPUTED_VALUE"""),"United States")</f>
        <v>United States</v>
      </c>
    </row>
    <row r="10" spans="1:11" ht="15.75" customHeight="1" x14ac:dyDescent="0.2">
      <c r="A10" s="1">
        <f ca="1">IFERROR(__xludf.DUMMYFUNCTION("""COMPUTED_VALUE"""),15)</f>
        <v>15</v>
      </c>
      <c r="B10" s="1" t="str">
        <f ca="1">IFERROR(__xludf.DUMMYFUNCTION("""COMPUTED_VALUE"""),"Jose Alvarado")</f>
        <v>Jose Alvarado</v>
      </c>
      <c r="C10" s="1" t="str">
        <f ca="1">IFERROR(__xludf.DUMMYFUNCTION("""COMPUTED_VALUE"""),"G")</f>
        <v>G</v>
      </c>
      <c r="D10" s="1" t="str">
        <f ca="1">IFERROR(__xludf.DUMMYFUNCTION("""COMPUTED_VALUE"""),"6-0")</f>
        <v>6-0</v>
      </c>
      <c r="E10" s="1">
        <f ca="1">IFERROR(__xludf.DUMMYFUNCTION("""COMPUTED_VALUE"""),179)</f>
        <v>179</v>
      </c>
      <c r="F10" s="1">
        <f ca="1">IFERROR(__xludf.DUMMYFUNCTION("""COMPUTED_VALUE"""),24)</f>
        <v>24</v>
      </c>
      <c r="G10" s="1" t="str">
        <f ca="1">IFERROR(__xludf.DUMMYFUNCTION("""COMPUTED_VALUE"""),"New Orleans Pelicans")</f>
        <v>New Orleans Pelicans</v>
      </c>
      <c r="H10" s="1">
        <f ca="1">IFERROR(__xludf.DUMMYFUNCTION("""COMPUTED_VALUE"""),1)</f>
        <v>1</v>
      </c>
      <c r="I10" s="1" t="str">
        <f ca="1">IFERROR(__xludf.DUMMYFUNCTION("""COMPUTED_VALUE"""),"Georgia Tech")</f>
        <v>Georgia Tech</v>
      </c>
      <c r="J10" s="1" t="str">
        <f ca="1">IFERROR(__xludf.DUMMYFUNCTION("""COMPUTED_VALUE"""),"2021 NBA Draft, Undrafted")</f>
        <v>2021 NBA Draft, Undrafted</v>
      </c>
      <c r="K10" s="1" t="str">
        <f ca="1">IFERROR(__xludf.DUMMYFUNCTION("""COMPUTED_VALUE"""),"United States
Puerto Rico")</f>
        <v>United States
Puerto Rico</v>
      </c>
    </row>
    <row r="11" spans="1:11" ht="15.75" customHeight="1" x14ac:dyDescent="0.2">
      <c r="A11" s="1">
        <f ca="1">IFERROR(__xludf.DUMMYFUNCTION("""COMPUTED_VALUE"""),5)</f>
        <v>5</v>
      </c>
      <c r="B11" s="1" t="str">
        <f ca="1">IFERROR(__xludf.DUMMYFUNCTION("""COMPUTED_VALUE"""),"Kyle Anderson")</f>
        <v>Kyle Anderson</v>
      </c>
      <c r="C11" s="1" t="str">
        <f ca="1">IFERROR(__xludf.DUMMYFUNCTION("""COMPUTED_VALUE"""),"PF")</f>
        <v>PF</v>
      </c>
      <c r="D11" s="2">
        <f ca="1">IFERROR(__xludf.DUMMYFUNCTION("""COMPUTED_VALUE"""),44721)</f>
        <v>44721</v>
      </c>
      <c r="E11" s="1">
        <f ca="1">IFERROR(__xludf.DUMMYFUNCTION("""COMPUTED_VALUE"""),230)</f>
        <v>230</v>
      </c>
      <c r="F11" s="1">
        <f ca="1">IFERROR(__xludf.DUMMYFUNCTION("""COMPUTED_VALUE"""),29)</f>
        <v>29</v>
      </c>
      <c r="G11" s="1" t="str">
        <f ca="1">IFERROR(__xludf.DUMMYFUNCTION("""COMPUTED_VALUE"""),"Minnesota Timberwolves")</f>
        <v>Minnesota Timberwolves</v>
      </c>
      <c r="H11" s="1">
        <f ca="1">IFERROR(__xludf.DUMMYFUNCTION("""COMPUTED_VALUE"""),8)</f>
        <v>8</v>
      </c>
      <c r="I11" s="1" t="str">
        <f ca="1">IFERROR(__xludf.DUMMYFUNCTION("""COMPUTED_VALUE"""),"UCLA")</f>
        <v>UCLA</v>
      </c>
      <c r="J11" s="1" t="str">
        <f ca="1">IFERROR(__xludf.DUMMYFUNCTION("""COMPUTED_VALUE"""),"2014 Rnd 1 Pick 30")</f>
        <v>2014 Rnd 1 Pick 30</v>
      </c>
      <c r="K11" s="1" t="str">
        <f ca="1">IFERROR(__xludf.DUMMYFUNCTION("""COMPUTED_VALUE"""),"United States")</f>
        <v>United States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2022-08-16T21:37:35Z</dcterms:created>
  <dcterms:modified xsi:type="dcterms:W3CDTF">2022-11-03T17:18:11Z</dcterms:modified>
</cp:coreProperties>
</file>