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Desktop\WIP\"/>
    </mc:Choice>
  </mc:AlternateContent>
  <xr:revisionPtr revIDLastSave="0" documentId="13_ncr:1_{A1397A22-148C-4C3D-A70E-1F49375F28B7}" xr6:coauthVersionLast="38" xr6:coauthVersionMax="38" xr10:uidLastSave="{00000000-0000-0000-0000-000000000000}"/>
  <bookViews>
    <workbookView xWindow="0" yWindow="0" windowWidth="28770" windowHeight="7920" activeTab="2" xr2:uid="{B728D989-79B8-4D35-A7A6-BA860F85409D}"/>
  </bookViews>
  <sheets>
    <sheet name="100 run summary" sheetId="3" r:id="rId1"/>
    <sheet name="D = 0" sheetId="4" r:id="rId2"/>
    <sheet name="A = 1000" sheetId="5" r:id="rId3"/>
  </sheets>
  <definedNames>
    <definedName name="_xlchart.v1.0" hidden="1">'100 run summary'!$B$1</definedName>
    <definedName name="_xlchart.v1.1" hidden="1">'100 run summary'!$B$2:$B$101</definedName>
    <definedName name="_xlchart.v1.10" hidden="1">'100 run summary'!$B$1</definedName>
    <definedName name="_xlchart.v1.11" hidden="1">'100 run summary'!$B$2:$B$101</definedName>
    <definedName name="_xlchart.v1.12" hidden="1">'100 run summary'!$C$1</definedName>
    <definedName name="_xlchart.v1.13" hidden="1">'100 run summary'!$C$2:$C$101</definedName>
    <definedName name="_xlchart.v1.14" hidden="1">'100 run summary'!$C$1</definedName>
    <definedName name="_xlchart.v1.15" hidden="1">'100 run summary'!$C$2:$C$101</definedName>
    <definedName name="_xlchart.v1.16" hidden="1">'100 run summary'!$B$1</definedName>
    <definedName name="_xlchart.v1.17" hidden="1">'100 run summary'!$B$2:$B$101</definedName>
    <definedName name="_xlchart.v1.18" hidden="1">'100 run summary'!$B$1</definedName>
    <definedName name="_xlchart.v1.19" hidden="1">'100 run summary'!$B$2:$B$101</definedName>
    <definedName name="_xlchart.v1.2" hidden="1">'100 run summary'!$B$1</definedName>
    <definedName name="_xlchart.v1.3" hidden="1">'100 run summary'!$B$2:$B$101</definedName>
    <definedName name="_xlchart.v1.4" hidden="1">'100 run summary'!$B$1</definedName>
    <definedName name="_xlchart.v1.5" hidden="1">'100 run summary'!$B$2:$B$101</definedName>
    <definedName name="_xlchart.v1.6" hidden="1">'100 run summary'!$B$1</definedName>
    <definedName name="_xlchart.v1.7" hidden="1">'100 run summary'!$B$2:$B$101</definedName>
    <definedName name="_xlchart.v1.8" hidden="1">'100 run summary'!$C$1</definedName>
    <definedName name="_xlchart.v1.9" hidden="1">'100 run summary'!$C$2:$C$101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7" i="5" l="1"/>
  <c r="Q7" i="5" s="1"/>
  <c r="K7" i="5"/>
  <c r="L7" i="5" s="1"/>
  <c r="P6" i="5"/>
  <c r="Q6" i="5" s="1"/>
  <c r="K6" i="5"/>
  <c r="L6" i="5" s="1"/>
  <c r="P5" i="5"/>
  <c r="Q5" i="5" s="1"/>
  <c r="K5" i="5"/>
  <c r="L5" i="5" s="1"/>
  <c r="P4" i="5"/>
  <c r="Q4" i="5" s="1"/>
  <c r="K4" i="5"/>
  <c r="L4" i="5" s="1"/>
  <c r="Q5" i="4"/>
  <c r="Q6" i="4"/>
  <c r="Q7" i="4"/>
  <c r="Q4" i="4"/>
  <c r="L5" i="4"/>
  <c r="L6" i="4"/>
  <c r="L7" i="4"/>
  <c r="L4" i="4"/>
  <c r="P7" i="4"/>
  <c r="P6" i="4"/>
  <c r="P5" i="4"/>
  <c r="P4" i="4"/>
  <c r="K7" i="4"/>
  <c r="K6" i="4"/>
  <c r="K5" i="4"/>
  <c r="K4" i="4"/>
  <c r="H50" i="3"/>
  <c r="H51" i="3"/>
  <c r="H52" i="3"/>
  <c r="H49" i="3"/>
  <c r="K52" i="3"/>
  <c r="K51" i="3"/>
  <c r="K50" i="3"/>
  <c r="K49" i="3"/>
  <c r="F52" i="3"/>
  <c r="F51" i="3"/>
  <c r="F49" i="3"/>
  <c r="F50" i="3"/>
</calcChain>
</file>

<file path=xl/sharedStrings.xml><?xml version="1.0" encoding="utf-8"?>
<sst xmlns="http://schemas.openxmlformats.org/spreadsheetml/2006/main" count="57" uniqueCount="13">
  <si>
    <t>Iterations</t>
  </si>
  <si>
    <t>Run number</t>
  </si>
  <si>
    <t>Travel Cost</t>
  </si>
  <si>
    <t>Mean</t>
  </si>
  <si>
    <t>std</t>
  </si>
  <si>
    <t>Min</t>
  </si>
  <si>
    <t>Max</t>
  </si>
  <si>
    <t>Iteration Cost</t>
  </si>
  <si>
    <t>Provided</t>
  </si>
  <si>
    <t>Difference</t>
  </si>
  <si>
    <t>Modified D</t>
  </si>
  <si>
    <t>standard</t>
  </si>
  <si>
    <t>modified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</si>
</sst>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/>
    <xf numFmtId="0" fontId="0" fillId="5" borderId="6" xfId="0" applyFill="1" applyBorder="1"/>
    <xf numFmtId="0" fontId="0" fillId="5" borderId="6" xfId="0" applyFill="1" applyBorder="1" applyAlignment="1"/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bottom style="thick">
          <color theme="0"/>
        </bottom>
      </border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bottom style="thick">
          <color theme="0"/>
        </bottom>
      </border>
    </dxf>
    <dxf>
      <border outline="0">
        <bottom style="thin">
          <color theme="0"/>
        </bottom>
      </border>
    </dxf>
    <dxf>
      <numFmt numFmtId="167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Travel Cost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500" b="1" i="0" u="none" strike="noStrike" cap="all" spc="100" baseline="0">
              <a:solidFill>
                <a:sysClr val="window" lastClr="FFFFFF"/>
              </a:solidFill>
              <a:latin typeface="Calibri" panose="020F0502020204030204"/>
            </a:rPr>
            <a:t>Travel Cost </a:t>
          </a:r>
        </a:p>
      </cx:txPr>
    </cx:title>
    <cx:plotArea>
      <cx:plotAreaRegion>
        <cx:series layoutId="clusteredColumn" uniqueId="{8E7ADFB2-EC88-4FC7-B4A7-DCD5C301825E}">
          <cx:tx>
            <cx:txData>
              <cx:f>_xlchart.v1.8</cx:f>
              <cx:v>Travel Cost</cx:v>
            </cx:txData>
          </cx:tx>
          <cx:dataLabels pos="ctr">
            <cx:visibility seriesName="0" categoryName="0" value="1"/>
            <cx:separator>, </cx:separator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Travel Cost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rPr>
                <a:t>Travel Cost</a:t>
              </a:r>
            </a:p>
          </cx:txPr>
        </cx:title>
        <cx:tickLabels/>
      </cx:axis>
      <cx:axis id="1">
        <cx:valScaling/>
        <cx:title>
          <cx:tx>
            <cx:txData>
              <cx:v>Numbers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rPr>
                <a:t>Numbers</a:t>
              </a:r>
            </a:p>
          </cx:txPr>
        </cx:title>
        <cx:majorGridlines/>
        <cx:min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Iteration Cost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chemeClr val="bg1"/>
              </a:solidFill>
              <a:latin typeface="Calibri" panose="020F0502020204030204"/>
            </a:rPr>
            <a:t>Iteration Cost</a:t>
          </a:r>
        </a:p>
      </cx:txPr>
    </cx:title>
    <cx:plotArea>
      <cx:plotAreaRegion>
        <cx:series layoutId="clusteredColumn" uniqueId="{66302804-049C-4E2B-BBA4-8C2668F4CF91}">
          <cx:tx>
            <cx:txData>
              <cx:f>_xlchart.v1.0</cx:f>
              <cx:v>Iterations</cx:v>
            </cx:txData>
          </cx:tx>
          <cx:dataLabels pos="ctr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Iteration Numbers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rPr>
                <a:t>Iteration Numbers</a:t>
              </a:r>
            </a:p>
          </cx:txPr>
        </cx:title>
        <cx:tickLabels/>
      </cx:axis>
      <cx:axis id="1">
        <cx:valScaling/>
        <cx:title>
          <cx:tx>
            <cx:txData>
              <cx:v>Numbers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rPr>
                <a:t>Numbers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11</xdr:row>
      <xdr:rowOff>157162</xdr:rowOff>
    </xdr:from>
    <xdr:to>
      <xdr:col>12</xdr:col>
      <xdr:colOff>57150</xdr:colOff>
      <xdr:row>26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C9B9A51-BD26-4140-9285-B2C410476F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1875" y="22526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280987</xdr:colOff>
      <xdr:row>28</xdr:row>
      <xdr:rowOff>71437</xdr:rowOff>
    </xdr:from>
    <xdr:to>
      <xdr:col>11</xdr:col>
      <xdr:colOff>585787</xdr:colOff>
      <xdr:row>42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A9E4463-9529-497E-BB52-261F3C168D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90912" y="54054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AB0D9F-C4D9-412D-B104-C05384D81CE7}" name="Table1" displayName="Table1" ref="A1:C101" totalsRowShown="0" dataDxfId="16">
  <autoFilter ref="A1:C101" xr:uid="{17E1BCFC-43B2-4E56-B70B-8864460C283C}"/>
  <tableColumns count="3">
    <tableColumn id="1" xr3:uid="{911DBA85-23EB-4CC3-B057-9CF67836B293}" name="Run number" dataDxfId="17"/>
    <tableColumn id="2" xr3:uid="{95E4CDB9-8BCE-4C32-93F6-7A84C61A08B9}" name="Iterations" dataDxfId="15"/>
    <tableColumn id="3" xr3:uid="{47C43BEC-DE80-48FB-AD67-A0FA3B0C7FE6}" name="Travel Cost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DA19BB-6744-4880-BA5C-85AFECF101DF}" name="Table2" displayName="Table2" ref="A1:C11" totalsRowShown="0" headerRowDxfId="7" headerRowBorderDxfId="12" tableBorderDxfId="13" totalsRowBorderDxfId="11">
  <autoFilter ref="A1:C11" xr:uid="{8A7C96B8-7EDD-4E04-B968-F099D28CDE69}"/>
  <tableColumns count="3">
    <tableColumn id="1" xr3:uid="{8F274EFB-C99D-4EF0-9503-DAEFC86586D0}" name="Run number" dataDxfId="10"/>
    <tableColumn id="2" xr3:uid="{E131A05E-2503-46B0-A24E-CBBA09C10DCA}" name="Iterations" dataDxfId="9"/>
    <tableColumn id="3" xr3:uid="{31FE20AF-5560-454C-A4AB-EB57B25ED487}" name="Travel Cost" dataDxfId="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E8C1D5-5117-42AC-88E3-96999BA4675C}" name="Table24" displayName="Table24" ref="A1:C11" totalsRowShown="0" headerRowDxfId="6" headerRowBorderDxfId="4" tableBorderDxfId="5" totalsRowBorderDxfId="3">
  <autoFilter ref="A1:C11" xr:uid="{A024828C-572B-468D-98ED-783E923853C3}"/>
  <tableColumns count="3">
    <tableColumn id="1" xr3:uid="{0B8BF036-6816-43FB-ACB8-99AEC47357F8}" name="Run number" dataDxfId="2"/>
    <tableColumn id="2" xr3:uid="{AA8CA54F-6328-492A-880E-8FFDE4233983}" name="Iterations" dataDxfId="1"/>
    <tableColumn id="3" xr3:uid="{0E3239CC-B99B-4521-9FE7-5E028538C050}" name="Travel Cos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5B9A6-EA17-4297-8522-3E213D7BB840}">
  <dimension ref="A1:K101"/>
  <sheetViews>
    <sheetView topLeftCell="A25" workbookViewId="0">
      <selection activeCell="E48" sqref="E48:K52"/>
    </sheetView>
  </sheetViews>
  <sheetFormatPr defaultRowHeight="15" x14ac:dyDescent="0.25"/>
  <cols>
    <col min="1" max="1" width="14.140625" bestFit="1" customWidth="1"/>
    <col min="2" max="2" width="11.85546875" bestFit="1" customWidth="1"/>
    <col min="3" max="3" width="13" bestFit="1" customWidth="1"/>
    <col min="5" max="5" width="6" bestFit="1" customWidth="1"/>
    <col min="6" max="6" width="12" bestFit="1" customWidth="1"/>
    <col min="7" max="7" width="9" bestFit="1" customWidth="1"/>
    <col min="8" max="8" width="12.7109375" bestFit="1" customWidth="1"/>
    <col min="10" max="10" width="6" bestFit="1" customWidth="1"/>
    <col min="11" max="11" width="12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s="4">
        <v>1</v>
      </c>
      <c r="B2" s="4">
        <v>373</v>
      </c>
      <c r="C2" s="7">
        <v>5.128336</v>
      </c>
    </row>
    <row r="3" spans="1:3" x14ac:dyDescent="0.25">
      <c r="A3" s="4">
        <v>2</v>
      </c>
      <c r="B3" s="4">
        <v>423</v>
      </c>
      <c r="C3" s="7">
        <v>5.511647</v>
      </c>
    </row>
    <row r="4" spans="1:3" x14ac:dyDescent="0.25">
      <c r="A4" s="4">
        <v>3</v>
      </c>
      <c r="B4" s="4">
        <v>137</v>
      </c>
      <c r="C4" s="7">
        <v>4.7248859999999997</v>
      </c>
    </row>
    <row r="5" spans="1:3" x14ac:dyDescent="0.25">
      <c r="A5" s="4">
        <v>4</v>
      </c>
      <c r="B5" s="4">
        <v>424</v>
      </c>
      <c r="C5" s="7">
        <v>5.4803699999999997</v>
      </c>
    </row>
    <row r="6" spans="1:3" x14ac:dyDescent="0.25">
      <c r="A6" s="4">
        <v>5</v>
      </c>
      <c r="B6" s="4">
        <v>279</v>
      </c>
      <c r="C6" s="7">
        <v>4.6602839999999999</v>
      </c>
    </row>
    <row r="7" spans="1:3" x14ac:dyDescent="0.25">
      <c r="A7" s="4">
        <v>6</v>
      </c>
      <c r="B7" s="4">
        <v>432</v>
      </c>
      <c r="C7" s="7">
        <v>5.3668979999999999</v>
      </c>
    </row>
    <row r="8" spans="1:3" x14ac:dyDescent="0.25">
      <c r="A8" s="4">
        <v>7</v>
      </c>
      <c r="B8" s="4">
        <v>243</v>
      </c>
      <c r="C8" s="7">
        <v>4.5242810000000002</v>
      </c>
    </row>
    <row r="9" spans="1:3" x14ac:dyDescent="0.25">
      <c r="A9" s="4">
        <v>8</v>
      </c>
      <c r="B9" s="4">
        <v>188</v>
      </c>
      <c r="C9" s="7">
        <v>5.5473020000000002</v>
      </c>
    </row>
    <row r="10" spans="1:3" x14ac:dyDescent="0.25">
      <c r="A10" s="4">
        <v>9</v>
      </c>
      <c r="B10" s="4">
        <v>264</v>
      </c>
      <c r="C10" s="7">
        <v>4.788754</v>
      </c>
    </row>
    <row r="11" spans="1:3" x14ac:dyDescent="0.25">
      <c r="A11" s="4">
        <v>10</v>
      </c>
      <c r="B11" s="4">
        <v>124</v>
      </c>
      <c r="C11" s="7">
        <v>5.9540309999999996</v>
      </c>
    </row>
    <row r="12" spans="1:3" x14ac:dyDescent="0.25">
      <c r="A12" s="4">
        <v>11</v>
      </c>
      <c r="B12" s="4">
        <v>373</v>
      </c>
      <c r="C12" s="7">
        <v>4.3846780000000001</v>
      </c>
    </row>
    <row r="13" spans="1:3" x14ac:dyDescent="0.25">
      <c r="A13" s="4">
        <v>12</v>
      </c>
      <c r="B13" s="4">
        <v>164</v>
      </c>
      <c r="C13" s="7">
        <v>4.2325600000000003</v>
      </c>
    </row>
    <row r="14" spans="1:3" x14ac:dyDescent="0.25">
      <c r="A14" s="4">
        <v>13</v>
      </c>
      <c r="B14" s="4">
        <v>419</v>
      </c>
      <c r="C14" s="7">
        <v>5.1111279999999999</v>
      </c>
    </row>
    <row r="15" spans="1:3" x14ac:dyDescent="0.25">
      <c r="A15" s="4">
        <v>14</v>
      </c>
      <c r="B15" s="4">
        <v>195</v>
      </c>
      <c r="C15" s="7">
        <v>4.8032950000000003</v>
      </c>
    </row>
    <row r="16" spans="1:3" x14ac:dyDescent="0.25">
      <c r="A16" s="4">
        <v>15</v>
      </c>
      <c r="B16" s="4">
        <v>340</v>
      </c>
      <c r="C16" s="7">
        <v>5.1669530000000004</v>
      </c>
    </row>
    <row r="17" spans="1:3" x14ac:dyDescent="0.25">
      <c r="A17" s="4">
        <v>16</v>
      </c>
      <c r="B17" s="4">
        <v>411</v>
      </c>
      <c r="C17" s="7">
        <v>4.5804280000000004</v>
      </c>
    </row>
    <row r="18" spans="1:3" x14ac:dyDescent="0.25">
      <c r="A18" s="4">
        <v>17</v>
      </c>
      <c r="B18" s="4">
        <v>245</v>
      </c>
      <c r="C18" s="7">
        <v>5.2591749999999999</v>
      </c>
    </row>
    <row r="19" spans="1:3" x14ac:dyDescent="0.25">
      <c r="A19" s="4">
        <v>18</v>
      </c>
      <c r="B19" s="4">
        <v>478</v>
      </c>
      <c r="C19" s="7">
        <v>5.8052919999999997</v>
      </c>
    </row>
    <row r="20" spans="1:3" x14ac:dyDescent="0.25">
      <c r="A20" s="4">
        <v>19</v>
      </c>
      <c r="B20" s="4">
        <v>156</v>
      </c>
      <c r="C20" s="7">
        <v>5.456836</v>
      </c>
    </row>
    <row r="21" spans="1:3" x14ac:dyDescent="0.25">
      <c r="A21" s="4">
        <v>20</v>
      </c>
      <c r="B21" s="4">
        <v>216</v>
      </c>
      <c r="C21" s="7">
        <v>4.9034620000000002</v>
      </c>
    </row>
    <row r="22" spans="1:3" x14ac:dyDescent="0.25">
      <c r="A22" s="4">
        <v>21</v>
      </c>
      <c r="B22" s="4">
        <v>444</v>
      </c>
      <c r="C22" s="7">
        <v>4.5017610000000001</v>
      </c>
    </row>
    <row r="23" spans="1:3" x14ac:dyDescent="0.25">
      <c r="A23" s="4">
        <v>22</v>
      </c>
      <c r="B23" s="4">
        <v>390</v>
      </c>
      <c r="C23" s="7">
        <v>5.5628669999999998</v>
      </c>
    </row>
    <row r="24" spans="1:3" x14ac:dyDescent="0.25">
      <c r="A24" s="4">
        <v>23</v>
      </c>
      <c r="B24" s="4">
        <v>153</v>
      </c>
      <c r="C24" s="7">
        <v>5.3759059999999996</v>
      </c>
    </row>
    <row r="25" spans="1:3" x14ac:dyDescent="0.25">
      <c r="A25" s="4">
        <v>24</v>
      </c>
      <c r="B25" s="4">
        <v>308</v>
      </c>
      <c r="C25" s="7">
        <v>4.5804280000000004</v>
      </c>
    </row>
    <row r="26" spans="1:3" x14ac:dyDescent="0.25">
      <c r="A26" s="4">
        <v>25</v>
      </c>
      <c r="B26" s="4">
        <v>107</v>
      </c>
      <c r="C26" s="7">
        <v>6.1120000000000001</v>
      </c>
    </row>
    <row r="27" spans="1:3" x14ac:dyDescent="0.25">
      <c r="A27" s="4">
        <v>26</v>
      </c>
      <c r="B27" s="4">
        <v>236</v>
      </c>
      <c r="C27" s="7">
        <v>5.2591749999999999</v>
      </c>
    </row>
    <row r="28" spans="1:3" x14ac:dyDescent="0.25">
      <c r="A28" s="4">
        <v>27</v>
      </c>
      <c r="B28" s="4">
        <v>382</v>
      </c>
      <c r="C28" s="7">
        <v>5.6618959999999996</v>
      </c>
    </row>
    <row r="29" spans="1:3" x14ac:dyDescent="0.25">
      <c r="A29" s="4">
        <v>28</v>
      </c>
      <c r="B29" s="4">
        <v>392</v>
      </c>
      <c r="C29" s="7">
        <v>5.1616379999999999</v>
      </c>
    </row>
    <row r="30" spans="1:3" x14ac:dyDescent="0.25">
      <c r="A30" s="4">
        <v>29</v>
      </c>
      <c r="B30" s="4">
        <v>271</v>
      </c>
      <c r="C30" s="7">
        <v>7.1314089999999997</v>
      </c>
    </row>
    <row r="31" spans="1:3" x14ac:dyDescent="0.25">
      <c r="A31" s="4">
        <v>30</v>
      </c>
      <c r="B31" s="4">
        <v>174</v>
      </c>
      <c r="C31" s="7">
        <v>4.5655060000000001</v>
      </c>
    </row>
    <row r="32" spans="1:3" x14ac:dyDescent="0.25">
      <c r="A32" s="4">
        <v>31</v>
      </c>
      <c r="B32" s="4">
        <v>124</v>
      </c>
      <c r="C32" s="7">
        <v>6.3564579999999999</v>
      </c>
    </row>
    <row r="33" spans="1:11" x14ac:dyDescent="0.25">
      <c r="A33" s="4">
        <v>32</v>
      </c>
      <c r="B33" s="4">
        <v>405</v>
      </c>
      <c r="C33" s="7">
        <v>5.1622950000000003</v>
      </c>
    </row>
    <row r="34" spans="1:11" x14ac:dyDescent="0.25">
      <c r="A34" s="4">
        <v>33</v>
      </c>
      <c r="B34" s="4">
        <v>319</v>
      </c>
      <c r="C34" s="7">
        <v>4.65585</v>
      </c>
    </row>
    <row r="35" spans="1:11" x14ac:dyDescent="0.25">
      <c r="A35" s="4">
        <v>34</v>
      </c>
      <c r="B35" s="4">
        <v>390</v>
      </c>
      <c r="C35" s="7">
        <v>5.059323</v>
      </c>
    </row>
    <row r="36" spans="1:11" x14ac:dyDescent="0.25">
      <c r="A36" s="4">
        <v>35</v>
      </c>
      <c r="B36" s="4">
        <v>294</v>
      </c>
      <c r="C36" s="7">
        <v>5.3922340000000002</v>
      </c>
    </row>
    <row r="37" spans="1:11" x14ac:dyDescent="0.25">
      <c r="A37" s="4">
        <v>36</v>
      </c>
      <c r="B37" s="4">
        <v>310</v>
      </c>
      <c r="C37" s="7">
        <v>5.1535760000000002</v>
      </c>
    </row>
    <row r="38" spans="1:11" x14ac:dyDescent="0.25">
      <c r="A38" s="4">
        <v>37</v>
      </c>
      <c r="B38" s="4">
        <v>233</v>
      </c>
      <c r="C38" s="7">
        <v>4.6906330000000001</v>
      </c>
    </row>
    <row r="39" spans="1:11" x14ac:dyDescent="0.25">
      <c r="A39" s="4">
        <v>38</v>
      </c>
      <c r="B39" s="4">
        <v>325</v>
      </c>
      <c r="C39" s="7">
        <v>5.4468430000000003</v>
      </c>
    </row>
    <row r="40" spans="1:11" x14ac:dyDescent="0.25">
      <c r="A40" s="4">
        <v>39</v>
      </c>
      <c r="B40" s="4">
        <v>246</v>
      </c>
      <c r="C40" s="7">
        <v>4.5236830000000001</v>
      </c>
    </row>
    <row r="41" spans="1:11" x14ac:dyDescent="0.25">
      <c r="A41" s="4">
        <v>40</v>
      </c>
      <c r="B41" s="4">
        <v>153</v>
      </c>
      <c r="C41" s="7">
        <v>5.6968569999999996</v>
      </c>
    </row>
    <row r="42" spans="1:11" x14ac:dyDescent="0.25">
      <c r="A42" s="4">
        <v>41</v>
      </c>
      <c r="B42" s="4">
        <v>454</v>
      </c>
      <c r="C42" s="7">
        <v>5.0774460000000001</v>
      </c>
    </row>
    <row r="43" spans="1:11" x14ac:dyDescent="0.25">
      <c r="A43" s="4">
        <v>42</v>
      </c>
      <c r="B43" s="4">
        <v>382</v>
      </c>
      <c r="C43" s="7">
        <v>5.3182260000000001</v>
      </c>
    </row>
    <row r="44" spans="1:11" x14ac:dyDescent="0.25">
      <c r="A44" s="4">
        <v>43</v>
      </c>
      <c r="B44" s="4">
        <v>427</v>
      </c>
      <c r="C44" s="7">
        <v>5.3316569999999999</v>
      </c>
    </row>
    <row r="45" spans="1:11" x14ac:dyDescent="0.25">
      <c r="A45" s="4">
        <v>44</v>
      </c>
      <c r="B45" s="4">
        <v>258</v>
      </c>
      <c r="C45" s="7">
        <v>6.1373990000000003</v>
      </c>
    </row>
    <row r="46" spans="1:11" x14ac:dyDescent="0.25">
      <c r="A46" s="4">
        <v>45</v>
      </c>
      <c r="B46" s="4">
        <v>348</v>
      </c>
      <c r="C46" s="7">
        <v>5.0758029999999996</v>
      </c>
    </row>
    <row r="47" spans="1:11" x14ac:dyDescent="0.25">
      <c r="A47" s="4">
        <v>46</v>
      </c>
      <c r="B47" s="4">
        <v>221</v>
      </c>
      <c r="C47" s="7">
        <v>5.3707589999999996</v>
      </c>
    </row>
    <row r="48" spans="1:11" x14ac:dyDescent="0.25">
      <c r="A48" s="4">
        <v>47</v>
      </c>
      <c r="B48" s="4">
        <v>356</v>
      </c>
      <c r="C48" s="7">
        <v>5.7871629999999996</v>
      </c>
      <c r="E48" s="9" t="s">
        <v>2</v>
      </c>
      <c r="F48" s="9"/>
      <c r="G48" s="11" t="s">
        <v>8</v>
      </c>
      <c r="H48" s="11" t="s">
        <v>9</v>
      </c>
      <c r="I48" s="12"/>
      <c r="J48" s="9" t="s">
        <v>7</v>
      </c>
      <c r="K48" s="9"/>
    </row>
    <row r="49" spans="1:11" x14ac:dyDescent="0.25">
      <c r="A49" s="4">
        <v>48</v>
      </c>
      <c r="B49" s="4">
        <v>328</v>
      </c>
      <c r="C49" s="7">
        <v>5.2308320000000004</v>
      </c>
      <c r="E49" s="10" t="s">
        <v>3</v>
      </c>
      <c r="F49" s="10">
        <f>GEOMEAN(Table1[Travel Cost])</f>
        <v>5.2299238190890334</v>
      </c>
      <c r="G49" s="10">
        <v>6.1483999999999996</v>
      </c>
      <c r="H49" s="10">
        <f>F49-G49</f>
        <v>-0.91847618091096628</v>
      </c>
      <c r="I49" s="13"/>
      <c r="J49" s="10" t="s">
        <v>3</v>
      </c>
      <c r="K49" s="10">
        <f>GEOMEAN(Table1[Iterations])</f>
        <v>285.90028288885077</v>
      </c>
    </row>
    <row r="50" spans="1:11" x14ac:dyDescent="0.25">
      <c r="A50" s="4">
        <v>49</v>
      </c>
      <c r="B50" s="4">
        <v>164</v>
      </c>
      <c r="C50" s="7">
        <v>4.2752980000000003</v>
      </c>
      <c r="E50" s="10" t="s">
        <v>5</v>
      </c>
      <c r="F50" s="10">
        <f>MIN(Table1[Travel Cost])</f>
        <v>4.0361019999999996</v>
      </c>
      <c r="G50" s="10">
        <v>3.7309000000000001</v>
      </c>
      <c r="H50" s="10">
        <f t="shared" ref="H50:H52" si="0">F50-G50</f>
        <v>0.30520199999999953</v>
      </c>
      <c r="I50" s="13"/>
      <c r="J50" s="10" t="s">
        <v>5</v>
      </c>
      <c r="K50" s="10">
        <f>MIN(Table1[Iterations])</f>
        <v>107</v>
      </c>
    </row>
    <row r="51" spans="1:11" x14ac:dyDescent="0.25">
      <c r="A51" s="4">
        <v>50</v>
      </c>
      <c r="B51" s="4">
        <v>401</v>
      </c>
      <c r="C51" s="7">
        <v>5.7642280000000001</v>
      </c>
      <c r="E51" s="10" t="s">
        <v>6</v>
      </c>
      <c r="F51" s="10">
        <f>MAX(Table1[Travel Cost])</f>
        <v>7.1314089999999997</v>
      </c>
      <c r="G51" s="10">
        <v>8.0656999999999996</v>
      </c>
      <c r="H51" s="10">
        <f t="shared" si="0"/>
        <v>-0.93429099999999998</v>
      </c>
      <c r="I51" s="13"/>
      <c r="J51" s="10" t="s">
        <v>6</v>
      </c>
      <c r="K51" s="10">
        <f>MAX(Table1[Iterations])</f>
        <v>557</v>
      </c>
    </row>
    <row r="52" spans="1:11" x14ac:dyDescent="0.25">
      <c r="A52" s="4">
        <v>51</v>
      </c>
      <c r="B52" s="4">
        <v>557</v>
      </c>
      <c r="C52" s="7">
        <v>6.1799939999999998</v>
      </c>
      <c r="E52" s="10" t="s">
        <v>4</v>
      </c>
      <c r="F52" s="10">
        <f>_xlfn.STDEV.P(Table1[Travel Cost])</f>
        <v>0.6052523669362605</v>
      </c>
      <c r="G52" s="10">
        <v>0.623</v>
      </c>
      <c r="H52" s="10">
        <f t="shared" si="0"/>
        <v>-1.7747633063739499E-2</v>
      </c>
      <c r="I52" s="14"/>
      <c r="J52" s="10" t="s">
        <v>4</v>
      </c>
      <c r="K52" s="10">
        <f>_xlfn.STDEV.P(Table1[Iterations])</f>
        <v>96.110130059219046</v>
      </c>
    </row>
    <row r="53" spans="1:11" x14ac:dyDescent="0.25">
      <c r="A53" s="4">
        <v>52</v>
      </c>
      <c r="B53" s="4">
        <v>292</v>
      </c>
      <c r="C53" s="7">
        <v>5.1061569999999996</v>
      </c>
    </row>
    <row r="54" spans="1:11" x14ac:dyDescent="0.25">
      <c r="A54" s="4">
        <v>53</v>
      </c>
      <c r="B54" s="4">
        <v>307</v>
      </c>
      <c r="C54" s="7">
        <v>5.1567179999999997</v>
      </c>
    </row>
    <row r="55" spans="1:11" x14ac:dyDescent="0.25">
      <c r="A55" s="4">
        <v>54</v>
      </c>
      <c r="B55" s="4">
        <v>350</v>
      </c>
      <c r="C55" s="7">
        <v>4.8021099999999999</v>
      </c>
    </row>
    <row r="56" spans="1:11" x14ac:dyDescent="0.25">
      <c r="A56" s="4">
        <v>55</v>
      </c>
      <c r="B56" s="4">
        <v>343</v>
      </c>
      <c r="C56" s="7">
        <v>6.6137300000000003</v>
      </c>
    </row>
    <row r="57" spans="1:11" x14ac:dyDescent="0.25">
      <c r="A57" s="4">
        <v>56</v>
      </c>
      <c r="B57" s="4">
        <v>281</v>
      </c>
      <c r="C57" s="7">
        <v>5.4611020000000003</v>
      </c>
    </row>
    <row r="58" spans="1:11" x14ac:dyDescent="0.25">
      <c r="A58" s="4">
        <v>57</v>
      </c>
      <c r="B58" s="4">
        <v>274</v>
      </c>
      <c r="C58" s="7">
        <v>6.391292</v>
      </c>
    </row>
    <row r="59" spans="1:11" x14ac:dyDescent="0.25">
      <c r="A59" s="4">
        <v>58</v>
      </c>
      <c r="B59" s="4">
        <v>389</v>
      </c>
      <c r="C59" s="7">
        <v>5.6229959999999997</v>
      </c>
    </row>
    <row r="60" spans="1:11" x14ac:dyDescent="0.25">
      <c r="A60" s="4">
        <v>59</v>
      </c>
      <c r="B60" s="4">
        <v>324</v>
      </c>
      <c r="C60" s="7">
        <v>4.6464049999999997</v>
      </c>
    </row>
    <row r="61" spans="1:11" x14ac:dyDescent="0.25">
      <c r="A61" s="4">
        <v>60</v>
      </c>
      <c r="B61" s="4">
        <v>436</v>
      </c>
      <c r="C61" s="7">
        <v>5.1025150000000004</v>
      </c>
    </row>
    <row r="62" spans="1:11" x14ac:dyDescent="0.25">
      <c r="A62" s="4">
        <v>61</v>
      </c>
      <c r="B62" s="4">
        <v>244</v>
      </c>
      <c r="C62" s="7">
        <v>5.4142809999999999</v>
      </c>
    </row>
    <row r="63" spans="1:11" x14ac:dyDescent="0.25">
      <c r="A63" s="4">
        <v>62</v>
      </c>
      <c r="B63" s="4">
        <v>175</v>
      </c>
      <c r="C63" s="7">
        <v>4.1246450000000001</v>
      </c>
    </row>
    <row r="64" spans="1:11" x14ac:dyDescent="0.25">
      <c r="A64" s="4">
        <v>63</v>
      </c>
      <c r="B64" s="4">
        <v>312</v>
      </c>
      <c r="C64" s="7">
        <v>5.2630650000000001</v>
      </c>
    </row>
    <row r="65" spans="1:3" x14ac:dyDescent="0.25">
      <c r="A65" s="4">
        <v>64</v>
      </c>
      <c r="B65" s="4">
        <v>327</v>
      </c>
      <c r="C65" s="7">
        <v>5.1231249999999999</v>
      </c>
    </row>
    <row r="66" spans="1:3" x14ac:dyDescent="0.25">
      <c r="A66" s="4">
        <v>65</v>
      </c>
      <c r="B66" s="4">
        <v>249</v>
      </c>
      <c r="C66" s="7">
        <v>4.6711419999999997</v>
      </c>
    </row>
    <row r="67" spans="1:3" x14ac:dyDescent="0.25">
      <c r="A67" s="4">
        <v>66</v>
      </c>
      <c r="B67" s="4">
        <v>430</v>
      </c>
      <c r="C67" s="7">
        <v>5.9228880000000004</v>
      </c>
    </row>
    <row r="68" spans="1:3" x14ac:dyDescent="0.25">
      <c r="A68" s="4">
        <v>67</v>
      </c>
      <c r="B68" s="4">
        <v>198</v>
      </c>
      <c r="C68" s="7">
        <v>4.9961479999999998</v>
      </c>
    </row>
    <row r="69" spans="1:3" x14ac:dyDescent="0.25">
      <c r="A69" s="4">
        <v>68</v>
      </c>
      <c r="B69" s="4">
        <v>402</v>
      </c>
      <c r="C69" s="7">
        <v>5.7252049999999999</v>
      </c>
    </row>
    <row r="70" spans="1:3" x14ac:dyDescent="0.25">
      <c r="A70" s="4">
        <v>69</v>
      </c>
      <c r="B70" s="4">
        <v>326</v>
      </c>
      <c r="C70" s="7">
        <v>4.647977</v>
      </c>
    </row>
    <row r="71" spans="1:3" x14ac:dyDescent="0.25">
      <c r="A71" s="4">
        <v>70</v>
      </c>
      <c r="B71" s="4">
        <v>315</v>
      </c>
      <c r="C71" s="7">
        <v>5.706302</v>
      </c>
    </row>
    <row r="72" spans="1:3" x14ac:dyDescent="0.25">
      <c r="A72" s="4">
        <v>71</v>
      </c>
      <c r="B72" s="4">
        <v>252</v>
      </c>
      <c r="C72" s="7">
        <v>5.8174239999999999</v>
      </c>
    </row>
    <row r="73" spans="1:3" x14ac:dyDescent="0.25">
      <c r="A73" s="4">
        <v>72</v>
      </c>
      <c r="B73" s="4">
        <v>165</v>
      </c>
      <c r="C73" s="7">
        <v>5.4501099999999996</v>
      </c>
    </row>
    <row r="74" spans="1:3" x14ac:dyDescent="0.25">
      <c r="A74" s="4">
        <v>73</v>
      </c>
      <c r="B74" s="4">
        <v>189</v>
      </c>
      <c r="C74" s="7">
        <v>4.0361019999999996</v>
      </c>
    </row>
    <row r="75" spans="1:3" x14ac:dyDescent="0.25">
      <c r="A75" s="4">
        <v>74</v>
      </c>
      <c r="B75" s="4">
        <v>288</v>
      </c>
      <c r="C75" s="7">
        <v>6.120838</v>
      </c>
    </row>
    <row r="76" spans="1:3" x14ac:dyDescent="0.25">
      <c r="A76" s="4">
        <v>75</v>
      </c>
      <c r="B76" s="4">
        <v>390</v>
      </c>
      <c r="C76" s="7">
        <v>5.7538020000000003</v>
      </c>
    </row>
    <row r="77" spans="1:3" x14ac:dyDescent="0.25">
      <c r="A77" s="4">
        <v>76</v>
      </c>
      <c r="B77" s="4">
        <v>142</v>
      </c>
      <c r="C77" s="7">
        <v>4.8582340000000004</v>
      </c>
    </row>
    <row r="78" spans="1:3" x14ac:dyDescent="0.25">
      <c r="A78" s="4">
        <v>77</v>
      </c>
      <c r="B78" s="4">
        <v>362</v>
      </c>
      <c r="C78" s="7">
        <v>5.9065669999999999</v>
      </c>
    </row>
    <row r="79" spans="1:3" x14ac:dyDescent="0.25">
      <c r="A79" s="4">
        <v>78</v>
      </c>
      <c r="B79" s="4">
        <v>382</v>
      </c>
      <c r="C79" s="7">
        <v>4.8445539999999996</v>
      </c>
    </row>
    <row r="80" spans="1:3" x14ac:dyDescent="0.25">
      <c r="A80" s="4">
        <v>79</v>
      </c>
      <c r="B80" s="4">
        <v>314</v>
      </c>
      <c r="C80" s="7">
        <v>4.65585</v>
      </c>
    </row>
    <row r="81" spans="1:3" x14ac:dyDescent="0.25">
      <c r="A81" s="4">
        <v>80</v>
      </c>
      <c r="B81" s="4">
        <v>365</v>
      </c>
      <c r="C81" s="7">
        <v>5.7550540000000003</v>
      </c>
    </row>
    <row r="82" spans="1:3" x14ac:dyDescent="0.25">
      <c r="A82" s="4">
        <v>81</v>
      </c>
      <c r="B82" s="4">
        <v>292</v>
      </c>
      <c r="C82" s="7">
        <v>5.6869680000000002</v>
      </c>
    </row>
    <row r="83" spans="1:3" x14ac:dyDescent="0.25">
      <c r="A83" s="4">
        <v>82</v>
      </c>
      <c r="B83" s="4">
        <v>229</v>
      </c>
      <c r="C83" s="7">
        <v>5.1727350000000003</v>
      </c>
    </row>
    <row r="84" spans="1:3" x14ac:dyDescent="0.25">
      <c r="A84" s="4">
        <v>83</v>
      </c>
      <c r="B84" s="4">
        <v>362</v>
      </c>
      <c r="C84" s="7">
        <v>5.8661260000000004</v>
      </c>
    </row>
    <row r="85" spans="1:3" x14ac:dyDescent="0.25">
      <c r="A85" s="4">
        <v>84</v>
      </c>
      <c r="B85" s="4">
        <v>390</v>
      </c>
      <c r="C85" s="7">
        <v>4.6380559999999997</v>
      </c>
    </row>
    <row r="86" spans="1:3" x14ac:dyDescent="0.25">
      <c r="A86" s="4">
        <v>85</v>
      </c>
      <c r="B86" s="4">
        <v>396</v>
      </c>
      <c r="C86" s="7">
        <v>6.5392150000000004</v>
      </c>
    </row>
    <row r="87" spans="1:3" x14ac:dyDescent="0.25">
      <c r="A87" s="4">
        <v>86</v>
      </c>
      <c r="B87" s="4">
        <v>301</v>
      </c>
      <c r="C87" s="7">
        <v>4.9996729999999996</v>
      </c>
    </row>
    <row r="88" spans="1:3" x14ac:dyDescent="0.25">
      <c r="A88" s="4">
        <v>87</v>
      </c>
      <c r="B88" s="4">
        <v>381</v>
      </c>
      <c r="C88" s="7">
        <v>5.3519259999999997</v>
      </c>
    </row>
    <row r="89" spans="1:3" x14ac:dyDescent="0.25">
      <c r="A89" s="4">
        <v>88</v>
      </c>
      <c r="B89" s="4">
        <v>199</v>
      </c>
      <c r="C89" s="7">
        <v>5.5182950000000002</v>
      </c>
    </row>
    <row r="90" spans="1:3" x14ac:dyDescent="0.25">
      <c r="A90" s="4">
        <v>89</v>
      </c>
      <c r="B90" s="4">
        <v>276</v>
      </c>
      <c r="C90" s="7">
        <v>4.0361019999999996</v>
      </c>
    </row>
    <row r="91" spans="1:3" x14ac:dyDescent="0.25">
      <c r="A91" s="4">
        <v>90</v>
      </c>
      <c r="B91" s="4">
        <v>354</v>
      </c>
      <c r="C91" s="7">
        <v>5.7981439999999997</v>
      </c>
    </row>
    <row r="92" spans="1:3" x14ac:dyDescent="0.25">
      <c r="A92" s="4">
        <v>91</v>
      </c>
      <c r="B92" s="4">
        <v>171</v>
      </c>
      <c r="C92" s="7">
        <v>5.9036710000000001</v>
      </c>
    </row>
    <row r="93" spans="1:3" x14ac:dyDescent="0.25">
      <c r="A93" s="4">
        <v>92</v>
      </c>
      <c r="B93" s="4">
        <v>404</v>
      </c>
      <c r="C93" s="7">
        <v>5.5143899999999997</v>
      </c>
    </row>
    <row r="94" spans="1:3" x14ac:dyDescent="0.25">
      <c r="A94" s="4">
        <v>93</v>
      </c>
      <c r="B94" s="4">
        <v>292</v>
      </c>
      <c r="C94" s="7">
        <v>4.8990419999999997</v>
      </c>
    </row>
    <row r="95" spans="1:3" x14ac:dyDescent="0.25">
      <c r="A95" s="4">
        <v>94</v>
      </c>
      <c r="B95" s="4">
        <v>131</v>
      </c>
      <c r="C95" s="7">
        <v>4.3376950000000001</v>
      </c>
    </row>
    <row r="96" spans="1:3" x14ac:dyDescent="0.25">
      <c r="A96" s="4">
        <v>95</v>
      </c>
      <c r="B96" s="4">
        <v>199</v>
      </c>
      <c r="C96" s="7">
        <v>5.571733</v>
      </c>
    </row>
    <row r="97" spans="1:3" x14ac:dyDescent="0.25">
      <c r="A97" s="4">
        <v>96</v>
      </c>
      <c r="B97" s="4">
        <v>291</v>
      </c>
      <c r="C97" s="7">
        <v>5.34246</v>
      </c>
    </row>
    <row r="98" spans="1:3" x14ac:dyDescent="0.25">
      <c r="A98" s="4">
        <v>97</v>
      </c>
      <c r="B98" s="4">
        <v>255</v>
      </c>
      <c r="C98" s="7">
        <v>6.4635040000000004</v>
      </c>
    </row>
    <row r="99" spans="1:3" x14ac:dyDescent="0.25">
      <c r="A99" s="4">
        <v>98</v>
      </c>
      <c r="B99" s="4">
        <v>415</v>
      </c>
      <c r="C99" s="7">
        <v>4.7728820000000001</v>
      </c>
    </row>
    <row r="100" spans="1:3" x14ac:dyDescent="0.25">
      <c r="A100" s="4">
        <v>99</v>
      </c>
      <c r="B100" s="4">
        <v>381</v>
      </c>
      <c r="C100" s="7">
        <v>4.592803</v>
      </c>
    </row>
    <row r="101" spans="1:3" x14ac:dyDescent="0.25">
      <c r="A101" s="4">
        <v>100</v>
      </c>
      <c r="B101" s="4">
        <v>349</v>
      </c>
      <c r="C101" s="7">
        <v>4.7489999999999997</v>
      </c>
    </row>
  </sheetData>
  <mergeCells count="3">
    <mergeCell ref="E48:F48"/>
    <mergeCell ref="J48:K48"/>
    <mergeCell ref="I48:I52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BF2A-E2DD-4B70-8ED9-A36CE9D423C0}">
  <dimension ref="A1:Q11"/>
  <sheetViews>
    <sheetView zoomScale="70" zoomScaleNormal="70" workbookViewId="0">
      <selection activeCell="J19" sqref="A1:XFD1048576"/>
    </sheetView>
  </sheetViews>
  <sheetFormatPr defaultRowHeight="15" x14ac:dyDescent="0.25"/>
  <cols>
    <col min="1" max="1" width="14.140625" bestFit="1" customWidth="1"/>
    <col min="2" max="2" width="11.85546875" bestFit="1" customWidth="1"/>
    <col min="3" max="3" width="13.140625" bestFit="1" customWidth="1"/>
    <col min="7" max="7" width="11" bestFit="1" customWidth="1"/>
    <col min="8" max="8" width="12.28515625" bestFit="1" customWidth="1"/>
    <col min="9" max="9" width="9" bestFit="1" customWidth="1"/>
    <col min="10" max="10" width="12.85546875" bestFit="1" customWidth="1"/>
    <col min="11" max="11" width="12.28515625" bestFit="1" customWidth="1"/>
    <col min="12" max="12" width="12.28515625" customWidth="1"/>
    <col min="14" max="14" width="13.7109375" bestFit="1" customWidth="1"/>
    <col min="15" max="16" width="12.28515625" bestFit="1" customWidth="1"/>
    <col min="17" max="17" width="12.28515625" customWidth="1"/>
  </cols>
  <sheetData>
    <row r="1" spans="1:17" ht="15.75" thickBot="1" x14ac:dyDescent="0.3">
      <c r="A1" s="1" t="s">
        <v>1</v>
      </c>
      <c r="B1" s="2" t="s">
        <v>0</v>
      </c>
      <c r="C1" s="3" t="s">
        <v>2</v>
      </c>
    </row>
    <row r="2" spans="1:17" ht="15.75" thickTop="1" x14ac:dyDescent="0.25">
      <c r="A2" s="5">
        <v>1</v>
      </c>
      <c r="B2">
        <v>212</v>
      </c>
      <c r="C2">
        <v>6.6491990000000003</v>
      </c>
    </row>
    <row r="3" spans="1:17" x14ac:dyDescent="0.25">
      <c r="A3" s="6">
        <v>2</v>
      </c>
      <c r="B3">
        <v>383</v>
      </c>
      <c r="C3">
        <v>5.9816770000000004</v>
      </c>
      <c r="G3" s="15" t="s">
        <v>2</v>
      </c>
      <c r="H3" s="15" t="s">
        <v>11</v>
      </c>
      <c r="I3" s="10" t="s">
        <v>8</v>
      </c>
      <c r="J3" s="10" t="s">
        <v>9</v>
      </c>
      <c r="K3" s="16" t="s">
        <v>10</v>
      </c>
      <c r="L3" s="16" t="s">
        <v>9</v>
      </c>
      <c r="M3" s="9"/>
      <c r="N3" s="15" t="s">
        <v>7</v>
      </c>
      <c r="O3" s="15" t="s">
        <v>11</v>
      </c>
      <c r="P3" s="17" t="s">
        <v>12</v>
      </c>
      <c r="Q3" s="17" t="s">
        <v>9</v>
      </c>
    </row>
    <row r="4" spans="1:17" x14ac:dyDescent="0.25">
      <c r="A4" s="5">
        <v>3</v>
      </c>
      <c r="B4">
        <v>169</v>
      </c>
      <c r="C4">
        <v>6.0353260000000004</v>
      </c>
      <c r="G4" s="10" t="s">
        <v>3</v>
      </c>
      <c r="H4" s="10">
        <v>5.2299238190890334</v>
      </c>
      <c r="I4" s="10">
        <v>6.1483999999999996</v>
      </c>
      <c r="J4" s="10">
        <v>-0.91847618091096628</v>
      </c>
      <c r="K4" s="16">
        <f>GEOMEAN(Table2[Travel Cost])</f>
        <v>6.2498048913041764</v>
      </c>
      <c r="L4" s="16">
        <f>H4-K4</f>
        <v>-1.019881072215143</v>
      </c>
      <c r="M4" s="9"/>
      <c r="N4" s="10" t="s">
        <v>3</v>
      </c>
      <c r="O4" s="10">
        <v>285.90028288885077</v>
      </c>
      <c r="P4" s="16">
        <f>GEOMEAN(Table2[Iterations])</f>
        <v>198.15907391569701</v>
      </c>
      <c r="Q4" s="16">
        <f>O4-P4</f>
        <v>87.741208973153761</v>
      </c>
    </row>
    <row r="5" spans="1:17" x14ac:dyDescent="0.25">
      <c r="A5" s="6">
        <v>4</v>
      </c>
      <c r="B5">
        <v>170</v>
      </c>
      <c r="C5">
        <v>6.4970059999999998</v>
      </c>
      <c r="G5" s="10" t="s">
        <v>5</v>
      </c>
      <c r="H5" s="10">
        <v>4.0361019999999996</v>
      </c>
      <c r="I5" s="10">
        <v>3.7309000000000001</v>
      </c>
      <c r="J5" s="10">
        <v>0.30520199999999953</v>
      </c>
      <c r="K5" s="16">
        <f>MIN(Table2[Travel Cost])</f>
        <v>5.6392379999999998</v>
      </c>
      <c r="L5" s="16">
        <f t="shared" ref="L5:L7" si="0">H5-K5</f>
        <v>-1.6031360000000001</v>
      </c>
      <c r="M5" s="9"/>
      <c r="N5" s="10" t="s">
        <v>5</v>
      </c>
      <c r="O5" s="10">
        <v>107</v>
      </c>
      <c r="P5" s="16">
        <f>MIN(Table2[Iterations])</f>
        <v>131</v>
      </c>
      <c r="Q5" s="16">
        <f t="shared" ref="Q5:Q7" si="1">O5-P5</f>
        <v>-24</v>
      </c>
    </row>
    <row r="6" spans="1:17" x14ac:dyDescent="0.25">
      <c r="A6" s="5">
        <v>5</v>
      </c>
      <c r="B6">
        <v>131</v>
      </c>
      <c r="C6">
        <v>6.1744709999999996</v>
      </c>
      <c r="G6" s="10" t="s">
        <v>6</v>
      </c>
      <c r="H6" s="10">
        <v>7.1314089999999997</v>
      </c>
      <c r="I6" s="10">
        <v>8.0656999999999996</v>
      </c>
      <c r="J6" s="10">
        <v>-0.93429099999999998</v>
      </c>
      <c r="K6" s="16">
        <f>MAX(Table2[Travel Cost])</f>
        <v>7.1878169999999999</v>
      </c>
      <c r="L6" s="16">
        <f t="shared" si="0"/>
        <v>-5.6408000000000236E-2</v>
      </c>
      <c r="M6" s="9"/>
      <c r="N6" s="10" t="s">
        <v>6</v>
      </c>
      <c r="O6" s="10">
        <v>557</v>
      </c>
      <c r="P6" s="16">
        <f>MAX(Table2[Iterations])</f>
        <v>383</v>
      </c>
      <c r="Q6" s="16">
        <f t="shared" si="1"/>
        <v>174</v>
      </c>
    </row>
    <row r="7" spans="1:17" x14ac:dyDescent="0.25">
      <c r="A7" s="6">
        <v>6</v>
      </c>
      <c r="B7">
        <v>208</v>
      </c>
      <c r="C7">
        <v>5.9893580000000002</v>
      </c>
      <c r="G7" s="10" t="s">
        <v>4</v>
      </c>
      <c r="H7" s="10">
        <v>0.6052523669362605</v>
      </c>
      <c r="I7" s="10">
        <v>0.623</v>
      </c>
      <c r="J7" s="10">
        <v>-1.7747633063739499E-2</v>
      </c>
      <c r="K7" s="16">
        <f>_xlfn.STDEV.P(Table2[Travel Cost])</f>
        <v>0.4078812504693124</v>
      </c>
      <c r="L7" s="16">
        <f t="shared" si="0"/>
        <v>0.1973711164669481</v>
      </c>
      <c r="M7" s="9"/>
      <c r="N7" s="10" t="s">
        <v>4</v>
      </c>
      <c r="O7" s="10">
        <v>96.110130059219046</v>
      </c>
      <c r="P7" s="16">
        <f>_xlfn.STDEV.P(Table2[Iterations])</f>
        <v>68.82615781808542</v>
      </c>
      <c r="Q7" s="16">
        <f t="shared" si="1"/>
        <v>27.283972241133625</v>
      </c>
    </row>
    <row r="8" spans="1:17" x14ac:dyDescent="0.25">
      <c r="A8" s="5">
        <v>7</v>
      </c>
      <c r="B8">
        <v>158</v>
      </c>
      <c r="C8">
        <v>6.248265</v>
      </c>
    </row>
    <row r="9" spans="1:17" x14ac:dyDescent="0.25">
      <c r="A9" s="6">
        <v>8</v>
      </c>
      <c r="B9">
        <v>211</v>
      </c>
      <c r="C9">
        <v>6.224456</v>
      </c>
    </row>
    <row r="10" spans="1:17" x14ac:dyDescent="0.25">
      <c r="A10" s="5">
        <v>9</v>
      </c>
      <c r="B10">
        <v>165</v>
      </c>
      <c r="C10">
        <v>7.1878169999999999</v>
      </c>
    </row>
    <row r="11" spans="1:17" x14ac:dyDescent="0.25">
      <c r="A11" s="8">
        <v>10</v>
      </c>
      <c r="B11">
        <v>267</v>
      </c>
      <c r="C11">
        <v>5.6392379999999998</v>
      </c>
    </row>
  </sheetData>
  <mergeCells count="1">
    <mergeCell ref="M3:M7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10E61-8ABA-43CF-A8C9-271A5498BB25}">
  <dimension ref="A1:Q11"/>
  <sheetViews>
    <sheetView tabSelected="1" topLeftCell="D1" workbookViewId="0">
      <selection activeCell="F22" sqref="F22:O22"/>
    </sheetView>
  </sheetViews>
  <sheetFormatPr defaultRowHeight="15" x14ac:dyDescent="0.25"/>
  <cols>
    <col min="1" max="1" width="14.140625" bestFit="1" customWidth="1"/>
    <col min="2" max="2" width="11.85546875" bestFit="1" customWidth="1"/>
    <col min="3" max="3" width="13.140625" bestFit="1" customWidth="1"/>
    <col min="7" max="7" width="11" bestFit="1" customWidth="1"/>
    <col min="8" max="8" width="12.28515625" bestFit="1" customWidth="1"/>
    <col min="9" max="9" width="9" bestFit="1" customWidth="1"/>
    <col min="10" max="10" width="12.85546875" bestFit="1" customWidth="1"/>
    <col min="11" max="11" width="12.28515625" bestFit="1" customWidth="1"/>
    <col min="12" max="12" width="12.28515625" customWidth="1"/>
    <col min="14" max="14" width="13.7109375" bestFit="1" customWidth="1"/>
    <col min="15" max="16" width="12.28515625" bestFit="1" customWidth="1"/>
    <col min="17" max="17" width="12.28515625" customWidth="1"/>
  </cols>
  <sheetData>
    <row r="1" spans="1:17" ht="15.75" thickBot="1" x14ac:dyDescent="0.3">
      <c r="A1" s="1" t="s">
        <v>1</v>
      </c>
      <c r="B1" s="2" t="s">
        <v>0</v>
      </c>
      <c r="C1" s="3" t="s">
        <v>2</v>
      </c>
    </row>
    <row r="2" spans="1:17" ht="15.75" thickTop="1" x14ac:dyDescent="0.25">
      <c r="A2" s="5">
        <v>1</v>
      </c>
      <c r="B2">
        <v>127</v>
      </c>
      <c r="C2">
        <v>4.5388979999999997</v>
      </c>
    </row>
    <row r="3" spans="1:17" x14ac:dyDescent="0.25">
      <c r="A3" s="6">
        <v>2</v>
      </c>
      <c r="B3">
        <v>413</v>
      </c>
      <c r="C3">
        <v>5.7894569999999996</v>
      </c>
      <c r="G3" s="15" t="s">
        <v>2</v>
      </c>
      <c r="H3" s="15" t="s">
        <v>11</v>
      </c>
      <c r="I3" s="10" t="s">
        <v>8</v>
      </c>
      <c r="J3" s="10" t="s">
        <v>9</v>
      </c>
      <c r="K3" s="16" t="s">
        <v>10</v>
      </c>
      <c r="L3" s="16" t="s">
        <v>9</v>
      </c>
      <c r="M3" s="9"/>
      <c r="N3" s="15" t="s">
        <v>7</v>
      </c>
      <c r="O3" s="15" t="s">
        <v>11</v>
      </c>
      <c r="P3" s="17" t="s">
        <v>12</v>
      </c>
      <c r="Q3" s="17" t="s">
        <v>9</v>
      </c>
    </row>
    <row r="4" spans="1:17" x14ac:dyDescent="0.25">
      <c r="A4" s="5">
        <v>3</v>
      </c>
      <c r="B4">
        <v>435</v>
      </c>
      <c r="C4">
        <v>4.0893100000000002</v>
      </c>
      <c r="G4" s="10" t="s">
        <v>3</v>
      </c>
      <c r="H4" s="10">
        <v>5.2299238190890334</v>
      </c>
      <c r="I4" s="10">
        <v>6.1483999999999996</v>
      </c>
      <c r="J4" s="10">
        <v>-0.91847618091096628</v>
      </c>
      <c r="K4" s="16">
        <f>GEOMEAN(Table24[Travel Cost])</f>
        <v>5.3950530449670504</v>
      </c>
      <c r="L4" s="16">
        <f>H4-K4</f>
        <v>-0.16512922587801704</v>
      </c>
      <c r="M4" s="9"/>
      <c r="N4" s="10" t="s">
        <v>3</v>
      </c>
      <c r="O4" s="10">
        <v>285.90028288885077</v>
      </c>
      <c r="P4" s="16">
        <f>GEOMEAN(Table24[Iterations])</f>
        <v>233.83730768463954</v>
      </c>
      <c r="Q4" s="16">
        <f>O4-P4</f>
        <v>52.062975204211227</v>
      </c>
    </row>
    <row r="5" spans="1:17" x14ac:dyDescent="0.25">
      <c r="A5" s="6">
        <v>4</v>
      </c>
      <c r="B5">
        <v>141</v>
      </c>
      <c r="C5">
        <v>5.7686700000000002</v>
      </c>
      <c r="G5" s="10" t="s">
        <v>5</v>
      </c>
      <c r="H5" s="10">
        <v>4.0361019999999996</v>
      </c>
      <c r="I5" s="10">
        <v>3.7309000000000001</v>
      </c>
      <c r="J5" s="10">
        <v>0.30520199999999953</v>
      </c>
      <c r="K5" s="16">
        <f>MIN(Table24[Travel Cost])</f>
        <v>4.0893100000000002</v>
      </c>
      <c r="L5" s="16">
        <f t="shared" ref="L5:L7" si="0">H5-K5</f>
        <v>-5.3208000000000588E-2</v>
      </c>
      <c r="M5" s="9"/>
      <c r="N5" s="10" t="s">
        <v>5</v>
      </c>
      <c r="O5" s="10">
        <v>107</v>
      </c>
      <c r="P5" s="16">
        <f>MIN(Table24[Iterations])</f>
        <v>127</v>
      </c>
      <c r="Q5" s="16">
        <f t="shared" ref="Q5:Q7" si="1">O5-P5</f>
        <v>-20</v>
      </c>
    </row>
    <row r="6" spans="1:17" x14ac:dyDescent="0.25">
      <c r="A6" s="5">
        <v>5</v>
      </c>
      <c r="B6">
        <v>368</v>
      </c>
      <c r="C6">
        <v>5.2490430000000003</v>
      </c>
      <c r="G6" s="10" t="s">
        <v>6</v>
      </c>
      <c r="H6" s="10">
        <v>7.1314089999999997</v>
      </c>
      <c r="I6" s="10">
        <v>8.0656999999999996</v>
      </c>
      <c r="J6" s="10">
        <v>-0.93429099999999998</v>
      </c>
      <c r="K6" s="16">
        <f>MAX(Table24[Travel Cost])</f>
        <v>6.4481869999999999</v>
      </c>
      <c r="L6" s="16">
        <f t="shared" si="0"/>
        <v>0.68322199999999977</v>
      </c>
      <c r="M6" s="9"/>
      <c r="N6" s="10" t="s">
        <v>6</v>
      </c>
      <c r="O6" s="10">
        <v>557</v>
      </c>
      <c r="P6" s="16">
        <f>MAX(Table24[Iterations])</f>
        <v>435</v>
      </c>
      <c r="Q6" s="16">
        <f t="shared" si="1"/>
        <v>122</v>
      </c>
    </row>
    <row r="7" spans="1:17" x14ac:dyDescent="0.25">
      <c r="A7" s="6">
        <v>6</v>
      </c>
      <c r="B7">
        <v>331</v>
      </c>
      <c r="C7">
        <v>5.302117</v>
      </c>
      <c r="G7" s="10" t="s">
        <v>4</v>
      </c>
      <c r="H7" s="10">
        <v>0.6052523669362605</v>
      </c>
      <c r="I7" s="10">
        <v>0.623</v>
      </c>
      <c r="J7" s="10">
        <v>-1.7747633063739499E-2</v>
      </c>
      <c r="K7" s="16">
        <f>_xlfn.STDEV.P(Table24[Travel Cost])</f>
        <v>0.68246810508753508</v>
      </c>
      <c r="L7" s="16">
        <f t="shared" si="0"/>
        <v>-7.7215738151274582E-2</v>
      </c>
      <c r="M7" s="9"/>
      <c r="N7" s="10" t="s">
        <v>4</v>
      </c>
      <c r="O7" s="10">
        <v>96.110130059219046</v>
      </c>
      <c r="P7" s="16">
        <f>_xlfn.STDEV.P(Table24[Iterations])</f>
        <v>112.22477444842561</v>
      </c>
      <c r="Q7" s="16">
        <f t="shared" si="1"/>
        <v>-16.114644389206561</v>
      </c>
    </row>
    <row r="8" spans="1:17" x14ac:dyDescent="0.25">
      <c r="A8" s="5">
        <v>7</v>
      </c>
      <c r="B8">
        <v>219</v>
      </c>
      <c r="C8">
        <v>5.4166569999999998</v>
      </c>
    </row>
    <row r="9" spans="1:17" x14ac:dyDescent="0.25">
      <c r="A9" s="6">
        <v>8</v>
      </c>
      <c r="B9">
        <v>136</v>
      </c>
      <c r="C9">
        <v>5.5168470000000003</v>
      </c>
    </row>
    <row r="10" spans="1:17" x14ac:dyDescent="0.25">
      <c r="A10" s="5">
        <v>9</v>
      </c>
      <c r="B10">
        <v>217</v>
      </c>
      <c r="C10">
        <v>6.4481869999999999</v>
      </c>
    </row>
    <row r="11" spans="1:17" x14ac:dyDescent="0.25">
      <c r="A11" s="8">
        <v>10</v>
      </c>
      <c r="B11">
        <v>193</v>
      </c>
      <c r="C11">
        <v>6.2842560000000001</v>
      </c>
    </row>
  </sheetData>
  <mergeCells count="1">
    <mergeCell ref="M3:M7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100 run summary</vt:lpstr>
      <vt:lpstr>D = 0</vt:lpstr>
      <vt:lpstr>A = 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Qian</dc:creator>
  <cp:lastModifiedBy>Frank Qian</cp:lastModifiedBy>
  <dcterms:created xsi:type="dcterms:W3CDTF">2018-11-14T07:09:04Z</dcterms:created>
  <dcterms:modified xsi:type="dcterms:W3CDTF">2018-11-15T04:17:07Z</dcterms:modified>
</cp:coreProperties>
</file>