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5BBEB05E-8424-483B-BFD0-4F1312734F5E}" xr6:coauthVersionLast="45" xr6:coauthVersionMax="46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9" r:id="rId1"/>
    <sheet name="Kvalue" sheetId="10" r:id="rId2"/>
    <sheet name="King8485" sheetId="2" r:id="rId3"/>
    <sheet name="Kunnunura" sheetId="3" r:id="rId4"/>
    <sheet name="Roseworthy" sheetId="4" r:id="rId5"/>
    <sheet name="LeafModel" sheetId="5" r:id="rId6"/>
    <sheet name="Loxton" sheetId="6" r:id="rId7"/>
    <sheet name="Bundy" sheetId="7" r:id="rId8"/>
    <sheet name="Rainout" sheetId="8" r:id="rId9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72" i="9" l="1"/>
  <c r="AA364" i="9"/>
  <c r="AA356" i="9"/>
  <c r="AA348" i="9"/>
  <c r="AA340" i="9"/>
  <c r="AA327" i="9"/>
  <c r="AA320" i="9"/>
  <c r="AA307" i="9"/>
  <c r="AA294" i="9"/>
  <c r="AA275" i="9"/>
  <c r="H20" i="10" l="1"/>
  <c r="H21" i="10"/>
  <c r="H22" i="10"/>
  <c r="H23" i="10"/>
  <c r="H24" i="10"/>
  <c r="H25" i="10"/>
  <c r="H26" i="10"/>
  <c r="H27" i="10"/>
  <c r="H28" i="10"/>
  <c r="H29" i="10"/>
  <c r="H30" i="10"/>
  <c r="H31" i="10"/>
  <c r="H32" i="10"/>
  <c r="H19" i="10"/>
  <c r="G21" i="10"/>
  <c r="G2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G5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4" i="10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21" i="4"/>
  <c r="C372" i="9"/>
  <c r="C371" i="9"/>
  <c r="C369" i="9"/>
  <c r="C367" i="9"/>
  <c r="C366" i="9"/>
  <c r="C365" i="9"/>
  <c r="C364" i="9"/>
  <c r="C363" i="9"/>
  <c r="C361" i="9"/>
  <c r="C359" i="9"/>
  <c r="C358" i="9"/>
  <c r="C357" i="9"/>
  <c r="C356" i="9"/>
  <c r="C355" i="9"/>
  <c r="C353" i="9"/>
  <c r="C351" i="9"/>
  <c r="C350" i="9"/>
  <c r="C349" i="9"/>
  <c r="C348" i="9"/>
  <c r="C347" i="9"/>
  <c r="C345" i="9"/>
  <c r="C343" i="9"/>
  <c r="C342" i="9"/>
  <c r="C341" i="9"/>
  <c r="F340" i="9"/>
  <c r="C340" i="9" s="1"/>
  <c r="F339" i="9"/>
  <c r="C339" i="9" s="1"/>
  <c r="F338" i="9"/>
  <c r="C338" i="9"/>
  <c r="F337" i="9"/>
  <c r="C337" i="9"/>
  <c r="F336" i="9"/>
  <c r="C336" i="9" s="1"/>
  <c r="F335" i="9"/>
  <c r="C335" i="9" s="1"/>
  <c r="F334" i="9"/>
  <c r="C334" i="9" s="1"/>
  <c r="F333" i="9"/>
  <c r="C333" i="9" s="1"/>
  <c r="F332" i="9"/>
  <c r="C332" i="9" s="1"/>
  <c r="F331" i="9"/>
  <c r="C331" i="9" s="1"/>
  <c r="F330" i="9"/>
  <c r="C330" i="9" s="1"/>
  <c r="F329" i="9"/>
  <c r="C329" i="9" s="1"/>
  <c r="F328" i="9"/>
  <c r="C328" i="9" s="1"/>
  <c r="F327" i="9"/>
  <c r="C327" i="9"/>
  <c r="F326" i="9"/>
  <c r="C326" i="9" s="1"/>
  <c r="F325" i="9"/>
  <c r="C325" i="9" s="1"/>
  <c r="F324" i="9"/>
  <c r="C324" i="9" s="1"/>
  <c r="F323" i="9"/>
  <c r="C323" i="9" s="1"/>
  <c r="F322" i="9"/>
  <c r="C322" i="9" s="1"/>
  <c r="F321" i="9"/>
  <c r="C321" i="9" s="1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 s="1"/>
  <c r="F104" i="9"/>
  <c r="C104" i="9" s="1"/>
  <c r="F103" i="9"/>
  <c r="C103" i="9" s="1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 s="1"/>
  <c r="F91" i="9"/>
  <c r="C91" i="9" s="1"/>
  <c r="F90" i="9"/>
  <c r="C90" i="9" s="1"/>
  <c r="F89" i="9"/>
  <c r="C89" i="9" s="1"/>
  <c r="F88" i="9"/>
  <c r="C88" i="9" s="1"/>
  <c r="F87" i="9"/>
  <c r="C87" i="9" s="1"/>
  <c r="AA86" i="9"/>
  <c r="C86" i="9"/>
  <c r="F85" i="9"/>
  <c r="C85" i="9" s="1"/>
  <c r="F84" i="9"/>
  <c r="C84" i="9" s="1"/>
  <c r="F83" i="9"/>
  <c r="C83" i="9" s="1"/>
  <c r="F82" i="9"/>
  <c r="C82" i="9" s="1"/>
  <c r="F81" i="9"/>
  <c r="C81" i="9" s="1"/>
  <c r="F80" i="9"/>
  <c r="C80" i="9" s="1"/>
  <c r="AA79" i="9"/>
  <c r="F79" i="9"/>
  <c r="C79" i="9"/>
  <c r="F78" i="9"/>
  <c r="C78" i="9" s="1"/>
  <c r="F77" i="9"/>
  <c r="C77" i="9" s="1"/>
  <c r="F76" i="9"/>
  <c r="C76" i="9" s="1"/>
  <c r="F75" i="9"/>
  <c r="C75" i="9" s="1"/>
  <c r="F74" i="9"/>
  <c r="C74" i="9" s="1"/>
  <c r="F73" i="9"/>
  <c r="C73" i="9" s="1"/>
  <c r="AA72" i="9"/>
  <c r="F72" i="9"/>
  <c r="C72" i="9"/>
  <c r="F71" i="9"/>
  <c r="C71" i="9" s="1"/>
  <c r="F70" i="9"/>
  <c r="C70" i="9" s="1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AA22" i="9"/>
  <c r="F22" i="9"/>
  <c r="C22" i="9" s="1"/>
  <c r="F21" i="9"/>
  <c r="C21" i="9" s="1"/>
  <c r="F20" i="9"/>
  <c r="C20" i="9" s="1"/>
  <c r="F19" i="9"/>
  <c r="C19" i="9" s="1"/>
  <c r="F18" i="9"/>
  <c r="C18" i="9" s="1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 s="1"/>
  <c r="AA11" i="9"/>
  <c r="F11" i="9"/>
  <c r="C11" i="9" s="1"/>
  <c r="F10" i="9"/>
  <c r="C10" i="9" s="1"/>
  <c r="F9" i="9"/>
  <c r="C9" i="9" s="1"/>
  <c r="F8" i="9"/>
  <c r="C8" i="9" s="1"/>
  <c r="F7" i="9"/>
  <c r="C7" i="9" s="1"/>
  <c r="F6" i="9"/>
  <c r="C6" i="9" s="1"/>
  <c r="G23" i="10" l="1"/>
  <c r="F266" i="9"/>
  <c r="G24" i="10" l="1"/>
  <c r="F267" i="9"/>
  <c r="C266" i="9"/>
  <c r="G25" i="10" l="1"/>
  <c r="F268" i="9"/>
  <c r="C267" i="9"/>
  <c r="G26" i="10" l="1"/>
  <c r="F269" i="9"/>
  <c r="C268" i="9"/>
  <c r="G27" i="10" l="1"/>
  <c r="C269" i="9"/>
  <c r="F270" i="9"/>
  <c r="G28" i="10" l="1"/>
  <c r="F271" i="9"/>
  <c r="C270" i="9"/>
  <c r="G29" i="10" l="1"/>
  <c r="F272" i="9"/>
  <c r="C271" i="9"/>
  <c r="G30" i="10" l="1"/>
  <c r="C272" i="9"/>
  <c r="F273" i="9"/>
  <c r="G31" i="10" l="1"/>
  <c r="F274" i="9"/>
  <c r="C273" i="9"/>
  <c r="G32" i="10" l="1"/>
  <c r="F275" i="9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<sst xmlns="http://schemas.openxmlformats.org/spreadsheetml/2006/main" count="641" uniqueCount="168">
  <si>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</si>
  <si>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</si>
  <si>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</si>
  <si>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</si>
  <si>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</si>
  <si>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</si>
  <si>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</si>
  <si>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</si>
  <si>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</si>
  <si>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</si>
  <si>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</si>
  <si>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</si>
  <si>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</si>
  <si>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</si>
  <si>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</si>
  <si>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</si>
  <si>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</si>
  <si>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</si>
  <si>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</si>
  <si>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</si>
  <si>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</si>
  <si>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</si>
  <si>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</si>
  <si>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</si>
  <si>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</si>
  <si>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</si>
  <si>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</si>
  <si>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</si>
  <si>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</si>
  <si>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</si>
  <si>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</si>
  <si>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</si>
  <si>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</si>
  <si>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</si>
  <si>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</si>
  <si>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</si>
  <si>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</si>
  <si>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</si>
  <si>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</si>
  <si>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</si>
  <si>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</si>
  <si>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</si>
  <si>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</si>
  <si>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</si>
  <si>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</si>
  <si>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</si>
  <si>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</si>
  <si>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</si>
  <si>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</si>
  <si>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</si>
  <si>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</si>
  <si>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</si>
  <si>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</si>
  <si>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</si>
  <si>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</si>
  <si>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</si>
  <si>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</si>
  <si>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</si>
  <si>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</si>
  <si>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</si>
  <si>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</si>
  <si>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</si>
  <si>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</si>
  <si>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</si>
  <si>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</si>
  <si>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</si>
  <si>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</si>
  <si>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</si>
  <si>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</si>
  <si>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</si>
  <si>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</si>
  <si>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</si>
  <si>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</si>
  <si>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</si>
  <si>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</si>
  <si>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</si>
  <si>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</si>
  <si>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</si>
  <si>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</si>
  <si>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</si>
  <si>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</si>
  <si>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</si>
  <si>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</si>
  <si>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</si>
  <si>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</si>
  <si>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</si>
  <si>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</si>
  <si>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</si>
  <si>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</si>
  <si>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</si>
  <si>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</si>
  <si>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</si>
  <si>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</si>
  <si>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</si>
  <si>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</si>
  <si>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</si>
  <si>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</si>
  <si>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</si>
  <si>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</si>
  <si>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</si>
  <si>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</si>
  <si>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</si>
  <si>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</si>
  <si>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</si>
  <si>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</si>
  <si>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</si>
  <si>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</si>
  <si>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</si>
  <si>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</si>
  <si>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</si>
  <si>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</si>
  <si>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</si>
  <si>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</si>
  <si>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</si>
  <si>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</si>
  <si>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</si>
  <si>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</si>
  <si>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</si>
  <si>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</si>
  <si>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</si>
  <si>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</si>
  <si>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</si>
  <si>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</si>
  <si>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</si>
  <si>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</si>
  <si>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</si>
  <si>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</si>
  <si>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</si>
  <si>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</si>
  <si>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</si>
  <si>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</si>
  <si>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</si>
  <si>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</si>
  <si>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</si>
  <si>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</si>
  <si>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</si>
  <si>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</si>
  <si>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</si>
  <si>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</si>
  <si>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</si>
  <si>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</si>
  <si>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</si>
  <si>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</si>
  <si>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</si>
  <si>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</si>
  <si>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</si>
  <si>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</si>
  <si>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</si>
  <si>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</si>
  <si>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</si>
  <si>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</si>
  <si>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</si>
  <si>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</si>
  <si>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</si>
  <si>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</si>
  <si>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</si>
  <si>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</si>
  <si>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</si>
  <si>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</si>
  <si>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</si>
  <si>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</si>
  <si>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</si>
  <si>
    <t>SR</t>
  </si>
  <si>
    <t>LnFPAR</t>
  </si>
  <si>
    <t>Cover</t>
  </si>
  <si>
    <t>Fpar</t>
  </si>
  <si>
    <t>FPAR</t>
  </si>
  <si>
    <t>Peanut.Pod.HarvestIndex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</si>
</sst>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2" xfId="0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Observed!$Y$276:$Y$291</c:f>
              <c:numCache>
                <c:formatCode>General</c:formatCode>
                <c:ptCount val="16"/>
                <c:pt idx="0">
                  <c:v>7.6</c:v>
                </c:pt>
                <c:pt idx="1">
                  <c:v>22.8</c:v>
                </c:pt>
                <c:pt idx="2">
                  <c:v>41</c:v>
                </c:pt>
                <c:pt idx="3">
                  <c:v>76.099999999999994</c:v>
                </c:pt>
                <c:pt idx="4">
                  <c:v>192.8</c:v>
                </c:pt>
                <c:pt idx="5">
                  <c:v>290.7</c:v>
                </c:pt>
                <c:pt idx="6">
                  <c:v>458.3</c:v>
                </c:pt>
                <c:pt idx="7">
                  <c:v>658.6</c:v>
                </c:pt>
                <c:pt idx="8">
                  <c:v>730.5</c:v>
                </c:pt>
                <c:pt idx="9">
                  <c:v>814.8</c:v>
                </c:pt>
                <c:pt idx="10">
                  <c:v>879.2</c:v>
                </c:pt>
                <c:pt idx="11">
                  <c:v>1102.8</c:v>
                </c:pt>
                <c:pt idx="12">
                  <c:v>1134.5</c:v>
                </c:pt>
                <c:pt idx="13">
                  <c:v>998.1</c:v>
                </c:pt>
                <c:pt idx="14">
                  <c:v>1130.2</c:v>
                </c:pt>
                <c:pt idx="15">
                  <c:v>1165.3</c:v>
                </c:pt>
              </c:numCache>
            </c:numRef>
          </c:xVal>
          <c:yVal>
            <c:numRef>
              <c:f>Observed!$T$276:$T$291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4.2</c:v>
                </c:pt>
                <c:pt idx="6">
                  <c:v>31.9</c:v>
                </c:pt>
                <c:pt idx="7">
                  <c:v>61.8</c:v>
                </c:pt>
                <c:pt idx="8">
                  <c:v>135.80000000000001</c:v>
                </c:pt>
                <c:pt idx="9">
                  <c:v>190.3</c:v>
                </c:pt>
                <c:pt idx="10">
                  <c:v>268.10000000000002</c:v>
                </c:pt>
                <c:pt idx="11">
                  <c:v>352.5</c:v>
                </c:pt>
                <c:pt idx="12">
                  <c:v>409.6</c:v>
                </c:pt>
                <c:pt idx="13">
                  <c:v>423.1</c:v>
                </c:pt>
                <c:pt idx="14">
                  <c:v>529.4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8E1-86E3-17FA72B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7119"/>
        <c:axId val="566417759"/>
      </c:scatterChart>
      <c:valAx>
        <c:axId val="666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7759"/>
        <c:crosses val="autoZero"/>
        <c:crossBetween val="midCat"/>
      </c:valAx>
      <c:valAx>
        <c:axId val="566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Kvalue!$E$1</c:f>
              <c:strCache>
                <c:ptCount val="1"/>
                <c:pt idx="0">
                  <c:v>Fpar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Kvalue!$D$2:$D$31</c:f>
              <c:numCache>
                <c:formatCode>General</c:formatCode>
                <c:ptCount val="30"/>
                <c:pt idx="0">
                  <c:v>1.1919999999999997</c:v>
                </c:pt>
                <c:pt idx="1">
                  <c:v>4.0679999999999996</c:v>
                </c:pt>
                <c:pt idx="3">
                  <c:v>5.6620000000000008</c:v>
                </c:pt>
                <c:pt idx="5">
                  <c:v>4.4820000000000002</c:v>
                </c:pt>
                <c:pt idx="8">
                  <c:v>0.79599999999999993</c:v>
                </c:pt>
                <c:pt idx="9">
                  <c:v>1.2240000000000002</c:v>
                </c:pt>
                <c:pt idx="11">
                  <c:v>3.6719999999999997</c:v>
                </c:pt>
                <c:pt idx="13">
                  <c:v>3.5200000000000005</c:v>
                </c:pt>
                <c:pt idx="16">
                  <c:v>1.232</c:v>
                </c:pt>
                <c:pt idx="17">
                  <c:v>3.1719999999999997</c:v>
                </c:pt>
                <c:pt idx="19">
                  <c:v>5.74</c:v>
                </c:pt>
                <c:pt idx="21">
                  <c:v>3.9899999999999998</c:v>
                </c:pt>
                <c:pt idx="24">
                  <c:v>0.85</c:v>
                </c:pt>
                <c:pt idx="25">
                  <c:v>1.1719999999999999</c:v>
                </c:pt>
                <c:pt idx="27">
                  <c:v>4.0600000000000005</c:v>
                </c:pt>
                <c:pt idx="29">
                  <c:v>3.0020000000000002</c:v>
                </c:pt>
              </c:numCache>
            </c:numRef>
          </c:xVal>
          <c:yVal>
            <c:numRef>
              <c:f>Kvalue!$E$2:$E$31</c:f>
              <c:numCache>
                <c:formatCode>0.00</c:formatCode>
                <c:ptCount val="30"/>
                <c:pt idx="0">
                  <c:v>0.28760000000000008</c:v>
                </c:pt>
                <c:pt idx="1">
                  <c:v>0.66779999999999995</c:v>
                </c:pt>
                <c:pt idx="3">
                  <c:v>0.83260000000000001</c:v>
                </c:pt>
                <c:pt idx="5">
                  <c:v>0.80959999999999999</c:v>
                </c:pt>
                <c:pt idx="8">
                  <c:v>0.2238</c:v>
                </c:pt>
                <c:pt idx="9">
                  <c:v>0.34360000000000002</c:v>
                </c:pt>
                <c:pt idx="11">
                  <c:v>0.63280000000000003</c:v>
                </c:pt>
                <c:pt idx="13">
                  <c:v>0.68799999999999994</c:v>
                </c:pt>
                <c:pt idx="16">
                  <c:v>0.31379999999999997</c:v>
                </c:pt>
                <c:pt idx="17">
                  <c:v>0.66200000000000003</c:v>
                </c:pt>
                <c:pt idx="19">
                  <c:v>0.90239999999999998</c:v>
                </c:pt>
                <c:pt idx="21">
                  <c:v>0.81</c:v>
                </c:pt>
                <c:pt idx="24">
                  <c:v>0.24500000000000011</c:v>
                </c:pt>
                <c:pt idx="25">
                  <c:v>0.35859999999999992</c:v>
                </c:pt>
                <c:pt idx="27">
                  <c:v>0.74560000000000004</c:v>
                </c:pt>
                <c:pt idx="29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4BAA-B1BE-ED9EEB0672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Kvalue!$D$18:$D$31</c:f>
              <c:numCache>
                <c:formatCode>General</c:formatCode>
                <c:ptCount val="14"/>
                <c:pt idx="0">
                  <c:v>1.232</c:v>
                </c:pt>
                <c:pt idx="1">
                  <c:v>3.1719999999999997</c:v>
                </c:pt>
                <c:pt idx="3">
                  <c:v>5.74</c:v>
                </c:pt>
                <c:pt idx="5">
                  <c:v>3.9899999999999998</c:v>
                </c:pt>
                <c:pt idx="8">
                  <c:v>0.85</c:v>
                </c:pt>
                <c:pt idx="9">
                  <c:v>1.1719999999999999</c:v>
                </c:pt>
                <c:pt idx="11">
                  <c:v>4.0600000000000005</c:v>
                </c:pt>
                <c:pt idx="13">
                  <c:v>3.0020000000000002</c:v>
                </c:pt>
              </c:numCache>
            </c:numRef>
          </c:xVal>
          <c:yVal>
            <c:numRef>
              <c:f>Kvalue!$E$18:$E$31</c:f>
              <c:numCache>
                <c:formatCode>0.00</c:formatCode>
                <c:ptCount val="14"/>
                <c:pt idx="0">
                  <c:v>0.31379999999999997</c:v>
                </c:pt>
                <c:pt idx="1">
                  <c:v>0.66200000000000003</c:v>
                </c:pt>
                <c:pt idx="3">
                  <c:v>0.90239999999999998</c:v>
                </c:pt>
                <c:pt idx="5">
                  <c:v>0.81</c:v>
                </c:pt>
                <c:pt idx="8">
                  <c:v>0.24500000000000011</c:v>
                </c:pt>
                <c:pt idx="9">
                  <c:v>0.35859999999999992</c:v>
                </c:pt>
                <c:pt idx="11">
                  <c:v>0.74560000000000004</c:v>
                </c:pt>
                <c:pt idx="13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D-4BAA-B1BE-ED9EEB067277}"/>
            </c:ext>
          </c:extLst>
        </c:ser>
        <c:ser>
          <c:idx val="2"/>
          <c:order val="2"/>
          <c:tx>
            <c:strRef>
              <c:f>Kvalue!$H$1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Kvalue!$G$2:$G$15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Kvalue!$H$2:$H$15</c:f>
              <c:numCache>
                <c:formatCode>General</c:formatCode>
                <c:ptCount val="14"/>
                <c:pt idx="0">
                  <c:v>5.823546641575128E-2</c:v>
                </c:pt>
                <c:pt idx="1">
                  <c:v>0.13929202357494219</c:v>
                </c:pt>
                <c:pt idx="2">
                  <c:v>0.25918177931828212</c:v>
                </c:pt>
                <c:pt idx="3">
                  <c:v>0.36237184837822667</c:v>
                </c:pt>
                <c:pt idx="4">
                  <c:v>0.45118836390597361</c:v>
                </c:pt>
                <c:pt idx="5">
                  <c:v>0.52763344725898531</c:v>
                </c:pt>
                <c:pt idx="6">
                  <c:v>0.59343034025940078</c:v>
                </c:pt>
                <c:pt idx="7">
                  <c:v>0.65006225088884473</c:v>
                </c:pt>
                <c:pt idx="8">
                  <c:v>0.69880578808779781</c:v>
                </c:pt>
                <c:pt idx="9">
                  <c:v>0.74075973935410844</c:v>
                </c:pt>
                <c:pt idx="10">
                  <c:v>0.77686983985157021</c:v>
                </c:pt>
                <c:pt idx="11">
                  <c:v>0.80795009137924589</c:v>
                </c:pt>
                <c:pt idx="12">
                  <c:v>0.83470111177841344</c:v>
                </c:pt>
                <c:pt idx="13">
                  <c:v>0.85772592841348638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D-4BAA-B1BE-ED9EEB067277}"/>
            </c:ext>
          </c:extLst>
        </c:ser>
        <c:ser>
          <c:idx val="3"/>
          <c:order val="3"/>
          <c:tx>
            <c:strRef>
              <c:f>Kvalue!$H$18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Kvalue!$G$19:$G$32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Kvalue!$H$19:$H$32</c:f>
              <c:numCache>
                <c:formatCode>General</c:formatCode>
                <c:ptCount val="14"/>
                <c:pt idx="0">
                  <c:v>7.1328306158712773E-2</c:v>
                </c:pt>
                <c:pt idx="1">
                  <c:v>0.16889571614787435</c:v>
                </c:pt>
                <c:pt idx="2">
                  <c:v>0.30926566936264532</c:v>
                </c:pt>
                <c:pt idx="3">
                  <c:v>0.42592773880356394</c:v>
                </c:pt>
                <c:pt idx="4">
                  <c:v>0.52288608447896556</c:v>
                </c:pt>
                <c:pt idx="5">
                  <c:v>0.6034685809250071</c:v>
                </c:pt>
                <c:pt idx="6">
                  <c:v>0.67044103892481088</c:v>
                </c:pt>
                <c:pt idx="7">
                  <c:v>0.72610213566855442</c:v>
                </c:pt>
                <c:pt idx="8">
                  <c:v>0.77236231161618729</c:v>
                </c:pt>
                <c:pt idx="9">
                  <c:v>0.81080934201801802</c:v>
                </c:pt>
                <c:pt idx="10">
                  <c:v>0.84276283368637239</c:v>
                </c:pt>
                <c:pt idx="11">
                  <c:v>0.86931951749597491</c:v>
                </c:pt>
                <c:pt idx="12">
                  <c:v>0.891390891175042</c:v>
                </c:pt>
                <c:pt idx="13">
                  <c:v>0.90973450439021564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D-4BAA-B1BE-ED9EEB06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3183"/>
        <c:axId val="133996527"/>
      </c:scatterChart>
      <c:valAx>
        <c:axId val="1340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527"/>
        <c:crosses val="autoZero"/>
        <c:crossBetween val="midCat"/>
      </c:valAx>
      <c:valAx>
        <c:axId val="133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9128972448455595"/>
                  <c:y val="0.15152279416802855"/>
                </c:manualLayout>
              </c:layout>
              <c:numFmt formatCode="General" sourceLinked="0"/>
            </c:trendlineLbl>
          </c:trendline>
          <c:xVal>
            <c:numRef>
              <c:f>Roseworthy!$O$22:$O$37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39.4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277</xdr:row>
      <xdr:rowOff>83820</xdr:rowOff>
    </xdr:from>
    <xdr:to>
      <xdr:col>35</xdr:col>
      <xdr:colOff>304800</xdr:colOff>
      <xdr:row>292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11E4-4D4A-4083-95EE-45CBAEF6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594783</xdr:colOff>
      <xdr:row>2</xdr:row>
      <xdr:rowOff>143934</xdr:rowOff>
    </xdr:from>
    <xdr:to>
      <xdr:col>15</xdr:col>
      <xdr:colOff>19050</xdr:colOff>
      <xdr:row>17</xdr:row>
      <xdr:rowOff>156634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B4A1-A612-4BCD-9691-2CEA3D1B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363874</xdr:colOff>
      <xdr:row>35</xdr:row>
      <xdr:rowOff>142885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335125</xdr:colOff>
      <xdr:row>63</xdr:row>
      <xdr:rowOff>173434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354188</xdr:colOff>
      <xdr:row>69</xdr:row>
      <xdr:rowOff>11468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30205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28405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72"/>
  <sheetViews>
    <sheetView tabSelected="1" workbookViewId="0">
      <pane xSplit="8880" ySplit="1428" topLeftCell="C335" activePane="topRight"/>
      <selection pane="topRight" activeCell="AA2" sqref="AA2"/>
      <selection pane="bottomLeft" activeCell="D320" sqref="D320"/>
      <selection pane="bottomRight" activeCell="AA340" sqref="AA340"/>
    </sheetView>
  </sheetViews>
  <sheetFormatPr defaultRowHeight="14.4"/>
  <cols>
    <col min="1" max="1" width="33.44140625" bestFit="1" customWidth="1"/>
    <col min="3" max="3" width="10.5546875" bestFit="1" customWidth="1"/>
    <col min="5" max="5" width="10.5546875" bestFit="1" customWidth="1"/>
    <col min="12" max="12" width="11.77734375" bestFit="1" customWidth="1"/>
  </cols>
  <sheetData>
    <row r="1" spans="1:29" ht="7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149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167</v>
      </c>
      <c r="AB1" s="4" t="s">
        <v>150</v>
      </c>
      <c r="AC1" s="4" t="s">
        <v>152</v>
      </c>
    </row>
    <row r="2" spans="1:29">
      <c r="A2" s="5" t="s">
        <v>24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>
      <c r="A3" s="5" t="s">
        <v>24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>
      <c r="A4" s="5" t="s">
        <v>24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>
      <c r="A5" s="5" t="s">
        <v>24</v>
      </c>
      <c r="B5" s="5"/>
      <c r="C5" s="6">
        <v>32972</v>
      </c>
      <c r="D5" s="6" t="s">
        <v>25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>
      <c r="A6" s="5" t="s">
        <v>26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>
      <c r="A7" s="5" t="s">
        <v>26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>
      <c r="A8" s="5" t="s">
        <v>26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>
      <c r="A9" s="5" t="s">
        <v>26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>
      <c r="A10" s="5" t="s">
        <v>26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>
      <c r="A11" s="5" t="s">
        <v>26</v>
      </c>
      <c r="B11" s="5"/>
      <c r="C11" s="6">
        <f t="shared" si="0"/>
        <v>32970</v>
      </c>
      <c r="D11" s="6" t="s">
        <v>25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>
      <c r="A12" s="5" t="s">
        <v>27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>
      <c r="A13" s="5" t="s">
        <v>27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>
      <c r="A14" s="5" t="s">
        <v>27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>
      <c r="A15" s="5" t="s">
        <v>27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>
      <c r="A16" s="5" t="s">
        <v>27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>
      <c r="A17" s="5" t="s">
        <v>27</v>
      </c>
      <c r="B17" s="5"/>
      <c r="C17" s="6">
        <f t="shared" si="0"/>
        <v>32970</v>
      </c>
      <c r="D17" s="6" t="s">
        <v>25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>
      <c r="A18" s="5" t="s">
        <v>28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>
      <c r="A19" s="5" t="s">
        <v>28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>
      <c r="A20" s="5" t="s">
        <v>28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>
      <c r="A21" s="5" t="s">
        <v>28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>
      <c r="A22" s="5" t="s">
        <v>28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>
      <c r="A23" s="5" t="s">
        <v>28</v>
      </c>
      <c r="B23" s="5"/>
      <c r="C23" s="6">
        <f t="shared" si="0"/>
        <v>32970</v>
      </c>
      <c r="D23" s="6" t="s">
        <v>25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5" t="s">
        <v>29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>
      <c r="A25" s="5" t="s">
        <v>29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>
      <c r="A26" s="5" t="s">
        <v>29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>
      <c r="A27" s="5" t="s">
        <v>29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>
      <c r="A28" s="5" t="s">
        <v>29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>
      <c r="A29" s="5" t="s">
        <v>29</v>
      </c>
      <c r="B29" s="5"/>
      <c r="C29" s="6">
        <f t="shared" si="0"/>
        <v>32970</v>
      </c>
      <c r="D29" s="6" t="s">
        <v>25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" t="s">
        <v>30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>
      <c r="A31" s="5" t="s">
        <v>30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>
      <c r="A32" s="5" t="s">
        <v>30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>
      <c r="A33" s="5" t="s">
        <v>30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>
      <c r="A34" s="5" t="s">
        <v>30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>
      <c r="A35" s="5" t="s">
        <v>30</v>
      </c>
      <c r="B35" s="5"/>
      <c r="C35" s="6">
        <f t="shared" si="0"/>
        <v>35531</v>
      </c>
      <c r="D35" s="6" t="s">
        <v>25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>
      <c r="A36" s="5" t="s">
        <v>31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>
      <c r="A37" s="5" t="s">
        <v>31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>
      <c r="A38" s="5" t="s">
        <v>31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>
      <c r="A39" s="5" t="s">
        <v>31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>
      <c r="A40" s="5" t="s">
        <v>31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>
      <c r="A41" s="5" t="s">
        <v>31</v>
      </c>
      <c r="B41" s="5"/>
      <c r="C41" s="6">
        <f t="shared" si="0"/>
        <v>35531</v>
      </c>
      <c r="D41" s="6" t="s">
        <v>25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>
      <c r="A42" s="5" t="s">
        <v>32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>
      <c r="A43" s="5" t="s">
        <v>32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>
      <c r="A44" s="5" t="s">
        <v>32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>
      <c r="A45" s="5" t="s">
        <v>32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>
      <c r="A46" s="5" t="s">
        <v>32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>
      <c r="A47" s="5" t="s">
        <v>32</v>
      </c>
      <c r="B47" s="5"/>
      <c r="C47" s="6">
        <f t="shared" si="0"/>
        <v>35531</v>
      </c>
      <c r="D47" s="6" t="s">
        <v>25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>
      <c r="A48" s="5" t="s">
        <v>33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8">
      <c r="A49" s="5" t="s">
        <v>33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8">
      <c r="A50" s="5" t="s">
        <v>33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8">
      <c r="A51" s="5" t="s">
        <v>33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8">
      <c r="A52" s="5" t="s">
        <v>33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8">
      <c r="A53" s="5" t="s">
        <v>33</v>
      </c>
      <c r="B53" s="5"/>
      <c r="C53" s="6">
        <f t="shared" si="0"/>
        <v>35531</v>
      </c>
      <c r="D53" s="6" t="s">
        <v>25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8">
      <c r="A54" s="5" t="s">
        <v>34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8">
      <c r="A55" s="5" t="s">
        <v>34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8">
      <c r="A56" s="5" t="s">
        <v>34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8">
      <c r="A57" s="5" t="s">
        <v>34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  <c r="AB57" s="23"/>
    </row>
    <row r="58" spans="1:28">
      <c r="A58" s="5" t="s">
        <v>34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  <c r="AB58" s="23"/>
    </row>
    <row r="59" spans="1:28">
      <c r="A59" s="5" t="s">
        <v>34</v>
      </c>
      <c r="B59" s="5"/>
      <c r="C59" s="6">
        <f t="shared" si="0"/>
        <v>35531</v>
      </c>
      <c r="D59" s="6" t="s">
        <v>25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8">
      <c r="A60" s="5" t="s">
        <v>35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8">
      <c r="A61" s="5" t="s">
        <v>35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8">
      <c r="A62" s="5" t="s">
        <v>35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8">
      <c r="A63" s="5" t="s">
        <v>35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8">
      <c r="A64" s="5" t="s">
        <v>35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>
      <c r="A65" s="5" t="s">
        <v>35</v>
      </c>
      <c r="B65" s="5"/>
      <c r="C65" s="6">
        <f t="shared" si="0"/>
        <v>35531</v>
      </c>
      <c r="D65" s="6" t="s">
        <v>25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>
      <c r="A66" s="9" t="s">
        <v>36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>
      <c r="A67" s="9" t="s">
        <v>36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>
      <c r="A68" s="9" t="s">
        <v>36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>
      <c r="A69" s="9" t="s">
        <v>36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>
      <c r="A70" s="9" t="s">
        <v>36</v>
      </c>
      <c r="B70" s="9"/>
      <c r="C70" s="6">
        <f t="shared" ref="C70:C71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>
      <c r="A71" s="9" t="s">
        <v>36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>
      <c r="A72" s="9" t="s">
        <v>36</v>
      </c>
      <c r="B72" s="9"/>
      <c r="C72" s="8">
        <f>E72+J72</f>
        <v>35902</v>
      </c>
      <c r="D72" s="6" t="s">
        <v>25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>
      <c r="A73" s="9" t="s">
        <v>37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>
      <c r="A74" s="9" t="s">
        <v>37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>
      <c r="A75" s="9" t="s">
        <v>37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>
      <c r="A76" s="9" t="s">
        <v>37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>
      <c r="A77" s="9" t="s">
        <v>37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>
      <c r="A78" s="9" t="s">
        <v>37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>
      <c r="A79" s="9" t="s">
        <v>37</v>
      </c>
      <c r="B79" s="9"/>
      <c r="C79" s="8">
        <f>E79+J79</f>
        <v>35902</v>
      </c>
      <c r="D79" s="6" t="s">
        <v>25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>
      <c r="A80" s="9" t="s">
        <v>38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>
      <c r="A81" s="9" t="s">
        <v>38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>
      <c r="A82" s="9" t="s">
        <v>38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>
      <c r="A83" s="9" t="s">
        <v>38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>
      <c r="A84" s="9" t="s">
        <v>38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>
      <c r="A85" s="9" t="s">
        <v>38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>
      <c r="A86" s="9" t="s">
        <v>38</v>
      </c>
      <c r="B86" s="9"/>
      <c r="C86" s="8">
        <f>E86+J86</f>
        <v>35902</v>
      </c>
      <c r="D86" s="6" t="s">
        <v>25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>
      <c r="A87" s="9" t="s">
        <v>39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>
      <c r="A88" s="9" t="s">
        <v>39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>
      <c r="A89" s="9" t="s">
        <v>39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>
      <c r="A90" s="9" t="s">
        <v>39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>
      <c r="A91" s="9" t="s">
        <v>39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>
      <c r="A92" s="9" t="s">
        <v>39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>
      <c r="A93" s="9" t="s">
        <v>39</v>
      </c>
      <c r="B93" s="9"/>
      <c r="C93" s="8">
        <f t="shared" ref="C93:C101" si="8">E93+J93</f>
        <v>35902</v>
      </c>
      <c r="D93" s="6" t="s">
        <v>25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>
      <c r="A94" s="9" t="s">
        <v>40</v>
      </c>
      <c r="B94" s="9"/>
      <c r="C94" s="8">
        <f t="shared" si="8"/>
        <v>35902</v>
      </c>
      <c r="D94" s="6" t="s">
        <v>25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>
      <c r="A95" s="9" t="s">
        <v>41</v>
      </c>
      <c r="B95" s="9"/>
      <c r="C95" s="8">
        <f t="shared" si="8"/>
        <v>35902</v>
      </c>
      <c r="D95" s="6" t="s">
        <v>25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>
      <c r="A96" s="9" t="s">
        <v>42</v>
      </c>
      <c r="B96" s="9"/>
      <c r="C96" s="8">
        <f t="shared" si="8"/>
        <v>35902</v>
      </c>
      <c r="D96" s="6" t="s">
        <v>25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>
      <c r="A97" s="9" t="s">
        <v>43</v>
      </c>
      <c r="B97" s="9"/>
      <c r="C97" s="8">
        <f t="shared" si="8"/>
        <v>35902</v>
      </c>
      <c r="D97" s="6" t="s">
        <v>25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>
      <c r="A98" s="9" t="s">
        <v>44</v>
      </c>
      <c r="B98" s="9"/>
      <c r="C98" s="8">
        <f t="shared" si="8"/>
        <v>35902</v>
      </c>
      <c r="D98" s="6" t="s">
        <v>25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>
      <c r="A99" s="9" t="s">
        <v>45</v>
      </c>
      <c r="B99" s="9"/>
      <c r="C99" s="8">
        <f t="shared" si="8"/>
        <v>35902</v>
      </c>
      <c r="D99" s="6" t="s">
        <v>25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>
      <c r="A100" s="9" t="s">
        <v>46</v>
      </c>
      <c r="B100" s="9"/>
      <c r="C100" s="8">
        <f t="shared" si="8"/>
        <v>35902</v>
      </c>
      <c r="D100" s="6" t="s">
        <v>25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>
      <c r="A101" s="9" t="s">
        <v>47</v>
      </c>
      <c r="B101" s="9"/>
      <c r="C101" s="8">
        <f t="shared" si="8"/>
        <v>35902</v>
      </c>
      <c r="D101" s="6" t="s">
        <v>25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>
      <c r="A102" s="9" t="s">
        <v>48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>
      <c r="A103" s="9" t="s">
        <v>48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>
      <c r="A104" s="9" t="s">
        <v>48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>
      <c r="A105" s="9" t="s">
        <v>48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>
      <c r="A106" s="9" t="s">
        <v>48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>
      <c r="A107" s="9" t="s">
        <v>48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>
      <c r="A108" s="9" t="s">
        <v>48</v>
      </c>
      <c r="B108" s="9"/>
      <c r="C108" s="8">
        <f>E108+J108</f>
        <v>35902</v>
      </c>
      <c r="D108" s="6" t="s">
        <v>25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>
      <c r="A109" s="9" t="s">
        <v>49</v>
      </c>
      <c r="B109" s="9"/>
      <c r="C109" s="8">
        <f>E109+J109</f>
        <v>35902</v>
      </c>
      <c r="D109" s="6" t="s">
        <v>25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>
      <c r="A110" s="9" t="s">
        <v>50</v>
      </c>
      <c r="B110" s="9"/>
      <c r="C110" s="8">
        <f>E110+J110</f>
        <v>35902</v>
      </c>
      <c r="D110" s="6" t="s">
        <v>25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>
      <c r="A111" s="9" t="s">
        <v>51</v>
      </c>
      <c r="B111" s="9"/>
      <c r="C111" s="8">
        <f>E111+J111</f>
        <v>35902</v>
      </c>
      <c r="D111" s="6" t="s">
        <v>25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>
      <c r="A112" s="1" t="s">
        <v>52</v>
      </c>
      <c r="B112" s="1"/>
      <c r="C112" s="8">
        <v>30050</v>
      </c>
      <c r="D112" s="6" t="s">
        <v>25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>
      <c r="A113" s="1" t="s">
        <v>53</v>
      </c>
      <c r="B113" s="1"/>
      <c r="C113" s="8">
        <v>30050</v>
      </c>
      <c r="D113" s="6" t="s">
        <v>25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>
      <c r="A114" s="1" t="s">
        <v>54</v>
      </c>
      <c r="B114" s="1"/>
      <c r="C114" s="8">
        <v>30050</v>
      </c>
      <c r="D114" s="6" t="s">
        <v>25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>
      <c r="A115" s="1" t="s">
        <v>55</v>
      </c>
      <c r="B115" s="1"/>
      <c r="C115" s="8">
        <v>30050</v>
      </c>
      <c r="D115" s="6" t="s">
        <v>25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>
      <c r="A116" s="1" t="s">
        <v>52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 t="s">
        <v>52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 t="s">
        <v>52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 t="s">
        <v>52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 t="s">
        <v>52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 t="s">
        <v>52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 t="s">
        <v>52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 t="s">
        <v>53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 t="s">
        <v>53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 t="s">
        <v>53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 t="s">
        <v>53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 t="s">
        <v>53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 t="s">
        <v>53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 t="s">
        <v>53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 t="s">
        <v>54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 t="s">
        <v>54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 t="s">
        <v>54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 t="s">
        <v>54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 t="s">
        <v>54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 t="s">
        <v>54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 t="s">
        <v>54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 t="s">
        <v>55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 t="s">
        <v>55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 t="s">
        <v>55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 t="s">
        <v>55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 t="s">
        <v>55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 t="s">
        <v>55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 t="s">
        <v>55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5" t="s">
        <v>56</v>
      </c>
      <c r="B144" s="11" t="s">
        <v>57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>
      <c r="A145" s="5" t="s">
        <v>56</v>
      </c>
      <c r="B145" s="11" t="s">
        <v>57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>
      <c r="A146" s="5" t="s">
        <v>56</v>
      </c>
      <c r="B146" s="11" t="s">
        <v>57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>
      <c r="A147" s="5" t="s">
        <v>56</v>
      </c>
      <c r="B147" s="11" t="s">
        <v>57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>
      <c r="A148" s="5" t="s">
        <v>56</v>
      </c>
      <c r="B148" s="11" t="s">
        <v>57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>
      <c r="A149" s="5" t="s">
        <v>56</v>
      </c>
      <c r="B149" s="11" t="s">
        <v>57</v>
      </c>
      <c r="C149" s="6">
        <v>30411</v>
      </c>
      <c r="D149" s="6" t="s">
        <v>25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>
      <c r="A150" s="5" t="s">
        <v>58</v>
      </c>
      <c r="B150" s="11" t="s">
        <v>59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>
      <c r="A151" s="5" t="s">
        <v>58</v>
      </c>
      <c r="B151" s="11" t="s">
        <v>59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>
      <c r="A152" s="5" t="s">
        <v>58</v>
      </c>
      <c r="B152" s="11" t="s">
        <v>59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>
      <c r="A153" s="5" t="s">
        <v>58</v>
      </c>
      <c r="B153" s="11" t="s">
        <v>59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>
      <c r="A154" s="5" t="s">
        <v>58</v>
      </c>
      <c r="B154" s="11" t="s">
        <v>59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>
      <c r="A155" s="5" t="s">
        <v>58</v>
      </c>
      <c r="B155" s="11" t="s">
        <v>59</v>
      </c>
      <c r="C155" s="8">
        <v>30445</v>
      </c>
      <c r="D155" s="6" t="s">
        <v>25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>
      <c r="A156" s="5" t="s">
        <v>60</v>
      </c>
      <c r="B156" s="11" t="s">
        <v>61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>
      <c r="A157" s="5" t="s">
        <v>60</v>
      </c>
      <c r="B157" s="11" t="s">
        <v>61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>
      <c r="A158" s="5" t="s">
        <v>60</v>
      </c>
      <c r="B158" s="11" t="s">
        <v>61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>
      <c r="A159" s="5" t="s">
        <v>60</v>
      </c>
      <c r="B159" s="11" t="s">
        <v>61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>
      <c r="A160" s="5" t="s">
        <v>60</v>
      </c>
      <c r="B160" s="11" t="s">
        <v>61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>
      <c r="A161" s="5" t="s">
        <v>60</v>
      </c>
      <c r="B161" s="11" t="s">
        <v>61</v>
      </c>
      <c r="C161" s="6">
        <v>30476</v>
      </c>
      <c r="D161" s="6" t="s">
        <v>25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>
      <c r="A162" s="5" t="s">
        <v>62</v>
      </c>
      <c r="B162" s="11" t="s">
        <v>63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>
      <c r="A163" s="5" t="s">
        <v>62</v>
      </c>
      <c r="B163" s="11" t="s">
        <v>63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>
      <c r="A164" s="5" t="s">
        <v>62</v>
      </c>
      <c r="B164" s="11" t="s">
        <v>63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>
      <c r="A165" s="5" t="s">
        <v>62</v>
      </c>
      <c r="B165" s="11" t="s">
        <v>63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>
      <c r="A166" s="5" t="s">
        <v>62</v>
      </c>
      <c r="B166" s="11" t="s">
        <v>63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>
      <c r="A167" s="5" t="s">
        <v>62</v>
      </c>
      <c r="B167" s="11" t="s">
        <v>63</v>
      </c>
      <c r="C167" s="13">
        <v>30489</v>
      </c>
      <c r="D167" s="6" t="s">
        <v>25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>
      <c r="A168" s="5" t="s">
        <v>64</v>
      </c>
      <c r="B168" s="11" t="s">
        <v>65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>
      <c r="A169" s="5" t="s">
        <v>64</v>
      </c>
      <c r="B169" s="11" t="s">
        <v>65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>
      <c r="A170" s="5" t="s">
        <v>64</v>
      </c>
      <c r="B170" s="11" t="s">
        <v>65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>
      <c r="A171" s="5" t="s">
        <v>64</v>
      </c>
      <c r="B171" s="11" t="s">
        <v>65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>
      <c r="A172" s="5" t="s">
        <v>64</v>
      </c>
      <c r="B172" s="11" t="s">
        <v>65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>
      <c r="A173" s="5" t="s">
        <v>64</v>
      </c>
      <c r="B173" s="11" t="s">
        <v>65</v>
      </c>
      <c r="C173" s="13">
        <v>30510</v>
      </c>
      <c r="D173" s="6" t="s">
        <v>25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>
      <c r="A174" s="5" t="s">
        <v>66</v>
      </c>
      <c r="B174" s="11" t="s">
        <v>67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>
      <c r="A175" s="5" t="s">
        <v>66</v>
      </c>
      <c r="B175" s="11" t="s">
        <v>67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>
      <c r="A176" s="5" t="s">
        <v>66</v>
      </c>
      <c r="B176" s="11" t="s">
        <v>67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>
      <c r="A177" s="5" t="s">
        <v>66</v>
      </c>
      <c r="B177" s="11" t="s">
        <v>67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>
      <c r="A178" s="5" t="s">
        <v>66</v>
      </c>
      <c r="B178" s="11" t="s">
        <v>67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>
      <c r="A179" s="5" t="s">
        <v>66</v>
      </c>
      <c r="B179" s="11" t="s">
        <v>67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>
      <c r="A180" s="5" t="s">
        <v>66</v>
      </c>
      <c r="B180" s="11" t="s">
        <v>67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>
      <c r="A181" s="5" t="s">
        <v>66</v>
      </c>
      <c r="B181" s="11" t="s">
        <v>67</v>
      </c>
      <c r="C181" s="6">
        <f t="shared" si="15"/>
        <v>31118</v>
      </c>
      <c r="D181" s="6" t="s">
        <v>25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>
      <c r="A182" s="5" t="s">
        <v>68</v>
      </c>
      <c r="B182" s="11" t="s">
        <v>67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>
      <c r="A183" s="5" t="s">
        <v>68</v>
      </c>
      <c r="B183" s="11" t="s">
        <v>67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>
      <c r="A184" s="5" t="s">
        <v>68</v>
      </c>
      <c r="B184" s="11" t="s">
        <v>67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>
      <c r="A185" s="5" t="s">
        <v>68</v>
      </c>
      <c r="B185" s="11" t="s">
        <v>67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>
      <c r="A186" s="5" t="s">
        <v>68</v>
      </c>
      <c r="B186" s="11" t="s">
        <v>67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>
      <c r="A187" s="5" t="s">
        <v>68</v>
      </c>
      <c r="B187" s="11" t="s">
        <v>67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>
      <c r="A188" s="5" t="s">
        <v>68</v>
      </c>
      <c r="B188" s="11" t="s">
        <v>67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>
      <c r="A189" s="5" t="s">
        <v>68</v>
      </c>
      <c r="B189" s="11" t="s">
        <v>67</v>
      </c>
      <c r="C189" s="6">
        <f t="shared" si="15"/>
        <v>31118</v>
      </c>
      <c r="D189" s="6" t="s">
        <v>25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>
      <c r="A190" s="5" t="s">
        <v>69</v>
      </c>
      <c r="B190" s="11" t="s">
        <v>70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>
      <c r="A191" s="5" t="s">
        <v>69</v>
      </c>
      <c r="B191" s="11" t="s">
        <v>70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>
      <c r="A192" s="5" t="s">
        <v>69</v>
      </c>
      <c r="B192" s="11" t="s">
        <v>70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>
      <c r="A193" s="5" t="s">
        <v>69</v>
      </c>
      <c r="B193" s="11" t="s">
        <v>70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>
      <c r="A194" s="5" t="s">
        <v>69</v>
      </c>
      <c r="B194" s="11" t="s">
        <v>70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>
      <c r="A195" s="5" t="s">
        <v>69</v>
      </c>
      <c r="B195" s="11" t="s">
        <v>70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>
      <c r="A196" s="5" t="s">
        <v>69</v>
      </c>
      <c r="B196" s="11" t="s">
        <v>70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>
      <c r="A197" s="5" t="s">
        <v>69</v>
      </c>
      <c r="B197" s="11" t="s">
        <v>70</v>
      </c>
      <c r="C197" s="13">
        <f t="shared" si="15"/>
        <v>31161</v>
      </c>
      <c r="D197" s="6" t="s">
        <v>25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>
      <c r="A198" s="5" t="s">
        <v>71</v>
      </c>
      <c r="B198" s="11" t="s">
        <v>70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>
      <c r="A199" s="5" t="s">
        <v>71</v>
      </c>
      <c r="B199" s="11" t="s">
        <v>70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>
      <c r="A200" s="5" t="s">
        <v>71</v>
      </c>
      <c r="B200" s="11" t="s">
        <v>70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>
      <c r="A201" s="5" t="s">
        <v>71</v>
      </c>
      <c r="B201" s="11" t="s">
        <v>70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>
      <c r="A202" s="5" t="s">
        <v>71</v>
      </c>
      <c r="B202" s="11" t="s">
        <v>70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>
      <c r="A203" s="5" t="s">
        <v>71</v>
      </c>
      <c r="B203" s="11" t="s">
        <v>70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>
      <c r="A204" s="5" t="s">
        <v>71</v>
      </c>
      <c r="B204" s="11" t="s">
        <v>70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>
      <c r="A205" s="5" t="s">
        <v>71</v>
      </c>
      <c r="B205" s="11" t="s">
        <v>70</v>
      </c>
      <c r="C205" s="13">
        <f t="shared" si="15"/>
        <v>31161</v>
      </c>
      <c r="D205" s="6" t="s">
        <v>25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>
      <c r="A206" s="5" t="s">
        <v>72</v>
      </c>
      <c r="B206" s="11" t="s">
        <v>73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>
      <c r="A207" s="5" t="s">
        <v>72</v>
      </c>
      <c r="B207" s="11" t="s">
        <v>73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>
      <c r="A208" s="5" t="s">
        <v>72</v>
      </c>
      <c r="B208" s="11" t="s">
        <v>73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>
      <c r="A209" s="5" t="s">
        <v>72</v>
      </c>
      <c r="B209" s="11" t="s">
        <v>73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>
      <c r="A210" s="5" t="s">
        <v>72</v>
      </c>
      <c r="B210" s="11" t="s">
        <v>73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>
      <c r="A211" s="5" t="s">
        <v>72</v>
      </c>
      <c r="B211" s="11" t="s">
        <v>73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>
      <c r="A212" s="5" t="s">
        <v>72</v>
      </c>
      <c r="B212" s="11" t="s">
        <v>73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>
      <c r="A213" s="5" t="s">
        <v>72</v>
      </c>
      <c r="B213" s="11" t="s">
        <v>73</v>
      </c>
      <c r="C213" s="13">
        <f t="shared" si="15"/>
        <v>31195</v>
      </c>
      <c r="D213" s="6" t="s">
        <v>25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>
      <c r="A214" s="5" t="s">
        <v>74</v>
      </c>
      <c r="B214" s="11" t="s">
        <v>73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>
      <c r="A215" s="5" t="s">
        <v>74</v>
      </c>
      <c r="B215" s="11" t="s">
        <v>73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>
      <c r="A216" s="5" t="s">
        <v>74</v>
      </c>
      <c r="B216" s="11" t="s">
        <v>73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>
      <c r="A217" s="5" t="s">
        <v>74</v>
      </c>
      <c r="B217" s="11" t="s">
        <v>73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>
      <c r="A218" s="5" t="s">
        <v>74</v>
      </c>
      <c r="B218" s="11" t="s">
        <v>73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>
      <c r="A219" s="5" t="s">
        <v>74</v>
      </c>
      <c r="B219" s="11" t="s">
        <v>73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>
      <c r="A220" s="5" t="s">
        <v>74</v>
      </c>
      <c r="B220" s="11" t="s">
        <v>73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>
      <c r="A221" s="5" t="s">
        <v>74</v>
      </c>
      <c r="B221" s="11" t="s">
        <v>73</v>
      </c>
      <c r="C221" s="13">
        <f t="shared" si="15"/>
        <v>31195</v>
      </c>
      <c r="D221" s="6" t="s">
        <v>25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>
      <c r="A222" s="18" t="s">
        <v>107</v>
      </c>
      <c r="B222" s="1"/>
      <c r="C222" s="8"/>
      <c r="D222" s="6" t="s">
        <v>25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8" t="s">
        <v>108</v>
      </c>
      <c r="B223" s="1"/>
      <c r="C223" s="8"/>
      <c r="D223" s="6" t="s">
        <v>25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8" t="s">
        <v>109</v>
      </c>
      <c r="B224" s="1"/>
      <c r="C224" s="8"/>
      <c r="D224" s="6" t="s">
        <v>25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8" t="s">
        <v>110</v>
      </c>
      <c r="B225" s="1"/>
      <c r="C225" s="8"/>
      <c r="D225" s="6" t="s">
        <v>25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8" t="s">
        <v>111</v>
      </c>
      <c r="B226" s="1"/>
      <c r="C226" s="8"/>
      <c r="D226" s="6" t="s">
        <v>25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8" t="s">
        <v>112</v>
      </c>
      <c r="B227" s="1"/>
      <c r="C227" s="8"/>
      <c r="D227" s="6" t="s">
        <v>25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8" t="s">
        <v>113</v>
      </c>
      <c r="B228" s="1"/>
      <c r="C228" s="8"/>
      <c r="D228" s="6" t="s">
        <v>25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8" t="s">
        <v>114</v>
      </c>
      <c r="B229" s="1"/>
      <c r="C229" s="8"/>
      <c r="D229" s="6" t="s">
        <v>25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8" t="s">
        <v>115</v>
      </c>
      <c r="B230" s="1"/>
      <c r="C230" s="8"/>
      <c r="D230" s="6" t="s">
        <v>25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8" t="s">
        <v>116</v>
      </c>
      <c r="B231" s="1"/>
      <c r="C231" s="8"/>
      <c r="D231" s="6" t="s">
        <v>25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8" t="s">
        <v>117</v>
      </c>
      <c r="B232" s="1"/>
      <c r="C232" s="8"/>
      <c r="D232" s="6" t="s">
        <v>25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8" t="s">
        <v>128</v>
      </c>
      <c r="B233" s="1"/>
      <c r="C233" s="8"/>
      <c r="D233" s="6" t="s">
        <v>25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8" t="s">
        <v>118</v>
      </c>
      <c r="B234" s="1"/>
      <c r="C234" s="8"/>
      <c r="D234" s="6" t="s">
        <v>25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8" t="s">
        <v>119</v>
      </c>
      <c r="B235" s="1"/>
      <c r="C235" s="8"/>
      <c r="D235" s="6" t="s">
        <v>25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8" t="s">
        <v>120</v>
      </c>
      <c r="B236" s="1"/>
      <c r="C236" s="8"/>
      <c r="D236" s="6" t="s">
        <v>25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8" t="s">
        <v>121</v>
      </c>
      <c r="B237" s="1"/>
      <c r="C237" s="8"/>
      <c r="D237" s="6" t="s">
        <v>25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8" t="s">
        <v>122</v>
      </c>
      <c r="B238" s="1"/>
      <c r="C238" s="8"/>
      <c r="D238" s="6" t="s">
        <v>25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8" t="s">
        <v>123</v>
      </c>
      <c r="B239" s="1"/>
      <c r="C239" s="8"/>
      <c r="D239" s="6" t="s">
        <v>25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8" t="s">
        <v>124</v>
      </c>
      <c r="B240" s="1"/>
      <c r="C240" s="8"/>
      <c r="D240" s="6" t="s">
        <v>25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8" t="s">
        <v>125</v>
      </c>
      <c r="B241" s="1"/>
      <c r="C241" s="8"/>
      <c r="D241" s="6" t="s">
        <v>25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8" t="s">
        <v>126</v>
      </c>
      <c r="B242" s="1"/>
      <c r="C242" s="8"/>
      <c r="D242" s="6" t="s">
        <v>25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8" t="s">
        <v>127</v>
      </c>
      <c r="B243" s="1"/>
      <c r="C243" s="8"/>
      <c r="D243" s="6" t="s">
        <v>25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8" t="s">
        <v>129</v>
      </c>
      <c r="B244" s="1"/>
      <c r="C244" s="8"/>
      <c r="D244" s="6" t="s">
        <v>25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8" t="s">
        <v>130</v>
      </c>
      <c r="B245" s="1"/>
      <c r="C245" s="8"/>
      <c r="D245" s="6" t="s">
        <v>25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8" t="s">
        <v>131</v>
      </c>
      <c r="B246" s="1"/>
      <c r="C246" s="8"/>
      <c r="D246" s="6" t="s">
        <v>25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8" t="s">
        <v>132</v>
      </c>
      <c r="B247" s="1"/>
      <c r="C247" s="8"/>
      <c r="D247" s="6" t="s">
        <v>25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8" t="s">
        <v>133</v>
      </c>
      <c r="B248" s="1"/>
      <c r="C248" s="8"/>
      <c r="D248" s="6" t="s">
        <v>25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8" t="s">
        <v>134</v>
      </c>
      <c r="B249" s="1"/>
      <c r="C249" s="8"/>
      <c r="D249" s="6" t="s">
        <v>25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8" t="s">
        <v>135</v>
      </c>
      <c r="B250" s="1"/>
      <c r="C250" s="8"/>
      <c r="D250" s="6" t="s">
        <v>25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8" t="s">
        <v>136</v>
      </c>
      <c r="B251" s="1"/>
      <c r="C251" s="8"/>
      <c r="D251" s="6" t="s">
        <v>25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8" t="s">
        <v>137</v>
      </c>
      <c r="B252" s="1"/>
      <c r="C252" s="8"/>
      <c r="D252" s="6" t="s">
        <v>25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8" t="s">
        <v>138</v>
      </c>
      <c r="B253" s="1"/>
      <c r="C253" s="8"/>
      <c r="D253" s="6" t="s">
        <v>25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8" t="s">
        <v>139</v>
      </c>
      <c r="B254" s="1"/>
      <c r="C254" s="8"/>
      <c r="D254" s="6" t="s">
        <v>25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8" t="s">
        <v>140</v>
      </c>
      <c r="B255" s="1"/>
      <c r="C255" s="1"/>
      <c r="D255" s="6" t="s">
        <v>25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8" t="s">
        <v>141</v>
      </c>
      <c r="B256" s="1"/>
      <c r="C256" s="1"/>
      <c r="D256" s="6" t="s">
        <v>25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>
      <c r="A257" s="18" t="s">
        <v>142</v>
      </c>
      <c r="B257" s="1"/>
      <c r="C257" s="1"/>
      <c r="D257" s="6" t="s">
        <v>25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>
      <c r="A258" s="18" t="s">
        <v>143</v>
      </c>
      <c r="B258" s="1"/>
      <c r="C258" s="1"/>
      <c r="D258" s="6" t="s">
        <v>25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>
      <c r="A259" s="18" t="s">
        <v>144</v>
      </c>
      <c r="B259" s="1"/>
      <c r="C259" s="1"/>
      <c r="D259" s="6" t="s">
        <v>25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>
      <c r="A260" s="18" t="s">
        <v>145</v>
      </c>
      <c r="B260" s="1"/>
      <c r="C260" s="1"/>
      <c r="D260" s="6" t="s">
        <v>25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>
      <c r="A261" s="18" t="s">
        <v>146</v>
      </c>
      <c r="B261" s="1"/>
      <c r="C261" s="1"/>
      <c r="D261" s="6" t="s">
        <v>25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>
      <c r="A262" s="18" t="s">
        <v>147</v>
      </c>
      <c r="B262" s="1"/>
      <c r="C262" s="1"/>
      <c r="D262" s="6" t="s">
        <v>25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>
      <c r="A263" s="18" t="s">
        <v>148</v>
      </c>
      <c r="B263" s="1"/>
      <c r="C263" s="1"/>
      <c r="D263" s="6" t="s">
        <v>25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>
      <c r="A264" s="18" t="s">
        <v>151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>
      <c r="A265" s="18" t="s">
        <v>151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>
      <c r="A266" s="18" t="s">
        <v>151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>
      <c r="A267" s="18" t="s">
        <v>151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>
      <c r="A268" s="18" t="s">
        <v>151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>
      <c r="A269" s="18" t="s">
        <v>151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>
      <c r="A270" s="18" t="s">
        <v>151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>
      <c r="A271" s="18" t="s">
        <v>151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>
      <c r="A272" s="18" t="s">
        <v>151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>
      <c r="A273" s="18" t="s">
        <v>151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>
      <c r="A274" s="18" t="s">
        <v>151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>
      <c r="A275" s="18" t="s">
        <v>151</v>
      </c>
      <c r="B275" s="1"/>
      <c r="C275" s="20">
        <f t="shared" si="16"/>
        <v>32372</v>
      </c>
      <c r="D275" s="6" t="s">
        <v>25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>
        <f>T275/Y275</f>
        <v>0.31600079744557097</v>
      </c>
      <c r="AB275">
        <v>427.24252491694301</v>
      </c>
      <c r="AC275">
        <f t="shared" si="19"/>
        <v>1.4088548708033129E-3</v>
      </c>
    </row>
    <row r="276" spans="1:29">
      <c r="A276" s="18" t="s">
        <v>153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>
      <c r="A277" s="18" t="s">
        <v>153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>
      <c r="A278" s="18" t="s">
        <v>153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>
      <c r="A279" s="18" t="s">
        <v>153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>
      <c r="A280" s="18" t="s">
        <v>153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>
      <c r="A281" s="18" t="s">
        <v>153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>
      <c r="A282" s="18" t="s">
        <v>153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>
      <c r="A283" s="18" t="s">
        <v>153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>
      <c r="A284" s="18" t="s">
        <v>153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>
      <c r="A285" s="18" t="s">
        <v>153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>
      <c r="A286" s="18" t="s">
        <v>153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>
      <c r="A287" s="18" t="s">
        <v>153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>
      <c r="A288" s="18" t="s">
        <v>153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>
      <c r="A289" s="18" t="s">
        <v>153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>
      <c r="A290" s="18" t="s">
        <v>153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>
      <c r="A291" s="18" t="s">
        <v>153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>
      <c r="A292" s="18" t="s">
        <v>153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>
      <c r="A293" s="18" t="s">
        <v>153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>
      <c r="A294" s="18" t="s">
        <v>153</v>
      </c>
      <c r="B294" s="1"/>
      <c r="C294" s="8">
        <f t="shared" si="21"/>
        <v>33156</v>
      </c>
      <c r="D294" s="6" t="s">
        <v>25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>
        <f>T294/Y294</f>
        <v>0.57793171697179613</v>
      </c>
    </row>
    <row r="295" spans="1:27">
      <c r="A295" s="1" t="s">
        <v>52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>
      <c r="A296" s="1" t="s">
        <v>52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>
      <c r="A297" s="1" t="s">
        <v>52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>
      <c r="A298" s="1" t="s">
        <v>52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>
      <c r="A299" s="1" t="s">
        <v>52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>
      <c r="A300" s="1" t="s">
        <v>52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>
      <c r="A301" s="1" t="s">
        <v>52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>
      <c r="A302" s="1" t="s">
        <v>52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>
      <c r="A303" s="1" t="s">
        <v>52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>
      <c r="A304" s="1" t="s">
        <v>52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>
      <c r="A305" s="1" t="s">
        <v>52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>
      <c r="A306" s="1" t="s">
        <v>52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>
      <c r="A307" s="1" t="s">
        <v>52</v>
      </c>
      <c r="B307" s="1"/>
      <c r="C307" s="8">
        <f t="shared" si="22"/>
        <v>30050</v>
      </c>
      <c r="D307" s="6" t="s">
        <v>25</v>
      </c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>
        <f>T307/Y307</f>
        <v>0.51002362984983607</v>
      </c>
    </row>
    <row r="308" spans="1:27">
      <c r="A308" s="1" t="s">
        <v>53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>
      <c r="A309" s="1" t="s">
        <v>53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>
      <c r="A310" s="1" t="s">
        <v>53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>
      <c r="A311" s="1" t="s">
        <v>53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>
      <c r="A312" s="1" t="s">
        <v>53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>
      <c r="A313" s="1" t="s">
        <v>53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>
      <c r="A314" s="1" t="s">
        <v>53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>
      <c r="A315" s="1" t="s">
        <v>53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>
      <c r="A316" s="1" t="s">
        <v>53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>
      <c r="A317" s="1" t="s">
        <v>53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>
      <c r="A318" s="1" t="s">
        <v>53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>
      <c r="A319" s="1" t="s">
        <v>53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>
      <c r="A320" s="1" t="s">
        <v>53</v>
      </c>
      <c r="B320" s="1"/>
      <c r="C320" s="8">
        <f t="shared" si="22"/>
        <v>30050</v>
      </c>
      <c r="D320" s="6" t="s">
        <v>25</v>
      </c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>
        <f>T320/Y320</f>
        <v>0.42002895449109329</v>
      </c>
    </row>
    <row r="321" spans="1:27">
      <c r="A321" s="19" t="s">
        <v>155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>
      <c r="A322" s="19" t="s">
        <v>155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>
      <c r="A323" s="19" t="s">
        <v>155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>
      <c r="A324" s="19" t="s">
        <v>155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>
      <c r="A325" s="19" t="s">
        <v>155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>
      <c r="A326" s="19" t="s">
        <v>155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>
      <c r="A327" s="19" t="s">
        <v>155</v>
      </c>
      <c r="B327" s="1"/>
      <c r="C327" s="21">
        <f t="shared" si="23"/>
        <v>32987</v>
      </c>
      <c r="D327" s="6" t="s">
        <v>25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>
        <f>T327/Y327</f>
        <v>0.44509478750040682</v>
      </c>
    </row>
    <row r="328" spans="1:27">
      <c r="A328" s="19" t="s">
        <v>156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>
      <c r="A329" s="19" t="s">
        <v>156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>
      <c r="A330" s="19" t="s">
        <v>156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>
      <c r="A331" s="19" t="s">
        <v>156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>
      <c r="A332" s="19" t="s">
        <v>156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>
      <c r="A333" s="19" t="s">
        <v>156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>
      <c r="A334" s="19" t="s">
        <v>156</v>
      </c>
      <c r="B334" s="1"/>
      <c r="C334" s="21">
        <f t="shared" si="23"/>
        <v>32974</v>
      </c>
      <c r="D334" s="6" t="s">
        <v>25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>
      <c r="A335" s="19" t="s">
        <v>157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>
      <c r="A336" s="19" t="s">
        <v>157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>
      <c r="A337" s="19" t="s">
        <v>157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>
      <c r="A338" s="19" t="s">
        <v>157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>
      <c r="A339" s="19" t="s">
        <v>157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>
      <c r="A340" s="19" t="s">
        <v>157</v>
      </c>
      <c r="B340" s="1"/>
      <c r="C340" s="21">
        <f t="shared" si="23"/>
        <v>32959</v>
      </c>
      <c r="D340" s="6" t="s">
        <v>25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>
        <f>T340/Y340</f>
        <v>0.43471493212669637</v>
      </c>
    </row>
    <row r="341" spans="1:29">
      <c r="A341" s="19" t="s">
        <v>158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M341" s="24">
        <v>1.1919999999999997</v>
      </c>
      <c r="N341" s="2"/>
      <c r="O341" s="2">
        <v>0.28760000000000008</v>
      </c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>
      <c r="A342" s="19" t="s">
        <v>158</v>
      </c>
      <c r="B342" s="1"/>
      <c r="C342" s="21">
        <f t="shared" ref="C342:C348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M342" s="24">
        <v>4.0679999999999996</v>
      </c>
      <c r="N342" s="2"/>
      <c r="O342" s="2">
        <v>0.66779999999999995</v>
      </c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>
      <c r="A343" s="19" t="s">
        <v>158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N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>
      <c r="A344" s="19" t="s">
        <v>158</v>
      </c>
      <c r="B344" s="1"/>
      <c r="C344" s="21">
        <v>43563</v>
      </c>
      <c r="D344" s="1"/>
      <c r="E344" s="1"/>
      <c r="F344" s="2">
        <v>88</v>
      </c>
      <c r="G344" s="2"/>
      <c r="H344" s="1"/>
      <c r="I344" s="2"/>
      <c r="J344" s="2"/>
      <c r="K344" s="2"/>
      <c r="M344" s="24">
        <v>5.6620000000000008</v>
      </c>
      <c r="N344" s="2"/>
      <c r="O344" s="2">
        <v>0.83260000000000001</v>
      </c>
      <c r="P344" s="2"/>
      <c r="Q344" s="2"/>
      <c r="R344" s="2"/>
      <c r="S344" s="2"/>
      <c r="T344" s="22"/>
      <c r="U344" s="2"/>
      <c r="V344" s="2"/>
      <c r="W344" s="2"/>
      <c r="X344" s="2"/>
      <c r="Y344" s="22"/>
      <c r="Z344" s="2"/>
      <c r="AA344" s="2"/>
      <c r="AB344" s="7"/>
      <c r="AC344" s="7"/>
    </row>
    <row r="345" spans="1:29">
      <c r="A345" s="19" t="s">
        <v>158</v>
      </c>
      <c r="B345" s="1"/>
      <c r="C345" s="21">
        <f t="shared" si="25"/>
        <v>43572</v>
      </c>
      <c r="D345" s="1"/>
      <c r="E345" s="1"/>
      <c r="F345" s="2">
        <v>97</v>
      </c>
      <c r="G345" s="2"/>
      <c r="H345" s="1"/>
      <c r="I345" s="2"/>
      <c r="J345" s="2"/>
      <c r="K345" s="2"/>
      <c r="N345" s="2"/>
      <c r="P345" s="2"/>
      <c r="Q345" s="2"/>
      <c r="R345" s="2"/>
      <c r="S345" s="2"/>
      <c r="T345" s="22">
        <v>273.7</v>
      </c>
      <c r="U345" s="2"/>
      <c r="V345" s="2"/>
      <c r="W345" s="2"/>
      <c r="X345" s="2"/>
      <c r="Y345" s="22">
        <v>728.2</v>
      </c>
      <c r="Z345" s="2"/>
      <c r="AA345" s="2"/>
      <c r="AB345" s="7"/>
      <c r="AC345" s="7"/>
    </row>
    <row r="346" spans="1:29">
      <c r="A346" s="19" t="s">
        <v>158</v>
      </c>
      <c r="B346" s="1"/>
      <c r="C346" s="21">
        <v>43584</v>
      </c>
      <c r="D346" s="1"/>
      <c r="E346" s="1"/>
      <c r="F346" s="2">
        <v>109</v>
      </c>
      <c r="G346" s="2"/>
      <c r="H346" s="1"/>
      <c r="I346" s="2"/>
      <c r="J346" s="2"/>
      <c r="K346" s="2"/>
      <c r="M346" s="25">
        <v>4.4820000000000002</v>
      </c>
      <c r="N346" s="2"/>
      <c r="O346" s="2">
        <v>0.80959999999999999</v>
      </c>
      <c r="P346" s="2"/>
      <c r="Q346" s="2"/>
      <c r="R346" s="2"/>
      <c r="S346" s="2"/>
      <c r="T346" s="22"/>
      <c r="U346" s="2"/>
      <c r="V346" s="2"/>
      <c r="W346" s="2"/>
      <c r="X346" s="2"/>
      <c r="Y346" s="22"/>
      <c r="Z346" s="2"/>
      <c r="AA346" s="2"/>
      <c r="AB346" s="7"/>
      <c r="AC346" s="7"/>
    </row>
    <row r="347" spans="1:29">
      <c r="A347" s="19" t="s">
        <v>158</v>
      </c>
      <c r="B347" s="1"/>
      <c r="C347" s="21">
        <f t="shared" si="25"/>
        <v>43593</v>
      </c>
      <c r="D347" s="1"/>
      <c r="E347" s="1"/>
      <c r="F347" s="2">
        <v>118</v>
      </c>
      <c r="G347" s="2"/>
      <c r="H347" s="1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>
        <v>399.6</v>
      </c>
      <c r="U347" s="2"/>
      <c r="V347" s="2"/>
      <c r="W347" s="2"/>
      <c r="X347" s="2"/>
      <c r="Y347" s="22">
        <v>913.9</v>
      </c>
      <c r="Z347" s="2"/>
      <c r="AA347" s="2"/>
      <c r="AB347" s="7"/>
      <c r="AC347" s="7"/>
    </row>
    <row r="348" spans="1:29">
      <c r="A348" s="19" t="s">
        <v>158</v>
      </c>
      <c r="B348" s="1"/>
      <c r="C348" s="21">
        <f t="shared" si="25"/>
        <v>43615</v>
      </c>
      <c r="D348" s="6" t="s">
        <v>25</v>
      </c>
      <c r="E348" s="1"/>
      <c r="F348" s="2">
        <v>140</v>
      </c>
      <c r="G348" s="2"/>
      <c r="H348" s="1"/>
      <c r="I348" s="2">
        <v>32</v>
      </c>
      <c r="J348" s="2"/>
      <c r="K348" s="2"/>
      <c r="M348" s="2"/>
      <c r="N348" s="2"/>
      <c r="O348" s="2"/>
      <c r="P348" s="2"/>
      <c r="Q348" s="2"/>
      <c r="R348" s="2"/>
      <c r="S348" s="2"/>
      <c r="T348" s="22">
        <v>412.7</v>
      </c>
      <c r="U348" s="2"/>
      <c r="V348" s="2"/>
      <c r="W348" s="2"/>
      <c r="X348" s="2"/>
      <c r="Y348" s="22">
        <v>831.6</v>
      </c>
      <c r="Z348" s="2"/>
      <c r="AA348" s="1">
        <f>T348/Y348</f>
        <v>0.49627224627224625</v>
      </c>
      <c r="AB348" s="7"/>
      <c r="AC348" s="7"/>
    </row>
    <row r="349" spans="1:29">
      <c r="A349" s="19" t="s">
        <v>159</v>
      </c>
      <c r="B349" s="1"/>
      <c r="C349" s="21">
        <f>DATE(2019,1,10)+F349</f>
        <v>43514</v>
      </c>
      <c r="D349" s="1"/>
      <c r="E349" s="1"/>
      <c r="F349" s="2">
        <v>39</v>
      </c>
      <c r="G349" s="2"/>
      <c r="H349" s="1"/>
      <c r="I349" s="2"/>
      <c r="J349" s="2"/>
      <c r="K349" s="2"/>
      <c r="M349" s="24">
        <v>0.79599999999999993</v>
      </c>
      <c r="N349" s="2"/>
      <c r="O349" s="2">
        <v>0.2238</v>
      </c>
      <c r="P349" s="2"/>
      <c r="Q349" s="2"/>
      <c r="R349" s="2"/>
      <c r="S349" s="2"/>
      <c r="T349" s="2"/>
      <c r="U349" s="2"/>
      <c r="V349" s="2"/>
      <c r="W349" s="2"/>
      <c r="X349" s="2"/>
      <c r="Y349" s="22">
        <v>103.5</v>
      </c>
      <c r="Z349" s="2"/>
      <c r="AA349" s="2"/>
      <c r="AB349" s="7"/>
      <c r="AC349" s="7"/>
    </row>
    <row r="350" spans="1:29">
      <c r="A350" s="19" t="s">
        <v>159</v>
      </c>
      <c r="B350" s="1"/>
      <c r="C350" s="21">
        <f t="shared" ref="C350:C356" si="26">DATE(2019,1,10)+F350</f>
        <v>43535</v>
      </c>
      <c r="D350" s="1"/>
      <c r="E350" s="1"/>
      <c r="F350" s="2">
        <v>60</v>
      </c>
      <c r="G350" s="2"/>
      <c r="H350" s="1"/>
      <c r="I350" s="2"/>
      <c r="J350" s="2"/>
      <c r="K350" s="2"/>
      <c r="M350" s="24">
        <v>1.2240000000000002</v>
      </c>
      <c r="N350" s="2"/>
      <c r="O350" s="2">
        <v>0.34360000000000002</v>
      </c>
      <c r="P350" s="2"/>
      <c r="Q350" s="2"/>
      <c r="R350" s="2"/>
      <c r="S350" s="2"/>
      <c r="T350" s="2"/>
      <c r="U350" s="2"/>
      <c r="V350" s="2"/>
      <c r="W350" s="2"/>
      <c r="X350" s="2"/>
      <c r="Y350" s="22">
        <v>233.6</v>
      </c>
      <c r="Z350" s="2"/>
      <c r="AA350" s="2"/>
      <c r="AB350" s="7"/>
      <c r="AC350" s="7"/>
    </row>
    <row r="351" spans="1:29">
      <c r="A351" s="19" t="s">
        <v>159</v>
      </c>
      <c r="B351" s="1"/>
      <c r="C351" s="21">
        <f t="shared" si="26"/>
        <v>43557</v>
      </c>
      <c r="D351" s="1"/>
      <c r="E351" s="1"/>
      <c r="F351" s="2">
        <v>82</v>
      </c>
      <c r="G351" s="2"/>
      <c r="H351" s="1"/>
      <c r="I351" s="2"/>
      <c r="J351" s="2"/>
      <c r="K351" s="2"/>
      <c r="N351" s="2"/>
      <c r="P351" s="2"/>
      <c r="Q351" s="2"/>
      <c r="R351" s="2"/>
      <c r="S351" s="2"/>
      <c r="T351" s="22">
        <v>54.9</v>
      </c>
      <c r="U351" s="2"/>
      <c r="V351" s="2"/>
      <c r="W351" s="2"/>
      <c r="X351" s="2"/>
      <c r="Y351" s="22">
        <v>372.6</v>
      </c>
      <c r="Z351" s="2"/>
      <c r="AA351" s="2"/>
      <c r="AB351" s="7"/>
      <c r="AC351" s="7"/>
    </row>
    <row r="352" spans="1:29">
      <c r="A352" s="19" t="s">
        <v>159</v>
      </c>
      <c r="B352" s="1"/>
      <c r="C352" s="21">
        <v>43563</v>
      </c>
      <c r="D352" s="1"/>
      <c r="E352" s="1"/>
      <c r="F352" s="2">
        <v>88</v>
      </c>
      <c r="G352" s="2"/>
      <c r="H352" s="1"/>
      <c r="I352" s="2"/>
      <c r="J352" s="2"/>
      <c r="K352" s="2"/>
      <c r="M352" s="24">
        <v>3.6719999999999997</v>
      </c>
      <c r="N352" s="2"/>
      <c r="O352" s="2">
        <v>0.63280000000000003</v>
      </c>
      <c r="P352" s="2"/>
      <c r="Q352" s="2"/>
      <c r="R352" s="2"/>
      <c r="S352" s="2"/>
      <c r="T352" s="22"/>
      <c r="U352" s="2"/>
      <c r="V352" s="2"/>
      <c r="W352" s="2"/>
      <c r="X352" s="2"/>
      <c r="Y352" s="22"/>
      <c r="Z352" s="2"/>
      <c r="AA352" s="2"/>
      <c r="AB352" s="7"/>
      <c r="AC352" s="7"/>
    </row>
    <row r="353" spans="1:29">
      <c r="A353" s="19" t="s">
        <v>159</v>
      </c>
      <c r="B353" s="1"/>
      <c r="C353" s="21">
        <f t="shared" si="26"/>
        <v>43572</v>
      </c>
      <c r="D353" s="1"/>
      <c r="E353" s="1"/>
      <c r="F353" s="2">
        <v>97</v>
      </c>
      <c r="G353" s="2"/>
      <c r="H353" s="1"/>
      <c r="I353" s="2"/>
      <c r="J353" s="2"/>
      <c r="K353" s="2"/>
      <c r="N353" s="2"/>
      <c r="P353" s="2"/>
      <c r="Q353" s="2"/>
      <c r="R353" s="2"/>
      <c r="S353" s="2"/>
      <c r="T353" s="22">
        <v>136.1</v>
      </c>
      <c r="U353" s="2"/>
      <c r="V353" s="2"/>
      <c r="W353" s="2"/>
      <c r="X353" s="2"/>
      <c r="Y353" s="22">
        <v>517.9</v>
      </c>
      <c r="Z353" s="2"/>
      <c r="AA353" s="2"/>
      <c r="AB353" s="7"/>
      <c r="AC353" s="7"/>
    </row>
    <row r="354" spans="1:29">
      <c r="A354" s="19" t="s">
        <v>159</v>
      </c>
      <c r="B354" s="1"/>
      <c r="C354" s="21">
        <v>43584</v>
      </c>
      <c r="D354" s="1"/>
      <c r="E354" s="1"/>
      <c r="F354" s="2">
        <v>109</v>
      </c>
      <c r="G354" s="2"/>
      <c r="H354" s="1"/>
      <c r="I354" s="2"/>
      <c r="J354" s="2"/>
      <c r="K354" s="2"/>
      <c r="M354" s="25">
        <v>3.5200000000000005</v>
      </c>
      <c r="N354" s="2"/>
      <c r="O354" s="2">
        <v>0.68799999999999994</v>
      </c>
      <c r="P354" s="2"/>
      <c r="Q354" s="2"/>
      <c r="R354" s="2"/>
      <c r="S354" s="2"/>
      <c r="T354" s="22"/>
      <c r="U354" s="2"/>
      <c r="V354" s="2"/>
      <c r="W354" s="2"/>
      <c r="X354" s="2"/>
      <c r="Y354" s="22"/>
      <c r="Z354" s="2"/>
      <c r="AA354" s="2"/>
      <c r="AB354" s="7"/>
      <c r="AC354" s="7"/>
    </row>
    <row r="355" spans="1:29">
      <c r="A355" s="19" t="s">
        <v>159</v>
      </c>
      <c r="B355" s="1"/>
      <c r="C355" s="21">
        <f t="shared" si="26"/>
        <v>43593</v>
      </c>
      <c r="D355" s="1"/>
      <c r="E355" s="1"/>
      <c r="F355" s="2">
        <v>118</v>
      </c>
      <c r="G355" s="2"/>
      <c r="H355" s="1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2">
        <v>260.10000000000002</v>
      </c>
      <c r="U355" s="2"/>
      <c r="V355" s="2"/>
      <c r="W355" s="2"/>
      <c r="X355" s="2"/>
      <c r="Y355" s="22">
        <v>656.4</v>
      </c>
      <c r="Z355" s="2"/>
      <c r="AA355" s="2"/>
      <c r="AB355" s="7"/>
      <c r="AC355" s="7"/>
    </row>
    <row r="356" spans="1:29">
      <c r="A356" s="19" t="s">
        <v>159</v>
      </c>
      <c r="B356" s="1"/>
      <c r="C356" s="21">
        <f t="shared" si="26"/>
        <v>43615</v>
      </c>
      <c r="D356" s="6" t="s">
        <v>25</v>
      </c>
      <c r="E356" s="1"/>
      <c r="F356" s="2">
        <v>140</v>
      </c>
      <c r="G356" s="2"/>
      <c r="H356" s="1"/>
      <c r="I356" s="2">
        <v>32</v>
      </c>
      <c r="J356" s="2"/>
      <c r="K356" s="2"/>
      <c r="M356" s="2"/>
      <c r="N356" s="2"/>
      <c r="O356" s="2"/>
      <c r="P356" s="2"/>
      <c r="Q356" s="2"/>
      <c r="R356" s="2"/>
      <c r="S356" s="2"/>
      <c r="T356" s="22">
        <v>323</v>
      </c>
      <c r="U356" s="2"/>
      <c r="V356" s="2"/>
      <c r="W356" s="2"/>
      <c r="X356" s="2"/>
      <c r="Y356" s="22">
        <v>707.5</v>
      </c>
      <c r="Z356" s="2"/>
      <c r="AA356" s="1">
        <f>T356/Y356</f>
        <v>0.45653710247349821</v>
      </c>
      <c r="AB356" s="7"/>
      <c r="AC356" s="7"/>
    </row>
    <row r="357" spans="1:29">
      <c r="A357" s="19" t="s">
        <v>160</v>
      </c>
      <c r="B357" s="1"/>
      <c r="C357" s="21">
        <f>DATE(2019,1,10)+F357</f>
        <v>43514</v>
      </c>
      <c r="D357" s="1"/>
      <c r="E357" s="1"/>
      <c r="F357" s="2">
        <v>39</v>
      </c>
      <c r="G357" s="2"/>
      <c r="H357" s="1"/>
      <c r="I357" s="2"/>
      <c r="J357" s="2"/>
      <c r="K357" s="2"/>
      <c r="M357" s="24">
        <v>1.232</v>
      </c>
      <c r="N357" s="2"/>
      <c r="O357" s="2">
        <v>0.31379999999999997</v>
      </c>
      <c r="P357" s="2"/>
      <c r="Q357" s="2"/>
      <c r="R357" s="2"/>
      <c r="S357" s="2"/>
      <c r="T357" s="2"/>
      <c r="U357" s="2"/>
      <c r="V357" s="2"/>
      <c r="W357" s="2"/>
      <c r="X357" s="2"/>
      <c r="Y357" s="22">
        <v>89.5</v>
      </c>
      <c r="Z357" s="2"/>
      <c r="AA357" s="2"/>
      <c r="AB357" s="7"/>
      <c r="AC357" s="7"/>
    </row>
    <row r="358" spans="1:29">
      <c r="A358" s="19" t="s">
        <v>160</v>
      </c>
      <c r="B358" s="1"/>
      <c r="C358" s="21">
        <f t="shared" ref="C358:C364" si="27">DATE(2019,1,10)+F358</f>
        <v>43535</v>
      </c>
      <c r="D358" s="1"/>
      <c r="E358" s="1"/>
      <c r="F358" s="2">
        <v>60</v>
      </c>
      <c r="G358" s="2"/>
      <c r="H358" s="1"/>
      <c r="I358" s="2"/>
      <c r="J358" s="2"/>
      <c r="K358" s="2"/>
      <c r="M358" s="24">
        <v>3.1719999999999997</v>
      </c>
      <c r="N358" s="2"/>
      <c r="O358" s="2">
        <v>0.66200000000000003</v>
      </c>
      <c r="P358" s="2"/>
      <c r="Q358" s="2"/>
      <c r="R358" s="2"/>
      <c r="S358" s="2"/>
      <c r="T358" s="2"/>
      <c r="U358" s="2"/>
      <c r="V358" s="2"/>
      <c r="W358" s="2"/>
      <c r="X358" s="2"/>
      <c r="Y358" s="22">
        <v>340.4</v>
      </c>
      <c r="Z358" s="2"/>
      <c r="AA358" s="2"/>
      <c r="AB358" s="7"/>
      <c r="AC358" s="7"/>
    </row>
    <row r="359" spans="1:29">
      <c r="A359" s="19" t="s">
        <v>160</v>
      </c>
      <c r="B359" s="1"/>
      <c r="C359" s="21">
        <f t="shared" si="27"/>
        <v>43557</v>
      </c>
      <c r="D359" s="1"/>
      <c r="E359" s="1"/>
      <c r="F359" s="2">
        <v>82</v>
      </c>
      <c r="G359" s="2"/>
      <c r="H359" s="1"/>
      <c r="I359" s="2"/>
      <c r="J359" s="2"/>
      <c r="K359" s="2"/>
      <c r="N359" s="2"/>
      <c r="P359" s="2"/>
      <c r="Q359" s="2"/>
      <c r="R359" s="2"/>
      <c r="S359" s="2"/>
      <c r="T359" s="22">
        <v>129.5</v>
      </c>
      <c r="U359" s="2"/>
      <c r="V359" s="2"/>
      <c r="W359" s="2"/>
      <c r="X359" s="2"/>
      <c r="Y359" s="22">
        <v>606.4</v>
      </c>
      <c r="Z359" s="2"/>
      <c r="AA359" s="2"/>
      <c r="AB359" s="7"/>
      <c r="AC359" s="7"/>
    </row>
    <row r="360" spans="1:29">
      <c r="A360" s="19" t="s">
        <v>160</v>
      </c>
      <c r="B360" s="1"/>
      <c r="C360" s="21">
        <v>43563</v>
      </c>
      <c r="D360" s="1"/>
      <c r="E360" s="1"/>
      <c r="F360" s="2">
        <v>88</v>
      </c>
      <c r="G360" s="2"/>
      <c r="H360" s="1"/>
      <c r="I360" s="2"/>
      <c r="J360" s="2"/>
      <c r="K360" s="2"/>
      <c r="M360" s="24">
        <v>5.74</v>
      </c>
      <c r="N360" s="2"/>
      <c r="O360" s="2">
        <v>0.90239999999999998</v>
      </c>
      <c r="P360" s="2"/>
      <c r="Q360" s="2"/>
      <c r="R360" s="2"/>
      <c r="S360" s="2"/>
      <c r="T360" s="22"/>
      <c r="U360" s="2"/>
      <c r="V360" s="2"/>
      <c r="W360" s="2"/>
      <c r="X360" s="2"/>
      <c r="Y360" s="22"/>
      <c r="Z360" s="2"/>
      <c r="AA360" s="2"/>
      <c r="AB360" s="7"/>
      <c r="AC360" s="7"/>
    </row>
    <row r="361" spans="1:29">
      <c r="A361" s="19" t="s">
        <v>160</v>
      </c>
      <c r="B361" s="1"/>
      <c r="C361" s="21">
        <f t="shared" si="27"/>
        <v>43572</v>
      </c>
      <c r="D361" s="1"/>
      <c r="E361" s="1"/>
      <c r="F361" s="2">
        <v>97</v>
      </c>
      <c r="G361" s="2"/>
      <c r="H361" s="1"/>
      <c r="I361" s="2"/>
      <c r="J361" s="2"/>
      <c r="K361" s="2"/>
      <c r="N361" s="2"/>
      <c r="P361" s="2"/>
      <c r="Q361" s="2"/>
      <c r="R361" s="2"/>
      <c r="S361" s="2"/>
      <c r="T361" s="22">
        <v>236.1</v>
      </c>
      <c r="U361" s="2"/>
      <c r="V361" s="2"/>
      <c r="W361" s="2"/>
      <c r="X361" s="2"/>
      <c r="Y361" s="22">
        <v>721.5</v>
      </c>
      <c r="Z361" s="2"/>
      <c r="AA361" s="2"/>
      <c r="AB361" s="7"/>
      <c r="AC361" s="7"/>
    </row>
    <row r="362" spans="1:29">
      <c r="A362" s="19" t="s">
        <v>160</v>
      </c>
      <c r="B362" s="1"/>
      <c r="C362" s="21">
        <v>43584</v>
      </c>
      <c r="D362" s="1"/>
      <c r="E362" s="1"/>
      <c r="F362" s="2">
        <v>109</v>
      </c>
      <c r="G362" s="2"/>
      <c r="H362" s="1"/>
      <c r="I362" s="2"/>
      <c r="J362" s="2"/>
      <c r="K362" s="2"/>
      <c r="M362" s="25">
        <v>3.9899999999999998</v>
      </c>
      <c r="N362" s="2"/>
      <c r="O362" s="2">
        <v>0.81</v>
      </c>
      <c r="P362" s="2"/>
      <c r="Q362" s="2"/>
      <c r="R362" s="2"/>
      <c r="S362" s="2"/>
      <c r="T362" s="22"/>
      <c r="U362" s="2"/>
      <c r="V362" s="2"/>
      <c r="W362" s="2"/>
      <c r="X362" s="2"/>
      <c r="Y362" s="22"/>
      <c r="Z362" s="2"/>
      <c r="AA362" s="2"/>
      <c r="AB362" s="7"/>
      <c r="AC362" s="7"/>
    </row>
    <row r="363" spans="1:29">
      <c r="A363" s="19" t="s">
        <v>160</v>
      </c>
      <c r="B363" s="1"/>
      <c r="C363" s="21">
        <f t="shared" si="27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2">
        <v>434.2</v>
      </c>
      <c r="U363" s="2"/>
      <c r="V363" s="2"/>
      <c r="W363" s="2"/>
      <c r="X363" s="2"/>
      <c r="Y363" s="22">
        <v>976</v>
      </c>
      <c r="Z363" s="2"/>
      <c r="AA363" s="2"/>
      <c r="AB363" s="7"/>
      <c r="AC363" s="7"/>
    </row>
    <row r="364" spans="1:29">
      <c r="A364" s="19" t="s">
        <v>160</v>
      </c>
      <c r="B364" s="1"/>
      <c r="C364" s="21">
        <f t="shared" si="27"/>
        <v>43615</v>
      </c>
      <c r="D364" s="6" t="s">
        <v>25</v>
      </c>
      <c r="E364" s="1"/>
      <c r="F364" s="2">
        <v>140</v>
      </c>
      <c r="G364" s="2"/>
      <c r="H364" s="1"/>
      <c r="I364" s="2">
        <v>32</v>
      </c>
      <c r="J364" s="2"/>
      <c r="K364" s="2"/>
      <c r="M364" s="2"/>
      <c r="N364" s="2"/>
      <c r="O364" s="2"/>
      <c r="P364" s="2"/>
      <c r="Q364" s="2"/>
      <c r="R364" s="2"/>
      <c r="S364" s="2"/>
      <c r="T364" s="22">
        <v>451.8</v>
      </c>
      <c r="U364" s="2"/>
      <c r="V364" s="2"/>
      <c r="W364" s="2"/>
      <c r="X364" s="2"/>
      <c r="Y364" s="22">
        <v>959.6</v>
      </c>
      <c r="Z364" s="2"/>
      <c r="AA364" s="1">
        <f>T364/Y364</f>
        <v>0.47082117548978741</v>
      </c>
      <c r="AB364" s="7"/>
      <c r="AC364" s="7"/>
    </row>
    <row r="365" spans="1:29">
      <c r="A365" s="19" t="s">
        <v>161</v>
      </c>
      <c r="B365" s="1"/>
      <c r="C365" s="21">
        <f>DATE(2019,1,10)+F365</f>
        <v>43514</v>
      </c>
      <c r="D365" s="1"/>
      <c r="E365" s="1"/>
      <c r="F365" s="2">
        <v>39</v>
      </c>
      <c r="G365" s="2"/>
      <c r="H365" s="1"/>
      <c r="I365" s="2"/>
      <c r="J365" s="2"/>
      <c r="K365" s="2"/>
      <c r="M365" s="24">
        <v>0.85</v>
      </c>
      <c r="N365" s="2"/>
      <c r="O365" s="2">
        <v>0.24500000000000011</v>
      </c>
      <c r="P365" s="2"/>
      <c r="Q365" s="2"/>
      <c r="R365" s="2"/>
      <c r="S365" s="2"/>
      <c r="T365" s="2"/>
      <c r="U365" s="2"/>
      <c r="V365" s="2"/>
      <c r="W365" s="2"/>
      <c r="X365" s="2"/>
      <c r="Y365" s="22">
        <v>87.7</v>
      </c>
      <c r="Z365" s="2"/>
      <c r="AA365" s="2"/>
      <c r="AB365" s="7"/>
      <c r="AC365" s="7"/>
    </row>
    <row r="366" spans="1:29">
      <c r="A366" s="19" t="s">
        <v>161</v>
      </c>
      <c r="B366" s="1"/>
      <c r="C366" s="21">
        <f t="shared" ref="C366:C372" si="28">DATE(2019,1,10)+F366</f>
        <v>43535</v>
      </c>
      <c r="D366" s="1"/>
      <c r="E366" s="1"/>
      <c r="F366" s="2">
        <v>60</v>
      </c>
      <c r="G366" s="2"/>
      <c r="H366" s="1"/>
      <c r="I366" s="2"/>
      <c r="J366" s="2"/>
      <c r="K366" s="2"/>
      <c r="M366" s="24">
        <v>1.1719999999999999</v>
      </c>
      <c r="N366" s="2"/>
      <c r="O366" s="2">
        <v>0.35859999999999992</v>
      </c>
      <c r="P366" s="2"/>
      <c r="Q366" s="2"/>
      <c r="R366" s="2"/>
      <c r="S366" s="2"/>
      <c r="T366" s="2"/>
      <c r="U366" s="2"/>
      <c r="V366" s="2"/>
      <c r="W366" s="2"/>
      <c r="X366" s="2"/>
      <c r="Y366" s="22">
        <v>201</v>
      </c>
      <c r="Z366" s="2"/>
      <c r="AA366" s="2"/>
      <c r="AB366" s="7"/>
      <c r="AC366" s="7"/>
    </row>
    <row r="367" spans="1:29">
      <c r="A367" s="19" t="s">
        <v>161</v>
      </c>
      <c r="B367" s="1"/>
      <c r="C367" s="21">
        <f t="shared" si="28"/>
        <v>43557</v>
      </c>
      <c r="D367" s="1"/>
      <c r="E367" s="1"/>
      <c r="F367" s="2">
        <v>82</v>
      </c>
      <c r="G367" s="2"/>
      <c r="H367" s="1"/>
      <c r="I367" s="2"/>
      <c r="J367" s="2"/>
      <c r="K367" s="2"/>
      <c r="N367" s="2"/>
      <c r="P367" s="2"/>
      <c r="Q367" s="2"/>
      <c r="R367" s="2"/>
      <c r="S367" s="2"/>
      <c r="T367" s="22">
        <v>50</v>
      </c>
      <c r="U367" s="2"/>
      <c r="V367" s="2"/>
      <c r="W367" s="2"/>
      <c r="X367" s="2"/>
      <c r="Y367" s="22">
        <v>367.2</v>
      </c>
      <c r="Z367" s="2"/>
      <c r="AA367" s="2"/>
      <c r="AB367" s="7"/>
      <c r="AC367" s="7"/>
    </row>
    <row r="368" spans="1:29">
      <c r="A368" s="19" t="s">
        <v>161</v>
      </c>
      <c r="B368" s="1"/>
      <c r="C368" s="21">
        <v>43563</v>
      </c>
      <c r="D368" s="1"/>
      <c r="E368" s="1"/>
      <c r="F368" s="2">
        <v>88</v>
      </c>
      <c r="G368" s="2"/>
      <c r="H368" s="1"/>
      <c r="I368" s="2"/>
      <c r="J368" s="2"/>
      <c r="K368" s="2"/>
      <c r="M368" s="24">
        <v>4.0600000000000005</v>
      </c>
      <c r="N368" s="2"/>
      <c r="O368" s="2">
        <v>0.74560000000000004</v>
      </c>
      <c r="P368" s="2"/>
      <c r="Q368" s="2"/>
      <c r="R368" s="2"/>
      <c r="S368" s="2"/>
      <c r="T368" s="22"/>
      <c r="U368" s="2"/>
      <c r="V368" s="2"/>
      <c r="W368" s="2"/>
      <c r="X368" s="2"/>
      <c r="Y368" s="22"/>
      <c r="Z368" s="2"/>
      <c r="AA368" s="2"/>
      <c r="AB368" s="7"/>
      <c r="AC368" s="7"/>
    </row>
    <row r="369" spans="1:29">
      <c r="A369" s="19" t="s">
        <v>161</v>
      </c>
      <c r="B369" s="1"/>
      <c r="C369" s="21">
        <f t="shared" si="28"/>
        <v>43572</v>
      </c>
      <c r="D369" s="1"/>
      <c r="E369" s="1"/>
      <c r="F369" s="2">
        <v>97</v>
      </c>
      <c r="G369" s="2"/>
      <c r="H369" s="1"/>
      <c r="I369" s="2"/>
      <c r="J369" s="2"/>
      <c r="K369" s="2"/>
      <c r="N369" s="2"/>
      <c r="P369" s="2"/>
      <c r="Q369" s="2"/>
      <c r="R369" s="2"/>
      <c r="S369" s="2"/>
      <c r="T369" s="22">
        <v>136.4</v>
      </c>
      <c r="U369" s="2"/>
      <c r="V369" s="2"/>
      <c r="W369" s="2"/>
      <c r="X369" s="2"/>
      <c r="Y369" s="22">
        <v>489.6</v>
      </c>
      <c r="Z369" s="2"/>
      <c r="AA369" s="2"/>
      <c r="AB369" s="7"/>
      <c r="AC369" s="7"/>
    </row>
    <row r="370" spans="1:29">
      <c r="A370" s="19" t="s">
        <v>161</v>
      </c>
      <c r="B370" s="1"/>
      <c r="C370" s="21">
        <v>43584</v>
      </c>
      <c r="D370" s="1"/>
      <c r="E370" s="1"/>
      <c r="F370" s="2">
        <v>109</v>
      </c>
      <c r="G370" s="2"/>
      <c r="H370" s="1"/>
      <c r="I370" s="2"/>
      <c r="J370" s="2"/>
      <c r="K370" s="2"/>
      <c r="M370" s="25">
        <v>3.0020000000000002</v>
      </c>
      <c r="N370" s="2"/>
      <c r="O370" s="2">
        <v>0.68419999999999992</v>
      </c>
      <c r="P370" s="2"/>
      <c r="Q370" s="2"/>
      <c r="R370" s="2"/>
      <c r="S370" s="2"/>
      <c r="T370" s="22"/>
      <c r="U370" s="2"/>
      <c r="V370" s="2"/>
      <c r="W370" s="2"/>
      <c r="X370" s="2"/>
      <c r="Y370" s="22"/>
      <c r="Z370" s="2"/>
      <c r="AA370" s="2"/>
      <c r="AB370" s="7"/>
      <c r="AC370" s="7"/>
    </row>
    <row r="371" spans="1:29">
      <c r="A371" s="19" t="s">
        <v>161</v>
      </c>
      <c r="B371" s="1"/>
      <c r="C371" s="21">
        <f t="shared" si="28"/>
        <v>43593</v>
      </c>
      <c r="D371" s="1"/>
      <c r="E371" s="1"/>
      <c r="F371" s="2">
        <v>118</v>
      </c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2">
        <v>283</v>
      </c>
      <c r="U371" s="2"/>
      <c r="V371" s="2"/>
      <c r="W371" s="2"/>
      <c r="X371" s="2"/>
      <c r="Y371" s="22">
        <v>686</v>
      </c>
      <c r="Z371" s="2"/>
      <c r="AA371" s="2"/>
      <c r="AB371" s="7"/>
      <c r="AC371" s="7"/>
    </row>
    <row r="372" spans="1:29">
      <c r="A372" s="19" t="s">
        <v>161</v>
      </c>
      <c r="B372" s="1"/>
      <c r="C372" s="21">
        <f t="shared" si="28"/>
        <v>43615</v>
      </c>
      <c r="D372" s="6" t="s">
        <v>25</v>
      </c>
      <c r="E372" s="1"/>
      <c r="F372" s="2">
        <v>140</v>
      </c>
      <c r="G372" s="2"/>
      <c r="H372" s="1"/>
      <c r="I372" s="2">
        <v>32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2">
        <v>281.60000000000002</v>
      </c>
      <c r="U372" s="2"/>
      <c r="V372" s="2"/>
      <c r="W372" s="2"/>
      <c r="X372" s="2"/>
      <c r="Y372" s="22">
        <v>640.79999999999995</v>
      </c>
      <c r="Z372" s="2"/>
      <c r="AA372" s="1">
        <f>T372/Y372</f>
        <v>0.43945068664169795</v>
      </c>
      <c r="AB372" s="7"/>
      <c r="AC37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55DA-0239-41A0-B7F2-1E7C5BB2D43C}">
  <dimension ref="D1:I32"/>
  <sheetViews>
    <sheetView workbookViewId="0">
      <selection activeCell="F1" sqref="F1"/>
    </sheetView>
  </sheetViews>
  <sheetFormatPr defaultRowHeight="14.4"/>
  <sheetData>
    <row r="1" spans="4:9">
      <c r="D1" t="s">
        <v>95</v>
      </c>
      <c r="E1" t="s">
        <v>165</v>
      </c>
      <c r="G1" t="s">
        <v>95</v>
      </c>
      <c r="H1" t="s">
        <v>166</v>
      </c>
    </row>
    <row r="2" spans="4:9">
      <c r="D2" s="24">
        <v>1.1919999999999997</v>
      </c>
      <c r="E2" s="2">
        <v>0.28760000000000008</v>
      </c>
      <c r="G2">
        <v>0.2</v>
      </c>
      <c r="H2">
        <f>1-EXP(-$I$2*G2)</f>
        <v>5.823546641575128E-2</v>
      </c>
      <c r="I2">
        <v>0.3</v>
      </c>
    </row>
    <row r="3" spans="4:9">
      <c r="D3" s="24">
        <v>4.0679999999999996</v>
      </c>
      <c r="E3" s="2">
        <v>0.66779999999999995</v>
      </c>
      <c r="G3">
        <v>0.5</v>
      </c>
      <c r="H3">
        <f t="shared" ref="H3:H15" si="0">1-EXP(-$I$2*G3)</f>
        <v>0.13929202357494219</v>
      </c>
    </row>
    <row r="4" spans="4:9">
      <c r="G4">
        <f>G3+0.5</f>
        <v>1</v>
      </c>
      <c r="H4">
        <f t="shared" si="0"/>
        <v>0.25918177931828212</v>
      </c>
    </row>
    <row r="5" spans="4:9">
      <c r="D5" s="24">
        <v>5.6620000000000008</v>
      </c>
      <c r="E5" s="2">
        <v>0.83260000000000001</v>
      </c>
      <c r="G5">
        <f t="shared" ref="G5:G15" si="1">G4+0.5</f>
        <v>1.5</v>
      </c>
      <c r="H5">
        <f t="shared" si="0"/>
        <v>0.36237184837822667</v>
      </c>
    </row>
    <row r="6" spans="4:9">
      <c r="G6">
        <f t="shared" si="1"/>
        <v>2</v>
      </c>
      <c r="H6">
        <f t="shared" si="0"/>
        <v>0.45118836390597361</v>
      </c>
    </row>
    <row r="7" spans="4:9">
      <c r="D7" s="25">
        <v>4.4820000000000002</v>
      </c>
      <c r="E7" s="2">
        <v>0.80959999999999999</v>
      </c>
      <c r="G7">
        <f t="shared" si="1"/>
        <v>2.5</v>
      </c>
      <c r="H7">
        <f t="shared" si="0"/>
        <v>0.52763344725898531</v>
      </c>
    </row>
    <row r="8" spans="4:9">
      <c r="D8" s="2"/>
      <c r="E8" s="2"/>
      <c r="G8">
        <f t="shared" si="1"/>
        <v>3</v>
      </c>
      <c r="H8">
        <f t="shared" si="0"/>
        <v>0.59343034025940078</v>
      </c>
    </row>
    <row r="9" spans="4:9">
      <c r="D9" s="2"/>
      <c r="E9" s="2"/>
      <c r="G9">
        <f t="shared" si="1"/>
        <v>3.5</v>
      </c>
      <c r="H9">
        <f t="shared" si="0"/>
        <v>0.65006225088884473</v>
      </c>
    </row>
    <row r="10" spans="4:9">
      <c r="D10" s="24">
        <v>0.79599999999999993</v>
      </c>
      <c r="E10" s="2">
        <v>0.2238</v>
      </c>
      <c r="G10">
        <f t="shared" si="1"/>
        <v>4</v>
      </c>
      <c r="H10">
        <f t="shared" si="0"/>
        <v>0.69880578808779781</v>
      </c>
    </row>
    <row r="11" spans="4:9">
      <c r="D11" s="24">
        <v>1.2240000000000002</v>
      </c>
      <c r="E11" s="2">
        <v>0.34360000000000002</v>
      </c>
      <c r="G11">
        <f t="shared" si="1"/>
        <v>4.5</v>
      </c>
      <c r="H11">
        <f t="shared" si="0"/>
        <v>0.74075973935410844</v>
      </c>
    </row>
    <row r="12" spans="4:9">
      <c r="G12">
        <f t="shared" si="1"/>
        <v>5</v>
      </c>
      <c r="H12">
        <f t="shared" si="0"/>
        <v>0.77686983985157021</v>
      </c>
    </row>
    <row r="13" spans="4:9">
      <c r="D13" s="24">
        <v>3.6719999999999997</v>
      </c>
      <c r="E13" s="2">
        <v>0.63280000000000003</v>
      </c>
      <c r="G13">
        <f t="shared" si="1"/>
        <v>5.5</v>
      </c>
      <c r="H13">
        <f t="shared" si="0"/>
        <v>0.80795009137924589</v>
      </c>
    </row>
    <row r="14" spans="4:9">
      <c r="G14">
        <f t="shared" si="1"/>
        <v>6</v>
      </c>
      <c r="H14">
        <f t="shared" si="0"/>
        <v>0.83470111177841344</v>
      </c>
    </row>
    <row r="15" spans="4:9">
      <c r="D15" s="25">
        <v>3.5200000000000005</v>
      </c>
      <c r="E15" s="2">
        <v>0.68799999999999994</v>
      </c>
      <c r="G15">
        <f t="shared" si="1"/>
        <v>6.5</v>
      </c>
      <c r="H15">
        <f t="shared" si="0"/>
        <v>0.85772592841348638</v>
      </c>
    </row>
    <row r="16" spans="4:9">
      <c r="D16" s="2"/>
      <c r="E16" s="2"/>
    </row>
    <row r="17" spans="4:9">
      <c r="D17" s="2"/>
      <c r="E17" s="2"/>
    </row>
    <row r="18" spans="4:9">
      <c r="D18" s="24">
        <v>1.232</v>
      </c>
      <c r="E18" s="2">
        <v>0.31379999999999997</v>
      </c>
      <c r="G18" t="s">
        <v>95</v>
      </c>
      <c r="H18" t="s">
        <v>166</v>
      </c>
    </row>
    <row r="19" spans="4:9">
      <c r="D19" s="24">
        <v>3.1719999999999997</v>
      </c>
      <c r="E19" s="2">
        <v>0.66200000000000003</v>
      </c>
      <c r="G19">
        <v>0.2</v>
      </c>
      <c r="H19">
        <f>1-EXP(-$I$19*G19)</f>
        <v>7.1328306158712773E-2</v>
      </c>
      <c r="I19">
        <v>0.37</v>
      </c>
    </row>
    <row r="20" spans="4:9">
      <c r="G20">
        <v>0.5</v>
      </c>
      <c r="H20">
        <f t="shared" ref="H20:H32" si="2">1-EXP(-$I$19*G20)</f>
        <v>0.16889571614787435</v>
      </c>
    </row>
    <row r="21" spans="4:9">
      <c r="D21" s="24">
        <v>5.74</v>
      </c>
      <c r="E21" s="2">
        <v>0.90239999999999998</v>
      </c>
      <c r="G21">
        <f>G20+0.5</f>
        <v>1</v>
      </c>
      <c r="H21">
        <f t="shared" si="2"/>
        <v>0.30926566936264532</v>
      </c>
    </row>
    <row r="22" spans="4:9">
      <c r="G22">
        <f t="shared" ref="G22:G32" si="3">G21+0.5</f>
        <v>1.5</v>
      </c>
      <c r="H22">
        <f t="shared" si="2"/>
        <v>0.42592773880356394</v>
      </c>
    </row>
    <row r="23" spans="4:9">
      <c r="D23" s="25">
        <v>3.9899999999999998</v>
      </c>
      <c r="E23" s="2">
        <v>0.81</v>
      </c>
      <c r="G23">
        <f t="shared" si="3"/>
        <v>2</v>
      </c>
      <c r="H23">
        <f t="shared" si="2"/>
        <v>0.52288608447896556</v>
      </c>
    </row>
    <row r="24" spans="4:9">
      <c r="D24" s="2"/>
      <c r="E24" s="2"/>
      <c r="G24">
        <f t="shared" si="3"/>
        <v>2.5</v>
      </c>
      <c r="H24">
        <f t="shared" si="2"/>
        <v>0.6034685809250071</v>
      </c>
    </row>
    <row r="25" spans="4:9">
      <c r="D25" s="2"/>
      <c r="E25" s="2"/>
      <c r="G25">
        <f t="shared" si="3"/>
        <v>3</v>
      </c>
      <c r="H25">
        <f t="shared" si="2"/>
        <v>0.67044103892481088</v>
      </c>
    </row>
    <row r="26" spans="4:9">
      <c r="D26" s="24">
        <v>0.85</v>
      </c>
      <c r="E26" s="2">
        <v>0.24500000000000011</v>
      </c>
      <c r="G26">
        <f t="shared" si="3"/>
        <v>3.5</v>
      </c>
      <c r="H26">
        <f t="shared" si="2"/>
        <v>0.72610213566855442</v>
      </c>
    </row>
    <row r="27" spans="4:9">
      <c r="D27" s="24">
        <v>1.1719999999999999</v>
      </c>
      <c r="E27" s="2">
        <v>0.35859999999999992</v>
      </c>
      <c r="G27">
        <f t="shared" si="3"/>
        <v>4</v>
      </c>
      <c r="H27">
        <f t="shared" si="2"/>
        <v>0.77236231161618729</v>
      </c>
    </row>
    <row r="28" spans="4:9">
      <c r="G28">
        <f t="shared" si="3"/>
        <v>4.5</v>
      </c>
      <c r="H28">
        <f t="shared" si="2"/>
        <v>0.81080934201801802</v>
      </c>
    </row>
    <row r="29" spans="4:9">
      <c r="D29" s="24">
        <v>4.0600000000000005</v>
      </c>
      <c r="E29" s="2">
        <v>0.74560000000000004</v>
      </c>
      <c r="G29">
        <f t="shared" si="3"/>
        <v>5</v>
      </c>
      <c r="H29">
        <f t="shared" si="2"/>
        <v>0.84276283368637239</v>
      </c>
    </row>
    <row r="30" spans="4:9">
      <c r="G30">
        <f t="shared" si="3"/>
        <v>5.5</v>
      </c>
      <c r="H30">
        <f t="shared" si="2"/>
        <v>0.86931951749597491</v>
      </c>
    </row>
    <row r="31" spans="4:9">
      <c r="D31" s="25">
        <v>3.0020000000000002</v>
      </c>
      <c r="E31" s="2">
        <v>0.68419999999999992</v>
      </c>
      <c r="G31">
        <f t="shared" si="3"/>
        <v>6</v>
      </c>
      <c r="H31">
        <f t="shared" si="2"/>
        <v>0.891390891175042</v>
      </c>
    </row>
    <row r="32" spans="4:9">
      <c r="G32">
        <f t="shared" si="3"/>
        <v>6.5</v>
      </c>
      <c r="H32">
        <f t="shared" si="2"/>
        <v>0.90973450439021564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/>
  <sheetData>
    <row r="1" spans="1:23">
      <c r="B1" t="s">
        <v>75</v>
      </c>
      <c r="F1" t="s">
        <v>75</v>
      </c>
      <c r="J1" t="s">
        <v>75</v>
      </c>
      <c r="M1" s="5"/>
      <c r="N1" t="s">
        <v>75</v>
      </c>
      <c r="R1" t="s">
        <v>75</v>
      </c>
      <c r="V1" t="s">
        <v>75</v>
      </c>
    </row>
    <row r="2" spans="1:2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>
      <c r="B11" t="s">
        <v>76</v>
      </c>
      <c r="F11" t="s">
        <v>76</v>
      </c>
      <c r="J11" t="s">
        <v>76</v>
      </c>
      <c r="N11" t="s">
        <v>76</v>
      </c>
      <c r="R11" t="s">
        <v>76</v>
      </c>
      <c r="V11" t="s">
        <v>76</v>
      </c>
    </row>
    <row r="12" spans="1:2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>
      <c r="B21" t="s">
        <v>77</v>
      </c>
      <c r="F21" t="s">
        <v>77</v>
      </c>
      <c r="J21" t="s">
        <v>77</v>
      </c>
      <c r="N21" t="s">
        <v>77</v>
      </c>
      <c r="R21" t="s">
        <v>77</v>
      </c>
      <c r="V21" t="s">
        <v>77</v>
      </c>
    </row>
    <row r="22" spans="1:2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>
      <c r="B31" t="s">
        <v>78</v>
      </c>
      <c r="F31" t="s">
        <v>78</v>
      </c>
      <c r="J31" t="s">
        <v>78</v>
      </c>
      <c r="N31" t="s">
        <v>78</v>
      </c>
      <c r="R31" t="s">
        <v>78</v>
      </c>
      <c r="V31" t="s">
        <v>78</v>
      </c>
    </row>
    <row r="32" spans="1:2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/>
  <sheetData>
    <row r="1" spans="1:2">
      <c r="A1">
        <v>14</v>
      </c>
      <c r="B1">
        <v>3.3238030118388898E-2</v>
      </c>
    </row>
    <row r="2" spans="1:2">
      <c r="A2">
        <v>21</v>
      </c>
      <c r="B2">
        <v>0.109379049467607</v>
      </c>
    </row>
    <row r="3" spans="1:2">
      <c r="A3">
        <v>28</v>
      </c>
      <c r="B3">
        <v>0.290782791382457</v>
      </c>
    </row>
    <row r="4" spans="1:2">
      <c r="A4">
        <v>36</v>
      </c>
      <c r="B4">
        <v>0.49097468445169801</v>
      </c>
    </row>
    <row r="5" spans="1:2">
      <c r="A5">
        <v>50</v>
      </c>
      <c r="B5">
        <v>0.82121824528124998</v>
      </c>
    </row>
    <row r="6" spans="1:2">
      <c r="A6">
        <v>57</v>
      </c>
      <c r="B6">
        <v>0.94371825906667095</v>
      </c>
    </row>
    <row r="7" spans="1:2">
      <c r="A7">
        <v>66</v>
      </c>
      <c r="B7">
        <v>0.980960954171744</v>
      </c>
    </row>
    <row r="8" spans="1:2">
      <c r="A8">
        <v>14</v>
      </c>
      <c r="B8">
        <v>9.7134837966153798E-2</v>
      </c>
    </row>
    <row r="9" spans="1:2">
      <c r="A9">
        <v>21</v>
      </c>
      <c r="B9">
        <v>0.38504888310513802</v>
      </c>
    </row>
    <row r="10" spans="1:2">
      <c r="A10">
        <v>28</v>
      </c>
      <c r="B10">
        <v>0.66669193993967402</v>
      </c>
    </row>
    <row r="11" spans="1:2">
      <c r="A11">
        <v>36</v>
      </c>
      <c r="B11">
        <v>0.82806270712595997</v>
      </c>
    </row>
    <row r="12" spans="1:2">
      <c r="A12">
        <v>50</v>
      </c>
      <c r="B12">
        <v>0.94903116056707604</v>
      </c>
    </row>
    <row r="13" spans="1:2">
      <c r="A13">
        <v>57</v>
      </c>
      <c r="B13">
        <v>0.96878842686282296</v>
      </c>
    </row>
    <row r="14" spans="1:2">
      <c r="A14">
        <v>66</v>
      </c>
      <c r="B14">
        <v>0.98848228021902196</v>
      </c>
    </row>
    <row r="15" spans="1:2">
      <c r="A15">
        <v>14</v>
      </c>
      <c r="B15">
        <v>0.17231777051132799</v>
      </c>
    </row>
    <row r="16" spans="1:2">
      <c r="A16">
        <v>21</v>
      </c>
      <c r="B16">
        <v>0.52665686982701998</v>
      </c>
    </row>
    <row r="17" spans="1:2">
      <c r="A17">
        <v>28</v>
      </c>
      <c r="B17">
        <v>0.78575800519434602</v>
      </c>
    </row>
    <row r="18" spans="1:2">
      <c r="A18">
        <v>36</v>
      </c>
      <c r="B18">
        <v>0.88946711074104901</v>
      </c>
    </row>
    <row r="19" spans="1:2">
      <c r="A19">
        <v>50</v>
      </c>
      <c r="B19">
        <v>0.96907792071728205</v>
      </c>
    </row>
    <row r="20" spans="1:2">
      <c r="A20">
        <v>57</v>
      </c>
      <c r="B20">
        <v>0.98757933510154305</v>
      </c>
    </row>
    <row r="21" spans="1:2">
      <c r="A21">
        <v>66</v>
      </c>
      <c r="B21">
        <v>0.98</v>
      </c>
    </row>
    <row r="22" spans="1:2">
      <c r="A22">
        <v>14</v>
      </c>
      <c r="B22">
        <v>0.22119398293916201</v>
      </c>
    </row>
    <row r="23" spans="1:2">
      <c r="A23">
        <v>21</v>
      </c>
      <c r="B23">
        <v>0.62816857916416202</v>
      </c>
    </row>
    <row r="24" spans="1:2">
      <c r="A24">
        <v>28</v>
      </c>
      <c r="B24">
        <v>0.84465346207078995</v>
      </c>
    </row>
    <row r="25" spans="1:2">
      <c r="A25">
        <v>36</v>
      </c>
      <c r="B25">
        <v>0.91580140170167201</v>
      </c>
    </row>
    <row r="26" spans="1:2">
      <c r="A26">
        <v>50</v>
      </c>
      <c r="B26">
        <v>0.98663503371914096</v>
      </c>
    </row>
    <row r="27" spans="1:2">
      <c r="A27">
        <v>57</v>
      </c>
      <c r="B27">
        <v>0.98884070118168599</v>
      </c>
    </row>
    <row r="28" spans="1:2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8"/>
  <sheetViews>
    <sheetView topLeftCell="A21" zoomScaleNormal="100" workbookViewId="0">
      <selection activeCell="A48" sqref="A48"/>
    </sheetView>
  </sheetViews>
  <sheetFormatPr defaultColWidth="8.5546875" defaultRowHeight="14.4"/>
  <sheetData>
    <row r="1" spans="1:22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0" spans="14:32">
      <c r="AC20" t="s">
        <v>162</v>
      </c>
      <c r="AD20" t="s">
        <v>95</v>
      </c>
      <c r="AE20" t="s">
        <v>163</v>
      </c>
      <c r="AF20" t="s">
        <v>164</v>
      </c>
    </row>
    <row r="21" spans="14:32">
      <c r="N21" t="s">
        <v>79</v>
      </c>
      <c r="O21" t="s">
        <v>80</v>
      </c>
      <c r="P21" t="s">
        <v>81</v>
      </c>
      <c r="Q21" t="s">
        <v>82</v>
      </c>
      <c r="R21" t="s">
        <v>83</v>
      </c>
      <c r="S21" t="s">
        <v>84</v>
      </c>
      <c r="T21" t="s">
        <v>85</v>
      </c>
      <c r="U21" t="s">
        <v>86</v>
      </c>
      <c r="V21" t="s">
        <v>87</v>
      </c>
      <c r="X21" t="s">
        <v>88</v>
      </c>
      <c r="Y21" t="s">
        <v>89</v>
      </c>
      <c r="AC21">
        <v>7</v>
      </c>
      <c r="AD21">
        <v>0.111254763873288</v>
      </c>
      <c r="AE21">
        <v>-3.4965924100834302E-2</v>
      </c>
      <c r="AF21">
        <f>-(EXP(AE21)-1)</f>
        <v>3.4361679309014348E-2</v>
      </c>
    </row>
    <row r="22" spans="14:32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  <c r="AC22">
        <v>7</v>
      </c>
      <c r="AD22">
        <v>0.30452885004957397</v>
      </c>
      <c r="AE22">
        <v>-0.111641144054257</v>
      </c>
      <c r="AF22">
        <f t="shared" ref="AF22:AF48" si="5">-(EXP(AE22)-1)</f>
        <v>0.10563485182876242</v>
      </c>
    </row>
    <row r="23" spans="14:32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  <c r="AC23">
        <v>7</v>
      </c>
      <c r="AD23">
        <v>0.42694021812528199</v>
      </c>
      <c r="AE23">
        <v>-0.14854654514191901</v>
      </c>
      <c r="AF23">
        <f t="shared" si="5"/>
        <v>0.13804011380844361</v>
      </c>
    </row>
    <row r="24" spans="14:32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  <c r="AC24">
        <v>7</v>
      </c>
      <c r="AD24">
        <v>0.64544759821731501</v>
      </c>
      <c r="AE24">
        <v>-0.30855076139623899</v>
      </c>
      <c r="AF24">
        <f t="shared" si="5"/>
        <v>0.26548933353414206</v>
      </c>
    </row>
    <row r="25" spans="14:32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  <c r="AC25">
        <v>7</v>
      </c>
      <c r="AD25">
        <v>0.69283105007790202</v>
      </c>
      <c r="AE25">
        <v>-0.28973836165580202</v>
      </c>
      <c r="AF25">
        <f t="shared" si="5"/>
        <v>0.25154063236730584</v>
      </c>
    </row>
    <row r="26" spans="14:32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  <c r="AC26">
        <v>7</v>
      </c>
      <c r="AD26">
        <v>0.85387055440450299</v>
      </c>
      <c r="AE26">
        <v>-0.41191223603118698</v>
      </c>
      <c r="AF26">
        <f t="shared" si="5"/>
        <v>0.33761759318991447</v>
      </c>
    </row>
    <row r="27" spans="14:32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  <c r="AC27">
        <v>7</v>
      </c>
      <c r="AD27">
        <v>0.91716377842265895</v>
      </c>
      <c r="AE27">
        <v>-0.38094384805673498</v>
      </c>
      <c r="AF27">
        <f t="shared" si="5"/>
        <v>0.31678374753693839</v>
      </c>
    </row>
    <row r="28" spans="14:32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  <c r="AC28">
        <v>4</v>
      </c>
      <c r="AD28">
        <v>8.7627269942388994E-2</v>
      </c>
      <c r="AE28">
        <v>-9.8236090478182395E-2</v>
      </c>
      <c r="AF28">
        <f t="shared" si="5"/>
        <v>9.3565122153576374E-2</v>
      </c>
    </row>
    <row r="29" spans="14:32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  <c r="AC29">
        <v>4</v>
      </c>
      <c r="AD29">
        <v>0.29573894797866801</v>
      </c>
      <c r="AE29">
        <v>-0.21748757357857801</v>
      </c>
      <c r="AF29">
        <f t="shared" si="5"/>
        <v>0.19546239761899153</v>
      </c>
    </row>
    <row r="30" spans="14:32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  <c r="AC30">
        <v>4</v>
      </c>
      <c r="AD30">
        <v>0.46773741958647702</v>
      </c>
      <c r="AE30">
        <v>-0.23737511817040899</v>
      </c>
      <c r="AF30">
        <f t="shared" si="5"/>
        <v>0.21130462144684181</v>
      </c>
    </row>
    <row r="31" spans="14:32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  <c r="AC31">
        <v>4</v>
      </c>
      <c r="AD31">
        <v>0.67880376959487698</v>
      </c>
      <c r="AE31">
        <v>-0.434369060598774</v>
      </c>
      <c r="AF31">
        <f t="shared" si="5"/>
        <v>0.35232681928036014</v>
      </c>
    </row>
    <row r="32" spans="14:32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  <c r="AC32">
        <v>4</v>
      </c>
      <c r="AD32">
        <v>0.85709203622025998</v>
      </c>
      <c r="AE32">
        <v>-0.59032040238877104</v>
      </c>
      <c r="AF32">
        <f t="shared" si="5"/>
        <v>0.44585029460174197</v>
      </c>
    </row>
    <row r="33" spans="15:32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  <c r="AC33">
        <v>4</v>
      </c>
      <c r="AD33">
        <v>0.98757687252748005</v>
      </c>
      <c r="AE33">
        <v>-0.44366590137258799</v>
      </c>
      <c r="AF33">
        <f t="shared" si="5"/>
        <v>0.35832023065126994</v>
      </c>
    </row>
    <row r="34" spans="15:32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  <c r="AC34">
        <v>4</v>
      </c>
      <c r="AD34">
        <v>1.07148856835108</v>
      </c>
      <c r="AE34">
        <v>-0.503030762186786</v>
      </c>
      <c r="AF34">
        <f t="shared" si="5"/>
        <v>0.3953048076384521</v>
      </c>
    </row>
    <row r="35" spans="15:32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  <c r="AC35">
        <v>2</v>
      </c>
      <c r="AD35">
        <v>0.134734030113278</v>
      </c>
      <c r="AE35">
        <v>-9.3548142707032905E-2</v>
      </c>
      <c r="AF35">
        <f t="shared" si="5"/>
        <v>8.9305826911956432E-2</v>
      </c>
    </row>
    <row r="36" spans="15:32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  <c r="AC36">
        <v>2</v>
      </c>
      <c r="AD36">
        <v>0.33840381834531702</v>
      </c>
      <c r="AE36">
        <v>-0.21097609581437901</v>
      </c>
      <c r="AF36">
        <f t="shared" si="5"/>
        <v>0.19020657589775958</v>
      </c>
    </row>
    <row r="37" spans="15:32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  <c r="AC37">
        <v>2</v>
      </c>
      <c r="AD37">
        <v>0.55760292766159203</v>
      </c>
      <c r="AE37">
        <v>-0.33566918214548003</v>
      </c>
      <c r="AF37">
        <f t="shared" si="5"/>
        <v>0.28514044499263558</v>
      </c>
    </row>
    <row r="38" spans="15:32">
      <c r="AC38">
        <v>2</v>
      </c>
      <c r="AD38">
        <v>0.83840546531966098</v>
      </c>
      <c r="AE38">
        <v>-0.858511069314562</v>
      </c>
      <c r="AF38">
        <f t="shared" si="5"/>
        <v>0.57620738938299365</v>
      </c>
    </row>
    <row r="39" spans="15:32">
      <c r="AC39">
        <v>2</v>
      </c>
      <c r="AD39">
        <v>1.1400241117043799</v>
      </c>
      <c r="AE39">
        <v>-0.77588302529423203</v>
      </c>
      <c r="AF39">
        <f t="shared" si="5"/>
        <v>0.53970285253253558</v>
      </c>
    </row>
    <row r="40" spans="15:32">
      <c r="AC40">
        <v>2</v>
      </c>
      <c r="AD40">
        <v>1.3506507195630899</v>
      </c>
      <c r="AE40">
        <v>-0.88103904317378501</v>
      </c>
      <c r="AF40">
        <f t="shared" si="5"/>
        <v>0.58564784184689356</v>
      </c>
    </row>
    <row r="41" spans="15:32">
      <c r="AC41">
        <v>2</v>
      </c>
      <c r="AD41">
        <v>1.53370203598968</v>
      </c>
      <c r="AE41">
        <v>-0.90813374749248099</v>
      </c>
      <c r="AF41">
        <f t="shared" si="5"/>
        <v>0.59672386271216249</v>
      </c>
    </row>
    <row r="42" spans="15:32">
      <c r="AC42">
        <v>1</v>
      </c>
      <c r="AD42">
        <v>0.126289992654494</v>
      </c>
      <c r="AE42">
        <v>-0.18173900726974401</v>
      </c>
      <c r="AF42">
        <f t="shared" si="5"/>
        <v>0.16618106730071758</v>
      </c>
    </row>
    <row r="43" spans="15:32">
      <c r="AC43">
        <v>1</v>
      </c>
      <c r="AD43">
        <v>0.33205967317441099</v>
      </c>
      <c r="AE43">
        <v>-0.306258173110179</v>
      </c>
      <c r="AF43">
        <f t="shared" si="5"/>
        <v>0.26380347122853154</v>
      </c>
    </row>
    <row r="44" spans="15:32">
      <c r="AC44">
        <v>1</v>
      </c>
      <c r="AD44">
        <v>0.70132449676698905</v>
      </c>
      <c r="AE44">
        <v>-0.42759670209857398</v>
      </c>
      <c r="AF44">
        <f t="shared" si="5"/>
        <v>0.34792565801012576</v>
      </c>
    </row>
    <row r="45" spans="15:32">
      <c r="AC45">
        <v>1</v>
      </c>
      <c r="AD45">
        <v>1.21297684024678</v>
      </c>
      <c r="AE45">
        <v>-0.93753421589198505</v>
      </c>
      <c r="AF45">
        <f t="shared" si="5"/>
        <v>0.60840777222979503</v>
      </c>
    </row>
    <row r="46" spans="15:32">
      <c r="AC46">
        <v>1</v>
      </c>
      <c r="AD46">
        <v>1.3601125871661099</v>
      </c>
      <c r="AE46">
        <v>-0.96946180172405305</v>
      </c>
      <c r="AF46">
        <f t="shared" si="5"/>
        <v>0.62071288514710188</v>
      </c>
    </row>
    <row r="47" spans="15:32">
      <c r="AC47">
        <v>1</v>
      </c>
      <c r="AD47">
        <v>1.4466676768109299</v>
      </c>
      <c r="AE47">
        <v>-1.12245913033166</v>
      </c>
      <c r="AF47">
        <f t="shared" si="5"/>
        <v>0.67452158416523356</v>
      </c>
    </row>
    <row r="48" spans="15:32">
      <c r="AC48">
        <v>1</v>
      </c>
      <c r="AD48">
        <v>1.8403357192501599</v>
      </c>
      <c r="AE48">
        <v>-1.3695000115288201</v>
      </c>
      <c r="AF48">
        <f t="shared" si="5"/>
        <v>0.74576595812977731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/>
  <sheetData>
    <row r="3" spans="3:6">
      <c r="C3" t="s">
        <v>90</v>
      </c>
      <c r="D3" t="s">
        <v>91</v>
      </c>
      <c r="E3" t="s">
        <v>92</v>
      </c>
      <c r="F3" t="s">
        <v>106</v>
      </c>
    </row>
    <row r="4" spans="3:6">
      <c r="C4">
        <v>1</v>
      </c>
      <c r="D4">
        <f t="shared" ref="D4:D28" si="0">0.1808*C4^2.443</f>
        <v>0.18079999999999999</v>
      </c>
      <c r="F4">
        <v>1</v>
      </c>
    </row>
    <row r="5" spans="3:6">
      <c r="C5">
        <f t="shared" ref="C5:C28" si="1">C4+1</f>
        <v>2</v>
      </c>
      <c r="D5">
        <f t="shared" si="0"/>
        <v>0.9831385045469534</v>
      </c>
      <c r="F5">
        <v>1</v>
      </c>
    </row>
    <row r="6" spans="3:6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/>
  <sheetData>
    <row r="1" spans="2:9">
      <c r="B1" t="s">
        <v>93</v>
      </c>
      <c r="C1" t="s">
        <v>94</v>
      </c>
      <c r="E1" t="s">
        <v>93</v>
      </c>
      <c r="F1" t="s">
        <v>95</v>
      </c>
      <c r="I1" t="s">
        <v>96</v>
      </c>
    </row>
    <row r="2" spans="2:9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/>
  <sheetData>
    <row r="1" spans="1:11">
      <c r="A1">
        <v>28.087146331139401</v>
      </c>
      <c r="B1">
        <v>0.59296189630416696</v>
      </c>
      <c r="F1" t="s">
        <v>97</v>
      </c>
      <c r="H1" t="s">
        <v>97</v>
      </c>
    </row>
    <row r="2" spans="1:11">
      <c r="A2">
        <v>41.896237768389902</v>
      </c>
      <c r="B2">
        <v>2.20414318557189</v>
      </c>
      <c r="E2" t="s">
        <v>93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>
      <c r="A25">
        <v>55.168275415605002</v>
      </c>
      <c r="B25">
        <v>0.633145484575102</v>
      </c>
    </row>
    <row r="26" spans="1:11">
      <c r="A26">
        <v>74.888676786707293</v>
      </c>
      <c r="B26">
        <v>3.56457211151411</v>
      </c>
    </row>
    <row r="27" spans="1:11">
      <c r="A27">
        <v>89.903176276278799</v>
      </c>
      <c r="B27">
        <v>5.7086233369575101</v>
      </c>
    </row>
    <row r="28" spans="1:11">
      <c r="A28">
        <v>105.794251662005</v>
      </c>
      <c r="B28">
        <v>5.9148464149659299</v>
      </c>
    </row>
    <row r="29" spans="1:11">
      <c r="A29">
        <v>42.0707628208852</v>
      </c>
      <c r="B29">
        <v>4.9368811573035701E-2</v>
      </c>
    </row>
    <row r="30" spans="1:11">
      <c r="A30">
        <v>54.969349390390597</v>
      </c>
      <c r="B30">
        <v>0.71235568982546105</v>
      </c>
    </row>
    <row r="31" spans="1:11">
      <c r="A31">
        <v>75.082722617377797</v>
      </c>
      <c r="B31">
        <v>3.0702490725140499</v>
      </c>
    </row>
    <row r="32" spans="1:11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/>
  <cols>
    <col min="1" max="1" width="10.109375" customWidth="1"/>
  </cols>
  <sheetData>
    <row r="1" spans="1:14">
      <c r="B1" t="s">
        <v>93</v>
      </c>
      <c r="C1" t="s">
        <v>96</v>
      </c>
      <c r="D1" t="s">
        <v>93</v>
      </c>
      <c r="E1" t="s">
        <v>104</v>
      </c>
      <c r="F1" t="s">
        <v>105</v>
      </c>
    </row>
    <row r="2" spans="1:14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>
      <c r="M6">
        <v>28.912577185570299</v>
      </c>
      <c r="N6">
        <v>90.993045173870598</v>
      </c>
    </row>
    <row r="7" spans="1:14">
      <c r="M7">
        <v>34.596035099122503</v>
      </c>
      <c r="N7">
        <v>70.331881702957403</v>
      </c>
    </row>
    <row r="8" spans="1:14">
      <c r="M8">
        <v>37.455313617159497</v>
      </c>
      <c r="N8">
        <v>62.654793630159197</v>
      </c>
    </row>
    <row r="9" spans="1:14">
      <c r="M9">
        <v>41.112122196945002</v>
      </c>
      <c r="N9">
        <v>55.564250893727603</v>
      </c>
    </row>
    <row r="10" spans="1:14">
      <c r="M10">
        <v>45.311667208319697</v>
      </c>
      <c r="N10">
        <v>50.5354566135846</v>
      </c>
    </row>
    <row r="11" spans="1:14">
      <c r="M11">
        <v>51.347416314592103</v>
      </c>
      <c r="N11">
        <v>43.140721481962899</v>
      </c>
    </row>
    <row r="12" spans="1:14">
      <c r="M12">
        <v>58.410139746506303</v>
      </c>
      <c r="N12">
        <v>31.024504387390301</v>
      </c>
    </row>
    <row r="13" spans="1:14">
      <c r="M13">
        <v>64.963275918101999</v>
      </c>
      <c r="N13">
        <v>21.858693532661601</v>
      </c>
    </row>
    <row r="14" spans="1:14">
      <c r="M14">
        <v>72.074748131296701</v>
      </c>
      <c r="N14">
        <v>17.1132921676958</v>
      </c>
    </row>
    <row r="15" spans="1:14">
      <c r="M15">
        <v>80.005199870003196</v>
      </c>
      <c r="N15">
        <v>16.197595060123501</v>
      </c>
    </row>
    <row r="16" spans="1:14">
      <c r="M16">
        <v>86.042898927526707</v>
      </c>
      <c r="N16">
        <v>9.0976925576860594</v>
      </c>
    </row>
    <row r="17" spans="13:14">
      <c r="M17">
        <v>96.830679233019097</v>
      </c>
      <c r="N17">
        <v>0.21007474813129001</v>
      </c>
    </row>
    <row r="18" spans="13:14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Kvalue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2021-03-05T02:56:58Z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