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6B27B07F-9C48-41C7-9429-6173D64FCF7B}" xr6:coauthVersionLast="47" xr6:coauthVersionMax="47" xr10:uidLastSave="{00000000-0000-0000-0000-000000000000}"/>
  <bookViews>
    <workbookView xWindow="-120" yWindow="-120" windowWidth="29040" windowHeight="15720" xr2:uid="{60C2E2F6-AD98-4042-9BF5-DA3DB7B4AD4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2" i="1" l="1"/>
  <c r="M2" i="1"/>
  <c r="D17" i="1"/>
  <c r="C17" i="1"/>
  <c r="J4" i="1"/>
  <c r="L4" i="1" s="1"/>
  <c r="J11" i="1"/>
  <c r="L11" i="1" s="1"/>
  <c r="J7" i="1"/>
  <c r="L7" i="1" s="1"/>
  <c r="J3" i="1"/>
  <c r="K3" i="1" s="1" a="1"/>
  <c r="K3" i="1" s="1"/>
  <c r="J6" i="1"/>
  <c r="K6" i="1" s="1" a="1"/>
  <c r="K6" i="1" s="1"/>
  <c r="H4" i="1"/>
  <c r="H11" i="1"/>
  <c r="H7" i="1"/>
  <c r="H3" i="1"/>
  <c r="H6" i="1"/>
  <c r="H8" i="1"/>
  <c r="J8" i="1" s="1"/>
  <c r="H10" i="1"/>
  <c r="J10" i="1" s="1"/>
  <c r="H14" i="1"/>
  <c r="J14" i="1" s="1"/>
  <c r="H2" i="1"/>
  <c r="H17" i="1" s="1"/>
  <c r="H9" i="1"/>
  <c r="J9" i="1" s="1"/>
  <c r="H13" i="1"/>
  <c r="J13" i="1" s="1"/>
  <c r="H12" i="1"/>
  <c r="J12" i="1" s="1"/>
  <c r="H15" i="1"/>
  <c r="J15" i="1" s="1"/>
  <c r="H5" i="1"/>
  <c r="J5" i="1" s="1"/>
  <c r="K10" i="1" l="1" a="1"/>
  <c r="K10" i="1" s="1"/>
  <c r="L10" i="1"/>
  <c r="K14" i="1" a="1"/>
  <c r="K14" i="1" s="1"/>
  <c r="L14" i="1"/>
  <c r="L8" i="1"/>
  <c r="K8" i="1" a="1"/>
  <c r="K8" i="1" s="1"/>
  <c r="K12" i="1" a="1"/>
  <c r="K12" i="1" s="1"/>
  <c r="L12" i="1"/>
  <c r="K13" i="1" a="1"/>
  <c r="K13" i="1" s="1"/>
  <c r="L13" i="1"/>
  <c r="L15" i="1"/>
  <c r="K15" i="1" a="1"/>
  <c r="K15" i="1" s="1"/>
  <c r="L9" i="1"/>
  <c r="K9" i="1" a="1"/>
  <c r="K9" i="1" s="1"/>
  <c r="L5" i="1"/>
  <c r="K5" i="1" a="1"/>
  <c r="K5" i="1" s="1"/>
  <c r="J2" i="1"/>
  <c r="K7" i="1" a="1"/>
  <c r="K7" i="1" s="1"/>
  <c r="K11" i="1" a="1"/>
  <c r="K11" i="1" s="1"/>
  <c r="K4" i="1" a="1"/>
  <c r="K4" i="1" s="1"/>
  <c r="L6" i="1"/>
  <c r="L3" i="1"/>
  <c r="L2" i="1" l="1"/>
  <c r="J17" i="1"/>
  <c r="K2" i="1" a="1"/>
  <c r="K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<sst xmlns="http://schemas.openxmlformats.org/spreadsheetml/2006/main" count="35" uniqueCount="35">
  <si>
    <t>何大美</t>
  </si>
  <si>
    <t>陳慢慢</t>
  </si>
  <si>
    <t>黃阿坤</t>
  </si>
  <si>
    <t>李大仁</t>
  </si>
  <si>
    <t>陳小奇</t>
  </si>
  <si>
    <t>羅小花</t>
  </si>
  <si>
    <t>李小君</t>
  </si>
  <si>
    <t>李大輝</t>
  </si>
  <si>
    <t>白阿國</t>
  </si>
  <si>
    <t>王小明</t>
  </si>
  <si>
    <t>李大月</t>
  </si>
  <si>
    <t>林大義</t>
  </si>
  <si>
    <t>宋小倫</t>
  </si>
  <si>
    <t>許亮亮</t>
  </si>
  <si>
    <t>number</t>
    <phoneticPr fontId="2" type="noConversion"/>
  </si>
  <si>
    <t>name</t>
    <phoneticPr fontId="2" type="noConversion"/>
  </si>
  <si>
    <t>Exam1</t>
    <phoneticPr fontId="2" type="noConversion"/>
  </si>
  <si>
    <t>Exam2</t>
    <phoneticPr fontId="2" type="noConversion"/>
  </si>
  <si>
    <t>Exam3</t>
    <phoneticPr fontId="2" type="noConversion"/>
  </si>
  <si>
    <t>Exam4</t>
    <phoneticPr fontId="2" type="noConversion"/>
  </si>
  <si>
    <t>Exam5</t>
    <phoneticPr fontId="2" type="noConversion"/>
  </si>
  <si>
    <t>Midterm</t>
    <phoneticPr fontId="2" type="noConversion"/>
  </si>
  <si>
    <t>Q1: Exam_Average</t>
    <phoneticPr fontId="2" type="noConversion"/>
  </si>
  <si>
    <t>Q2: overall score</t>
    <phoneticPr fontId="2" type="noConversion"/>
  </si>
  <si>
    <t>Q3</t>
    <phoneticPr fontId="2" type="noConversion"/>
  </si>
  <si>
    <t>Q4</t>
    <phoneticPr fontId="2" type="noConversion"/>
  </si>
  <si>
    <r>
      <t xml:space="preserve">Q5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</si>
  <si>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Q6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</si>
  <si>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Q7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</si>
  <si>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Q8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</si>
  <si>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Q9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</si>
  <si>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Q10 answer </t>
    </r>
    <r>
      <rPr>
        <sz val="12"/>
        <color theme="1"/>
        <rFont val="Wingdings"/>
        <charset val="2"/>
      </rPr>
      <t>ò</t>
    </r>
    <phoneticPr fontId="2" type="noConversion"/>
  </si>
  <si>
    <t>\\</t>
    <phoneticPr fontId="2" type="noConversion"/>
  </si>
  <si>
    <t>PASS</t>
    <phoneticPr fontId="2" type="noConversion"/>
  </si>
  <si>
    <t>FAIL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</si>
</sst>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1" formatCode="0.0"/>
  </numFmts>
  <fonts count="6">
    <font>
      <sz val="12"/>
      <color theme="1"/>
      <name val="新細明體"/>
      <family val="2"/>
      <charset val="136"/>
      <scheme val="minor"/>
    </font>
    <font>
      <sz val="12"/>
      <color theme="1"/>
      <name val="PMingLiu"/>
      <family val="1"/>
      <charset val="136"/>
    </font>
    <font>
      <sz val="9"/>
      <name val="新細明體"/>
      <family val="2"/>
      <charset val="136"/>
      <scheme val="minor"/>
    </font>
    <font>
      <sz val="12"/>
      <color rgb="FF000000"/>
      <name val="PMingLiu"/>
      <family val="1"/>
      <charset val="136"/>
    </font>
    <font>
      <sz val="12"/>
      <color theme="1"/>
      <name val="Wingdings"/>
      <charset val="2"/>
    </font>
    <font>
      <u/>
      <sz val="12"/>
      <color theme="10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>
      <alignment vertical="center"/>
    </xf>
    <xf numFmtId="181" fontId="0" fillId="0" borderId="0" xfId="0" applyNumberFormat="1">
      <alignment vertical="center"/>
    </xf>
    <xf numFmtId="0" fontId="5" fillId="0" borderId="0" xfId="1">
      <alignment vertical="center"/>
    </xf>
  </cellXfs>
  <cellStyles count="2">
    <cellStyle name="一般" xfId="0" builtinId="0"/>
    <cellStyle name="超連結" xfId="1" builtinId="8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overall scores with grade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工作表1!$J$1</c:f>
              <c:strCache>
                <c:ptCount val="1"/>
                <c:pt idx="0">
                  <c:v>Q2: overall score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9B1D9092-32A0-4C26-AA7E-C3D6FF19B510}" type="CELLRANGE">
                      <a:rPr lang="en-US" altLang="zh-TW"/>
                      <a:pPr/>
                      <a:t>[CELLRANGE]</a:t>
                    </a:fld>
                    <a:endParaRPr lang="zh-TW" alt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8978-438F-B7C0-A8EE6BD6473A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FAEC3A6E-9EBA-4B0B-BB16-945D2CC61A17}" type="CELLRANGE">
                      <a:rPr lang="en-US" altLang="zh-TW"/>
                      <a:pPr/>
                      <a:t>[CELLRANGE]</a:t>
                    </a:fld>
                    <a:endParaRPr lang="zh-TW" alt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8978-438F-B7C0-A8EE6BD6473A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6209B47B-D161-473F-BC46-AA20D111D42F}" type="CELLRANGE">
                      <a:rPr lang="en-US" altLang="zh-TW"/>
                      <a:pPr/>
                      <a:t>[CELLRANGE]</a:t>
                    </a:fld>
                    <a:endParaRPr lang="zh-TW" alt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8978-438F-B7C0-A8EE6BD6473A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D2AA0ABA-8CFD-4DF1-B492-E804CF991527}" type="CELLRANGE">
                      <a:rPr lang="en-US" altLang="zh-TW"/>
                      <a:pPr/>
                      <a:t>[CELLRANGE]</a:t>
                    </a:fld>
                    <a:endParaRPr lang="zh-TW" alt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8978-438F-B7C0-A8EE6BD6473A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E5DEB7B5-B5BA-4C77-AB7C-C82BCE92785C}" type="CELLRANGE">
                      <a:rPr lang="en-US" altLang="zh-TW"/>
                      <a:pPr/>
                      <a:t>[CELLRANGE]</a:t>
                    </a:fld>
                    <a:endParaRPr lang="zh-TW" alt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8978-438F-B7C0-A8EE6BD6473A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A7F25425-DF9B-49BB-B56E-EA3BBC0A9D36}" type="CELLRANGE">
                      <a:rPr lang="en-US" altLang="zh-TW"/>
                      <a:pPr/>
                      <a:t>[CELLRANGE]</a:t>
                    </a:fld>
                    <a:endParaRPr lang="zh-TW" alt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8978-438F-B7C0-A8EE6BD6473A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BB81A5BA-CEE0-466F-A187-E1075615AF9C}" type="CELLRANGE">
                      <a:rPr lang="en-US" altLang="zh-TW"/>
                      <a:pPr/>
                      <a:t>[CELLRANGE]</a:t>
                    </a:fld>
                    <a:endParaRPr lang="zh-TW" alt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8978-438F-B7C0-A8EE6BD6473A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425F94CE-EE96-439C-A97A-22C4299A03CB}" type="CELLRANGE">
                      <a:rPr lang="en-US" altLang="zh-TW"/>
                      <a:pPr/>
                      <a:t>[CELLRANGE]</a:t>
                    </a:fld>
                    <a:endParaRPr lang="zh-TW" alt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8978-438F-B7C0-A8EE6BD6473A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7AA01263-6EE9-4131-868D-14CD9CDC2539}" type="CELLRANGE">
                      <a:rPr lang="en-US" altLang="zh-TW"/>
                      <a:pPr/>
                      <a:t>[CELLRANGE]</a:t>
                    </a:fld>
                    <a:endParaRPr lang="zh-TW" alt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8978-438F-B7C0-A8EE6BD6473A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C31E30D8-7EEB-447B-AD49-708ECA7394B9}" type="CELLRANGE">
                      <a:rPr lang="en-US" altLang="zh-TW"/>
                      <a:pPr/>
                      <a:t>[CELLRANGE]</a:t>
                    </a:fld>
                    <a:endParaRPr lang="zh-TW" alt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8978-438F-B7C0-A8EE6BD6473A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A9DE3146-64D0-4FDE-8970-755F39EEB07F}" type="CELLRANGE">
                      <a:rPr lang="en-US" altLang="zh-TW"/>
                      <a:pPr/>
                      <a:t>[CELLRANGE]</a:t>
                    </a:fld>
                    <a:endParaRPr lang="zh-TW" alt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8978-438F-B7C0-A8EE6BD6473A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D86395A8-CA2D-45E4-92DA-9680EF9ECA52}" type="CELLRANGE">
                      <a:rPr lang="en-US" altLang="zh-TW"/>
                      <a:pPr/>
                      <a:t>[CELLRANGE]</a:t>
                    </a:fld>
                    <a:endParaRPr lang="zh-TW" alt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8978-438F-B7C0-A8EE6BD6473A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AF59BC65-4C3D-4ED2-BB96-02A7CF301439}" type="CELLRANGE">
                      <a:rPr lang="en-US" altLang="zh-TW"/>
                      <a:pPr/>
                      <a:t>[CELLRANGE]</a:t>
                    </a:fld>
                    <a:endParaRPr lang="zh-TW" alt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8978-438F-B7C0-A8EE6BD6473A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CFE59036-F22E-4278-8118-0EE23D045098}" type="CELLRANGE">
                      <a:rPr lang="en-US" altLang="zh-TW"/>
                      <a:pPr/>
                      <a:t>[CELLRANGE]</a:t>
                    </a:fld>
                    <a:endParaRPr lang="zh-TW" alt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8978-438F-B7C0-A8EE6BD6473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工作表1!$B$2:$B$15</c:f>
              <c:strCache>
                <c:ptCount val="14"/>
                <c:pt idx="0">
                  <c:v>王小明</c:v>
                </c:pt>
                <c:pt idx="1">
                  <c:v>陳小奇</c:v>
                </c:pt>
                <c:pt idx="2">
                  <c:v>陳慢慢</c:v>
                </c:pt>
                <c:pt idx="3">
                  <c:v>何大美</c:v>
                </c:pt>
                <c:pt idx="4">
                  <c:v>羅小花</c:v>
                </c:pt>
                <c:pt idx="5">
                  <c:v>李大仁</c:v>
                </c:pt>
                <c:pt idx="6">
                  <c:v>李小君</c:v>
                </c:pt>
                <c:pt idx="7">
                  <c:v>李大月</c:v>
                </c:pt>
                <c:pt idx="8">
                  <c:v>李大輝</c:v>
                </c:pt>
                <c:pt idx="9">
                  <c:v>黃阿坤</c:v>
                </c:pt>
                <c:pt idx="10">
                  <c:v>宋小倫</c:v>
                </c:pt>
                <c:pt idx="11">
                  <c:v>林大義</c:v>
                </c:pt>
                <c:pt idx="12">
                  <c:v>白阿國</c:v>
                </c:pt>
                <c:pt idx="13">
                  <c:v>許亮亮</c:v>
                </c:pt>
              </c:strCache>
            </c:strRef>
          </c:cat>
          <c:val>
            <c:numRef>
              <c:f>工作表1!$J$2:$J$15</c:f>
              <c:numCache>
                <c:formatCode>General</c:formatCode>
                <c:ptCount val="14"/>
                <c:pt idx="0">
                  <c:v>77.599999999999994</c:v>
                </c:pt>
                <c:pt idx="1">
                  <c:v>84.7</c:v>
                </c:pt>
                <c:pt idx="2">
                  <c:v>90</c:v>
                </c:pt>
                <c:pt idx="3">
                  <c:v>91.7</c:v>
                </c:pt>
                <c:pt idx="4">
                  <c:v>80.8</c:v>
                </c:pt>
                <c:pt idx="5">
                  <c:v>80.8</c:v>
                </c:pt>
                <c:pt idx="6">
                  <c:v>77.900000000000006</c:v>
                </c:pt>
                <c:pt idx="7">
                  <c:v>80.599999999999994</c:v>
                </c:pt>
                <c:pt idx="8">
                  <c:v>74.2</c:v>
                </c:pt>
                <c:pt idx="9">
                  <c:v>81.2</c:v>
                </c:pt>
                <c:pt idx="10">
                  <c:v>66.900000000000006</c:v>
                </c:pt>
                <c:pt idx="11">
                  <c:v>59</c:v>
                </c:pt>
                <c:pt idx="12">
                  <c:v>75.2</c:v>
                </c:pt>
                <c:pt idx="13">
                  <c:v>55.6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工作表1!$K$2:$K$15</c15:f>
                <c15:dlblRangeCache>
                  <c:ptCount val="14"/>
                  <c:pt idx="0">
                    <c:v>C</c:v>
                  </c:pt>
                  <c:pt idx="1">
                    <c:v>B</c:v>
                  </c:pt>
                  <c:pt idx="2">
                    <c:v>A</c:v>
                  </c:pt>
                  <c:pt idx="3">
                    <c:v>A</c:v>
                  </c:pt>
                  <c:pt idx="4">
                    <c:v>B</c:v>
                  </c:pt>
                  <c:pt idx="5">
                    <c:v>B</c:v>
                  </c:pt>
                  <c:pt idx="6">
                    <c:v>C</c:v>
                  </c:pt>
                  <c:pt idx="7">
                    <c:v>B</c:v>
                  </c:pt>
                  <c:pt idx="8">
                    <c:v>C</c:v>
                  </c:pt>
                  <c:pt idx="9">
                    <c:v>B</c:v>
                  </c:pt>
                  <c:pt idx="10">
                    <c:v>D</c:v>
                  </c:pt>
                  <c:pt idx="11">
                    <c:v>F</c:v>
                  </c:pt>
                  <c:pt idx="12">
                    <c:v>C</c:v>
                  </c:pt>
                  <c:pt idx="13">
                    <c:v>F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8978-438F-B7C0-A8EE6BD647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05024767"/>
        <c:axId val="605033087"/>
      </c:barChart>
      <c:catAx>
        <c:axId val="6050247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05033087"/>
        <c:crosses val="autoZero"/>
        <c:auto val="1"/>
        <c:lblAlgn val="ctr"/>
        <c:lblOffset val="100"/>
        <c:noMultiLvlLbl val="0"/>
      </c:catAx>
      <c:valAx>
        <c:axId val="6050330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050247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400" b="0" i="0" u="none" strike="noStrike" baseline="0">
                <a:effectLst/>
              </a:rPr>
              <a:t>"pass" and "fail" proportions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工作表1!$M$1:$N$1</c:f>
              <c:strCache>
                <c:ptCount val="2"/>
                <c:pt idx="0">
                  <c:v>PASS</c:v>
                </c:pt>
                <c:pt idx="1">
                  <c:v>FAIL</c:v>
                </c:pt>
              </c:strCache>
            </c:strRef>
          </c:cat>
          <c:val>
            <c:numRef>
              <c:f>工作表1!$M$2:$N$2</c:f>
              <c:numCache>
                <c:formatCode>General</c:formatCode>
                <c:ptCount val="2"/>
                <c:pt idx="0">
                  <c:v>12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D23-48C2-82FD-EE0015BBA8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308527</xdr:colOff>
      <xdr:row>24</xdr:row>
      <xdr:rowOff>118855</xdr:rowOff>
    </xdr:from>
    <xdr:to>
      <xdr:col>9</xdr:col>
      <xdr:colOff>1109869</xdr:colOff>
      <xdr:row>37</xdr:row>
      <xdr:rowOff>198782</xdr:rowOff>
    </xdr:to>
    <xdr:graphicFrame macro="">
      <xdr:nvGraphicFramePr>
        <xdr:cNvPr id="8" name="圖表 7">
          <a:extLst>
            <a:ext uri="{FF2B5EF4-FFF2-40B4-BE49-F238E27FC236}">
              <a16:creationId xmlns:a16="http://schemas.microsoft.com/office/drawing/2014/main" id="{601C4DDB-70ED-4845-9722-64E15EA785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940075</xdr:colOff>
      <xdr:row>16</xdr:row>
      <xdr:rowOff>139977</xdr:rowOff>
    </xdr:from>
    <xdr:to>
      <xdr:col>14</xdr:col>
      <xdr:colOff>534227</xdr:colOff>
      <xdr:row>29</xdr:row>
      <xdr:rowOff>191329</xdr:rowOff>
    </xdr:to>
    <xdr:graphicFrame macro="">
      <xdr:nvGraphicFramePr>
        <xdr:cNvPr id="15" name="圖表 14">
          <a:extLst>
            <a:ext uri="{FF2B5EF4-FFF2-40B4-BE49-F238E27FC236}">
              <a16:creationId xmlns:a16="http://schemas.microsoft.com/office/drawing/2014/main" id="{2CDCC884-5ADF-4F91-9479-802E8CE18E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\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1FA0D-67BD-4FEB-B956-7740A55D5973}">
  <dimension ref="A1:O24"/>
  <sheetViews>
    <sheetView tabSelected="1" topLeftCell="C1" zoomScale="115" zoomScaleNormal="115" workbookViewId="0">
      <selection activeCell="N34" sqref="N34"/>
    </sheetView>
  </sheetViews>
  <sheetFormatPr defaultRowHeight="16.5"/>
  <cols>
    <col min="3" max="4" width="13" bestFit="1" customWidth="1"/>
    <col min="8" max="8" width="18.625" bestFit="1" customWidth="1"/>
    <col min="10" max="10" width="16.125" bestFit="1" customWidth="1"/>
    <col min="11" max="11" width="24.25" customWidth="1"/>
    <col min="12" max="12" width="23" customWidth="1"/>
  </cols>
  <sheetData>
    <row r="1" spans="1:15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3" t="s">
        <v>22</v>
      </c>
      <c r="I1" s="1" t="s">
        <v>21</v>
      </c>
      <c r="J1" s="3" t="s">
        <v>23</v>
      </c>
      <c r="K1" s="3" t="s">
        <v>24</v>
      </c>
      <c r="L1" s="3" t="s">
        <v>25</v>
      </c>
      <c r="M1" s="3" t="s">
        <v>33</v>
      </c>
      <c r="N1" s="3" t="s">
        <v>34</v>
      </c>
    </row>
    <row r="2" spans="1:15">
      <c r="A2" s="1">
        <v>1</v>
      </c>
      <c r="B2" s="1" t="s">
        <v>9</v>
      </c>
      <c r="C2" s="1">
        <v>65</v>
      </c>
      <c r="D2" s="1">
        <v>54</v>
      </c>
      <c r="E2" s="1">
        <v>88</v>
      </c>
      <c r="F2" s="1">
        <v>92</v>
      </c>
      <c r="G2" s="1">
        <v>67</v>
      </c>
      <c r="H2" s="1">
        <f>AVERAGE(C2:G2)</f>
        <v>73.2</v>
      </c>
      <c r="I2" s="1">
        <v>82</v>
      </c>
      <c r="J2">
        <f>H2*50%+I2*50%</f>
        <v>77.599999999999994</v>
      </c>
      <c r="K2" t="str" cm="1">
        <f t="array" ref="K2">_xlfn.IFS(J2&gt;=90,"A",J2&gt;=80,"B",J2&gt;=70,"C",J2&gt;=60,"D",J2&lt;60,"F")</f>
        <v>C</v>
      </c>
      <c r="L2" t="str">
        <f>IF(J2&gt;=60,"pass","fail")</f>
        <v>pass</v>
      </c>
      <c r="M2">
        <f>COUNTIF(L2:L15, "pass")</f>
        <v>12</v>
      </c>
      <c r="N2">
        <f>COUNTIF(L2:L15, "fail")</f>
        <v>2</v>
      </c>
    </row>
    <row r="3" spans="1:15">
      <c r="A3" s="1">
        <v>2</v>
      </c>
      <c r="B3" s="1" t="s">
        <v>4</v>
      </c>
      <c r="C3" s="1">
        <v>78</v>
      </c>
      <c r="D3" s="1">
        <v>89</v>
      </c>
      <c r="E3" s="1">
        <v>90</v>
      </c>
      <c r="F3" s="1">
        <v>77</v>
      </c>
      <c r="G3" s="1">
        <v>73</v>
      </c>
      <c r="H3" s="1">
        <f>AVERAGE(C3:G3)</f>
        <v>81.400000000000006</v>
      </c>
      <c r="I3" s="1">
        <v>88</v>
      </c>
      <c r="J3">
        <f>H3*50%+I3*50%</f>
        <v>84.7</v>
      </c>
      <c r="K3" t="str" cm="1">
        <f t="array" ref="K3">_xlfn.IFS(J3&gt;=90,"A",J3&gt;=80,"B",J3&gt;=70,"C",J3&gt;=60,"D",J3&lt;60,"F")</f>
        <v>B</v>
      </c>
      <c r="L3" t="str">
        <f>IF(J3&gt;=60,"pass","fail")</f>
        <v>pass</v>
      </c>
    </row>
    <row r="4" spans="1:15">
      <c r="A4" s="1">
        <v>3</v>
      </c>
      <c r="B4" s="1" t="s">
        <v>1</v>
      </c>
      <c r="C4" s="1">
        <v>88</v>
      </c>
      <c r="D4" s="1">
        <v>96</v>
      </c>
      <c r="E4" s="1">
        <v>79</v>
      </c>
      <c r="F4" s="1">
        <v>82</v>
      </c>
      <c r="G4" s="1">
        <v>85</v>
      </c>
      <c r="H4" s="1">
        <f>AVERAGE(C4:G4)</f>
        <v>86</v>
      </c>
      <c r="I4" s="1">
        <v>94</v>
      </c>
      <c r="J4">
        <f>H4*50%+I4*50%</f>
        <v>90</v>
      </c>
      <c r="K4" t="str" cm="1">
        <f t="array" ref="K4">_xlfn.IFS(J4&gt;=90,"A",J4&gt;=80,"B",J4&gt;=70,"C",J4&gt;=60,"D",J4&lt;60,"F")</f>
        <v>A</v>
      </c>
      <c r="L4" t="str">
        <f>IF(J4&gt;=60,"pass","fail")</f>
        <v>pass</v>
      </c>
    </row>
    <row r="5" spans="1:15">
      <c r="A5" s="1">
        <v>4</v>
      </c>
      <c r="B5" s="1" t="s">
        <v>0</v>
      </c>
      <c r="C5" s="1">
        <v>98</v>
      </c>
      <c r="D5" s="1">
        <v>90</v>
      </c>
      <c r="E5" s="1">
        <v>95</v>
      </c>
      <c r="F5" s="1">
        <v>94</v>
      </c>
      <c r="G5" s="1">
        <v>95</v>
      </c>
      <c r="H5" s="1">
        <f>AVERAGE(C5:G5)</f>
        <v>94.4</v>
      </c>
      <c r="I5" s="1">
        <v>89</v>
      </c>
      <c r="J5">
        <f>H5*50%+I5*50%</f>
        <v>91.7</v>
      </c>
      <c r="K5" t="str" cm="1">
        <f t="array" ref="K5">_xlfn.IFS(J5&gt;=90,"A",J5&gt;=80,"B",J5&gt;=70,"C",J5&gt;=60,"D",J5&lt;60,"F")</f>
        <v>A</v>
      </c>
      <c r="L5" t="str">
        <f>IF(J5&gt;=60,"pass","fail")</f>
        <v>pass</v>
      </c>
    </row>
    <row r="6" spans="1:15">
      <c r="A6" s="1">
        <v>5</v>
      </c>
      <c r="B6" s="1" t="s">
        <v>5</v>
      </c>
      <c r="C6" s="1">
        <v>87</v>
      </c>
      <c r="D6" s="1">
        <v>76</v>
      </c>
      <c r="E6" s="1">
        <v>78</v>
      </c>
      <c r="F6" s="1">
        <v>82</v>
      </c>
      <c r="G6" s="1">
        <v>80</v>
      </c>
      <c r="H6" s="1">
        <f>AVERAGE(C6:G6)</f>
        <v>80.599999999999994</v>
      </c>
      <c r="I6" s="1">
        <v>81</v>
      </c>
      <c r="J6">
        <f>H6*50%+I6*50%</f>
        <v>80.8</v>
      </c>
      <c r="K6" t="str" cm="1">
        <f t="array" ref="K6">_xlfn.IFS(J6&gt;=90,"A",J6&gt;=80,"B",J6&gt;=70,"C",J6&gt;=60,"D",J6&lt;60,"F")</f>
        <v>B</v>
      </c>
      <c r="L6" t="str">
        <f>IF(J6&gt;=60,"pass","fail")</f>
        <v>pass</v>
      </c>
    </row>
    <row r="7" spans="1:15">
      <c r="A7" s="1">
        <v>6</v>
      </c>
      <c r="B7" s="1" t="s">
        <v>3</v>
      </c>
      <c r="C7" s="1">
        <v>67</v>
      </c>
      <c r="D7" s="1">
        <v>79</v>
      </c>
      <c r="E7" s="1">
        <v>82</v>
      </c>
      <c r="F7" s="1">
        <v>85</v>
      </c>
      <c r="G7" s="1">
        <v>95</v>
      </c>
      <c r="H7" s="1">
        <f>AVERAGE(C7:G7)</f>
        <v>81.599999999999994</v>
      </c>
      <c r="I7" s="1">
        <v>80</v>
      </c>
      <c r="J7">
        <f>H7*50%+I7*50%</f>
        <v>80.8</v>
      </c>
      <c r="K7" t="str" cm="1">
        <f t="array" ref="K7">_xlfn.IFS(J7&gt;=90,"A",J7&gt;=80,"B",J7&gt;=70,"C",J7&gt;=60,"D",J7&lt;60,"F")</f>
        <v>B</v>
      </c>
      <c r="L7" t="str">
        <f>IF(J7&gt;=60,"pass","fail")</f>
        <v>pass</v>
      </c>
    </row>
    <row r="8" spans="1:15">
      <c r="A8" s="1">
        <v>7</v>
      </c>
      <c r="B8" s="1" t="s">
        <v>6</v>
      </c>
      <c r="C8" s="1">
        <v>77</v>
      </c>
      <c r="D8" s="1">
        <v>80</v>
      </c>
      <c r="E8" s="1">
        <v>63</v>
      </c>
      <c r="F8" s="1">
        <v>85</v>
      </c>
      <c r="G8" s="1">
        <v>89</v>
      </c>
      <c r="H8" s="1">
        <f>AVERAGE(C8:G8)</f>
        <v>78.8</v>
      </c>
      <c r="I8" s="1">
        <v>77</v>
      </c>
      <c r="J8">
        <f>H8*50%+I8*50%</f>
        <v>77.900000000000006</v>
      </c>
      <c r="K8" t="str" cm="1">
        <f t="array" ref="K8">_xlfn.IFS(J8&gt;=90,"A",J8&gt;=80,"B",J8&gt;=70,"C",J8&gt;=60,"D",J8&lt;60,"F")</f>
        <v>C</v>
      </c>
      <c r="L8" t="str">
        <f>IF(J8&gt;=60,"pass","fail")</f>
        <v>pass</v>
      </c>
    </row>
    <row r="9" spans="1:15">
      <c r="A9" s="1">
        <v>8</v>
      </c>
      <c r="B9" s="1" t="s">
        <v>10</v>
      </c>
      <c r="C9" s="1">
        <v>72</v>
      </c>
      <c r="D9" s="1">
        <v>83</v>
      </c>
      <c r="E9" s="1">
        <v>62</v>
      </c>
      <c r="F9" s="2">
        <v>67</v>
      </c>
      <c r="G9" s="1">
        <v>82</v>
      </c>
      <c r="H9" s="1">
        <f>AVERAGE(C9:G9)</f>
        <v>73.2</v>
      </c>
      <c r="I9" s="1">
        <v>88</v>
      </c>
      <c r="J9">
        <f>H9*50%+I9*50%</f>
        <v>80.599999999999994</v>
      </c>
      <c r="K9" t="str" cm="1">
        <f t="array" ref="K9">_xlfn.IFS(J9&gt;=90,"A",J9&gt;=80,"B",J9&gt;=70,"C",J9&gt;=60,"D",J9&lt;60,"F")</f>
        <v>B</v>
      </c>
      <c r="L9" t="str">
        <f>IF(J9&gt;=60,"pass","fail")</f>
        <v>pass</v>
      </c>
    </row>
    <row r="10" spans="1:15">
      <c r="A10" s="1">
        <v>9</v>
      </c>
      <c r="B10" s="1" t="s">
        <v>7</v>
      </c>
      <c r="C10" s="1">
        <v>86</v>
      </c>
      <c r="D10" s="1">
        <v>92</v>
      </c>
      <c r="E10" s="1">
        <v>79</v>
      </c>
      <c r="F10" s="1">
        <v>73</v>
      </c>
      <c r="G10" s="1">
        <v>47</v>
      </c>
      <c r="H10" s="1">
        <f>AVERAGE(C10:G10)</f>
        <v>75.400000000000006</v>
      </c>
      <c r="I10" s="1">
        <v>73</v>
      </c>
      <c r="J10">
        <f>H10*50%+I10*50%</f>
        <v>74.2</v>
      </c>
      <c r="K10" t="str" cm="1">
        <f t="array" ref="K10">_xlfn.IFS(J10&gt;=90,"A",J10&gt;=80,"B",J10&gt;=70,"C",J10&gt;=60,"D",J10&lt;60,"F")</f>
        <v>C</v>
      </c>
      <c r="L10" t="str">
        <f>IF(J10&gt;=60,"pass","fail")</f>
        <v>pass</v>
      </c>
    </row>
    <row r="11" spans="1:15">
      <c r="A11" s="1">
        <v>10</v>
      </c>
      <c r="B11" s="1" t="s">
        <v>2</v>
      </c>
      <c r="C11" s="1">
        <v>90</v>
      </c>
      <c r="D11" s="1">
        <v>64</v>
      </c>
      <c r="E11" s="1">
        <v>91</v>
      </c>
      <c r="F11" s="1">
        <v>82</v>
      </c>
      <c r="G11" s="1">
        <v>85</v>
      </c>
      <c r="H11" s="1">
        <f>AVERAGE(C11:G11)</f>
        <v>82.4</v>
      </c>
      <c r="I11" s="1">
        <v>80</v>
      </c>
      <c r="J11">
        <f>H11*50%+I11*50%</f>
        <v>81.2</v>
      </c>
      <c r="K11" t="str" cm="1">
        <f t="array" ref="K11">_xlfn.IFS(J11&gt;=90,"A",J11&gt;=80,"B",J11&gt;=70,"C",J11&gt;=60,"D",J11&lt;60,"F")</f>
        <v>B</v>
      </c>
      <c r="L11" t="str">
        <f>IF(J11&gt;=60,"pass","fail")</f>
        <v>pass</v>
      </c>
    </row>
    <row r="12" spans="1:15">
      <c r="A12" s="1">
        <v>11</v>
      </c>
      <c r="B12" s="1" t="s">
        <v>12</v>
      </c>
      <c r="C12" s="1">
        <v>81</v>
      </c>
      <c r="D12" s="1">
        <v>55</v>
      </c>
      <c r="E12" s="1">
        <v>62</v>
      </c>
      <c r="F12" s="1">
        <v>47</v>
      </c>
      <c r="G12" s="1">
        <v>79</v>
      </c>
      <c r="H12" s="1">
        <f>AVERAGE(C12:G12)</f>
        <v>64.8</v>
      </c>
      <c r="I12" s="1">
        <v>69</v>
      </c>
      <c r="J12">
        <f>H12*50%+I12*50%</f>
        <v>66.900000000000006</v>
      </c>
      <c r="K12" t="str" cm="1">
        <f t="array" ref="K12">_xlfn.IFS(J12&gt;=90,"A",J12&gt;=80,"B",J12&gt;=70,"C",J12&gt;=60,"D",J12&lt;60,"F")</f>
        <v>D</v>
      </c>
      <c r="L12" t="str">
        <f>IF(J12&gt;=60,"pass","fail")</f>
        <v>pass</v>
      </c>
    </row>
    <row r="13" spans="1:15">
      <c r="A13" s="1">
        <v>12</v>
      </c>
      <c r="B13" s="1" t="s">
        <v>11</v>
      </c>
      <c r="C13" s="1">
        <v>72</v>
      </c>
      <c r="D13" s="1">
        <v>35</v>
      </c>
      <c r="E13" s="1">
        <v>34</v>
      </c>
      <c r="F13" s="1">
        <v>97</v>
      </c>
      <c r="G13" s="1">
        <v>92</v>
      </c>
      <c r="H13" s="1">
        <f>AVERAGE(C13:G13)</f>
        <v>66</v>
      </c>
      <c r="I13" s="1">
        <v>52</v>
      </c>
      <c r="J13">
        <f>H13*50%+I13*50%</f>
        <v>59</v>
      </c>
      <c r="K13" t="str" cm="1">
        <f t="array" ref="K13">_xlfn.IFS(J13&gt;=90,"A",J13&gt;=80,"B",J13&gt;=70,"C",J13&gt;=60,"D",J13&lt;60,"F")</f>
        <v>F</v>
      </c>
      <c r="L13" t="str">
        <f>IF(J13&gt;=60,"pass","fail")</f>
        <v>fail</v>
      </c>
    </row>
    <row r="14" spans="1:15">
      <c r="A14" s="1">
        <v>13</v>
      </c>
      <c r="B14" s="1" t="s">
        <v>8</v>
      </c>
      <c r="C14" s="1">
        <v>67</v>
      </c>
      <c r="D14" s="1">
        <v>88</v>
      </c>
      <c r="E14" s="1">
        <v>71</v>
      </c>
      <c r="F14" s="1">
        <v>44</v>
      </c>
      <c r="G14" s="1">
        <v>97</v>
      </c>
      <c r="H14" s="1">
        <f>AVERAGE(C14:G14)</f>
        <v>73.400000000000006</v>
      </c>
      <c r="I14" s="1">
        <v>77</v>
      </c>
      <c r="J14">
        <f>H14*50%+I14*50%</f>
        <v>75.2</v>
      </c>
      <c r="K14" t="str" cm="1">
        <f t="array" ref="K14">_xlfn.IFS(J14&gt;=90,"A",J14&gt;=80,"B",J14&gt;=70,"C",J14&gt;=60,"D",J14&lt;60,"F")</f>
        <v>C</v>
      </c>
      <c r="L14" t="str">
        <f>IF(J14&gt;=60,"pass","fail")</f>
        <v>pass</v>
      </c>
    </row>
    <row r="15" spans="1:15">
      <c r="A15" s="1">
        <v>14</v>
      </c>
      <c r="B15" s="1" t="s">
        <v>13</v>
      </c>
      <c r="C15" s="1">
        <v>59</v>
      </c>
      <c r="D15" s="1">
        <v>77</v>
      </c>
      <c r="E15" s="1">
        <v>71</v>
      </c>
      <c r="F15" s="1">
        <v>45</v>
      </c>
      <c r="G15" s="1">
        <v>34</v>
      </c>
      <c r="H15" s="1">
        <f>AVERAGE(C15:G15)</f>
        <v>57.2</v>
      </c>
      <c r="I15" s="1">
        <v>54</v>
      </c>
      <c r="J15">
        <f>H15*50%+I15*50%</f>
        <v>55.6</v>
      </c>
      <c r="K15" t="str" cm="1">
        <f t="array" ref="K15">_xlfn.IFS(J15&gt;=90,"A",J15&gt;=80,"B",J15&gt;=70,"C",J15&gt;=60,"D",J15&lt;60,"F")</f>
        <v>F</v>
      </c>
      <c r="L15" t="str">
        <f>IF(J15&gt;=60,"pass","fail")</f>
        <v>fail</v>
      </c>
      <c r="O15" s="6" t="s">
        <v>32</v>
      </c>
    </row>
    <row r="16" spans="1:15">
      <c r="C16" s="4" t="s">
        <v>27</v>
      </c>
      <c r="D16" s="4" t="s">
        <v>28</v>
      </c>
      <c r="H16" s="4" t="s">
        <v>29</v>
      </c>
      <c r="J16" s="4" t="s">
        <v>26</v>
      </c>
      <c r="L16" s="4" t="s">
        <v>31</v>
      </c>
    </row>
    <row r="17" spans="3:10">
      <c r="C17">
        <f>MAX(C2:C15)</f>
        <v>98</v>
      </c>
      <c r="D17">
        <f>LARGE(D2:D15,2)</f>
        <v>92</v>
      </c>
      <c r="H17" s="1">
        <f>COUNTIF(H2:H15,"&lt;80")</f>
        <v>8</v>
      </c>
      <c r="J17" s="5">
        <f>AVERAGE(J2:J15)</f>
        <v>76.871428571428581</v>
      </c>
    </row>
    <row r="24" spans="3:10">
      <c r="J24" s="4" t="s">
        <v>30</v>
      </c>
    </row>
  </sheetData>
  <sortState xmlns:xlrd2="http://schemas.microsoft.com/office/spreadsheetml/2017/richdata2" ref="A2:L24">
    <sortCondition ref="A1:A24"/>
  </sortState>
  <phoneticPr fontId="2" type="noConversion"/>
  <conditionalFormatting sqref="L2:L15">
    <cfRule type="cellIs" dxfId="0" priority="2" operator="equal">
      <formula>"fail"</formula>
    </cfRule>
    <cfRule type="cellIs" dxfId="1" priority="1" operator="equal">
      <formula>"pass"</formula>
    </cfRule>
  </conditionalFormatting>
  <hyperlinks>
    <hyperlink ref="O15" r:id="rId1" xr:uid="{B935BD15-7535-4313-90BB-96BF9694E55E}"/>
  </hyperlinks>
  <pageMargins left="0.7" right="0.7" top="0.75" bottom="0.75" header="0.3" footer="0.3"/>
  <pageSetup paperSize="9" orientation="portrait" horizontalDpi="4294967293" verticalDpi="4294967293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芷嫺 簡</dc:creator>
  <cp:lastModifiedBy>User</cp:lastModifiedBy>
  <dcterms:created xsi:type="dcterms:W3CDTF">2023-10-19T05:27:10Z</dcterms:created>
  <dcterms:modified xsi:type="dcterms:W3CDTF">2024-10-18T06:39:22Z</dcterms:modified>
</cp:coreProperties>
</file>