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Hoja 1" sheetId="2" r:id="rId5"/>
    <sheet state="visible" name="Sprints" sheetId="3" r:id="rId6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SprintCount">#REF!</definedName>
    <definedName name="TotalEffort">#REF!</definedName>
    <definedName name="TaskRows">#REF!</definedName>
    <definedName name="TaskStatus">#REF!</definedName>
    <definedName name="DoneDays">#REF!</definedName>
    <definedName name="TaskStoryID">#REF!</definedName>
    <definedName name="SprintCount">#REF!</definedName>
    <definedName name="Status">'Backlog del Producto'!$O$7:$O$161</definedName>
    <definedName name="TrendOffset">#REF!</definedName>
    <definedName name="SprintsInTrend">#REF!</definedName>
    <definedName name="ImplementationDays">#REF!</definedName>
    <definedName name="SprintTasks">#REF!</definedName>
    <definedName name="TrendDays">#REF!</definedName>
    <definedName name="ProductBacklog">'Backlog del Producto'!$B$5:$P$161</definedName>
    <definedName name="Sprint">'Backlog del Producto'!$N$7:$N$161</definedName>
  </definedNames>
  <calcPr/>
  <extLst>
    <ext uri="GoogleSheetsCustomDataVersion2">
      <go:sheetsCustomData xmlns:go="http://customooxmlschemas.google.com/" r:id="rId7" roundtripDataChecksum="7etqclB9+fTglYp6IBOkGr+5NOVPO06WgMQWI3PRlZ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ID#AAABUzrmXgY
Petri Heiramo    (2024-08-28 20:09:02)
Representa el esfuerzo que conlleva realizar la Historia de Usuario.
En la metodología tradicional Scrum se deben utilizar Story Points.
Sin embargo, siempre deberás traducir el esfuerzo a hrs, dias, etc.</t>
      </text>
    </comment>
    <comment authorId="0" ref="O6">
      <text>
        <t xml:space="preserve">======
ID#AAABUzrmXgU
Use los siguientes estados    (2024-08-28 20:09:02)
Por Hacer
En Progreso
Terminado
Eliminado
Esta hoja usa los estados anteriores en el formato y cálculos de fórmulas.</t>
      </text>
    </comment>
    <comment authorId="0" ref="K6">
      <text>
        <t xml:space="preserve">======
ID#AAABUzrmXgQ
Petri Heiramo    (2024-08-28 20:09:02)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ID#AAABUzrmXgM
Hector Bravo    (2024-08-28 20:09:02)
Indicar el ID de la Epica o el ID de la Historia que debe ser completada antes</t>
      </text>
    </comment>
    <comment authorId="0" ref="N6">
      <text>
        <t xml:space="preserve">======
ID#AAABUzrmXgI
Petri Heiramo    (2024-08-28 20:09:02)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ID#AAABUzrmXgE
Petri Heiramo    (2024-08-28 20:09:02)
El ID único asignado a la Historia de Usuario.  Este numero no debe cambiar una vez asignado.</t>
      </text>
    </comment>
    <comment authorId="0" ref="B6">
      <text>
        <t xml:space="preserve">======
ID#AAABUzrmXgA
Hector Bravo Consultor GE    (2024-08-28 20:09:02)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gh4WAXuh7FnwNSPjguXW1Kef/8WA=="/>
    </ext>
  </extLst>
</comments>
</file>

<file path=xl/sharedStrings.xml><?xml version="1.0" encoding="utf-8"?>
<sst xmlns="http://schemas.openxmlformats.org/spreadsheetml/2006/main" count="204" uniqueCount="110">
  <si>
    <t>Backlog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</si>
  <si>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</si>
  <si>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</si>
  <si>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</si>
  <si>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</si>
  <si>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</si>
  <si>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</si>
  <si>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</si>
  <si>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</si>
  <si>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</si>
  <si>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</si>
  <si>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</si>
  <si>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</si>
  <si>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</si>
  <si>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</si>
  <si>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</si>
  <si>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</si>
  <si>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</si>
  <si>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</si>
  <si>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</si>
  <si>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</si>
  <si>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</si>
  <si>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</si>
  <si>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</si>
  <si>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</si>
  <si>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</si>
  <si>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</si>
  <si>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</si>
  <si>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Usuario</t>
  </si>
  <si>
    <t>Poder ingresar, crear, recibir y seguir rutinas de entrenamiento, registrar su progreso, y recibir
recomendaciones personalizadas.</t>
  </si>
  <si>
    <t>Para lograr mi meta de bajar de peso, aumentar masa muscular o obtener resistencia física.</t>
  </si>
  <si>
    <t>HU01</t>
  </si>
  <si>
    <t>Deseo registrarme en la aplicación para tener una cuenta personal.</t>
  </si>
  <si>
    <t>Ingresar a la Aplicación</t>
  </si>
  <si>
    <t>El usuario es redirigido a la página de inicio de sesión después de completar el registro.</t>
  </si>
  <si>
    <t>Ninguna</t>
  </si>
  <si>
    <t>HU02</t>
  </si>
  <si>
    <t>Deseo iniciar sesión para acceder a mis datos y configuraciones.</t>
  </si>
  <si>
    <t>El usuario es redirigido a su página de perfil o al panel de usuario.</t>
  </si>
  <si>
    <t>HU03</t>
  </si>
  <si>
    <t>Deseo actualizar mi información personal (nombre, correo electrónico, contraseña) para mantener mi perfil al día.</t>
  </si>
  <si>
    <t>El usuario recibe una confirmación de los cambios realizados.</t>
  </si>
  <si>
    <t>HU04</t>
  </si>
  <si>
    <t>Deseo recuperar mi contraseña en caso de olvido para poder acceder a mi cuenta nuevamente.</t>
  </si>
  <si>
    <t>El usuario puede restablecer su contraseña a través del enlace enviado.</t>
  </si>
  <si>
    <t>HU05</t>
  </si>
  <si>
    <t>Como usuario, quiero crear una nueva rutina de entrenamiento para seguir un plan personalizado.</t>
  </si>
  <si>
    <t>Mantenerme en Forma</t>
  </si>
  <si>
    <t>El usuario recibe una confirmación de que la rutina ha sido creada.</t>
  </si>
  <si>
    <t>HU06</t>
  </si>
  <si>
    <t>Como usuario, quiero editar una rutina existente para ajustarla a mis necesidades actuales.</t>
  </si>
  <si>
    <t>El usuario recibe una confirmación de que la rutina ha sido actualizada.</t>
  </si>
  <si>
    <t>HU07</t>
  </si>
  <si>
    <t>Como usuario, quiero eliminar una rutina que ya no utilizo para mantener mi perfil limpio y organizado.</t>
  </si>
  <si>
    <t>Organizarme Mejor</t>
  </si>
  <si>
    <t>El usuario recibe una confirmación de que la rutina ha sido eliminada.</t>
  </si>
  <si>
    <t>HU08</t>
  </si>
  <si>
    <t>Como usuario, quiero registrar mis avances en cada ejercicio para monitorear mi progreso a lo largo del tiempo.</t>
  </si>
  <si>
    <t>Monitorear mis avances</t>
  </si>
  <si>
    <t>El usuario recibe una confirmación de que el progreso ha sido registrado.</t>
  </si>
  <si>
    <t>HU09</t>
  </si>
  <si>
    <t>Como usuario, quiero ver un panel de usuario con estadísticas gráficas sobre mi progreso en los entrenamientos, para evaluar mi rendimiento y motivarme.</t>
  </si>
  <si>
    <t>Evaluar mi rendimiento</t>
  </si>
  <si>
    <t>Los gráficos se actualizan de manera dinámica según los datos registrados.</t>
  </si>
  <si>
    <t>HU10</t>
  </si>
  <si>
    <t>Como usuario, quiero filtrar las estadísticas de progreso por períodos de tiempo (semanal, mensual, anual), para obtener una visión detallada de mi evolución.</t>
  </si>
  <si>
    <t>Ver mi evolucion</t>
  </si>
  <si>
    <t>El usuario recibe una vista detallada del progreso para el período elegido.</t>
  </si>
  <si>
    <t>HU11</t>
  </si>
  <si>
    <t>Como usuario, quiero comparar mi progreso con los objetivos establecidos, para ajustar mis rutinas y mantenerme en el camino correcto hacia mis metas.</t>
  </si>
  <si>
    <t>Ajustar mis Rutinas</t>
  </si>
  <si>
    <t>El usuario recibe sugerencias para ajustar sus rutinas basadas en la comparación con sus objetivos.</t>
  </si>
  <si>
    <t>HU12</t>
  </si>
  <si>
    <t>Como usuario, quiero recibir recomendaciones de ejercicios basadas en mi historial de entrenamiento y progreso, para mejorar mi rendimiento y diversificar mi rutina.</t>
  </si>
  <si>
    <t>Mejorar mi rendimiento</t>
  </si>
  <si>
    <t>El usuario recibe las recomendaciones a través de una sección dedicada o notificaciones.</t>
  </si>
  <si>
    <t>HU13</t>
  </si>
  <si>
    <t>Como usuario,  ajustar mis preferencias para las recomendaciones de ejercicios (tipo de ejercicio, intensidad, frecuencia), para recibir sugerencias que se alineen con mis preferencias y objetivos.</t>
  </si>
  <si>
    <t>Recibir sugerencias</t>
  </si>
  <si>
    <t>El usuario recibe sugerencias que se alinean con sus nuevas preferencias.</t>
  </si>
  <si>
    <t>HU14</t>
  </si>
  <si>
    <t>Como usuario, quiero ver un historial de las recomendaciones que he recibido y las rutinas sugeridas, para evaluar qué estrategias han funcionado mejor para mí.</t>
  </si>
  <si>
    <t>Evaluar estrategias.</t>
  </si>
  <si>
    <t>El usuario puede evaluar qué recomendaciones han sido más útiles y efectivas.</t>
  </si>
  <si>
    <t>EPIC02</t>
  </si>
  <si>
    <t>Ingresar a la aplicación web desde cualquier dispositivo con internet y poder ver una interfaz intuitiva y fácil de usar.</t>
  </si>
  <si>
    <t>Para poder usar la aplicación en tiempo real y en el navegador que poseo, y poder utilizarla de manera rápida y óptima.</t>
  </si>
  <si>
    <t>HU15</t>
  </si>
  <si>
    <t>Como usuario quiero ver una interfaz intuitiva y fácil de usar.</t>
  </si>
  <si>
    <t>Para usar la aplicación de manera efectiva</t>
  </si>
  <si>
    <t>El usuario puede usar la aplicación sin mucho esfuerzo en cada uno de sus módulos.</t>
  </si>
  <si>
    <t>HU16</t>
  </si>
  <si>
    <t>Como usuarion quiero usar mi teléfono, laptop o computadora y poder ingresar a la aplicación web, a través del navegador.</t>
  </si>
  <si>
    <t>Acceder a la aplicación web.</t>
  </si>
  <si>
    <t>El usuario puede acceder a la aplicación desde cualquier dispositivo y con cualquier navegador disponible.</t>
  </si>
  <si>
    <t>Numero de intregrantes</t>
  </si>
  <si>
    <t>Duración del Spritn</t>
  </si>
  <si>
    <t>Dedicacion</t>
  </si>
  <si>
    <t>Duración del sprint</t>
  </si>
  <si>
    <t>Dia*semsna</t>
  </si>
  <si>
    <t>Hora</t>
  </si>
  <si>
    <t>semanas (2 a 4)</t>
  </si>
  <si>
    <t>Historia de Usuario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</si>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</sst>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theme="6"/>
        <bgColor theme="6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7" fillId="0" fontId="3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8" fillId="0" fontId="3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1" numFmtId="9" xfId="0" applyAlignment="1" applyFont="1" applyNumberFormat="1">
      <alignment horizontal="center" vertical="top"/>
    </xf>
    <xf borderId="0" fillId="0" fontId="7" numFmtId="0" xfId="0" applyAlignment="1" applyFont="1">
      <alignment horizontal="center"/>
    </xf>
    <xf borderId="0" fillId="0" fontId="1" numFmtId="17" xfId="0" applyAlignment="1" applyFont="1" applyNumberFormat="1">
      <alignment shrinkToFit="0" vertical="top" wrapText="1"/>
    </xf>
    <xf borderId="1" fillId="9" fontId="6" numFmtId="0" xfId="0" applyAlignment="1" applyBorder="1" applyFill="1" applyFont="1">
      <alignment horizontal="center" shrinkToFit="0" vertical="top" wrapText="1"/>
    </xf>
    <xf borderId="1" fillId="9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6" fontId="1" numFmtId="0" xfId="0" applyAlignment="1" applyBorder="1" applyFont="1">
      <alignment horizontal="center" readingOrder="0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6.0"/>
    <col customWidth="1" min="3" max="3" width="19.63"/>
    <col customWidth="1" min="4" max="4" width="48.0"/>
    <col customWidth="1" min="5" max="5" width="24.38"/>
    <col customWidth="1" min="6" max="6" width="11.38"/>
    <col customWidth="1" min="7" max="7" width="19.0"/>
    <col customWidth="1" min="8" max="8" width="146.75"/>
    <col customWidth="1" min="9" max="9" width="23.25"/>
    <col customWidth="1" min="10" max="10" width="75.5"/>
    <col customWidth="1" min="11" max="11" width="8.75"/>
    <col customWidth="1" min="12" max="13" width="15.0"/>
    <col customWidth="1" min="14" max="14" width="11.5"/>
    <col customWidth="1" min="15" max="15" width="12.5"/>
    <col customWidth="1" min="16" max="16" width="39.5"/>
    <col customWidth="1" min="17" max="17" width="6.0"/>
    <col customWidth="1" min="18" max="26" width="9.13"/>
  </cols>
  <sheetData>
    <row r="1" ht="33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8" t="s">
        <v>28</v>
      </c>
      <c r="H7" s="29" t="s">
        <v>32</v>
      </c>
      <c r="I7" s="28" t="s">
        <v>33</v>
      </c>
      <c r="J7" s="30" t="s">
        <v>34</v>
      </c>
      <c r="K7" s="31">
        <v>1.0</v>
      </c>
      <c r="L7" s="32">
        <v>1.0</v>
      </c>
      <c r="M7" s="32" t="s">
        <v>35</v>
      </c>
      <c r="N7" s="31">
        <v>1.0</v>
      </c>
      <c r="O7" s="32" t="s">
        <v>7</v>
      </c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4"/>
      <c r="C8" s="34"/>
      <c r="D8" s="34"/>
      <c r="E8" s="34"/>
      <c r="F8" s="28" t="s">
        <v>36</v>
      </c>
      <c r="G8" s="35" t="s">
        <v>28</v>
      </c>
      <c r="H8" s="36" t="s">
        <v>37</v>
      </c>
      <c r="I8" s="35" t="s">
        <v>33</v>
      </c>
      <c r="J8" s="37" t="s">
        <v>38</v>
      </c>
      <c r="K8" s="31">
        <v>1.0</v>
      </c>
      <c r="L8" s="32">
        <v>2.0</v>
      </c>
      <c r="M8" s="32" t="s">
        <v>31</v>
      </c>
      <c r="N8" s="31">
        <v>1.0</v>
      </c>
      <c r="O8" s="32" t="s">
        <v>7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4"/>
      <c r="C9" s="34"/>
      <c r="D9" s="34"/>
      <c r="E9" s="34"/>
      <c r="F9" s="28" t="s">
        <v>39</v>
      </c>
      <c r="G9" s="35" t="s">
        <v>28</v>
      </c>
      <c r="H9" s="36" t="s">
        <v>40</v>
      </c>
      <c r="I9" s="35" t="s">
        <v>33</v>
      </c>
      <c r="J9" s="37" t="s">
        <v>41</v>
      </c>
      <c r="K9" s="31">
        <v>2.0</v>
      </c>
      <c r="L9" s="32">
        <v>2.0</v>
      </c>
      <c r="M9" s="32" t="s">
        <v>36</v>
      </c>
      <c r="N9" s="31">
        <v>1.0</v>
      </c>
      <c r="O9" s="32" t="s">
        <v>7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4"/>
      <c r="C10" s="34"/>
      <c r="D10" s="34"/>
      <c r="E10" s="34"/>
      <c r="F10" s="28" t="s">
        <v>42</v>
      </c>
      <c r="G10" s="35" t="s">
        <v>28</v>
      </c>
      <c r="H10" s="36" t="s">
        <v>43</v>
      </c>
      <c r="I10" s="35" t="s">
        <v>33</v>
      </c>
      <c r="J10" s="37" t="s">
        <v>44</v>
      </c>
      <c r="K10" s="38">
        <v>1.0</v>
      </c>
      <c r="L10" s="32">
        <v>3.0</v>
      </c>
      <c r="M10" s="32" t="s">
        <v>36</v>
      </c>
      <c r="N10" s="32">
        <v>6.0</v>
      </c>
      <c r="O10" s="32" t="s">
        <v>7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34"/>
      <c r="C11" s="34"/>
      <c r="D11" s="34"/>
      <c r="E11" s="34"/>
      <c r="F11" s="28" t="s">
        <v>45</v>
      </c>
      <c r="G11" s="35" t="s">
        <v>28</v>
      </c>
      <c r="H11" s="36" t="s">
        <v>46</v>
      </c>
      <c r="I11" s="35" t="s">
        <v>47</v>
      </c>
      <c r="J11" s="37" t="s">
        <v>48</v>
      </c>
      <c r="K11" s="38">
        <v>1.0</v>
      </c>
      <c r="L11" s="32">
        <v>3.0</v>
      </c>
      <c r="M11" s="32" t="s">
        <v>36</v>
      </c>
      <c r="N11" s="38">
        <v>2.0</v>
      </c>
      <c r="O11" s="32" t="s">
        <v>7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4"/>
      <c r="C12" s="34"/>
      <c r="D12" s="34"/>
      <c r="E12" s="34"/>
      <c r="F12" s="28" t="s">
        <v>49</v>
      </c>
      <c r="G12" s="35" t="s">
        <v>28</v>
      </c>
      <c r="H12" s="36" t="s">
        <v>50</v>
      </c>
      <c r="I12" s="35" t="s">
        <v>47</v>
      </c>
      <c r="J12" s="37" t="s">
        <v>51</v>
      </c>
      <c r="K12" s="38">
        <v>1.0</v>
      </c>
      <c r="L12" s="32">
        <v>1.0</v>
      </c>
      <c r="M12" s="32" t="s">
        <v>45</v>
      </c>
      <c r="N12" s="38">
        <v>2.0</v>
      </c>
      <c r="O12" s="32" t="s">
        <v>7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4"/>
      <c r="C13" s="34"/>
      <c r="D13" s="34"/>
      <c r="E13" s="34"/>
      <c r="F13" s="28" t="s">
        <v>52</v>
      </c>
      <c r="G13" s="35" t="s">
        <v>28</v>
      </c>
      <c r="H13" s="36" t="s">
        <v>53</v>
      </c>
      <c r="I13" s="35" t="s">
        <v>54</v>
      </c>
      <c r="J13" s="37" t="s">
        <v>55</v>
      </c>
      <c r="K13" s="38">
        <v>2.0</v>
      </c>
      <c r="L13" s="32">
        <v>1.0</v>
      </c>
      <c r="M13" s="32" t="s">
        <v>45</v>
      </c>
      <c r="N13" s="38">
        <v>2.0</v>
      </c>
      <c r="O13" s="32" t="s">
        <v>7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/>
      <c r="C14" s="34"/>
      <c r="D14" s="34"/>
      <c r="E14" s="34"/>
      <c r="F14" s="28" t="s">
        <v>56</v>
      </c>
      <c r="G14" s="35" t="s">
        <v>28</v>
      </c>
      <c r="H14" s="36" t="s">
        <v>57</v>
      </c>
      <c r="I14" s="35" t="s">
        <v>58</v>
      </c>
      <c r="J14" s="37" t="s">
        <v>59</v>
      </c>
      <c r="K14" s="38">
        <v>3.0</v>
      </c>
      <c r="L14" s="32">
        <v>1.0</v>
      </c>
      <c r="M14" s="32" t="s">
        <v>45</v>
      </c>
      <c r="N14" s="38">
        <v>3.0</v>
      </c>
      <c r="O14" s="32" t="s">
        <v>7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4"/>
      <c r="C15" s="34"/>
      <c r="D15" s="34"/>
      <c r="E15" s="34"/>
      <c r="F15" s="28" t="s">
        <v>60</v>
      </c>
      <c r="G15" s="35" t="s">
        <v>28</v>
      </c>
      <c r="H15" s="36" t="s">
        <v>61</v>
      </c>
      <c r="I15" s="35" t="s">
        <v>62</v>
      </c>
      <c r="J15" s="37" t="s">
        <v>63</v>
      </c>
      <c r="K15" s="38">
        <v>2.0</v>
      </c>
      <c r="L15" s="32">
        <v>4.0</v>
      </c>
      <c r="M15" s="32" t="s">
        <v>56</v>
      </c>
      <c r="N15" s="38">
        <v>3.0</v>
      </c>
      <c r="O15" s="32" t="s">
        <v>7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/>
      <c r="C16" s="34"/>
      <c r="D16" s="34"/>
      <c r="E16" s="34"/>
      <c r="F16" s="28" t="s">
        <v>64</v>
      </c>
      <c r="G16" s="35" t="s">
        <v>28</v>
      </c>
      <c r="H16" s="36" t="s">
        <v>65</v>
      </c>
      <c r="I16" s="35" t="s">
        <v>66</v>
      </c>
      <c r="J16" s="37" t="s">
        <v>67</v>
      </c>
      <c r="K16" s="38">
        <v>3.0</v>
      </c>
      <c r="L16" s="32">
        <v>7.0</v>
      </c>
      <c r="M16" s="32" t="s">
        <v>60</v>
      </c>
      <c r="N16" s="38">
        <v>3.0</v>
      </c>
      <c r="O16" s="32" t="s">
        <v>7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4"/>
      <c r="C17" s="34"/>
      <c r="D17" s="34"/>
      <c r="E17" s="34"/>
      <c r="F17" s="28" t="s">
        <v>68</v>
      </c>
      <c r="G17" s="35" t="s">
        <v>28</v>
      </c>
      <c r="H17" s="36" t="s">
        <v>69</v>
      </c>
      <c r="I17" s="35" t="s">
        <v>70</v>
      </c>
      <c r="J17" s="37" t="s">
        <v>71</v>
      </c>
      <c r="K17" s="38">
        <v>1.0</v>
      </c>
      <c r="L17" s="32">
        <v>5.0</v>
      </c>
      <c r="M17" s="32" t="s">
        <v>64</v>
      </c>
      <c r="N17" s="38">
        <v>4.0</v>
      </c>
      <c r="O17" s="32" t="s">
        <v>7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C18" s="34"/>
      <c r="D18" s="34"/>
      <c r="E18" s="34"/>
      <c r="F18" s="28" t="s">
        <v>72</v>
      </c>
      <c r="G18" s="35" t="s">
        <v>28</v>
      </c>
      <c r="H18" s="36" t="s">
        <v>73</v>
      </c>
      <c r="I18" s="35" t="s">
        <v>74</v>
      </c>
      <c r="J18" s="37" t="s">
        <v>75</v>
      </c>
      <c r="K18" s="38">
        <v>3.0</v>
      </c>
      <c r="L18" s="32">
        <v>5.0</v>
      </c>
      <c r="M18" s="32" t="s">
        <v>56</v>
      </c>
      <c r="N18" s="38">
        <v>4.0</v>
      </c>
      <c r="O18" s="32" t="s">
        <v>7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4"/>
      <c r="C19" s="34"/>
      <c r="D19" s="34"/>
      <c r="E19" s="34"/>
      <c r="F19" s="28" t="s">
        <v>76</v>
      </c>
      <c r="G19" s="35" t="s">
        <v>28</v>
      </c>
      <c r="H19" s="36" t="s">
        <v>77</v>
      </c>
      <c r="I19" s="35" t="s">
        <v>78</v>
      </c>
      <c r="J19" s="37" t="s">
        <v>79</v>
      </c>
      <c r="K19" s="38">
        <v>2.0</v>
      </c>
      <c r="L19" s="32">
        <v>2.0</v>
      </c>
      <c r="M19" s="32" t="s">
        <v>72</v>
      </c>
      <c r="N19" s="38">
        <v>5.0</v>
      </c>
      <c r="O19" s="32" t="s">
        <v>7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9"/>
      <c r="C20" s="39"/>
      <c r="D20" s="39"/>
      <c r="E20" s="39"/>
      <c r="F20" s="28" t="s">
        <v>80</v>
      </c>
      <c r="G20" s="35" t="s">
        <v>28</v>
      </c>
      <c r="H20" s="36" t="s">
        <v>81</v>
      </c>
      <c r="I20" s="35" t="s">
        <v>82</v>
      </c>
      <c r="J20" s="37" t="s">
        <v>83</v>
      </c>
      <c r="K20" s="38">
        <v>4.0</v>
      </c>
      <c r="L20" s="32">
        <v>3.0</v>
      </c>
      <c r="M20" s="32" t="s">
        <v>72</v>
      </c>
      <c r="N20" s="38">
        <v>5.0</v>
      </c>
      <c r="O20" s="32" t="s">
        <v>7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1.0" customHeight="1">
      <c r="A21" s="1"/>
      <c r="B21" s="27" t="s">
        <v>84</v>
      </c>
      <c r="C21" s="27" t="s">
        <v>28</v>
      </c>
      <c r="D21" s="27" t="s">
        <v>85</v>
      </c>
      <c r="E21" s="27" t="s">
        <v>86</v>
      </c>
      <c r="F21" s="40" t="s">
        <v>87</v>
      </c>
      <c r="G21" s="40" t="s">
        <v>28</v>
      </c>
      <c r="H21" s="40" t="s">
        <v>88</v>
      </c>
      <c r="I21" s="40" t="s">
        <v>89</v>
      </c>
      <c r="J21" s="41" t="s">
        <v>90</v>
      </c>
      <c r="K21" s="42">
        <v>1.0</v>
      </c>
      <c r="L21" s="42">
        <v>3.0</v>
      </c>
      <c r="M21" s="42" t="s">
        <v>72</v>
      </c>
      <c r="N21" s="42">
        <v>6.0</v>
      </c>
      <c r="O21" s="42" t="s">
        <v>7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51.0" customHeight="1">
      <c r="A22" s="1"/>
      <c r="B22" s="39"/>
      <c r="C22" s="39"/>
      <c r="D22" s="39"/>
      <c r="E22" s="39"/>
      <c r="F22" s="40" t="s">
        <v>91</v>
      </c>
      <c r="G22" s="40" t="s">
        <v>28</v>
      </c>
      <c r="H22" s="40" t="s">
        <v>92</v>
      </c>
      <c r="I22" s="40" t="s">
        <v>93</v>
      </c>
      <c r="J22" s="41" t="s">
        <v>94</v>
      </c>
      <c r="K22" s="42">
        <v>1.0</v>
      </c>
      <c r="L22" s="42">
        <v>3.0</v>
      </c>
      <c r="M22" s="42" t="s">
        <v>72</v>
      </c>
      <c r="N22" s="42">
        <v>6.0</v>
      </c>
      <c r="O22" s="42" t="s">
        <v>7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43">
        <f>SUM(L7:L20)</f>
        <v>40</v>
      </c>
      <c r="M23" s="3"/>
      <c r="N23" s="43">
        <f>SUM(N7:N20)</f>
        <v>42</v>
      </c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44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 t="s">
        <v>95</v>
      </c>
      <c r="C26" s="3" t="s">
        <v>96</v>
      </c>
      <c r="D26" s="3" t="s">
        <v>97</v>
      </c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4">
        <v>10.0</v>
      </c>
      <c r="C27" s="45">
        <v>0.25</v>
      </c>
      <c r="D27" s="45">
        <v>0.25</v>
      </c>
      <c r="E27" s="3">
        <v>140.0</v>
      </c>
      <c r="F27" s="3"/>
      <c r="G27" s="1"/>
      <c r="H27" s="1"/>
      <c r="I27" s="1"/>
      <c r="J27" s="1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 t="s">
        <v>98</v>
      </c>
      <c r="C29" s="3" t="s">
        <v>99</v>
      </c>
      <c r="D29" s="46" t="s">
        <v>100</v>
      </c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 t="s">
        <v>101</v>
      </c>
      <c r="C30" s="46">
        <v>5.0</v>
      </c>
      <c r="D30" s="46">
        <v>80.0</v>
      </c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15">
    <mergeCell ref="B7:B20"/>
    <mergeCell ref="C7:C20"/>
    <mergeCell ref="D7:D20"/>
    <mergeCell ref="E7:E20"/>
    <mergeCell ref="B21:B22"/>
    <mergeCell ref="C21:C22"/>
    <mergeCell ref="D21:D22"/>
    <mergeCell ref="E21:E22"/>
    <mergeCell ref="B2:C2"/>
    <mergeCell ref="D2:E2"/>
    <mergeCell ref="B3:C3"/>
    <mergeCell ref="D3:E3"/>
    <mergeCell ref="B5:E5"/>
    <mergeCell ref="F5:I5"/>
    <mergeCell ref="J5:P5"/>
  </mergeCells>
  <conditionalFormatting sqref="B7:G971 I7:I971 K7:P971 H8:H971 J8:J971">
    <cfRule type="expression" dxfId="0" priority="1" stopIfTrue="1">
      <formula>$O7="En Progreso"</formula>
    </cfRule>
  </conditionalFormatting>
  <conditionalFormatting sqref="B7:G971 I7:I971 K7:P971 H8:H971 J8:J971">
    <cfRule type="expression" dxfId="1" priority="2" stopIfTrue="1">
      <formula>$O7="Eliminado"</formula>
    </cfRule>
  </conditionalFormatting>
  <conditionalFormatting sqref="B7:G971 I7:I971 K7:P971 H8:H971 J8:J971">
    <cfRule type="expression" dxfId="2" priority="3" stopIfTrue="1">
      <formula>$O7="Terminado"</formula>
    </cfRule>
  </conditionalFormatting>
  <conditionalFormatting sqref="P40:P41">
    <cfRule type="expression" dxfId="2" priority="4" stopIfTrue="1">
      <formula>#REF!="Done"</formula>
    </cfRule>
  </conditionalFormatting>
  <conditionalFormatting sqref="P40:P41">
    <cfRule type="expression" dxfId="0" priority="5" stopIfTrue="1">
      <formula>#REF!="Ongoing"</formula>
    </cfRule>
  </conditionalFormatting>
  <conditionalFormatting sqref="P40:P41">
    <cfRule type="expression" dxfId="1" priority="6" stopIfTrue="1">
      <formula>#REF!="Removed"</formula>
    </cfRule>
  </conditionalFormatting>
  <conditionalFormatting sqref="P51">
    <cfRule type="expression" dxfId="2" priority="7" stopIfTrue="1">
      <formula>$O41="Done"</formula>
    </cfRule>
  </conditionalFormatting>
  <conditionalFormatting sqref="P51">
    <cfRule type="expression" dxfId="0" priority="8" stopIfTrue="1">
      <formula>$O41="Ongoing"</formula>
    </cfRule>
  </conditionalFormatting>
  <conditionalFormatting sqref="P51">
    <cfRule type="expression" dxfId="1" priority="9" stopIfTrue="1">
      <formula>$O41="Removed"</formula>
    </cfRule>
  </conditionalFormatting>
  <conditionalFormatting sqref="R1">
    <cfRule type="expression" dxfId="2" priority="10" stopIfTrue="1">
      <formula>$O9="Done"</formula>
    </cfRule>
  </conditionalFormatting>
  <conditionalFormatting sqref="R1">
    <cfRule type="expression" dxfId="0" priority="11" stopIfTrue="1">
      <formula>$O9="In Progress"</formula>
    </cfRule>
  </conditionalFormatting>
  <conditionalFormatting sqref="R1">
    <cfRule type="expression" dxfId="1" priority="12" stopIfTrue="1">
      <formula>$O9="Removed"</formula>
    </cfRule>
  </conditionalFormatting>
  <conditionalFormatting sqref="R3">
    <cfRule type="expression" dxfId="2" priority="13" stopIfTrue="1">
      <formula>$O11="Done"</formula>
    </cfRule>
  </conditionalFormatting>
  <conditionalFormatting sqref="R3">
    <cfRule type="expression" dxfId="0" priority="14" stopIfTrue="1">
      <formula>$O11="In Progress"</formula>
    </cfRule>
  </conditionalFormatting>
  <conditionalFormatting sqref="R3">
    <cfRule type="expression" dxfId="1" priority="15" stopIfTrue="1">
      <formula>$O11="Removed"</formula>
    </cfRule>
  </conditionalFormatting>
  <dataValidations>
    <dataValidation type="list" allowBlank="1" sqref="O6:O50 O52:O161">
      <formula1>"Por Hacer,En Progreso,Terminado,Eliminado"</formula1>
    </dataValidation>
    <dataValidation type="list" allowBlank="1" showErrorMessage="1" sqref="K7:K22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3.25"/>
  </cols>
  <sheetData>
    <row r="3">
      <c r="B3" s="48" t="s">
        <v>16</v>
      </c>
      <c r="C3" s="49" t="s">
        <v>102</v>
      </c>
      <c r="D3" s="25" t="s">
        <v>21</v>
      </c>
    </row>
    <row r="4">
      <c r="B4" s="50" t="s">
        <v>31</v>
      </c>
      <c r="C4" s="29" t="s">
        <v>32</v>
      </c>
      <c r="D4" s="31">
        <v>1.0</v>
      </c>
    </row>
    <row r="5">
      <c r="B5" s="50" t="s">
        <v>36</v>
      </c>
      <c r="C5" s="36" t="s">
        <v>37</v>
      </c>
      <c r="D5" s="31">
        <v>1.0</v>
      </c>
    </row>
    <row r="6">
      <c r="B6" s="50" t="s">
        <v>39</v>
      </c>
      <c r="C6" s="36" t="s">
        <v>40</v>
      </c>
      <c r="D6" s="31">
        <v>2.0</v>
      </c>
    </row>
    <row r="7">
      <c r="B7" s="50" t="s">
        <v>42</v>
      </c>
      <c r="C7" s="36" t="s">
        <v>43</v>
      </c>
      <c r="D7" s="38">
        <v>1.0</v>
      </c>
    </row>
    <row r="8">
      <c r="B8" s="50" t="s">
        <v>45</v>
      </c>
      <c r="C8" s="36" t="s">
        <v>46</v>
      </c>
      <c r="D8" s="38">
        <v>1.0</v>
      </c>
    </row>
    <row r="9">
      <c r="B9" s="50" t="s">
        <v>49</v>
      </c>
      <c r="C9" s="36" t="s">
        <v>50</v>
      </c>
      <c r="D9" s="38">
        <v>1.0</v>
      </c>
    </row>
    <row r="10">
      <c r="B10" s="50" t="s">
        <v>52</v>
      </c>
      <c r="C10" s="36" t="s">
        <v>53</v>
      </c>
      <c r="D10" s="38">
        <v>2.0</v>
      </c>
    </row>
    <row r="11">
      <c r="B11" s="50" t="s">
        <v>56</v>
      </c>
      <c r="C11" s="36" t="s">
        <v>57</v>
      </c>
      <c r="D11" s="38">
        <v>3.0</v>
      </c>
    </row>
    <row r="12">
      <c r="B12" s="50" t="s">
        <v>60</v>
      </c>
      <c r="C12" s="36" t="s">
        <v>61</v>
      </c>
      <c r="D12" s="38">
        <v>2.0</v>
      </c>
    </row>
    <row r="13">
      <c r="B13" s="50" t="s">
        <v>64</v>
      </c>
      <c r="C13" s="36" t="s">
        <v>65</v>
      </c>
      <c r="D13" s="38">
        <v>3.0</v>
      </c>
    </row>
    <row r="14">
      <c r="B14" s="50" t="s">
        <v>68</v>
      </c>
      <c r="C14" s="36" t="s">
        <v>69</v>
      </c>
      <c r="D14" s="38">
        <v>1.0</v>
      </c>
    </row>
    <row r="15">
      <c r="B15" s="50" t="s">
        <v>72</v>
      </c>
      <c r="C15" s="36" t="s">
        <v>73</v>
      </c>
      <c r="D15" s="38">
        <v>3.0</v>
      </c>
    </row>
    <row r="16">
      <c r="B16" s="50" t="s">
        <v>76</v>
      </c>
      <c r="C16" s="36" t="s">
        <v>77</v>
      </c>
      <c r="D16" s="38">
        <v>2.0</v>
      </c>
    </row>
    <row r="17">
      <c r="B17" s="50" t="s">
        <v>80</v>
      </c>
      <c r="C17" s="36" t="s">
        <v>81</v>
      </c>
      <c r="D17" s="38">
        <v>4.0</v>
      </c>
    </row>
    <row r="18">
      <c r="B18" s="51" t="s">
        <v>87</v>
      </c>
      <c r="C18" s="40" t="s">
        <v>88</v>
      </c>
      <c r="D18" s="42">
        <v>1.0</v>
      </c>
    </row>
    <row r="19">
      <c r="B19" s="51" t="s">
        <v>91</v>
      </c>
      <c r="C19" s="40" t="s">
        <v>92</v>
      </c>
      <c r="D19" s="42">
        <v>1.0</v>
      </c>
    </row>
  </sheetData>
  <conditionalFormatting sqref="B4:B19 D4:D19 C5:C19">
    <cfRule type="expression" dxfId="0" priority="1" stopIfTrue="1">
      <formula>$O4="En Progreso"</formula>
    </cfRule>
  </conditionalFormatting>
  <conditionalFormatting sqref="B4:B19 D4:D19 C5:C19">
    <cfRule type="expression" dxfId="1" priority="2" stopIfTrue="1">
      <formula>$O4="Eliminado"</formula>
    </cfRule>
  </conditionalFormatting>
  <conditionalFormatting sqref="B4:B19 D4:D19 C5:C19">
    <cfRule type="expression" dxfId="2" priority="3" stopIfTrue="1">
      <formula>$O4="Terminado"</formula>
    </cfRule>
  </conditionalFormatting>
  <dataValidations>
    <dataValidation type="list" allowBlank="1" showErrorMessage="1" sqref="D4:D19">
      <formula1>"1,2,3,4,5,6,7,8,9,10"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7.88"/>
    <col customWidth="1" min="3" max="3" width="10.5"/>
    <col customWidth="1" min="4" max="4" width="9.5"/>
    <col customWidth="1" min="5" max="6" width="10.63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52"/>
      <c r="H1" s="16"/>
    </row>
    <row r="2" ht="12.75" customHeight="1">
      <c r="B2" s="53" t="s">
        <v>24</v>
      </c>
      <c r="C2" s="53" t="s">
        <v>103</v>
      </c>
      <c r="D2" s="53" t="s">
        <v>104</v>
      </c>
      <c r="E2" s="53" t="s">
        <v>105</v>
      </c>
      <c r="F2" s="53" t="s">
        <v>22</v>
      </c>
      <c r="G2" s="54" t="s">
        <v>25</v>
      </c>
      <c r="H2" s="53" t="s">
        <v>106</v>
      </c>
      <c r="I2" s="54" t="s">
        <v>107</v>
      </c>
      <c r="J2" s="55"/>
    </row>
    <row r="3" ht="12.75" customHeight="1">
      <c r="B3" s="56">
        <v>1.0</v>
      </c>
      <c r="C3" s="57">
        <v>45537.0</v>
      </c>
      <c r="D3" s="58">
        <v>8.0</v>
      </c>
      <c r="E3" s="59">
        <f t="shared" ref="E3:E17" si="1">IF(AND(C3&lt;&gt;"",D3&lt;&gt;""),C3+D3-1,"")</f>
        <v>45544</v>
      </c>
      <c r="F3" s="56">
        <f>IF(B3="","",SUMIF('Backlog del Producto'!N$7:N$101,Sprints!B3,'Backlog del Producto'!L$7:L$101))</f>
        <v>5</v>
      </c>
      <c r="G3" s="60" t="s">
        <v>7</v>
      </c>
      <c r="H3" s="61"/>
      <c r="I3" s="62"/>
    </row>
    <row r="4" ht="12.75" customHeight="1">
      <c r="B4" s="56">
        <v>2.0</v>
      </c>
      <c r="C4" s="63">
        <f t="shared" ref="C4:C17" si="2">IF(AND(C3&lt;&gt;"",D3&lt;&gt;"",D4&lt;&gt;""),C3+D3,"")</f>
        <v>45545</v>
      </c>
      <c r="D4" s="58">
        <v>22.0</v>
      </c>
      <c r="E4" s="59">
        <f t="shared" si="1"/>
        <v>45566</v>
      </c>
      <c r="F4" s="56">
        <f>IF(B4="","",SUMIF('Backlog del Producto'!N$7:N$101,Sprints!B4,'Backlog del Producto'!L$7:L$101))</f>
        <v>5</v>
      </c>
      <c r="G4" s="64" t="s">
        <v>108</v>
      </c>
      <c r="H4" s="61"/>
      <c r="I4" s="62"/>
    </row>
    <row r="5" ht="12.75" customHeight="1">
      <c r="B5" s="56">
        <v>3.0</v>
      </c>
      <c r="C5" s="63">
        <f t="shared" si="2"/>
        <v>45567</v>
      </c>
      <c r="D5" s="58">
        <v>10.0</v>
      </c>
      <c r="E5" s="59">
        <f t="shared" si="1"/>
        <v>45576</v>
      </c>
      <c r="F5" s="56">
        <f>IF(B5="","",SUMIF('Backlog del Producto'!N$7:N$101,Sprints!B5,'Backlog del Producto'!L$7:L$101))</f>
        <v>12</v>
      </c>
      <c r="G5" s="64" t="s">
        <v>108</v>
      </c>
      <c r="H5" s="61"/>
      <c r="I5" s="62"/>
    </row>
    <row r="6" ht="12.75" customHeight="1">
      <c r="B6" s="56">
        <v>4.0</v>
      </c>
      <c r="C6" s="63">
        <f t="shared" si="2"/>
        <v>45577</v>
      </c>
      <c r="D6" s="58">
        <v>12.0</v>
      </c>
      <c r="E6" s="59">
        <f t="shared" si="1"/>
        <v>45588</v>
      </c>
      <c r="F6" s="56">
        <f>IF(B6="","",SUMIF('Backlog del Producto'!N$7:N$101,Sprints!B6,'Backlog del Producto'!L$7:L$101))</f>
        <v>10</v>
      </c>
      <c r="G6" s="64" t="s">
        <v>108</v>
      </c>
      <c r="H6" s="61"/>
      <c r="I6" s="62"/>
    </row>
    <row r="7" ht="12.75" customHeight="1">
      <c r="B7" s="56">
        <v>5.0</v>
      </c>
      <c r="C7" s="63">
        <f t="shared" si="2"/>
        <v>45589</v>
      </c>
      <c r="D7" s="58">
        <v>31.0</v>
      </c>
      <c r="E7" s="59">
        <f t="shared" si="1"/>
        <v>45619</v>
      </c>
      <c r="F7" s="56">
        <f>IF(B7="","",SUMIF('Backlog del Producto'!N$7:N$101,Sprints!B7,'Backlog del Producto'!L$7:L$101))</f>
        <v>5</v>
      </c>
      <c r="G7" s="64" t="s">
        <v>108</v>
      </c>
      <c r="H7" s="61"/>
      <c r="I7" s="62"/>
    </row>
    <row r="8" ht="12.75" customHeight="1">
      <c r="B8" s="65">
        <v>6.0</v>
      </c>
      <c r="C8" s="63">
        <f t="shared" si="2"/>
        <v>45620</v>
      </c>
      <c r="D8" s="58">
        <v>9.0</v>
      </c>
      <c r="E8" s="59">
        <f t="shared" si="1"/>
        <v>45628</v>
      </c>
      <c r="F8" s="56">
        <f>IF(B8="","",SUMIF('Backlog del Producto'!N$7:N$101,Sprints!B8,'Backlog del Producto'!L$7:L$101))</f>
        <v>9</v>
      </c>
      <c r="G8" s="60" t="s">
        <v>108</v>
      </c>
      <c r="H8" s="61"/>
      <c r="I8" s="62"/>
    </row>
    <row r="9" ht="12.75" customHeight="1">
      <c r="B9" s="56" t="str">
        <f t="shared" ref="B9:B17" si="3">IF(AND(C9&lt;&gt;"",D9&lt;&gt;""),B8+1,"")</f>
        <v/>
      </c>
      <c r="C9" s="63" t="str">
        <f t="shared" si="2"/>
        <v/>
      </c>
      <c r="D9" s="61"/>
      <c r="E9" s="59" t="str">
        <f t="shared" si="1"/>
        <v/>
      </c>
      <c r="F9" s="56" t="str">
        <f>IF(B9="","",SUMIF('Backlog del Producto'!N$8:N$101,Sprints!B9,'Backlog del Producto'!L$8:L$101))</f>
        <v/>
      </c>
      <c r="G9" s="64" t="str">
        <f t="shared" ref="G9:G17" si="4">IF(AND(OR(G8="Planned",G8="Ongoing"),D9&lt;&gt;""),"Planned","Unplanned")</f>
        <v>Unplanned</v>
      </c>
      <c r="H9" s="61"/>
      <c r="I9" s="62"/>
    </row>
    <row r="10" ht="12.75" customHeight="1">
      <c r="B10" s="56" t="str">
        <f t="shared" si="3"/>
        <v/>
      </c>
      <c r="C10" s="63" t="str">
        <f t="shared" si="2"/>
        <v/>
      </c>
      <c r="D10" s="61"/>
      <c r="E10" s="59" t="str">
        <f t="shared" si="1"/>
        <v/>
      </c>
      <c r="F10" s="56" t="str">
        <f>IF(B10="","",SUMIF('Backlog del Producto'!N$8:N$101,Sprints!B10,'Backlog del Producto'!L$8:L$101))</f>
        <v/>
      </c>
      <c r="G10" s="64" t="str">
        <f t="shared" si="4"/>
        <v>Unplanned</v>
      </c>
      <c r="H10" s="61"/>
      <c r="I10" s="62"/>
    </row>
    <row r="11" ht="12.75" customHeight="1">
      <c r="B11" s="56" t="str">
        <f t="shared" si="3"/>
        <v/>
      </c>
      <c r="C11" s="63" t="str">
        <f t="shared" si="2"/>
        <v/>
      </c>
      <c r="D11" s="61"/>
      <c r="E11" s="59" t="str">
        <f t="shared" si="1"/>
        <v/>
      </c>
      <c r="F11" s="56" t="str">
        <f>IF(B11="","",SUMIF('Backlog del Producto'!N$8:N$101,Sprints!B11,'Backlog del Producto'!L$8:L$101))</f>
        <v/>
      </c>
      <c r="G11" s="64" t="str">
        <f t="shared" si="4"/>
        <v>Unplanned</v>
      </c>
      <c r="H11" s="61"/>
      <c r="I11" s="62"/>
    </row>
    <row r="12" ht="12.75" customHeight="1">
      <c r="B12" s="56" t="str">
        <f t="shared" si="3"/>
        <v/>
      </c>
      <c r="C12" s="63" t="str">
        <f t="shared" si="2"/>
        <v/>
      </c>
      <c r="D12" s="61"/>
      <c r="E12" s="59" t="str">
        <f t="shared" si="1"/>
        <v/>
      </c>
      <c r="F12" s="56" t="str">
        <f>IF(B12="","",SUMIF('Backlog del Producto'!N$8:N$101,Sprints!B12,'Backlog del Producto'!L$8:L$101))</f>
        <v/>
      </c>
      <c r="G12" s="64" t="str">
        <f t="shared" si="4"/>
        <v>Unplanned</v>
      </c>
      <c r="H12" s="61"/>
      <c r="I12" s="62"/>
    </row>
    <row r="13" ht="12.75" customHeight="1">
      <c r="B13" s="56" t="str">
        <f t="shared" si="3"/>
        <v/>
      </c>
      <c r="C13" s="63" t="str">
        <f t="shared" si="2"/>
        <v/>
      </c>
      <c r="D13" s="61"/>
      <c r="E13" s="59" t="str">
        <f t="shared" si="1"/>
        <v/>
      </c>
      <c r="F13" s="56" t="str">
        <f>IF(B13="","",SUMIF('Backlog del Producto'!N$8:N$101,Sprints!B13,'Backlog del Producto'!L$8:L$101))</f>
        <v/>
      </c>
      <c r="G13" s="64" t="str">
        <f t="shared" si="4"/>
        <v>Unplanned</v>
      </c>
      <c r="H13" s="61"/>
      <c r="I13" s="62"/>
    </row>
    <row r="14" ht="12.75" customHeight="1">
      <c r="B14" s="56" t="str">
        <f t="shared" si="3"/>
        <v/>
      </c>
      <c r="C14" s="63" t="str">
        <f t="shared" si="2"/>
        <v/>
      </c>
      <c r="D14" s="61"/>
      <c r="E14" s="59" t="str">
        <f t="shared" si="1"/>
        <v/>
      </c>
      <c r="F14" s="56" t="str">
        <f>IF(B14="","",SUMIF('Backlog del Producto'!N$8:N$101,Sprints!B14,'Backlog del Producto'!L$8:L$101))</f>
        <v/>
      </c>
      <c r="G14" s="64" t="str">
        <f t="shared" si="4"/>
        <v>Unplanned</v>
      </c>
      <c r="H14" s="61"/>
      <c r="I14" s="62"/>
    </row>
    <row r="15" ht="12.75" customHeight="1">
      <c r="B15" s="56" t="str">
        <f t="shared" si="3"/>
        <v/>
      </c>
      <c r="C15" s="63" t="str">
        <f t="shared" si="2"/>
        <v/>
      </c>
      <c r="D15" s="61"/>
      <c r="E15" s="59" t="str">
        <f t="shared" si="1"/>
        <v/>
      </c>
      <c r="F15" s="56" t="str">
        <f>IF(B15="","",SUMIF('Backlog del Producto'!N$8:N$101,Sprints!B15,'Backlog del Producto'!L$8:L$101))</f>
        <v/>
      </c>
      <c r="G15" s="64" t="str">
        <f t="shared" si="4"/>
        <v>Unplanned</v>
      </c>
      <c r="H15" s="61"/>
      <c r="I15" s="62"/>
    </row>
    <row r="16" ht="12.75" customHeight="1">
      <c r="B16" s="56" t="str">
        <f t="shared" si="3"/>
        <v/>
      </c>
      <c r="C16" s="63" t="str">
        <f t="shared" si="2"/>
        <v/>
      </c>
      <c r="D16" s="61"/>
      <c r="E16" s="59" t="str">
        <f t="shared" si="1"/>
        <v/>
      </c>
      <c r="F16" s="56" t="str">
        <f>IF(B16="","",SUMIF('Backlog del Producto'!N$8:N$101,Sprints!B16,'Backlog del Producto'!L$8:L$101))</f>
        <v/>
      </c>
      <c r="G16" s="64" t="str">
        <f t="shared" si="4"/>
        <v>Unplanned</v>
      </c>
      <c r="H16" s="61"/>
      <c r="I16" s="62"/>
    </row>
    <row r="17" ht="12.75" customHeight="1">
      <c r="B17" s="56" t="str">
        <f t="shared" si="3"/>
        <v/>
      </c>
      <c r="C17" s="63" t="str">
        <f t="shared" si="2"/>
        <v/>
      </c>
      <c r="D17" s="61"/>
      <c r="E17" s="59" t="str">
        <f t="shared" si="1"/>
        <v/>
      </c>
      <c r="F17" s="56" t="str">
        <f>IF(B17="","",SUMIF('Backlog del Producto'!N$8:N$101,Sprints!B17,'Backlog del Producto'!L$8:L$101))</f>
        <v/>
      </c>
      <c r="G17" s="64" t="str">
        <f t="shared" si="4"/>
        <v>Unplanned</v>
      </c>
      <c r="H17" s="61"/>
      <c r="I17" s="62"/>
    </row>
    <row r="18" ht="12.75" customHeight="1">
      <c r="B18" s="64"/>
      <c r="C18" s="64"/>
      <c r="D18" s="66"/>
      <c r="E18" s="67" t="s">
        <v>109</v>
      </c>
      <c r="F18" s="56">
        <f>SUMIF('Backlog del Producto'!N$8:N$101,"",'Backlog del Producto'!L$8:L$101)-SUMIF('Backlog del Producto'!O$8:O$101,"Eliminado",'Backlog del Producto'!L$8:L$101)</f>
        <v>0</v>
      </c>
      <c r="G18" s="64"/>
      <c r="H18" s="61"/>
      <c r="I18" s="68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B3:F17 H3:I17">
    <cfRule type="expression" dxfId="3" priority="1" stopIfTrue="1">
      <formula>OR($G3="Planned",$G3="Unplanned")</formula>
    </cfRule>
  </conditionalFormatting>
  <conditionalFormatting sqref="B3:F17 H3:I17">
    <cfRule type="expression" dxfId="4" priority="2" stopIfTrue="1">
      <formula>$G3="Ongoing"</formula>
    </cfRule>
  </conditionalFormatting>
  <conditionalFormatting sqref="F18">
    <cfRule type="expression" dxfId="3" priority="3" stopIfTrue="1">
      <formula>$G18="Planned"</formula>
    </cfRule>
  </conditionalFormatting>
  <conditionalFormatting sqref="F18">
    <cfRule type="expression" dxfId="4" priority="4" stopIfTrue="1">
      <formula>$G18="Ongoing"</formula>
    </cfRule>
  </conditionalFormatting>
  <conditionalFormatting sqref="G3:G17">
    <cfRule type="expression" dxfId="3" priority="5" stopIfTrue="1">
      <formula>$G3="Planned"</formula>
    </cfRule>
  </conditionalFormatting>
  <conditionalFormatting sqref="G3:G17">
    <cfRule type="expression" dxfId="4" priority="6" stopIfTrue="1">
      <formula>$G3="Ongoing"</formula>
    </cfRule>
  </conditionalFormatting>
  <conditionalFormatting sqref="G3:G17">
    <cfRule type="cellIs" dxfId="5" priority="7" stopIfTrue="1" operator="equal">
      <formula>"Unplanned"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