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emuchahary/Documents/DataScience/"/>
    </mc:Choice>
  </mc:AlternateContent>
  <xr:revisionPtr revIDLastSave="0" documentId="13_ncr:1_{141F5497-2BF4-D94F-B0A7-0C608D856288}" xr6:coauthVersionLast="45" xr6:coauthVersionMax="45" xr10:uidLastSave="{00000000-0000-0000-0000-000000000000}"/>
  <bookViews>
    <workbookView xWindow="1040" yWindow="580" windowWidth="27560" windowHeight="17040" activeTab="2" xr2:uid="{6C40B6EA-96F4-2A46-9E8F-726698342D0E}"/>
  </bookViews>
  <sheets>
    <sheet name="Problem Statement" sheetId="2" r:id="rId1"/>
    <sheet name="Solution 1 - Non Linear" sheetId="3" r:id="rId2"/>
    <sheet name="Solution 2 - Linear" sheetId="1" r:id="rId3"/>
  </sheets>
  <definedNames>
    <definedName name="solver_adj" localSheetId="1" hidden="1">'Solution 1 - Non Linear'!$D$5:$I$12</definedName>
    <definedName name="solver_adj" localSheetId="2" hidden="1">'Solution 2 - Linear'!$D$5:$I$13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2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'Solution 1 - Non Linear'!$D$13:$I$13</definedName>
    <definedName name="solver_lhs1" localSheetId="2" hidden="1">'Solution 2 - Linear'!$D$13:$G$13</definedName>
    <definedName name="solver_lhs10" localSheetId="1" hidden="1">'Solution 1 - Non Linear'!$F$32</definedName>
    <definedName name="solver_lhs10" localSheetId="2" hidden="1">'Solution 2 - Linear'!$F$29</definedName>
    <definedName name="solver_lhs11" localSheetId="1" hidden="1">'Solution 1 - Non Linear'!$G$32</definedName>
    <definedName name="solver_lhs11" localSheetId="2" hidden="1">'Solution 2 - Linear'!$G$29</definedName>
    <definedName name="solver_lhs12" localSheetId="1" hidden="1">'Solution 1 - Non Linear'!$G$32</definedName>
    <definedName name="solver_lhs12" localSheetId="2" hidden="1">'Solution 2 - Linear'!$G$29</definedName>
    <definedName name="solver_lhs13" localSheetId="1" hidden="1">'Solution 1 - Non Linear'!#REF!</definedName>
    <definedName name="solver_lhs13" localSheetId="2" hidden="1">'Solution 2 - Linear'!$H$13</definedName>
    <definedName name="solver_lhs14" localSheetId="1" hidden="1">'Solution 1 - Non Linear'!$H$32</definedName>
    <definedName name="solver_lhs14" localSheetId="2" hidden="1">'Solution 2 - Linear'!$H$29</definedName>
    <definedName name="solver_lhs15" localSheetId="1" hidden="1">'Solution 1 - Non Linear'!$H$32</definedName>
    <definedName name="solver_lhs15" localSheetId="2" hidden="1">'Solution 2 - Linear'!$H$29</definedName>
    <definedName name="solver_lhs16" localSheetId="1" hidden="1">'Solution 1 - Non Linear'!$H$33</definedName>
    <definedName name="solver_lhs16" localSheetId="2" hidden="1">'Solution 2 - Linear'!$H$8</definedName>
    <definedName name="solver_lhs17" localSheetId="1" hidden="1">'Solution 1 - Non Linear'!$H$8</definedName>
    <definedName name="solver_lhs17" localSheetId="2" hidden="1">'Solution 2 - Linear'!$I$13</definedName>
    <definedName name="solver_lhs18" localSheetId="1" hidden="1">'Solution 1 - Non Linear'!#REF!</definedName>
    <definedName name="solver_lhs18" localSheetId="2" hidden="1">'Solution 2 - Linear'!$J$5:$J$12</definedName>
    <definedName name="solver_lhs19" localSheetId="1" hidden="1">'Solution 1 - Non Linear'!$J$5:$J$12</definedName>
    <definedName name="solver_lhs19" localSheetId="2" hidden="1">'Solution 2 - Linear'!$J$5:$J$12</definedName>
    <definedName name="solver_lhs2" localSheetId="1" hidden="1">'Solution 1 - Non Linear'!$D$18</definedName>
    <definedName name="solver_lhs2" localSheetId="2" hidden="1">'Solution 2 - Linear'!$D$14:$I$14</definedName>
    <definedName name="solver_lhs20" localSheetId="1" hidden="1">'Solution 1 - Non Linear'!$J$5:$J$12</definedName>
    <definedName name="solver_lhs20" localSheetId="2" hidden="1">'Solution 2 - Linear'!$D$18</definedName>
    <definedName name="solver_lhs21" localSheetId="1" hidden="1">'Solution 1 - Non Linear'!$D$18</definedName>
    <definedName name="solver_lhs21" localSheetId="2" hidden="1">'Solution 2 - Linear'!$J$5:$J$12</definedName>
    <definedName name="solver_lhs22" localSheetId="1" hidden="1">'Solution 1 - Non Linear'!$D$18</definedName>
    <definedName name="solver_lhs22" localSheetId="2" hidden="1">'Solution 2 - Linear'!$D$18</definedName>
    <definedName name="solver_lhs3" localSheetId="1" hidden="1">'Solution 1 - Non Linear'!$D$21:$E$21</definedName>
    <definedName name="solver_lhs3" localSheetId="2" hidden="1">'Solution 2 - Linear'!$D$20:$E$20</definedName>
    <definedName name="solver_lhs4" localSheetId="1" hidden="1">'Solution 1 - Non Linear'!$D$25:$H$26</definedName>
    <definedName name="solver_lhs4" localSheetId="2" hidden="1">'Solution 2 - Linear'!$D$23:$H$24</definedName>
    <definedName name="solver_lhs5" localSheetId="1" hidden="1">'Solution 1 - Non Linear'!$D$25:$H$26</definedName>
    <definedName name="solver_lhs5" localSheetId="2" hidden="1">'Solution 2 - Linear'!$D$23:$H$24</definedName>
    <definedName name="solver_lhs6" localSheetId="1" hidden="1">'Solution 1 - Non Linear'!$D$5:$I$12</definedName>
    <definedName name="solver_lhs6" localSheetId="2" hidden="1">'Solution 2 - Linear'!$D$5:$I$12</definedName>
    <definedName name="solver_lhs7" localSheetId="1" hidden="1">'Solution 1 - Non Linear'!$H$8</definedName>
    <definedName name="solver_lhs7" localSheetId="2" hidden="1">'Solution 2 - Linear'!$E$29</definedName>
    <definedName name="solver_lhs8" localSheetId="1" hidden="1">'Solution 1 - Non Linear'!$J$5:$J$12</definedName>
    <definedName name="solver_lhs8" localSheetId="2" hidden="1">'Solution 2 - Linear'!$E$29</definedName>
    <definedName name="solver_lhs9" localSheetId="1" hidden="1">'Solution 1 - Non Linear'!$J$5:$J$12</definedName>
    <definedName name="solver_lhs9" localSheetId="2" hidden="1">'Solution 2 - Linear'!$F$29</definedName>
    <definedName name="solver_lin" localSheetId="1" hidden="1">2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9</definedName>
    <definedName name="solver_num" localSheetId="2" hidden="1">20</definedName>
    <definedName name="solver_nwt" localSheetId="2" hidden="1">1</definedName>
    <definedName name="solver_opt" localSheetId="1" hidden="1">'Solution 1 - Non Linear'!$K$13</definedName>
    <definedName name="solver_opt" localSheetId="2" hidden="1">'Solution 2 - Linear'!$K$13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5</definedName>
    <definedName name="solver_rel10" localSheetId="1" hidden="1">3</definedName>
    <definedName name="solver_rel10" localSheetId="2" hidden="1">3</definedName>
    <definedName name="solver_rel11" localSheetId="1" hidden="1">1</definedName>
    <definedName name="solver_rel11" localSheetId="2" hidden="1">1</definedName>
    <definedName name="solver_rel12" localSheetId="1" hidden="1">3</definedName>
    <definedName name="solver_rel12" localSheetId="2" hidden="1">3</definedName>
    <definedName name="solver_rel13" localSheetId="1" hidden="1">5</definedName>
    <definedName name="solver_rel13" localSheetId="2" hidden="1">5</definedName>
    <definedName name="solver_rel14" localSheetId="1" hidden="1">1</definedName>
    <definedName name="solver_rel14" localSheetId="2" hidden="1">1</definedName>
    <definedName name="solver_rel15" localSheetId="1" hidden="1">3</definedName>
    <definedName name="solver_rel15" localSheetId="2" hidden="1">3</definedName>
    <definedName name="solver_rel16" localSheetId="1" hidden="1">3</definedName>
    <definedName name="solver_rel16" localSheetId="2" hidden="1">2</definedName>
    <definedName name="solver_rel17" localSheetId="1" hidden="1">2</definedName>
    <definedName name="solver_rel17" localSheetId="2" hidden="1">2</definedName>
    <definedName name="solver_rel18" localSheetId="1" hidden="1">2</definedName>
    <definedName name="solver_rel18" localSheetId="2" hidden="1">1</definedName>
    <definedName name="solver_rel19" localSheetId="1" hidden="1">1</definedName>
    <definedName name="solver_rel19" localSheetId="2" hidden="1">3</definedName>
    <definedName name="solver_rel2" localSheetId="1" hidden="1">2</definedName>
    <definedName name="solver_rel2" localSheetId="2" hidden="1">2</definedName>
    <definedName name="solver_rel20" localSheetId="1" hidden="1">3</definedName>
    <definedName name="solver_rel20" localSheetId="2" hidden="1">2</definedName>
    <definedName name="solver_rel21" localSheetId="1" hidden="1">2</definedName>
    <definedName name="solver_rel21" localSheetId="2" hidden="1">3</definedName>
    <definedName name="solver_rel22" localSheetId="1" hidden="1">2</definedName>
    <definedName name="solver_rel22" localSheetId="2" hidden="1">2</definedName>
    <definedName name="solver_rel3" localSheetId="1" hidden="1">2</definedName>
    <definedName name="solver_rel3" localSheetId="2" hidden="1">2</definedName>
    <definedName name="solver_rel4" localSheetId="1" hidden="1">1</definedName>
    <definedName name="solver_rel4" localSheetId="2" hidden="1">1</definedName>
    <definedName name="solver_rel5" localSheetId="1" hidden="1">3</definedName>
    <definedName name="solver_rel5" localSheetId="2" hidden="1">3</definedName>
    <definedName name="solver_rel6" localSheetId="1" hidden="1">5</definedName>
    <definedName name="solver_rel6" localSheetId="2" hidden="1">5</definedName>
    <definedName name="solver_rel7" localSheetId="1" hidden="1">2</definedName>
    <definedName name="solver_rel7" localSheetId="2" hidden="1">1</definedName>
    <definedName name="solver_rel8" localSheetId="1" hidden="1">1</definedName>
    <definedName name="solver_rel8" localSheetId="2" hidden="1">3</definedName>
    <definedName name="solver_rel9" localSheetId="1" hidden="1">3</definedName>
    <definedName name="solver_rel9" localSheetId="2" hidden="1">1</definedName>
    <definedName name="solver_rhs1" localSheetId="1" hidden="1">1</definedName>
    <definedName name="solver_rhs1" localSheetId="2" hidden="1">binary</definedName>
    <definedName name="solver_rhs10" localSheetId="1" hidden="1">'Solution 1 - Non Linear'!$K$38</definedName>
    <definedName name="solver_rhs10" localSheetId="2" hidden="1">'Solution 2 - Linear'!$K$35</definedName>
    <definedName name="solver_rhs11" localSheetId="1" hidden="1">'Solution 1 - Non Linear'!$L$40</definedName>
    <definedName name="solver_rhs11" localSheetId="2" hidden="1">'Solution 2 - Linear'!$L$37</definedName>
    <definedName name="solver_rhs12" localSheetId="1" hidden="1">'Solution 1 - Non Linear'!$L$38</definedName>
    <definedName name="solver_rhs12" localSheetId="2" hidden="1">'Solution 2 - Linear'!$L$35</definedName>
    <definedName name="solver_rhs13" localSheetId="1" hidden="1">binary</definedName>
    <definedName name="solver_rhs13" localSheetId="2" hidden="1">binary</definedName>
    <definedName name="solver_rhs14" localSheetId="1" hidden="1">'Solution 1 - Non Linear'!$M$40</definedName>
    <definedName name="solver_rhs14" localSheetId="2" hidden="1">'Solution 2 - Linear'!$M$37</definedName>
    <definedName name="solver_rhs15" localSheetId="1" hidden="1">'Solution 1 - Non Linear'!$M$38</definedName>
    <definedName name="solver_rhs15" localSheetId="2" hidden="1">'Solution 2 - Linear'!$M$35</definedName>
    <definedName name="solver_rhs16" localSheetId="1" hidden="1">3</definedName>
    <definedName name="solver_rhs16" localSheetId="2" hidden="1">1</definedName>
    <definedName name="solver_rhs17" localSheetId="1" hidden="1">1</definedName>
    <definedName name="solver_rhs17" localSheetId="2" hidden="1">0</definedName>
    <definedName name="solver_rhs18" localSheetId="1" hidden="1">0</definedName>
    <definedName name="solver_rhs18" localSheetId="2" hidden="1">1</definedName>
    <definedName name="solver_rhs19" localSheetId="1" hidden="1">1</definedName>
    <definedName name="solver_rhs19" localSheetId="2" hidden="1">0</definedName>
    <definedName name="solver_rhs2" localSheetId="1" hidden="1">6</definedName>
    <definedName name="solver_rhs2" localSheetId="2" hidden="1">1</definedName>
    <definedName name="solver_rhs20" localSheetId="1" hidden="1">0</definedName>
    <definedName name="solver_rhs20" localSheetId="2" hidden="1">6</definedName>
    <definedName name="solver_rhs21" localSheetId="1" hidden="1">6</definedName>
    <definedName name="solver_rhs21" localSheetId="2" hidden="1">0</definedName>
    <definedName name="solver_rhs22" localSheetId="1" hidden="1">6</definedName>
    <definedName name="solver_rhs22" localSheetId="2" hidden="1">6</definedName>
    <definedName name="solver_rhs3" localSheetId="1" hidden="1">0</definedName>
    <definedName name="solver_rhs3" localSheetId="2" hidden="1">0</definedName>
    <definedName name="solver_rhs4" localSheetId="1" hidden="1">1</definedName>
    <definedName name="solver_rhs4" localSheetId="2" hidden="1">1</definedName>
    <definedName name="solver_rhs5" localSheetId="1" hidden="1">0</definedName>
    <definedName name="solver_rhs5" localSheetId="2" hidden="1">0</definedName>
    <definedName name="solver_rhs6" localSheetId="1" hidden="1">binary</definedName>
    <definedName name="solver_rhs6" localSheetId="2" hidden="1">binary</definedName>
    <definedName name="solver_rhs7" localSheetId="1" hidden="1">1</definedName>
    <definedName name="solver_rhs7" localSheetId="2" hidden="1">'Solution 2 - Linear'!$J$37</definedName>
    <definedName name="solver_rhs8" localSheetId="1" hidden="1">1</definedName>
    <definedName name="solver_rhs8" localSheetId="2" hidden="1">'Solution 2 - Linear'!$J$35</definedName>
    <definedName name="solver_rhs9" localSheetId="1" hidden="1">0</definedName>
    <definedName name="solver_rhs9" localSheetId="2" hidden="1">'Solution 2 - Linear'!$K$37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0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3" l="1"/>
  <c r="I13" i="3"/>
  <c r="R15" i="1"/>
  <c r="Q15" i="1"/>
  <c r="Q13" i="1"/>
  <c r="R12" i="1"/>
  <c r="Q11" i="1"/>
  <c r="R7" i="1" a="1"/>
  <c r="R7" i="1" s="1"/>
  <c r="R5" i="1" a="1"/>
  <c r="Q5" i="1" a="1"/>
  <c r="Q5" i="1"/>
  <c r="R4" i="1"/>
  <c r="H31" i="3"/>
  <c r="G31" i="3"/>
  <c r="F31" i="3"/>
  <c r="E31" i="3"/>
  <c r="D31" i="3"/>
  <c r="H30" i="3"/>
  <c r="G30" i="3"/>
  <c r="F30" i="3"/>
  <c r="E30" i="3"/>
  <c r="D30" i="3"/>
  <c r="H26" i="3"/>
  <c r="G26" i="3"/>
  <c r="F26" i="3"/>
  <c r="E26" i="3"/>
  <c r="D26" i="3"/>
  <c r="H25" i="3"/>
  <c r="G25" i="3"/>
  <c r="F25" i="3"/>
  <c r="E25" i="3"/>
  <c r="D25" i="3"/>
  <c r="D18" i="3"/>
  <c r="E21" i="3"/>
  <c r="D21" i="3"/>
  <c r="G13" i="3"/>
  <c r="F13" i="3"/>
  <c r="E13" i="3"/>
  <c r="D13" i="3"/>
  <c r="J12" i="3"/>
  <c r="J11" i="3"/>
  <c r="J10" i="3"/>
  <c r="J9" i="3"/>
  <c r="J8" i="3"/>
  <c r="J7" i="3"/>
  <c r="J6" i="3"/>
  <c r="J5" i="3"/>
  <c r="D14" i="1"/>
  <c r="I14" i="1"/>
  <c r="H14" i="1"/>
  <c r="R5" i="1" l="1"/>
  <c r="G32" i="3"/>
  <c r="G33" i="3" s="1"/>
  <c r="F32" i="3"/>
  <c r="F33" i="3" s="1"/>
  <c r="H32" i="3"/>
  <c r="H33" i="3" s="1"/>
  <c r="E32" i="3"/>
  <c r="E33" i="3" s="1"/>
  <c r="H28" i="1"/>
  <c r="H27" i="1"/>
  <c r="G28" i="1"/>
  <c r="G27" i="1"/>
  <c r="F28" i="1"/>
  <c r="F27" i="1"/>
  <c r="E28" i="1"/>
  <c r="E27" i="1"/>
  <c r="D28" i="1"/>
  <c r="D27" i="1"/>
  <c r="D35" i="1"/>
  <c r="D37" i="1"/>
  <c r="K37" i="1"/>
  <c r="L37" i="1"/>
  <c r="M37" i="1"/>
  <c r="J37" i="1"/>
  <c r="J35" i="1"/>
  <c r="K35" i="1"/>
  <c r="L35" i="1"/>
  <c r="M35" i="1"/>
  <c r="J6" i="1"/>
  <c r="J7" i="1"/>
  <c r="J11" i="1"/>
  <c r="J10" i="1"/>
  <c r="D18" i="1"/>
  <c r="R14" i="1" s="1"/>
  <c r="I33" i="3" l="1"/>
  <c r="K13" i="3" s="1"/>
  <c r="H30" i="1"/>
  <c r="F29" i="1"/>
  <c r="H29" i="1"/>
  <c r="G29" i="1"/>
  <c r="E29" i="1"/>
  <c r="G23" i="1"/>
  <c r="H23" i="1"/>
  <c r="G24" i="1"/>
  <c r="H24" i="1"/>
  <c r="F23" i="1"/>
  <c r="D24" i="1"/>
  <c r="R11" i="1" l="1"/>
  <c r="Q12" i="1"/>
  <c r="R9" i="1"/>
  <c r="Q9" i="1"/>
  <c r="R8" i="1"/>
  <c r="Q8" i="1"/>
  <c r="R10" i="1"/>
  <c r="Q10" i="1"/>
  <c r="E23" i="1"/>
  <c r="E24" i="1"/>
  <c r="F24" i="1"/>
  <c r="D23" i="1"/>
  <c r="E20" i="1"/>
  <c r="D20" i="1"/>
  <c r="J8" i="1"/>
  <c r="J9" i="1"/>
  <c r="J12" i="1"/>
  <c r="J5" i="1"/>
  <c r="E14" i="1"/>
  <c r="F14" i="1"/>
  <c r="G14" i="1"/>
  <c r="Q7" i="1" l="1" a="1"/>
  <c r="Q7" i="1" s="1"/>
  <c r="R6" i="1" a="1"/>
  <c r="Q14" i="1" a="1"/>
  <c r="R13" i="1" a="1"/>
  <c r="Q6" i="1" a="1"/>
  <c r="Q6" i="1" s="1"/>
  <c r="R6" i="1"/>
  <c r="R13" i="1"/>
  <c r="Q14" i="1"/>
  <c r="K13" i="1"/>
  <c r="Q4" i="1" s="1"/>
</calcChain>
</file>

<file path=xl/sharedStrings.xml><?xml version="1.0" encoding="utf-8"?>
<sst xmlns="http://schemas.openxmlformats.org/spreadsheetml/2006/main" count="78" uniqueCount="39">
  <si>
    <t>Office 1</t>
  </si>
  <si>
    <t>Office 2</t>
  </si>
  <si>
    <t>Office 3</t>
  </si>
  <si>
    <t>Office 4</t>
  </si>
  <si>
    <t>Office 5</t>
  </si>
  <si>
    <t>Office 6</t>
  </si>
  <si>
    <t>Neeta</t>
  </si>
  <si>
    <t>Ahmad</t>
  </si>
  <si>
    <t>Employee / Office</t>
  </si>
  <si>
    <t>Smoke</t>
  </si>
  <si>
    <t>Should have adjacent offices</t>
  </si>
  <si>
    <t>Binary Variables</t>
  </si>
  <si>
    <t>Constant</t>
  </si>
  <si>
    <t>Big M</t>
  </si>
  <si>
    <t>Greater Than 
Constant</t>
  </si>
  <si>
    <t>Less Than 
Big M</t>
  </si>
  <si>
    <t>Fill Total 6 Offices Constraint</t>
  </si>
  <si>
    <t>Adjacent Office Constraint</t>
  </si>
  <si>
    <t>Talks on Phone</t>
  </si>
  <si>
    <t>Jas</t>
  </si>
  <si>
    <t>Lucy</t>
  </si>
  <si>
    <t>Chris</t>
  </si>
  <si>
    <t>Nancy</t>
  </si>
  <si>
    <t>Mary</t>
  </si>
  <si>
    <t>Naman</t>
  </si>
  <si>
    <t>Talk to Lucy - Adjacent</t>
  </si>
  <si>
    <t>Talk To Jas - Adjacent</t>
  </si>
  <si>
    <t>Office 5 - Smoke Allergic</t>
  </si>
  <si>
    <t>Needs Silence</t>
  </si>
  <si>
    <t>Adjacent Offices</t>
  </si>
  <si>
    <t>Weights
(Because there are only 6 offices for 8 people)</t>
  </si>
  <si>
    <t>Weighted Objective Value</t>
  </si>
  <si>
    <t>Second Highest Preference</t>
  </si>
  <si>
    <t>Lowest Preference</t>
  </si>
  <si>
    <t>Highest Preference</t>
  </si>
  <si>
    <t>Smoke Allergic Constraint
(Avoid Adjacent Offices)</t>
  </si>
  <si>
    <t>Needs Silence Constraint</t>
  </si>
  <si>
    <t>Avoid adjacent offices to implement the needs silence constraint</t>
  </si>
  <si>
    <t>Avoid adjacency to implement the silence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</si>
</sst>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190500</xdr:rowOff>
    </xdr:from>
    <xdr:to>
      <xdr:col>14</xdr:col>
      <xdr:colOff>317500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0AF2-1478-E143-82B7-F25B6076FF86}"/>
            </a:ext>
          </a:extLst>
        </xdr:cNvPr>
        <xdr:cNvSpPr txBox="1"/>
      </xdr:nvSpPr>
      <xdr:spPr>
        <a:xfrm>
          <a:off x="1206500" y="800100"/>
          <a:ext cx="10668000" cy="4533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must assign offices to six staff members (there are eight staff members, but some of them may not be entitled to an office). The available offices, numbered 1-6 consecutively, are arranged in a row, and are separated only by dividers. Therefore, sounds, and cigarettes smoke readily pass from each office to those on either side.</a:t>
          </a:r>
        </a:p>
        <a:p>
          <a:pPr algn="l"/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Neeta's work requires her to speak on the telephone frequently throughout the day.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Lucy and Jas often talk to one another in their work, and prefer to have adjacent offices.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Chris, the senior employee, is entitled to Office 5, which has the largest window.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Mary needs silence in the office(s) adjacent to her own.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Ahmad, Nancy, and Naman all smoke.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Chris is allergic to tobacco smoke and must have non-smokers in the office(s) adjacent to his own.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Unless otherwise specChrMaryified, all employees maintain silence while in their offices</a:t>
          </a:r>
          <a:endParaRPr lang="en-IN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53F7-BE63-5F42-B647-56F84CC0DF36}">
  <dimension ref="A1"/>
  <sheetViews>
    <sheetView workbookViewId="0">
      <selection activeCell="G33" sqref="G3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6DCC-4A08-E64C-BBA4-8A9051E386F1}">
  <dimension ref="A3:L40"/>
  <sheetViews>
    <sheetView topLeftCell="A7" workbookViewId="0">
      <selection activeCell="D29" sqref="D29:H29"/>
    </sheetView>
  </sheetViews>
  <sheetFormatPr baseColWidth="10" defaultRowHeight="16"/>
  <cols>
    <col min="1" max="1" width="10.83203125" style="3"/>
    <col min="2" max="2" width="24.6640625" style="3" customWidth="1"/>
    <col min="3" max="3" width="26.83203125" style="3" customWidth="1"/>
    <col min="4" max="7" width="10.83203125" style="3"/>
    <col min="8" max="8" width="16.1640625" style="3" customWidth="1"/>
    <col min="9" max="9" width="12.6640625" style="3" customWidth="1"/>
    <col min="10" max="10" width="13.33203125" style="3" customWidth="1"/>
    <col min="11" max="11" width="27.5" style="3" customWidth="1"/>
    <col min="12" max="12" width="27" style="3" customWidth="1"/>
    <col min="13" max="16384" width="10.83203125" style="3"/>
  </cols>
  <sheetData>
    <row r="3" spans="1:12">
      <c r="D3" s="26" t="s">
        <v>29</v>
      </c>
      <c r="E3" s="26"/>
      <c r="F3" s="26"/>
      <c r="G3" s="26"/>
      <c r="H3" s="26"/>
      <c r="I3" s="26"/>
      <c r="K3" s="29" t="s">
        <v>30</v>
      </c>
    </row>
    <row r="4" spans="1:12" ht="46" customHeight="1">
      <c r="B4" s="13"/>
      <c r="C4" s="20" t="s">
        <v>8</v>
      </c>
      <c r="D4" s="22" t="s">
        <v>0</v>
      </c>
      <c r="E4" s="22" t="s">
        <v>1</v>
      </c>
      <c r="F4" s="22" t="s">
        <v>2</v>
      </c>
      <c r="G4" s="22" t="s">
        <v>3</v>
      </c>
      <c r="H4" s="22" t="s">
        <v>4</v>
      </c>
      <c r="I4" s="22" t="s">
        <v>5</v>
      </c>
      <c r="K4" s="28"/>
    </row>
    <row r="5" spans="1:12">
      <c r="A5" s="17"/>
      <c r="B5" s="23" t="s">
        <v>18</v>
      </c>
      <c r="C5" s="24" t="s">
        <v>6</v>
      </c>
      <c r="D5" s="25">
        <v>1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17">
        <f>SUM(D5:I5)</f>
        <v>1</v>
      </c>
      <c r="K5" s="3">
        <v>1</v>
      </c>
      <c r="L5" s="3" t="s">
        <v>34</v>
      </c>
    </row>
    <row r="6" spans="1:12">
      <c r="B6" s="7" t="s">
        <v>26</v>
      </c>
      <c r="C6" s="18" t="s">
        <v>20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17">
        <f t="shared" ref="J6:J12" si="0">SUM(D6:I6)</f>
        <v>1</v>
      </c>
      <c r="K6" s="3">
        <v>0.9</v>
      </c>
      <c r="L6" s="5" t="s">
        <v>32</v>
      </c>
    </row>
    <row r="7" spans="1:12">
      <c r="B7" s="11" t="s">
        <v>25</v>
      </c>
      <c r="C7" s="19" t="s">
        <v>19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0</v>
      </c>
      <c r="J7" s="17">
        <f t="shared" si="0"/>
        <v>1</v>
      </c>
      <c r="K7" s="3">
        <v>0.9</v>
      </c>
      <c r="L7" s="5"/>
    </row>
    <row r="8" spans="1:12">
      <c r="B8" s="14" t="s">
        <v>27</v>
      </c>
      <c r="C8" s="20" t="s">
        <v>21</v>
      </c>
      <c r="D8" s="15">
        <v>0</v>
      </c>
      <c r="E8" s="15">
        <v>0</v>
      </c>
      <c r="F8" s="15">
        <v>0</v>
      </c>
      <c r="G8" s="15">
        <v>0</v>
      </c>
      <c r="H8" s="16">
        <v>1</v>
      </c>
      <c r="I8" s="15">
        <v>0</v>
      </c>
      <c r="J8" s="17">
        <f t="shared" si="0"/>
        <v>1</v>
      </c>
      <c r="K8" s="3">
        <v>1</v>
      </c>
      <c r="L8" s="5" t="s">
        <v>34</v>
      </c>
    </row>
    <row r="9" spans="1:12">
      <c r="B9" s="14" t="s">
        <v>28</v>
      </c>
      <c r="C9" s="20" t="s">
        <v>23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7">
        <f t="shared" si="0"/>
        <v>1</v>
      </c>
      <c r="K9" s="3">
        <v>1</v>
      </c>
      <c r="L9" s="5"/>
    </row>
    <row r="10" spans="1:12">
      <c r="B10" s="7" t="s">
        <v>9</v>
      </c>
      <c r="C10" s="18" t="s">
        <v>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17">
        <f t="shared" si="0"/>
        <v>0</v>
      </c>
      <c r="K10" s="3">
        <v>0.8</v>
      </c>
      <c r="L10" s="5" t="s">
        <v>33</v>
      </c>
    </row>
    <row r="11" spans="1:12">
      <c r="B11" s="9" t="s">
        <v>9</v>
      </c>
      <c r="C11" s="21" t="s">
        <v>22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7">
        <f t="shared" si="0"/>
        <v>0</v>
      </c>
      <c r="K11" s="3">
        <v>0.8</v>
      </c>
      <c r="L11" s="5"/>
    </row>
    <row r="12" spans="1:12">
      <c r="B12" s="11" t="s">
        <v>9</v>
      </c>
      <c r="C12" s="19" t="s">
        <v>24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7">
        <f t="shared" si="0"/>
        <v>1</v>
      </c>
      <c r="K12" s="3">
        <v>0.8</v>
      </c>
      <c r="L12" s="5"/>
    </row>
    <row r="13" spans="1:12" ht="35" customHeight="1">
      <c r="C13" s="6"/>
      <c r="D13" s="17">
        <f>SUM(D5:D12)</f>
        <v>1</v>
      </c>
      <c r="E13" s="17">
        <f>SUM(E5:E12)</f>
        <v>1</v>
      </c>
      <c r="F13" s="17">
        <f>SUM(F5:F12)</f>
        <v>1</v>
      </c>
      <c r="G13" s="17">
        <f>SUM(G5:G12)</f>
        <v>1</v>
      </c>
      <c r="H13" s="17">
        <f>SUM(H5:H12)</f>
        <v>1</v>
      </c>
      <c r="I13" s="17">
        <f>SUM(I5:I12)</f>
        <v>1</v>
      </c>
      <c r="K13" s="27">
        <f>(0.8*SUMPRODUCT(J5:J12, K5:K12)) + (0.2*I33)</f>
        <v>5.2799999999999994</v>
      </c>
      <c r="L13" s="17" t="s">
        <v>31</v>
      </c>
    </row>
    <row r="18" spans="3:8">
      <c r="C18" s="17" t="s">
        <v>16</v>
      </c>
      <c r="D18" s="30">
        <f>SUM(D5:I12)</f>
        <v>6</v>
      </c>
    </row>
    <row r="19" spans="3:8">
      <c r="C19" s="17"/>
      <c r="D19" s="30"/>
    </row>
    <row r="21" spans="3:8" ht="34">
      <c r="C21" s="31" t="s">
        <v>35</v>
      </c>
      <c r="D21" s="3">
        <f>SUM(G10:G12)</f>
        <v>0</v>
      </c>
      <c r="E21" s="3">
        <f>SUM(I10:I12)</f>
        <v>0</v>
      </c>
    </row>
    <row r="22" spans="3:8">
      <c r="C22" s="31"/>
    </row>
    <row r="24" spans="3:8">
      <c r="C24" s="28" t="s">
        <v>36</v>
      </c>
      <c r="D24" s="28" t="s">
        <v>37</v>
      </c>
      <c r="E24" s="28"/>
      <c r="F24" s="28"/>
      <c r="G24" s="28"/>
      <c r="H24" s="28"/>
    </row>
    <row r="25" spans="3:8">
      <c r="C25" s="28"/>
      <c r="D25" s="3">
        <f>SUM(D5:D7)+E9</f>
        <v>1</v>
      </c>
      <c r="E25" s="3">
        <f t="shared" ref="E25:H25" si="1">SUM(E5:E7)+F9</f>
        <v>0</v>
      </c>
      <c r="F25" s="3">
        <f t="shared" si="1"/>
        <v>1</v>
      </c>
      <c r="G25" s="3">
        <f t="shared" si="1"/>
        <v>1</v>
      </c>
      <c r="H25" s="3">
        <f t="shared" si="1"/>
        <v>1</v>
      </c>
    </row>
    <row r="26" spans="3:8">
      <c r="C26" s="28"/>
      <c r="D26" s="3">
        <f>SUM(E5:E7)+D9</f>
        <v>0</v>
      </c>
      <c r="E26" s="3">
        <f t="shared" ref="E26:H26" si="2">SUM(F5:F7)+E9</f>
        <v>1</v>
      </c>
      <c r="F26" s="3">
        <f t="shared" si="2"/>
        <v>1</v>
      </c>
      <c r="G26" s="3">
        <f t="shared" si="2"/>
        <v>0</v>
      </c>
      <c r="H26" s="3">
        <f t="shared" si="2"/>
        <v>0</v>
      </c>
    </row>
    <row r="27" spans="3:8">
      <c r="C27" s="17"/>
    </row>
    <row r="29" spans="3:8">
      <c r="C29" s="28" t="s">
        <v>17</v>
      </c>
      <c r="D29" s="28" t="s">
        <v>10</v>
      </c>
      <c r="E29" s="28"/>
      <c r="F29" s="28"/>
      <c r="G29" s="28"/>
      <c r="H29" s="28"/>
    </row>
    <row r="30" spans="3:8">
      <c r="C30" s="28"/>
      <c r="D30" s="3">
        <f>D6+E7</f>
        <v>0</v>
      </c>
      <c r="E30" s="3">
        <f>E6+F7</f>
        <v>0</v>
      </c>
      <c r="F30" s="3">
        <f>F6+G7</f>
        <v>2</v>
      </c>
      <c r="G30" s="3">
        <f>G6+H7</f>
        <v>0</v>
      </c>
      <c r="H30" s="3">
        <f>H6+I7</f>
        <v>0</v>
      </c>
    </row>
    <row r="31" spans="3:8">
      <c r="C31" s="28"/>
      <c r="D31" s="3">
        <f>E6+D7</f>
        <v>0</v>
      </c>
      <c r="E31" s="3">
        <f>F6+E7</f>
        <v>1</v>
      </c>
      <c r="F31" s="3">
        <f>G6+F7</f>
        <v>0</v>
      </c>
      <c r="G31" s="3">
        <f>H6+G7</f>
        <v>1</v>
      </c>
      <c r="H31" s="3">
        <f>I6+H7</f>
        <v>0</v>
      </c>
    </row>
    <row r="32" spans="3:8">
      <c r="C32" s="28"/>
      <c r="E32" s="3">
        <f>SUM(D30:E31)</f>
        <v>1</v>
      </c>
      <c r="F32" s="3">
        <f>SUM(E30:F31)</f>
        <v>3</v>
      </c>
      <c r="G32" s="3">
        <f>SUM(F30:G31)</f>
        <v>3</v>
      </c>
      <c r="H32" s="3">
        <f>SUM(G30:H31)</f>
        <v>1</v>
      </c>
    </row>
    <row r="33" spans="3:9">
      <c r="C33" s="28"/>
      <c r="E33" s="3">
        <f>IF(E32=2, 0, 1)</f>
        <v>1</v>
      </c>
      <c r="F33" s="3">
        <f t="shared" ref="F33:H33" si="3">IF(F32=2, 0, 1)</f>
        <v>1</v>
      </c>
      <c r="G33" s="3">
        <f t="shared" si="3"/>
        <v>1</v>
      </c>
      <c r="H33" s="3">
        <f t="shared" si="3"/>
        <v>1</v>
      </c>
      <c r="I33" s="17">
        <f>SUM(E33:H33)</f>
        <v>4</v>
      </c>
    </row>
    <row r="36" spans="3:9" ht="16" customHeight="1"/>
    <row r="38" spans="3:9">
      <c r="C38" s="4"/>
      <c r="I38" s="4"/>
    </row>
    <row r="39" spans="3:9" ht="16" customHeight="1"/>
    <row r="40" spans="3:9">
      <c r="C40" s="4"/>
      <c r="I40" s="4"/>
    </row>
  </sheetData>
  <mergeCells count="9">
    <mergeCell ref="C24:C26"/>
    <mergeCell ref="C29:C33"/>
    <mergeCell ref="D24:H24"/>
    <mergeCell ref="D29:H29"/>
    <mergeCell ref="D3:I3"/>
    <mergeCell ref="K3:K4"/>
    <mergeCell ref="L10:L12"/>
    <mergeCell ref="L8:L9"/>
    <mergeCell ref="L6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F016-86AD-AB48-B750-A4B4DFE64850}">
  <dimension ref="B3:R41"/>
  <sheetViews>
    <sheetView tabSelected="1" workbookViewId="0">
      <selection activeCell="I32" sqref="I32:M32"/>
    </sheetView>
  </sheetViews>
  <sheetFormatPr baseColWidth="10" defaultRowHeight="16"/>
  <cols>
    <col min="1" max="1" width="10.83203125" style="1"/>
    <col min="2" max="2" width="24.6640625" style="1" customWidth="1"/>
    <col min="3" max="3" width="32" style="1" customWidth="1"/>
    <col min="4" max="7" width="10.83203125" style="1"/>
    <col min="8" max="8" width="16.1640625" style="1" customWidth="1"/>
    <col min="9" max="9" width="12.6640625" style="1" customWidth="1"/>
    <col min="10" max="10" width="27.5" style="1" customWidth="1"/>
    <col min="11" max="11" width="23.33203125" style="1" customWidth="1"/>
    <col min="12" max="12" width="29.33203125" style="1" customWidth="1"/>
    <col min="13" max="16384" width="10.83203125" style="1"/>
  </cols>
  <sheetData>
    <row r="3" spans="2:18">
      <c r="K3" s="29" t="s">
        <v>30</v>
      </c>
    </row>
    <row r="4" spans="2:18" ht="35" customHeight="1">
      <c r="B4" s="13"/>
      <c r="C4" s="20" t="s">
        <v>8</v>
      </c>
      <c r="D4" s="22" t="s">
        <v>0</v>
      </c>
      <c r="E4" s="22" t="s">
        <v>1</v>
      </c>
      <c r="F4" s="22" t="s">
        <v>2</v>
      </c>
      <c r="G4" s="22" t="s">
        <v>3</v>
      </c>
      <c r="H4" s="22" t="s">
        <v>4</v>
      </c>
      <c r="I4" s="22" t="s">
        <v>5</v>
      </c>
      <c r="K4" s="29"/>
      <c r="Q4" s="1">
        <f>MAX($K$13)</f>
        <v>4.4799999999999995</v>
      </c>
      <c r="R4" s="1">
        <f>COUNT($D$5:$I$13)</f>
        <v>54</v>
      </c>
    </row>
    <row r="5" spans="2:18">
      <c r="B5" s="23" t="s">
        <v>18</v>
      </c>
      <c r="C5" s="24" t="s">
        <v>6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1</v>
      </c>
      <c r="J5" s="17">
        <f>SUM(D5:I5)</f>
        <v>1</v>
      </c>
      <c r="K5" s="30">
        <v>1</v>
      </c>
      <c r="L5" s="33" t="s">
        <v>34</v>
      </c>
      <c r="Q5" s="1" t="b">
        <f t="array" ref="Q5">($D$13:$G$13=0)+($D$13:$G$13=1)=1</f>
        <v>1</v>
      </c>
      <c r="R5" s="1" t="b">
        <f t="array" ref="R5">$D$14:$I$14=1</f>
        <v>1</v>
      </c>
    </row>
    <row r="6" spans="2:18">
      <c r="B6" s="7" t="s">
        <v>26</v>
      </c>
      <c r="C6" s="18" t="s">
        <v>20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7">
        <f t="shared" ref="J6:J12" si="0">SUM(D6:I6)</f>
        <v>1</v>
      </c>
      <c r="K6" s="3">
        <v>0.9</v>
      </c>
      <c r="L6" s="34" t="s">
        <v>32</v>
      </c>
      <c r="Q6" s="1" t="b">
        <f t="array" ref="Q6">$D$20:$E$20=0</f>
        <v>1</v>
      </c>
      <c r="R6" s="1" t="b">
        <f t="array" ref="R6">$D$23:$H$24&lt;=1</f>
        <v>1</v>
      </c>
    </row>
    <row r="7" spans="2:18">
      <c r="B7" s="11" t="s">
        <v>25</v>
      </c>
      <c r="C7" s="19" t="s">
        <v>19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7">
        <f t="shared" si="0"/>
        <v>1</v>
      </c>
      <c r="K7" s="3">
        <v>0.9</v>
      </c>
      <c r="L7" s="34"/>
      <c r="Q7" s="1" t="b">
        <f t="array" ref="Q7">$D$23:$H$24&gt;=0</f>
        <v>1</v>
      </c>
      <c r="R7" s="1" t="b">
        <f t="array" ref="R7">($D$5:$I$12=0)+($D$5:$I$12=1)=1</f>
        <v>1</v>
      </c>
    </row>
    <row r="8" spans="2:18">
      <c r="B8" s="14" t="s">
        <v>27</v>
      </c>
      <c r="C8" s="20" t="s">
        <v>21</v>
      </c>
      <c r="D8" s="15">
        <v>0</v>
      </c>
      <c r="E8" s="15">
        <v>0</v>
      </c>
      <c r="F8" s="15">
        <v>0</v>
      </c>
      <c r="G8" s="15">
        <v>0</v>
      </c>
      <c r="H8" s="16">
        <v>1</v>
      </c>
      <c r="I8" s="15">
        <v>0</v>
      </c>
      <c r="J8" s="17">
        <f t="shared" si="0"/>
        <v>1</v>
      </c>
      <c r="K8" s="3">
        <v>1</v>
      </c>
      <c r="L8" s="34" t="s">
        <v>34</v>
      </c>
      <c r="Q8" s="1" t="b">
        <f>$E$29&lt;=$J$37</f>
        <v>1</v>
      </c>
      <c r="R8" s="1" t="b">
        <f>$E$29&gt;=$J$35</f>
        <v>1</v>
      </c>
    </row>
    <row r="9" spans="2:18">
      <c r="B9" s="14" t="s">
        <v>28</v>
      </c>
      <c r="C9" s="20" t="s">
        <v>23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7">
        <f t="shared" si="0"/>
        <v>1</v>
      </c>
      <c r="K9" s="3">
        <v>1</v>
      </c>
      <c r="L9" s="34"/>
      <c r="Q9" s="1" t="b">
        <f>$F$29&lt;=$K$37</f>
        <v>1</v>
      </c>
      <c r="R9" s="1" t="b">
        <f>$F$29&gt;=$K$35</f>
        <v>1</v>
      </c>
    </row>
    <row r="10" spans="2:18">
      <c r="B10" s="7" t="s">
        <v>9</v>
      </c>
      <c r="C10" s="18" t="s">
        <v>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17">
        <f t="shared" si="0"/>
        <v>0</v>
      </c>
      <c r="K10" s="3">
        <v>0.8</v>
      </c>
      <c r="L10" s="34" t="s">
        <v>33</v>
      </c>
      <c r="Q10" s="1" t="b">
        <f>$G$29&lt;=$L$37</f>
        <v>1</v>
      </c>
      <c r="R10" s="1" t="b">
        <f>$G$29&gt;=$L$35</f>
        <v>1</v>
      </c>
    </row>
    <row r="11" spans="2:18">
      <c r="B11" s="9" t="s">
        <v>9</v>
      </c>
      <c r="C11" s="21" t="s">
        <v>22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7">
        <f t="shared" si="0"/>
        <v>1</v>
      </c>
      <c r="K11" s="3">
        <v>0.8</v>
      </c>
      <c r="L11" s="34"/>
      <c r="Q11" s="1" t="b">
        <f>($H$13=0)+($H$13=1)=1</f>
        <v>1</v>
      </c>
      <c r="R11" s="1" t="b">
        <f>$H$29&lt;=$M$37</f>
        <v>1</v>
      </c>
    </row>
    <row r="12" spans="2:18">
      <c r="B12" s="11" t="s">
        <v>9</v>
      </c>
      <c r="C12" s="19" t="s">
        <v>24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7">
        <f t="shared" si="0"/>
        <v>0</v>
      </c>
      <c r="K12" s="3">
        <v>0.8</v>
      </c>
      <c r="L12" s="34"/>
      <c r="Q12" s="1" t="b">
        <f>$H$29&gt;=$M$35</f>
        <v>1</v>
      </c>
      <c r="R12" s="1" t="b">
        <f>$H$8=1</f>
        <v>1</v>
      </c>
    </row>
    <row r="13" spans="2:18" ht="34" customHeight="1">
      <c r="C13" s="32" t="s">
        <v>11</v>
      </c>
      <c r="D13" s="32">
        <v>1</v>
      </c>
      <c r="E13" s="32">
        <v>0</v>
      </c>
      <c r="F13" s="32">
        <v>0</v>
      </c>
      <c r="G13" s="32">
        <v>0</v>
      </c>
      <c r="H13" s="32">
        <v>1</v>
      </c>
      <c r="I13" s="32">
        <v>0</v>
      </c>
      <c r="K13" s="27">
        <f>(0.8*SUMPRODUCT(J5:J12, K5:K12))</f>
        <v>4.4799999999999995</v>
      </c>
      <c r="L13" s="17" t="s">
        <v>31</v>
      </c>
      <c r="Q13" s="1" t="b">
        <f>$I$13=0</f>
        <v>1</v>
      </c>
      <c r="R13" s="1" t="b">
        <f t="array" ref="R13">$J$5:$J$12&lt;=1</f>
        <v>1</v>
      </c>
    </row>
    <row r="14" spans="2:18">
      <c r="D14" s="17">
        <f>SUM(D5:D12)</f>
        <v>1</v>
      </c>
      <c r="E14" s="17">
        <f>SUM(E5:E12)</f>
        <v>1</v>
      </c>
      <c r="F14" s="17">
        <f>SUM(F5:F12)</f>
        <v>1</v>
      </c>
      <c r="G14" s="17">
        <f>SUM(G5:G12)</f>
        <v>1</v>
      </c>
      <c r="H14" s="17">
        <f>SUM(H5:H13)</f>
        <v>2</v>
      </c>
      <c r="I14" s="17">
        <f>SUM(I5:I13)</f>
        <v>1</v>
      </c>
      <c r="Q14" s="1" t="b">
        <f t="array" ref="Q14">$J$5:$J$12&gt;=0</f>
        <v>1</v>
      </c>
      <c r="R14" s="1" t="b">
        <f>$D$18=6</f>
        <v>1</v>
      </c>
    </row>
    <row r="15" spans="2:18" s="3" customFormat="1">
      <c r="Q15" s="3">
        <f>{32767,32767,0.000001,0.01,TRUE,FALSE,FALSE,1,1,1,0.0001,TRUE}</f>
        <v>32767</v>
      </c>
      <c r="R15" s="3">
        <f>{0,0,1,100,0,FALSE,TRUE,0.075,0,0,FALSE,30}</f>
        <v>0</v>
      </c>
    </row>
    <row r="16" spans="2:18" s="3" customFormat="1"/>
    <row r="17" spans="3:15" s="3" customFormat="1"/>
    <row r="18" spans="3:15">
      <c r="C18" s="17" t="s">
        <v>16</v>
      </c>
      <c r="D18" s="1">
        <f>SUM(D5:I12)</f>
        <v>6</v>
      </c>
    </row>
    <row r="20" spans="3:15" ht="34">
      <c r="C20" s="31" t="s">
        <v>35</v>
      </c>
      <c r="D20" s="30">
        <f>SUM(G10:G12)</f>
        <v>0</v>
      </c>
      <c r="E20" s="30">
        <f>SUM(I10:I12)</f>
        <v>0</v>
      </c>
    </row>
    <row r="22" spans="3:15">
      <c r="C22" s="28" t="s">
        <v>36</v>
      </c>
      <c r="D22" s="28" t="s">
        <v>38</v>
      </c>
      <c r="E22" s="28"/>
      <c r="F22" s="28"/>
      <c r="G22" s="28"/>
      <c r="H22" s="28"/>
    </row>
    <row r="23" spans="3:15">
      <c r="C23" s="28"/>
      <c r="D23" s="1">
        <f>SUM(D5:D7)+E9</f>
        <v>1</v>
      </c>
      <c r="E23" s="1">
        <f t="shared" ref="E23:H23" si="1">SUM(E5:E7)+F9</f>
        <v>1</v>
      </c>
      <c r="F23" s="1">
        <f t="shared" si="1"/>
        <v>1</v>
      </c>
      <c r="G23" s="1">
        <f t="shared" si="1"/>
        <v>0</v>
      </c>
      <c r="H23" s="1">
        <f t="shared" si="1"/>
        <v>0</v>
      </c>
    </row>
    <row r="24" spans="3:15">
      <c r="C24" s="28"/>
      <c r="D24" s="1">
        <f>SUM(E5:E7)+D9</f>
        <v>1</v>
      </c>
      <c r="E24" s="1">
        <f t="shared" ref="E24:H24" si="2">SUM(F5:F7)+E9</f>
        <v>0</v>
      </c>
      <c r="F24" s="1">
        <f t="shared" si="2"/>
        <v>0</v>
      </c>
      <c r="G24" s="1">
        <f t="shared" si="2"/>
        <v>1</v>
      </c>
      <c r="H24" s="1">
        <f t="shared" si="2"/>
        <v>1</v>
      </c>
      <c r="I24" s="2"/>
    </row>
    <row r="26" spans="3:15">
      <c r="C26" s="28" t="s">
        <v>17</v>
      </c>
      <c r="D26" s="28" t="s">
        <v>10</v>
      </c>
      <c r="E26" s="28"/>
      <c r="F26" s="28"/>
      <c r="G26" s="28"/>
      <c r="H26" s="28"/>
    </row>
    <row r="27" spans="3:15">
      <c r="C27" s="28"/>
      <c r="D27" s="1">
        <f>D6+E7</f>
        <v>2</v>
      </c>
      <c r="E27" s="2">
        <f>E6+F7</f>
        <v>0</v>
      </c>
      <c r="F27" s="2">
        <f>F6+G7</f>
        <v>0</v>
      </c>
      <c r="G27" s="2">
        <f>G6+H7</f>
        <v>0</v>
      </c>
      <c r="H27" s="2">
        <f>H6+I7</f>
        <v>0</v>
      </c>
    </row>
    <row r="28" spans="3:15">
      <c r="C28" s="28"/>
      <c r="D28" s="1">
        <f>E6+D7</f>
        <v>0</v>
      </c>
      <c r="E28" s="2">
        <f>F6+E7</f>
        <v>1</v>
      </c>
      <c r="F28" s="2">
        <f>G6+F7</f>
        <v>0</v>
      </c>
      <c r="G28" s="2">
        <f>H6+G7</f>
        <v>0</v>
      </c>
      <c r="H28" s="2">
        <f>I6+H7</f>
        <v>0</v>
      </c>
      <c r="I28" s="2"/>
    </row>
    <row r="29" spans="3:15">
      <c r="C29" s="28"/>
      <c r="E29" s="17">
        <f>SUM(D27:E28)</f>
        <v>3</v>
      </c>
      <c r="F29" s="17">
        <f>SUM(E27:F28)</f>
        <v>1</v>
      </c>
      <c r="G29" s="17">
        <f>SUM(F27:G28)</f>
        <v>0</v>
      </c>
      <c r="H29" s="17">
        <f>SUM(G27:H28)</f>
        <v>0</v>
      </c>
      <c r="I29" s="2"/>
    </row>
    <row r="30" spans="3:15">
      <c r="C30" s="28"/>
      <c r="H30" s="17">
        <f>SUM(D27:H28)</f>
        <v>3</v>
      </c>
      <c r="I30" s="2"/>
      <c r="J30" s="2"/>
      <c r="K30" s="2"/>
      <c r="L30" s="2"/>
      <c r="M30" s="2"/>
      <c r="N30" s="2"/>
      <c r="O30" s="2"/>
    </row>
    <row r="31" spans="3:15">
      <c r="I31" s="2"/>
      <c r="J31" s="2"/>
      <c r="K31" s="2"/>
      <c r="L31" s="2"/>
      <c r="M31" s="2"/>
      <c r="N31" s="2"/>
      <c r="O31" s="2"/>
    </row>
    <row r="32" spans="3:15">
      <c r="I32" s="36"/>
      <c r="J32" s="36" t="s">
        <v>12</v>
      </c>
      <c r="K32" s="36">
        <v>3</v>
      </c>
      <c r="L32" s="36"/>
      <c r="M32" s="36"/>
      <c r="N32" s="2"/>
    </row>
    <row r="33" spans="3:14" ht="16" customHeight="1">
      <c r="I33" s="36"/>
      <c r="J33" s="36" t="s">
        <v>13</v>
      </c>
      <c r="K33" s="36">
        <v>100</v>
      </c>
      <c r="L33" s="36"/>
      <c r="M33" s="36"/>
      <c r="N33" s="2"/>
    </row>
    <row r="34" spans="3:14">
      <c r="I34" s="36"/>
      <c r="J34" s="36"/>
      <c r="K34" s="36"/>
      <c r="L34" s="36"/>
      <c r="M34" s="36"/>
      <c r="N34" s="2"/>
    </row>
    <row r="35" spans="3:14" ht="34">
      <c r="C35" s="35" t="s">
        <v>14</v>
      </c>
      <c r="D35" s="36">
        <f>H13*$K$32</f>
        <v>3</v>
      </c>
      <c r="I35" s="35" t="s">
        <v>14</v>
      </c>
      <c r="J35" s="36">
        <f>D13*$K$32</f>
        <v>3</v>
      </c>
      <c r="K35" s="36">
        <f>E13*$K$32</f>
        <v>0</v>
      </c>
      <c r="L35" s="36">
        <f>F13*$K$32</f>
        <v>0</v>
      </c>
      <c r="M35" s="36">
        <f>G13*$K$32</f>
        <v>0</v>
      </c>
      <c r="N35" s="2"/>
    </row>
    <row r="36" spans="3:14" ht="16" customHeight="1">
      <c r="C36" s="36"/>
      <c r="D36" s="36"/>
      <c r="I36" s="36"/>
      <c r="J36" s="36"/>
      <c r="K36" s="36"/>
      <c r="L36" s="36"/>
      <c r="M36" s="36"/>
      <c r="N36" s="2"/>
    </row>
    <row r="37" spans="3:14" ht="34">
      <c r="C37" s="35" t="s">
        <v>15</v>
      </c>
      <c r="D37" s="36">
        <f>(H13*$K$33)</f>
        <v>100</v>
      </c>
      <c r="I37" s="35" t="s">
        <v>15</v>
      </c>
      <c r="J37" s="36">
        <f>(D13*$K$33)+1</f>
        <v>101</v>
      </c>
      <c r="K37" s="36">
        <f>(E13*$K$33)+1</f>
        <v>1</v>
      </c>
      <c r="L37" s="36">
        <f>(F13*$K$33)+1</f>
        <v>1</v>
      </c>
      <c r="M37" s="36">
        <f>(G13*$K$33)+1</f>
        <v>1</v>
      </c>
      <c r="N37" s="2"/>
    </row>
    <row r="38" spans="3:14">
      <c r="N38" s="2"/>
    </row>
    <row r="39" spans="3:14">
      <c r="I39" s="2"/>
      <c r="J39" s="2"/>
      <c r="K39" s="2"/>
      <c r="L39" s="2"/>
      <c r="M39" s="2"/>
      <c r="N39" s="2"/>
    </row>
    <row r="40" spans="3:14">
      <c r="I40" s="2"/>
      <c r="J40" s="2"/>
      <c r="K40" s="2"/>
      <c r="L40" s="2"/>
      <c r="M40" s="2"/>
      <c r="N40" s="2"/>
    </row>
    <row r="41" spans="3:14">
      <c r="I41" s="2"/>
      <c r="J41" s="2"/>
      <c r="K41" s="2"/>
      <c r="L41" s="2"/>
      <c r="M41" s="2"/>
      <c r="N41" s="2"/>
    </row>
  </sheetData>
  <mergeCells count="8">
    <mergeCell ref="C22:C24"/>
    <mergeCell ref="C26:C30"/>
    <mergeCell ref="D26:H26"/>
    <mergeCell ref="D22:H22"/>
    <mergeCell ref="K3:K4"/>
    <mergeCell ref="L6:L7"/>
    <mergeCell ref="L8:L9"/>
    <mergeCell ref="L10:L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Solution 1 - Non Linear</vt:lpstr>
      <vt:lpstr>Solution 2 - 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Frankle Muchahary</dc:creator>
  <cp:lastModifiedBy>Frankle Muchahary</cp:lastModifiedBy>
  <dcterms:created xsi:type="dcterms:W3CDTF">2022-08-28T15:40:08Z</dcterms:created>
  <dcterms:modified xsi:type="dcterms:W3CDTF">2022-08-28T21:04:44Z</dcterms:modified>
</cp:coreProperties>
</file>