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60" windowWidth="19420" windowHeight="11020"/>
  </bookViews>
  <sheets>
    <sheet name="Inversión_Inicial" sheetId="5" r:id="rId1"/>
    <sheet name="Costos_Operativos" sheetId="4" r:id="rId2"/>
    <sheet name="Punto_Equilibrio" sheetId="3" r:id="rId3"/>
    <sheet name="Graficar Punto de Equilibrio" sheetId="7" r:id="rId4"/>
    <sheet name="Presupuesto de Ventas" sheetId="1" r:id="rId5"/>
    <sheet name="Presupuesto Integral" sheetId="2" r:id="rId6"/>
    <sheet name="Evaluación_Financiera" sheetId="6" r:id="rId7"/>
  </sheets>
  <externalReferences>
    <externalReference r:id="rId8"/>
  </externalReferenc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6" l="1"/>
  <c r="O25" i="2"/>
  <c r="C181" i="7" l="1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B17" i="7"/>
  <c r="B11" i="7"/>
  <c r="B180" i="7" l="1"/>
  <c r="B27" i="7"/>
  <c r="B35" i="7"/>
  <c r="B39" i="7"/>
  <c r="B43" i="7"/>
  <c r="B47" i="7"/>
  <c r="B51" i="7"/>
  <c r="B55" i="7"/>
  <c r="B59" i="7"/>
  <c r="B63" i="7"/>
  <c r="B71" i="7"/>
  <c r="B75" i="7"/>
  <c r="B83" i="7"/>
  <c r="B87" i="7"/>
  <c r="B91" i="7"/>
  <c r="B95" i="7"/>
  <c r="B25" i="7"/>
  <c r="B29" i="7"/>
  <c r="B33" i="7"/>
  <c r="B37" i="7"/>
  <c r="B41" i="7"/>
  <c r="B45" i="7"/>
  <c r="B49" i="7"/>
  <c r="B53" i="7"/>
  <c r="B57" i="7"/>
  <c r="B61" i="7"/>
  <c r="B65" i="7"/>
  <c r="B69" i="7"/>
  <c r="B73" i="7"/>
  <c r="B77" i="7"/>
  <c r="B81" i="7"/>
  <c r="B85" i="7"/>
  <c r="B89" i="7"/>
  <c r="B93" i="7"/>
  <c r="B97" i="7"/>
  <c r="B101" i="7"/>
  <c r="B105" i="7"/>
  <c r="B109" i="7"/>
  <c r="B113" i="7"/>
  <c r="B117" i="7"/>
  <c r="B121" i="7"/>
  <c r="B125" i="7"/>
  <c r="B129" i="7"/>
  <c r="B133" i="7"/>
  <c r="B137" i="7"/>
  <c r="B141" i="7"/>
  <c r="B145" i="7"/>
  <c r="B149" i="7"/>
  <c r="B153" i="7"/>
  <c r="B157" i="7"/>
  <c r="B161" i="7"/>
  <c r="B165" i="7"/>
  <c r="B169" i="7"/>
  <c r="B173" i="7"/>
  <c r="B177" i="7"/>
  <c r="B31" i="7"/>
  <c r="B67" i="7"/>
  <c r="B79" i="7"/>
  <c r="B99" i="7"/>
  <c r="B103" i="7"/>
  <c r="B107" i="7"/>
  <c r="B111" i="7"/>
  <c r="B115" i="7"/>
  <c r="B119" i="7"/>
  <c r="B123" i="7"/>
  <c r="B127" i="7"/>
  <c r="B131" i="7"/>
  <c r="B135" i="7"/>
  <c r="B139" i="7"/>
  <c r="B143" i="7"/>
  <c r="B147" i="7"/>
  <c r="B151" i="7"/>
  <c r="B155" i="7"/>
  <c r="B159" i="7"/>
  <c r="B163" i="7"/>
  <c r="B167" i="7"/>
  <c r="B171" i="7"/>
  <c r="B175" i="7"/>
  <c r="B179" i="7"/>
  <c r="E11" i="7"/>
  <c r="E14" i="7" s="1"/>
  <c r="B24" i="7"/>
  <c r="B26" i="7"/>
  <c r="B28" i="7"/>
  <c r="B30" i="7"/>
  <c r="B32" i="7"/>
  <c r="B34" i="7"/>
  <c r="B36" i="7"/>
  <c r="B38" i="7"/>
  <c r="B40" i="7"/>
  <c r="B42" i="7"/>
  <c r="B44" i="7"/>
  <c r="B46" i="7"/>
  <c r="B48" i="7"/>
  <c r="B50" i="7"/>
  <c r="B52" i="7"/>
  <c r="B54" i="7"/>
  <c r="B56" i="7"/>
  <c r="B58" i="7"/>
  <c r="B60" i="7"/>
  <c r="B62" i="7"/>
  <c r="B64" i="7"/>
  <c r="B66" i="7"/>
  <c r="B68" i="7"/>
  <c r="B70" i="7"/>
  <c r="B72" i="7"/>
  <c r="B74" i="7"/>
  <c r="B76" i="7"/>
  <c r="B78" i="7"/>
  <c r="B80" i="7"/>
  <c r="B82" i="7"/>
  <c r="B84" i="7"/>
  <c r="B86" i="7"/>
  <c r="B88" i="7"/>
  <c r="B90" i="7"/>
  <c r="B92" i="7"/>
  <c r="B94" i="7"/>
  <c r="B96" i="7"/>
  <c r="B98" i="7"/>
  <c r="B100" i="7"/>
  <c r="B102" i="7"/>
  <c r="B104" i="7"/>
  <c r="B106" i="7"/>
  <c r="B108" i="7"/>
  <c r="B110" i="7"/>
  <c r="B112" i="7"/>
  <c r="B114" i="7"/>
  <c r="B116" i="7"/>
  <c r="B118" i="7"/>
  <c r="B120" i="7"/>
  <c r="B122" i="7"/>
  <c r="B124" i="7"/>
  <c r="B126" i="7"/>
  <c r="B128" i="7"/>
  <c r="B130" i="7"/>
  <c r="B132" i="7"/>
  <c r="B134" i="7"/>
  <c r="B136" i="7"/>
  <c r="B138" i="7"/>
  <c r="B140" i="7"/>
  <c r="B142" i="7"/>
  <c r="B144" i="7"/>
  <c r="B146" i="7"/>
  <c r="B148" i="7"/>
  <c r="B150" i="7"/>
  <c r="B152" i="7"/>
  <c r="B154" i="7"/>
  <c r="B156" i="7"/>
  <c r="B158" i="7"/>
  <c r="B160" i="7"/>
  <c r="B162" i="7"/>
  <c r="B164" i="7"/>
  <c r="B166" i="7"/>
  <c r="B168" i="7"/>
  <c r="B170" i="7"/>
  <c r="B172" i="7"/>
  <c r="B174" i="7"/>
  <c r="B176" i="7"/>
  <c r="B178" i="7"/>
  <c r="E21" i="5" l="1"/>
  <c r="C9" i="6" s="1"/>
  <c r="E17" i="1"/>
  <c r="E19" i="1"/>
  <c r="E20" i="1"/>
  <c r="H20" i="1" l="1"/>
  <c r="L20" i="1"/>
  <c r="N20" i="1"/>
  <c r="G21" i="1"/>
  <c r="H21" i="1"/>
  <c r="I21" i="1"/>
  <c r="J21" i="1"/>
  <c r="K21" i="1"/>
  <c r="L21" i="1"/>
  <c r="M21" i="1"/>
  <c r="N21" i="1"/>
  <c r="E21" i="1"/>
  <c r="D20" i="1"/>
  <c r="D21" i="1"/>
  <c r="C21" i="1"/>
  <c r="F19" i="1"/>
  <c r="G19" i="1"/>
  <c r="H19" i="1"/>
  <c r="I19" i="1"/>
  <c r="J19" i="1"/>
  <c r="K19" i="1"/>
  <c r="L19" i="1"/>
  <c r="M19" i="1"/>
  <c r="N19" i="1"/>
  <c r="K20" i="1"/>
  <c r="F21" i="1"/>
  <c r="D19" i="1"/>
  <c r="C19" i="1"/>
  <c r="G20" i="1" l="1"/>
  <c r="J20" i="1"/>
  <c r="J22" i="1" s="1"/>
  <c r="J16" i="2" s="1"/>
  <c r="F20" i="1"/>
  <c r="F22" i="1" s="1"/>
  <c r="F16" i="2" s="1"/>
  <c r="C20" i="1"/>
  <c r="C22" i="1" s="1"/>
  <c r="C16" i="2" s="1"/>
  <c r="N22" i="1"/>
  <c r="N16" i="2" s="1"/>
  <c r="I20" i="1"/>
  <c r="I22" i="1" s="1"/>
  <c r="I16" i="2" s="1"/>
  <c r="M20" i="1"/>
  <c r="M22" i="1" s="1"/>
  <c r="M16" i="2" s="1"/>
  <c r="K22" i="1"/>
  <c r="K16" i="2" s="1"/>
  <c r="G22" i="1"/>
  <c r="G16" i="2" s="1"/>
  <c r="L22" i="1"/>
  <c r="L16" i="2" s="1"/>
  <c r="H22" i="1"/>
  <c r="H16" i="2" s="1"/>
  <c r="E22" i="1"/>
  <c r="E16" i="2" s="1"/>
  <c r="O21" i="1"/>
  <c r="O19" i="1"/>
  <c r="D22" i="1"/>
  <c r="D16" i="2" s="1"/>
  <c r="D21" i="2"/>
  <c r="E21" i="2"/>
  <c r="F21" i="2"/>
  <c r="G21" i="2"/>
  <c r="H21" i="2"/>
  <c r="I21" i="2"/>
  <c r="J21" i="2"/>
  <c r="K21" i="2"/>
  <c r="L21" i="2"/>
  <c r="M21" i="2"/>
  <c r="N21" i="2"/>
  <c r="D22" i="2"/>
  <c r="E22" i="2"/>
  <c r="F22" i="2"/>
  <c r="G22" i="2"/>
  <c r="H22" i="2"/>
  <c r="I22" i="2"/>
  <c r="J22" i="2"/>
  <c r="K22" i="2"/>
  <c r="L22" i="2"/>
  <c r="M22" i="2"/>
  <c r="N22" i="2"/>
  <c r="D23" i="2"/>
  <c r="E23" i="2"/>
  <c r="F23" i="2"/>
  <c r="G23" i="2"/>
  <c r="H23" i="2"/>
  <c r="I23" i="2"/>
  <c r="J23" i="2"/>
  <c r="K23" i="2"/>
  <c r="L23" i="2"/>
  <c r="M23" i="2"/>
  <c r="N23" i="2"/>
  <c r="C23" i="2"/>
  <c r="C22" i="2"/>
  <c r="C21" i="2"/>
  <c r="L17" i="4"/>
  <c r="I17" i="4"/>
  <c r="F17" i="4"/>
  <c r="C17" i="4"/>
  <c r="E13" i="3" s="1"/>
  <c r="C24" i="1" l="1"/>
  <c r="E16" i="3"/>
  <c r="H16" i="3" s="1"/>
  <c r="M25" i="1"/>
  <c r="E17" i="3"/>
  <c r="H17" i="3" s="1"/>
  <c r="O22" i="2"/>
  <c r="F25" i="1"/>
  <c r="K25" i="1"/>
  <c r="L25" i="1"/>
  <c r="J25" i="1"/>
  <c r="I25" i="1"/>
  <c r="D24" i="1"/>
  <c r="H24" i="1"/>
  <c r="L24" i="1"/>
  <c r="E24" i="1"/>
  <c r="I24" i="1"/>
  <c r="M24" i="1"/>
  <c r="F24" i="1"/>
  <c r="J24" i="1"/>
  <c r="N24" i="1"/>
  <c r="G24" i="1"/>
  <c r="K24" i="1"/>
  <c r="E25" i="1"/>
  <c r="D25" i="1"/>
  <c r="N25" i="1"/>
  <c r="H25" i="1"/>
  <c r="G25" i="1"/>
  <c r="C25" i="1"/>
  <c r="O20" i="1"/>
  <c r="E18" i="3"/>
  <c r="H18" i="3" s="1"/>
  <c r="F26" i="1"/>
  <c r="J26" i="1"/>
  <c r="N26" i="1"/>
  <c r="H26" i="1"/>
  <c r="M26" i="1"/>
  <c r="G26" i="1"/>
  <c r="K26" i="1"/>
  <c r="L26" i="1"/>
  <c r="I26" i="1"/>
  <c r="C26" i="1"/>
  <c r="D26" i="1"/>
  <c r="E26" i="1"/>
  <c r="O22" i="1"/>
  <c r="F19" i="3"/>
  <c r="I18" i="3" s="1"/>
  <c r="O14" i="1"/>
  <c r="O15" i="1"/>
  <c r="O16" i="1"/>
  <c r="C17" i="1"/>
  <c r="D17" i="1"/>
  <c r="F17" i="1"/>
  <c r="G17" i="1"/>
  <c r="H17" i="1"/>
  <c r="I17" i="1"/>
  <c r="J17" i="1"/>
  <c r="K17" i="1"/>
  <c r="L17" i="1"/>
  <c r="M17" i="1"/>
  <c r="N17" i="1"/>
  <c r="I27" i="1" l="1"/>
  <c r="F27" i="1"/>
  <c r="C27" i="1"/>
  <c r="M27" i="1"/>
  <c r="J27" i="1"/>
  <c r="G27" i="1"/>
  <c r="N27" i="1"/>
  <c r="H27" i="1"/>
  <c r="O25" i="1"/>
  <c r="O24" i="1"/>
  <c r="L27" i="1"/>
  <c r="D27" i="1"/>
  <c r="K27" i="1"/>
  <c r="O26" i="1"/>
  <c r="E27" i="1"/>
  <c r="E17" i="2" s="1"/>
  <c r="E18" i="2" s="1"/>
  <c r="O17" i="1"/>
  <c r="I16" i="3"/>
  <c r="J16" i="3" s="1"/>
  <c r="J18" i="3"/>
  <c r="I17" i="3"/>
  <c r="O27" i="1" l="1"/>
  <c r="I19" i="3"/>
  <c r="J17" i="3"/>
  <c r="J19" i="3" s="1"/>
  <c r="K16" i="3" s="1"/>
  <c r="D27" i="2"/>
  <c r="E27" i="2"/>
  <c r="F27" i="2"/>
  <c r="G27" i="2"/>
  <c r="H27" i="2"/>
  <c r="I27" i="2"/>
  <c r="J27" i="2"/>
  <c r="K27" i="2"/>
  <c r="L27" i="2"/>
  <c r="M27" i="2"/>
  <c r="N27" i="2"/>
  <c r="C27" i="2"/>
  <c r="O26" i="2"/>
  <c r="O24" i="2"/>
  <c r="O23" i="2"/>
  <c r="O21" i="2"/>
  <c r="D17" i="2"/>
  <c r="F17" i="2"/>
  <c r="G17" i="2"/>
  <c r="H17" i="2"/>
  <c r="I17" i="2"/>
  <c r="J17" i="2"/>
  <c r="K17" i="2"/>
  <c r="L17" i="2"/>
  <c r="M17" i="2"/>
  <c r="N17" i="2"/>
  <c r="L18" i="3" l="1"/>
  <c r="L17" i="3"/>
  <c r="L16" i="3"/>
  <c r="K18" i="2"/>
  <c r="K28" i="2" s="1"/>
  <c r="C18" i="6" s="1"/>
  <c r="G18" i="2"/>
  <c r="G28" i="2" s="1"/>
  <c r="C14" i="6" s="1"/>
  <c r="C17" i="2"/>
  <c r="O17" i="2" s="1"/>
  <c r="N18" i="2"/>
  <c r="N28" i="2" s="1"/>
  <c r="C21" i="6" s="1"/>
  <c r="L18" i="2"/>
  <c r="L28" i="2" s="1"/>
  <c r="C19" i="6" s="1"/>
  <c r="J18" i="2"/>
  <c r="J28" i="2" s="1"/>
  <c r="C17" i="6" s="1"/>
  <c r="H18" i="2"/>
  <c r="H28" i="2" s="1"/>
  <c r="C15" i="6" s="1"/>
  <c r="F18" i="2"/>
  <c r="F28" i="2" s="1"/>
  <c r="C13" i="6" s="1"/>
  <c r="D18" i="2"/>
  <c r="D28" i="2" s="1"/>
  <c r="C11" i="6" s="1"/>
  <c r="M18" i="2"/>
  <c r="M28" i="2" s="1"/>
  <c r="C20" i="6" s="1"/>
  <c r="I18" i="2"/>
  <c r="I28" i="2" s="1"/>
  <c r="C16" i="6" s="1"/>
  <c r="E28" i="2"/>
  <c r="C12" i="6" s="1"/>
  <c r="O16" i="2"/>
  <c r="O27" i="2"/>
  <c r="O19" i="2"/>
  <c r="L19" i="3" l="1"/>
  <c r="C18" i="2"/>
  <c r="C28" i="2" s="1"/>
  <c r="O28" i="2" l="1"/>
  <c r="C10" i="6"/>
  <c r="O18" i="2"/>
  <c r="F15" i="6" l="1"/>
  <c r="H11" i="6"/>
</calcChain>
</file>

<file path=xl/comments1.xml><?xml version="1.0" encoding="utf-8"?>
<comments xmlns="http://schemas.openxmlformats.org/spreadsheetml/2006/main">
  <authors>
    <author>Julián Montero</author>
  </authors>
  <commentList>
    <comment ref="F16" authorId="0">
      <text>
        <r>
          <rPr>
            <sz val="10"/>
            <color rgb="FF000000"/>
            <rFont val="Tahoma"/>
            <family val="2"/>
          </rPr>
          <t xml:space="preserve">De cada 10 productos que se venderán, cuantos será de A, cuantos de B y cuantos de C.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Julian Montero</author>
  </authors>
  <commentList>
    <comment ref="B14" authorId="0">
      <text>
        <r>
          <rPr>
            <sz val="9"/>
            <color rgb="FF000000"/>
            <rFont val="Tahoma"/>
            <family val="2"/>
          </rPr>
          <t xml:space="preserve">Ingresar las ventas esperadas para cada producto considerando el efecto estacional.
</t>
        </r>
      </text>
    </comment>
    <comment ref="B24" authorId="0">
      <text>
        <r>
          <rPr>
            <sz val="9"/>
            <color rgb="FF000000"/>
            <rFont val="Tahoma"/>
            <family val="2"/>
          </rPr>
          <t xml:space="preserve">Será igual al costo variable unitario por la cantidad vendida del producto
</t>
        </r>
      </text>
    </comment>
  </commentList>
</comments>
</file>

<file path=xl/comments3.xml><?xml version="1.0" encoding="utf-8"?>
<comments xmlns="http://schemas.openxmlformats.org/spreadsheetml/2006/main">
  <authors>
    <author>Julián Montero</author>
  </authors>
  <commentList>
    <comment ref="F9" authorId="0">
      <text>
        <r>
          <rPr>
            <sz val="14"/>
            <color rgb="FF000000"/>
            <rFont val="Tahoma"/>
            <family val="2"/>
          </rPr>
          <t xml:space="preserve">La Tasa de Interés la determina el inversor en función del costo de oportunidad y el riesgo asociado al proyecto. Representa lo que se espera obtener como mínimo de este proyecto
</t>
        </r>
      </text>
    </comment>
    <comment ref="H9" authorId="0">
      <text>
        <r>
          <rPr>
            <sz val="10"/>
            <color rgb="FF000000"/>
            <rFont val="Tahoma"/>
            <family val="2"/>
          </rPr>
          <t xml:space="preserve">El costo de oportunidad representa la mejor alternativa que tiene el inversor para asegurar un mínimo de retabilidad
</t>
        </r>
      </text>
    </comment>
  </commentList>
</comments>
</file>

<file path=xl/sharedStrings.xml><?xml version="1.0" encoding="utf-8"?>
<sst xmlns="http://schemas.openxmlformats.org/spreadsheetml/2006/main" count="214" uniqueCount="123">
  <si>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</si>
  <si>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</si>
  <si>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</si>
  <si>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</si>
  <si>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</si>
  <si>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</si>
  <si>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</si>
  <si>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</si>
  <si>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</si>
  <si>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</si>
  <si>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</si>
  <si>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</si>
  <si>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 CV x un.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</si>
  <si>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</si>
  <si>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</si>
  <si>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</si>
  <si>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</si>
  <si>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</si>
  <si>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</si>
  <si>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</si>
  <si>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</si>
  <si>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</si>
  <si>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</si>
  <si>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</si>
  <si>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Ene.</t>
  </si>
  <si>
    <t>Total Anual</t>
  </si>
  <si>
    <t>Ingreso x Ventas</t>
  </si>
  <si>
    <t>CMV</t>
  </si>
  <si>
    <t>Ganancia Bruta</t>
  </si>
  <si>
    <t>Otros Ingresos</t>
  </si>
  <si>
    <t>Salarios</t>
  </si>
  <si>
    <t>I&amp;D</t>
  </si>
  <si>
    <t>otros</t>
  </si>
  <si>
    <t>Total Otros Egresos:</t>
  </si>
  <si>
    <t>Ganancia antes de Imp.</t>
  </si>
  <si>
    <t>Volver al Presupuesto Integral</t>
  </si>
  <si>
    <t>Presupuesto Integral:</t>
  </si>
  <si>
    <t>Costos directos de A</t>
  </si>
  <si>
    <t>Costos directos de B</t>
  </si>
  <si>
    <t>Costos directos de C</t>
  </si>
  <si>
    <t>Servicios</t>
  </si>
  <si>
    <t>Alquileres</t>
  </si>
  <si>
    <t>Producto</t>
  </si>
  <si>
    <t>Precio de venta x unidad</t>
  </si>
  <si>
    <t>Costo Variable x unidad</t>
  </si>
  <si>
    <t>Ventas Estimadas por Prod.</t>
  </si>
  <si>
    <t>Contribución Marginal Unitaria</t>
  </si>
  <si>
    <t>% de Participación en las ventas</t>
  </si>
  <si>
    <t>Contribución Marginal Ponderada</t>
  </si>
  <si>
    <t>Cantidad de Equilibrio General</t>
  </si>
  <si>
    <t>Cantidad de Equilibrio x Prod</t>
  </si>
  <si>
    <t>Prod. A</t>
  </si>
  <si>
    <t>Prod. B</t>
  </si>
  <si>
    <t>Prod. C</t>
  </si>
  <si>
    <t>www.aprendizajeactivo.com.ar</t>
  </si>
  <si>
    <t>Costos Fijos Mensuales</t>
  </si>
  <si>
    <t>Descripción</t>
  </si>
  <si>
    <t>Importe</t>
  </si>
  <si>
    <t>Materias Primas p/u</t>
  </si>
  <si>
    <t xml:space="preserve">Salarios </t>
  </si>
  <si>
    <t>Fuerza motriz p/u</t>
  </si>
  <si>
    <t>Mano de obra p/u</t>
  </si>
  <si>
    <t>Total CF:</t>
  </si>
  <si>
    <t>Total CVxUnidad:</t>
  </si>
  <si>
    <t>Costos Variables x unidad Prod A</t>
  </si>
  <si>
    <t>Costos Variables x unidad Prod B</t>
  </si>
  <si>
    <t>Costos Variables x unidad Prod C</t>
  </si>
  <si>
    <t>Publicidad y Promoción</t>
  </si>
  <si>
    <t>Total unidades Vendidas:</t>
  </si>
  <si>
    <t xml:space="preserve">Costo Fijo Mensual: </t>
  </si>
  <si>
    <t>Cálculos y Formulas</t>
  </si>
  <si>
    <t>Pronóstico de Ventas</t>
  </si>
  <si>
    <t>Pronóstico de ventas para el prod A</t>
  </si>
  <si>
    <t>Pronóstico de ventas para el prod B</t>
  </si>
  <si>
    <t>Pronóstico de ventas para el prod C</t>
  </si>
  <si>
    <t>Total cantidades Vendidas:</t>
  </si>
  <si>
    <t>Ingreso por Ventas</t>
  </si>
  <si>
    <t>Ingresos por ventas prod A</t>
  </si>
  <si>
    <t>Ingresos por ventas prod B</t>
  </si>
  <si>
    <t>Ingresos por ventas prod C</t>
  </si>
  <si>
    <t>Total Ingreso por ventas:</t>
  </si>
  <si>
    <t xml:space="preserve">Costo Mercaderias Vendidas </t>
  </si>
  <si>
    <t>Presupuesto integral</t>
  </si>
  <si>
    <t xml:space="preserve">En esta punto se deben estimar los costos fijos mensuales y los costos variables por unidad. Se deben completar las celdas verdes, las celdas en gris se calculan por formula!!! </t>
  </si>
  <si>
    <t xml:space="preserve">En esta punto se deben estimar las ventas de cada producto teniendo en cuenta el pronóstico de ventas y el efecto estacional de la categoría del producto. Se deben completar las celdas verdes, las celdas en gris se calculan por formula!!! </t>
  </si>
  <si>
    <t xml:space="preserve">En esta punto vemos reflejados los resultados operativos de ventas y costos fijos y variables. En las celdas verdes, podemos agregar ingresos o egresos extraordinarios. Las celdas en gris se calculan por formula!!! </t>
  </si>
  <si>
    <t>Egresos</t>
  </si>
  <si>
    <t>Paso 3 Equilibrio</t>
  </si>
  <si>
    <t>Paso 4 Pronóstico</t>
  </si>
  <si>
    <t>Paso 5 Presupuesto</t>
  </si>
  <si>
    <t>Paso 1 Inversión</t>
  </si>
  <si>
    <t>Paso  2 Costos</t>
  </si>
  <si>
    <t>Paso 6 Evaluación Financiera</t>
  </si>
  <si>
    <t>Análisis Financiero: Valor Actual Neto</t>
  </si>
  <si>
    <t>Momento</t>
  </si>
  <si>
    <t>Flujo de Fondos</t>
  </si>
  <si>
    <t>Tasa de Interes=</t>
  </si>
  <si>
    <t>Costo de oportunidad = 0,02</t>
  </si>
  <si>
    <t>VAN =</t>
  </si>
  <si>
    <t>TIR=</t>
  </si>
  <si>
    <t>Inversión Inicial</t>
  </si>
  <si>
    <t>Gastos de comisión x Alquiler</t>
  </si>
  <si>
    <t>Diseño y registro de marca</t>
  </si>
  <si>
    <t>Mobiliario de Oficina</t>
  </si>
  <si>
    <t>Gastos  constitución societaria</t>
  </si>
  <si>
    <t>Licencia de software</t>
  </si>
  <si>
    <t>Informática, computadoras, redes</t>
  </si>
  <si>
    <t>Total=</t>
  </si>
  <si>
    <t>Ver Video Explicativo</t>
  </si>
  <si>
    <t>En la celda F12 se debe colocar =C9+VNA(F9;C10:C21) esto calculará el valor actual neto del flujo de fondos</t>
  </si>
  <si>
    <t>3 Punto de Equilibrio</t>
  </si>
  <si>
    <t>Lo primero que debemos hacer será el presupuesto de inversión requerida, son aquellos gastos que se producen en el inicio del proyecto y ocurren por única vez. No  se debe incluir por ejemplo el gasto en materia prima, ya que será un gasto recurrente y se tendrá en cuenta en los costos operativos.</t>
  </si>
  <si>
    <t>Alquiler de oficina</t>
  </si>
  <si>
    <t>Cantidad de Equilibrio:</t>
  </si>
  <si>
    <t>Ingreso de Equilibrio</t>
  </si>
  <si>
    <t>Costos Variables x unidad</t>
  </si>
  <si>
    <t>mano de obra p/u</t>
  </si>
  <si>
    <t>Precio de venta x Un.</t>
  </si>
  <si>
    <t>Unidades vendidas</t>
  </si>
  <si>
    <t>costo total</t>
  </si>
  <si>
    <t>IngresoxVentas</t>
  </si>
  <si>
    <t>Paso 3 Grafico Equilibrio</t>
  </si>
  <si>
    <t xml:space="preserve">hosting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</si>
</sst>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\ #,##0_);[Red]\(&quot;$&quot;\ #,##0\)"/>
    <numFmt numFmtId="165" formatCode="&quot;$&quot;\ #,##0.00_);[Red]\(&quot;$&quot;\ #,##0.00\)"/>
    <numFmt numFmtId="166" formatCode="&quot;$&quot;\ #,##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000000"/>
      <name val="Tahoma"/>
      <family val="2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u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7" tint="0.3999755851924192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/>
      <bottom/>
      <diagonal style="medium">
        <color indexed="64"/>
      </diagonal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" borderId="6" xfId="0" applyFill="1" applyBorder="1" applyAlignment="1">
      <alignment horizontal="left"/>
    </xf>
    <xf numFmtId="0" fontId="0" fillId="2" borderId="7" xfId="0" applyFill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6" fillId="0" borderId="0" xfId="0" applyFont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8" xfId="0" applyFill="1" applyBorder="1"/>
    <xf numFmtId="0" fontId="0" fillId="2" borderId="20" xfId="0" applyFill="1" applyBorder="1"/>
    <xf numFmtId="0" fontId="0" fillId="2" borderId="16" xfId="0" applyFill="1" applyBorder="1"/>
    <xf numFmtId="0" fontId="0" fillId="3" borderId="7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8" fillId="4" borderId="23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9" xfId="0" applyBorder="1"/>
    <xf numFmtId="0" fontId="0" fillId="0" borderId="32" xfId="0" applyBorder="1" applyAlignment="1">
      <alignment horizontal="right"/>
    </xf>
    <xf numFmtId="0" fontId="0" fillId="0" borderId="36" xfId="0" applyBorder="1"/>
    <xf numFmtId="0" fontId="0" fillId="0" borderId="37" xfId="0" applyBorder="1" applyAlignment="1">
      <alignment horizontal="right"/>
    </xf>
    <xf numFmtId="166" fontId="0" fillId="3" borderId="6" xfId="0" applyNumberFormat="1" applyFill="1" applyBorder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0" fontId="0" fillId="5" borderId="8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" fontId="3" fillId="5" borderId="29" xfId="0" quotePrefix="1" applyNumberFormat="1" applyFont="1" applyFill="1" applyBorder="1" applyAlignment="1">
      <alignment horizontal="center"/>
    </xf>
    <xf numFmtId="9" fontId="3" fillId="5" borderId="30" xfId="0" applyNumberFormat="1" applyFont="1" applyFill="1" applyBorder="1" applyAlignment="1">
      <alignment horizontal="center"/>
    </xf>
    <xf numFmtId="1" fontId="3" fillId="5" borderId="30" xfId="0" quotePrefix="1" applyNumberFormat="1" applyFont="1" applyFill="1" applyBorder="1" applyAlignment="1">
      <alignment horizontal="center"/>
    </xf>
    <xf numFmtId="3" fontId="3" fillId="5" borderId="31" xfId="0" quotePrefix="1" applyNumberFormat="1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9" fontId="3" fillId="5" borderId="33" xfId="0" applyNumberFormat="1" applyFont="1" applyFill="1" applyBorder="1" applyAlignment="1">
      <alignment horizontal="center"/>
    </xf>
    <xf numFmtId="1" fontId="10" fillId="5" borderId="33" xfId="0" quotePrefix="1" applyNumberFormat="1" applyFont="1" applyFill="1" applyBorder="1" applyAlignment="1">
      <alignment horizontal="center"/>
    </xf>
    <xf numFmtId="3" fontId="10" fillId="5" borderId="34" xfId="0" quotePrefix="1" applyNumberFormat="1" applyFont="1" applyFill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" fontId="3" fillId="5" borderId="8" xfId="0" applyNumberFormat="1" applyFont="1" applyFill="1" applyBorder="1" applyAlignment="1">
      <alignment horizontal="center"/>
    </xf>
    <xf numFmtId="1" fontId="3" fillId="5" borderId="6" xfId="0" applyNumberFormat="1" applyFont="1" applyFill="1" applyBorder="1" applyAlignment="1">
      <alignment horizontal="center"/>
    </xf>
    <xf numFmtId="1" fontId="3" fillId="5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3" fontId="0" fillId="3" borderId="7" xfId="0" applyNumberFormat="1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6" fillId="0" borderId="0" xfId="0" applyFont="1" applyAlignment="1"/>
    <xf numFmtId="0" fontId="11" fillId="0" borderId="0" xfId="1" applyFont="1" applyAlignment="1"/>
    <xf numFmtId="38" fontId="0" fillId="3" borderId="5" xfId="0" applyNumberFormat="1" applyFill="1" applyBorder="1" applyAlignment="1">
      <alignment horizontal="center"/>
    </xf>
    <xf numFmtId="38" fontId="0" fillId="3" borderId="11" xfId="0" applyNumberFormat="1" applyFill="1" applyBorder="1" applyAlignment="1">
      <alignment horizontal="center"/>
    </xf>
    <xf numFmtId="38" fontId="0" fillId="2" borderId="5" xfId="0" applyNumberFormat="1" applyFill="1" applyBorder="1" applyAlignment="1">
      <alignment horizontal="center"/>
    </xf>
    <xf numFmtId="38" fontId="0" fillId="3" borderId="6" xfId="0" applyNumberFormat="1" applyFill="1" applyBorder="1" applyAlignment="1">
      <alignment horizontal="center"/>
    </xf>
    <xf numFmtId="38" fontId="0" fillId="2" borderId="6" xfId="0" applyNumberFormat="1" applyFill="1" applyBorder="1" applyAlignment="1">
      <alignment horizontal="center"/>
    </xf>
    <xf numFmtId="38" fontId="0" fillId="2" borderId="12" xfId="0" applyNumberFormat="1" applyFill="1" applyBorder="1" applyAlignment="1">
      <alignment horizontal="center"/>
    </xf>
    <xf numFmtId="38" fontId="4" fillId="4" borderId="6" xfId="0" applyNumberFormat="1" applyFont="1" applyFill="1" applyBorder="1" applyAlignment="1">
      <alignment horizontal="center"/>
    </xf>
    <xf numFmtId="38" fontId="4" fillId="4" borderId="12" xfId="0" applyNumberFormat="1" applyFont="1" applyFill="1" applyBorder="1" applyAlignment="1">
      <alignment horizontal="center"/>
    </xf>
    <xf numFmtId="38" fontId="0" fillId="4" borderId="6" xfId="0" applyNumberFormat="1" applyFill="1" applyBorder="1" applyAlignment="1">
      <alignment horizontal="center"/>
    </xf>
    <xf numFmtId="38" fontId="0" fillId="4" borderId="12" xfId="0" applyNumberFormat="1" applyFill="1" applyBorder="1" applyAlignment="1">
      <alignment horizontal="center"/>
    </xf>
    <xf numFmtId="38" fontId="0" fillId="5" borderId="6" xfId="0" applyNumberFormat="1" applyFill="1" applyBorder="1" applyAlignment="1">
      <alignment horizontal="center"/>
    </xf>
    <xf numFmtId="38" fontId="0" fillId="2" borderId="7" xfId="0" applyNumberFormat="1" applyFill="1" applyBorder="1" applyAlignment="1">
      <alignment horizontal="center"/>
    </xf>
    <xf numFmtId="38" fontId="0" fillId="2" borderId="10" xfId="0" applyNumberFormat="1" applyFill="1" applyBorder="1" applyAlignment="1">
      <alignment horizontal="center"/>
    </xf>
    <xf numFmtId="38" fontId="0" fillId="2" borderId="8" xfId="0" applyNumberFormat="1" applyFill="1" applyBorder="1" applyAlignment="1">
      <alignment horizontal="center"/>
    </xf>
    <xf numFmtId="38" fontId="0" fillId="2" borderId="20" xfId="0" applyNumberFormat="1" applyFill="1" applyBorder="1" applyAlignment="1">
      <alignment horizontal="center"/>
    </xf>
    <xf numFmtId="38" fontId="0" fillId="2" borderId="0" xfId="0" applyNumberFormat="1" applyFill="1" applyBorder="1" applyAlignment="1">
      <alignment horizontal="center"/>
    </xf>
    <xf numFmtId="38" fontId="0" fillId="2" borderId="1" xfId="0" applyNumberFormat="1" applyFill="1" applyBorder="1" applyAlignment="1">
      <alignment horizontal="center"/>
    </xf>
    <xf numFmtId="38" fontId="0" fillId="5" borderId="8" xfId="0" applyNumberFormat="1" applyFill="1" applyBorder="1" applyAlignment="1">
      <alignment horizontal="center"/>
    </xf>
    <xf numFmtId="38" fontId="0" fillId="5" borderId="5" xfId="0" applyNumberFormat="1" applyFill="1" applyBorder="1" applyAlignment="1">
      <alignment horizontal="center"/>
    </xf>
    <xf numFmtId="38" fontId="0" fillId="3" borderId="12" xfId="0" applyNumberFormat="1" applyFill="1" applyBorder="1" applyAlignment="1">
      <alignment horizontal="center"/>
    </xf>
    <xf numFmtId="38" fontId="0" fillId="3" borderId="3" xfId="0" applyNumberFormat="1" applyFill="1" applyBorder="1" applyAlignment="1">
      <alignment horizontal="center"/>
    </xf>
    <xf numFmtId="38" fontId="0" fillId="3" borderId="17" xfId="0" applyNumberFormat="1" applyFill="1" applyBorder="1" applyAlignment="1">
      <alignment horizontal="center"/>
    </xf>
    <xf numFmtId="38" fontId="0" fillId="3" borderId="18" xfId="0" applyNumberFormat="1" applyFill="1" applyBorder="1" applyAlignment="1">
      <alignment horizontal="center"/>
    </xf>
    <xf numFmtId="38" fontId="0" fillId="3" borderId="7" xfId="0" applyNumberFormat="1" applyFill="1" applyBorder="1" applyAlignment="1">
      <alignment horizontal="center"/>
    </xf>
    <xf numFmtId="38" fontId="0" fillId="3" borderId="10" xfId="0" applyNumberFormat="1" applyFill="1" applyBorder="1" applyAlignment="1">
      <alignment horizontal="center"/>
    </xf>
    <xf numFmtId="38" fontId="0" fillId="3" borderId="14" xfId="0" applyNumberFormat="1" applyFill="1" applyBorder="1" applyAlignment="1">
      <alignment horizontal="center"/>
    </xf>
    <xf numFmtId="38" fontId="0" fillId="2" borderId="16" xfId="0" applyNumberFormat="1" applyFill="1" applyBorder="1" applyAlignment="1">
      <alignment horizontal="center"/>
    </xf>
    <xf numFmtId="38" fontId="0" fillId="2" borderId="22" xfId="0" applyNumberFormat="1" applyFill="1" applyBorder="1" applyAlignment="1">
      <alignment horizontal="center"/>
    </xf>
    <xf numFmtId="38" fontId="4" fillId="4" borderId="16" xfId="0" applyNumberFormat="1" applyFont="1" applyFill="1" applyBorder="1" applyAlignment="1">
      <alignment horizontal="center"/>
    </xf>
    <xf numFmtId="0" fontId="9" fillId="0" borderId="0" xfId="0" applyFont="1"/>
    <xf numFmtId="0" fontId="4" fillId="4" borderId="20" xfId="0" applyFont="1" applyFill="1" applyBorder="1" applyAlignment="1">
      <alignment horizontal="left"/>
    </xf>
    <xf numFmtId="38" fontId="4" fillId="4" borderId="20" xfId="0" applyNumberFormat="1" applyFont="1" applyFill="1" applyBorder="1" applyAlignment="1">
      <alignment horizontal="center"/>
    </xf>
    <xf numFmtId="38" fontId="4" fillId="4" borderId="0" xfId="0" applyNumberFormat="1" applyFont="1" applyFill="1" applyBorder="1" applyAlignment="1">
      <alignment horizontal="center"/>
    </xf>
    <xf numFmtId="0" fontId="4" fillId="4" borderId="16" xfId="0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/>
    <xf numFmtId="0" fontId="16" fillId="7" borderId="0" xfId="0" applyFont="1" applyFill="1"/>
    <xf numFmtId="0" fontId="17" fillId="7" borderId="0" xfId="0" applyFont="1" applyFill="1"/>
    <xf numFmtId="0" fontId="18" fillId="0" borderId="0" xfId="0" applyFont="1"/>
    <xf numFmtId="0" fontId="9" fillId="0" borderId="0" xfId="0" applyFont="1" applyAlignment="1">
      <alignment horizontal="right"/>
    </xf>
    <xf numFmtId="165" fontId="9" fillId="0" borderId="40" xfId="0" applyNumberFormat="1" applyFont="1" applyBorder="1" applyAlignment="1">
      <alignment horizontal="center"/>
    </xf>
    <xf numFmtId="165" fontId="9" fillId="0" borderId="46" xfId="0" applyNumberFormat="1" applyFont="1" applyBorder="1" applyAlignment="1">
      <alignment horizontal="center"/>
    </xf>
    <xf numFmtId="10" fontId="9" fillId="0" borderId="1" xfId="0" applyNumberFormat="1" applyFont="1" applyBorder="1" applyAlignment="1">
      <alignment horizontal="center"/>
    </xf>
    <xf numFmtId="10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0" fontId="17" fillId="4" borderId="23" xfId="0" applyFont="1" applyFill="1" applyBorder="1" applyAlignment="1">
      <alignment horizontal="center" vertical="center"/>
    </xf>
    <xf numFmtId="0" fontId="17" fillId="4" borderId="38" xfId="0" applyFont="1" applyFill="1" applyBorder="1" applyAlignment="1">
      <alignment horizontal="center" vertical="center" wrapText="1"/>
    </xf>
    <xf numFmtId="38" fontId="9" fillId="3" borderId="6" xfId="0" applyNumberFormat="1" applyFont="1" applyFill="1" applyBorder="1" applyAlignment="1">
      <alignment horizontal="center"/>
    </xf>
    <xf numFmtId="164" fontId="0" fillId="3" borderId="6" xfId="0" applyNumberFormat="1" applyFill="1" applyBorder="1" applyAlignment="1">
      <alignment horizontal="right"/>
    </xf>
    <xf numFmtId="164" fontId="20" fillId="2" borderId="16" xfId="0" applyNumberFormat="1" applyFont="1" applyFill="1" applyBorder="1" applyAlignment="1">
      <alignment horizontal="right"/>
    </xf>
    <xf numFmtId="164" fontId="0" fillId="3" borderId="8" xfId="0" applyNumberFormat="1" applyFill="1" applyBorder="1" applyAlignment="1">
      <alignment horizontal="right"/>
    </xf>
    <xf numFmtId="164" fontId="0" fillId="3" borderId="7" xfId="0" applyNumberForma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54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31" xfId="0" applyBorder="1" applyAlignment="1">
      <alignment horizontal="center"/>
    </xf>
    <xf numFmtId="166" fontId="0" fillId="8" borderId="31" xfId="0" applyNumberForma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0" fillId="0" borderId="32" xfId="0" applyBorder="1"/>
    <xf numFmtId="166" fontId="0" fillId="8" borderId="34" xfId="0" applyNumberFormat="1" applyFill="1" applyBorder="1" applyAlignment="1">
      <alignment horizontal="center"/>
    </xf>
    <xf numFmtId="166" fontId="22" fillId="9" borderId="39" xfId="0" applyNumberFormat="1" applyFont="1" applyFill="1" applyBorder="1" applyAlignment="1">
      <alignment horizontal="center"/>
    </xf>
    <xf numFmtId="166" fontId="21" fillId="9" borderId="1" xfId="0" applyNumberFormat="1" applyFon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6" borderId="43" xfId="0" applyFill="1" applyBorder="1" applyAlignment="1">
      <alignment horizontal="left" vertical="top" wrapText="1"/>
    </xf>
    <xf numFmtId="0" fontId="0" fillId="6" borderId="44" xfId="0" applyFill="1" applyBorder="1" applyAlignment="1">
      <alignment horizontal="left" vertical="top" wrapText="1"/>
    </xf>
    <xf numFmtId="0" fontId="0" fillId="6" borderId="45" xfId="0" applyFill="1" applyBorder="1" applyAlignment="1">
      <alignment horizontal="left" vertical="top" wrapText="1"/>
    </xf>
    <xf numFmtId="0" fontId="0" fillId="6" borderId="46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 wrapText="1"/>
    </xf>
    <xf numFmtId="0" fontId="0" fillId="6" borderId="47" xfId="0" applyFill="1" applyBorder="1" applyAlignment="1">
      <alignment horizontal="left" vertical="top" wrapText="1"/>
    </xf>
    <xf numFmtId="0" fontId="0" fillId="6" borderId="48" xfId="0" applyFill="1" applyBorder="1" applyAlignment="1">
      <alignment horizontal="left" vertical="top" wrapText="1"/>
    </xf>
    <xf numFmtId="0" fontId="0" fillId="6" borderId="22" xfId="0" applyFill="1" applyBorder="1" applyAlignment="1">
      <alignment horizontal="left" vertical="top" wrapText="1"/>
    </xf>
    <xf numFmtId="0" fontId="0" fillId="6" borderId="49" xfId="0" applyFill="1" applyBorder="1" applyAlignment="1">
      <alignment horizontal="left" vertical="top" wrapText="1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4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0" borderId="56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52" xfId="0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5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12" fillId="7" borderId="50" xfId="1" applyFont="1" applyFill="1" applyBorder="1" applyAlignment="1">
      <alignment horizontal="center" vertical="center" wrapText="1"/>
    </xf>
    <xf numFmtId="0" fontId="12" fillId="7" borderId="51" xfId="1" applyFont="1" applyFill="1" applyBorder="1" applyAlignment="1">
      <alignment horizontal="center" vertical="center" wrapText="1"/>
    </xf>
    <xf numFmtId="0" fontId="5" fillId="6" borderId="0" xfId="1" applyFill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6" borderId="43" xfId="0" applyFill="1" applyBorder="1" applyAlignment="1">
      <alignment horizontal="center" vertical="center" wrapText="1"/>
    </xf>
    <xf numFmtId="0" fontId="0" fillId="6" borderId="44" xfId="0" applyFill="1" applyBorder="1" applyAlignment="1">
      <alignment horizontal="center" vertical="center" wrapText="1"/>
    </xf>
    <xf numFmtId="0" fontId="0" fillId="6" borderId="45" xfId="0" applyFill="1" applyBorder="1" applyAlignment="1">
      <alignment horizontal="center" vertical="center" wrapText="1"/>
    </xf>
    <xf numFmtId="0" fontId="0" fillId="6" borderId="46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47" xfId="0" applyFill="1" applyBorder="1" applyAlignment="1">
      <alignment horizontal="center" vertical="center" wrapText="1"/>
    </xf>
    <xf numFmtId="0" fontId="0" fillId="6" borderId="48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49" xfId="0" applyFill="1" applyBorder="1" applyAlignment="1">
      <alignment horizontal="center" vertical="center" wrapText="1"/>
    </xf>
    <xf numFmtId="0" fontId="11" fillId="0" borderId="0" xfId="1" applyFont="1" applyFill="1" applyAlignment="1">
      <alignment horizontal="center"/>
    </xf>
    <xf numFmtId="2" fontId="10" fillId="5" borderId="30" xfId="0" applyNumberFormat="1" applyFont="1" applyFill="1" applyBorder="1" applyAlignment="1">
      <alignment horizontal="center" vertical="center"/>
    </xf>
    <xf numFmtId="2" fontId="10" fillId="5" borderId="33" xfId="0" applyNumberFormat="1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right"/>
    </xf>
    <xf numFmtId="0" fontId="3" fillId="0" borderId="21" xfId="0" applyFont="1" applyFill="1" applyBorder="1" applyAlignment="1">
      <alignment horizontal="right"/>
    </xf>
    <xf numFmtId="0" fontId="3" fillId="0" borderId="41" xfId="0" applyFont="1" applyFill="1" applyBorder="1" applyAlignment="1">
      <alignment horizontal="right"/>
    </xf>
    <xf numFmtId="0" fontId="2" fillId="0" borderId="40" xfId="0" applyFont="1" applyBorder="1" applyAlignment="1">
      <alignment horizontal="right"/>
    </xf>
    <xf numFmtId="0" fontId="2" fillId="0" borderId="42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5" fillId="0" borderId="0" xfId="1" applyAlignment="1">
      <alignment horizontal="center"/>
    </xf>
    <xf numFmtId="0" fontId="0" fillId="0" borderId="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1" applyFill="1" applyAlignment="1">
      <alignment horizontal="center"/>
    </xf>
    <xf numFmtId="0" fontId="9" fillId="6" borderId="43" xfId="0" applyFont="1" applyFill="1" applyBorder="1" applyAlignment="1">
      <alignment horizontal="center" vertical="center" wrapText="1"/>
    </xf>
    <xf numFmtId="0" fontId="9" fillId="6" borderId="44" xfId="0" applyFont="1" applyFill="1" applyBorder="1" applyAlignment="1">
      <alignment horizontal="center" vertical="center" wrapText="1"/>
    </xf>
    <xf numFmtId="0" fontId="9" fillId="6" borderId="45" xfId="0" applyFont="1" applyFill="1" applyBorder="1" applyAlignment="1">
      <alignment horizontal="center" vertical="center" wrapText="1"/>
    </xf>
    <xf numFmtId="0" fontId="9" fillId="6" borderId="46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0" fontId="9" fillId="6" borderId="48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49" xfId="0" applyFont="1" applyFill="1" applyBorder="1" applyAlignment="1">
      <alignment horizontal="center" vertical="center" wrapText="1"/>
    </xf>
    <xf numFmtId="0" fontId="9" fillId="0" borderId="40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9" fillId="0" borderId="4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49" xfId="0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Punto</a:t>
            </a:r>
            <a:r>
              <a:rPr lang="es-AR" baseline="0"/>
              <a:t> de Equilibrio</a:t>
            </a:r>
            <a:endParaRPr lang="es-A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'Graficar Punto de Equilibrio'!$B$23</c:f>
              <c:strCache>
                <c:ptCount val="1"/>
                <c:pt idx="0">
                  <c:v>costo total</c:v>
                </c:pt>
              </c:strCache>
            </c:strRef>
          </c:tx>
          <c:marker>
            <c:symbol val="none"/>
          </c:marker>
          <c:xVal>
            <c:numRef>
              <c:f>'Graficar Punto de Equilibrio'!$A$24:$A$180</c:f>
              <c:numCache>
                <c:formatCode>General</c:formatCode>
                <c:ptCount val="1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xVal>
          <c:yVal>
            <c:numRef>
              <c:f>'Graficar Punto de Equilibrio'!$B$24:$B$180</c:f>
              <c:numCache>
                <c:formatCode>General</c:formatCode>
                <c:ptCount val="157"/>
                <c:pt idx="0">
                  <c:v>6500</c:v>
                </c:pt>
                <c:pt idx="1">
                  <c:v>8510</c:v>
                </c:pt>
                <c:pt idx="2">
                  <c:v>10520</c:v>
                </c:pt>
                <c:pt idx="3">
                  <c:v>12530</c:v>
                </c:pt>
                <c:pt idx="4">
                  <c:v>14540</c:v>
                </c:pt>
                <c:pt idx="5">
                  <c:v>16550</c:v>
                </c:pt>
                <c:pt idx="6">
                  <c:v>18560</c:v>
                </c:pt>
                <c:pt idx="7">
                  <c:v>20570</c:v>
                </c:pt>
                <c:pt idx="8">
                  <c:v>22580</c:v>
                </c:pt>
                <c:pt idx="9">
                  <c:v>24590</c:v>
                </c:pt>
                <c:pt idx="10">
                  <c:v>26600</c:v>
                </c:pt>
                <c:pt idx="11">
                  <c:v>28610</c:v>
                </c:pt>
                <c:pt idx="12">
                  <c:v>30620</c:v>
                </c:pt>
                <c:pt idx="13">
                  <c:v>32630</c:v>
                </c:pt>
                <c:pt idx="14">
                  <c:v>34640</c:v>
                </c:pt>
                <c:pt idx="15">
                  <c:v>36650</c:v>
                </c:pt>
                <c:pt idx="16">
                  <c:v>38660</c:v>
                </c:pt>
                <c:pt idx="17">
                  <c:v>40670</c:v>
                </c:pt>
                <c:pt idx="18">
                  <c:v>42680</c:v>
                </c:pt>
                <c:pt idx="19">
                  <c:v>44690</c:v>
                </c:pt>
                <c:pt idx="20">
                  <c:v>46700</c:v>
                </c:pt>
                <c:pt idx="21">
                  <c:v>48710</c:v>
                </c:pt>
                <c:pt idx="22">
                  <c:v>50720</c:v>
                </c:pt>
                <c:pt idx="23">
                  <c:v>52730</c:v>
                </c:pt>
                <c:pt idx="24">
                  <c:v>54740</c:v>
                </c:pt>
                <c:pt idx="25">
                  <c:v>56750</c:v>
                </c:pt>
                <c:pt idx="26">
                  <c:v>58760</c:v>
                </c:pt>
                <c:pt idx="27">
                  <c:v>60770</c:v>
                </c:pt>
                <c:pt idx="28">
                  <c:v>62780</c:v>
                </c:pt>
                <c:pt idx="29">
                  <c:v>64790</c:v>
                </c:pt>
                <c:pt idx="30">
                  <c:v>66800</c:v>
                </c:pt>
                <c:pt idx="31">
                  <c:v>68810</c:v>
                </c:pt>
                <c:pt idx="32">
                  <c:v>70820</c:v>
                </c:pt>
                <c:pt idx="33">
                  <c:v>72830</c:v>
                </c:pt>
                <c:pt idx="34">
                  <c:v>74840</c:v>
                </c:pt>
                <c:pt idx="35">
                  <c:v>76850</c:v>
                </c:pt>
                <c:pt idx="36">
                  <c:v>78860</c:v>
                </c:pt>
                <c:pt idx="37">
                  <c:v>80870</c:v>
                </c:pt>
                <c:pt idx="38">
                  <c:v>82880</c:v>
                </c:pt>
                <c:pt idx="39">
                  <c:v>84890</c:v>
                </c:pt>
                <c:pt idx="40">
                  <c:v>86900</c:v>
                </c:pt>
                <c:pt idx="41">
                  <c:v>88910</c:v>
                </c:pt>
                <c:pt idx="42">
                  <c:v>90920</c:v>
                </c:pt>
                <c:pt idx="43">
                  <c:v>92930</c:v>
                </c:pt>
                <c:pt idx="44">
                  <c:v>94940</c:v>
                </c:pt>
                <c:pt idx="45">
                  <c:v>96950</c:v>
                </c:pt>
                <c:pt idx="46">
                  <c:v>98960</c:v>
                </c:pt>
                <c:pt idx="47">
                  <c:v>100970</c:v>
                </c:pt>
                <c:pt idx="48">
                  <c:v>102980</c:v>
                </c:pt>
                <c:pt idx="49">
                  <c:v>104990</c:v>
                </c:pt>
                <c:pt idx="50">
                  <c:v>107000</c:v>
                </c:pt>
                <c:pt idx="51">
                  <c:v>109010</c:v>
                </c:pt>
                <c:pt idx="52">
                  <c:v>111020</c:v>
                </c:pt>
                <c:pt idx="53">
                  <c:v>113030</c:v>
                </c:pt>
                <c:pt idx="54">
                  <c:v>115040</c:v>
                </c:pt>
                <c:pt idx="55">
                  <c:v>117050</c:v>
                </c:pt>
                <c:pt idx="56">
                  <c:v>119060</c:v>
                </c:pt>
                <c:pt idx="57">
                  <c:v>121070</c:v>
                </c:pt>
                <c:pt idx="58">
                  <c:v>123080</c:v>
                </c:pt>
                <c:pt idx="59">
                  <c:v>125090</c:v>
                </c:pt>
                <c:pt idx="60">
                  <c:v>127100</c:v>
                </c:pt>
                <c:pt idx="61">
                  <c:v>129110</c:v>
                </c:pt>
                <c:pt idx="62">
                  <c:v>131120</c:v>
                </c:pt>
                <c:pt idx="63">
                  <c:v>133130</c:v>
                </c:pt>
                <c:pt idx="64">
                  <c:v>135140</c:v>
                </c:pt>
                <c:pt idx="65">
                  <c:v>137150</c:v>
                </c:pt>
                <c:pt idx="66">
                  <c:v>139160</c:v>
                </c:pt>
                <c:pt idx="67">
                  <c:v>141170</c:v>
                </c:pt>
                <c:pt idx="68">
                  <c:v>143180</c:v>
                </c:pt>
                <c:pt idx="69">
                  <c:v>145190</c:v>
                </c:pt>
                <c:pt idx="70">
                  <c:v>147200</c:v>
                </c:pt>
                <c:pt idx="71">
                  <c:v>149210</c:v>
                </c:pt>
                <c:pt idx="72">
                  <c:v>151220</c:v>
                </c:pt>
                <c:pt idx="73">
                  <c:v>153230</c:v>
                </c:pt>
                <c:pt idx="74">
                  <c:v>155240</c:v>
                </c:pt>
                <c:pt idx="75">
                  <c:v>157250</c:v>
                </c:pt>
                <c:pt idx="76">
                  <c:v>159260</c:v>
                </c:pt>
                <c:pt idx="77">
                  <c:v>161270</c:v>
                </c:pt>
                <c:pt idx="78">
                  <c:v>163280</c:v>
                </c:pt>
                <c:pt idx="79">
                  <c:v>165290</c:v>
                </c:pt>
                <c:pt idx="80">
                  <c:v>167300</c:v>
                </c:pt>
                <c:pt idx="81">
                  <c:v>169310</c:v>
                </c:pt>
                <c:pt idx="82">
                  <c:v>171320</c:v>
                </c:pt>
                <c:pt idx="83">
                  <c:v>173330</c:v>
                </c:pt>
                <c:pt idx="84">
                  <c:v>175340</c:v>
                </c:pt>
                <c:pt idx="85">
                  <c:v>177350</c:v>
                </c:pt>
                <c:pt idx="86">
                  <c:v>179360</c:v>
                </c:pt>
                <c:pt idx="87">
                  <c:v>181370</c:v>
                </c:pt>
                <c:pt idx="88">
                  <c:v>183380</c:v>
                </c:pt>
                <c:pt idx="89">
                  <c:v>185390</c:v>
                </c:pt>
                <c:pt idx="90">
                  <c:v>187400</c:v>
                </c:pt>
                <c:pt idx="91">
                  <c:v>189410</c:v>
                </c:pt>
                <c:pt idx="92">
                  <c:v>191420</c:v>
                </c:pt>
                <c:pt idx="93">
                  <c:v>193430</c:v>
                </c:pt>
                <c:pt idx="94">
                  <c:v>195440</c:v>
                </c:pt>
                <c:pt idx="95">
                  <c:v>197450</c:v>
                </c:pt>
                <c:pt idx="96">
                  <c:v>199460</c:v>
                </c:pt>
                <c:pt idx="97">
                  <c:v>201470</c:v>
                </c:pt>
                <c:pt idx="98">
                  <c:v>203480</c:v>
                </c:pt>
                <c:pt idx="99">
                  <c:v>205490</c:v>
                </c:pt>
                <c:pt idx="100">
                  <c:v>207500</c:v>
                </c:pt>
                <c:pt idx="101">
                  <c:v>209510</c:v>
                </c:pt>
                <c:pt idx="102">
                  <c:v>211520</c:v>
                </c:pt>
                <c:pt idx="103">
                  <c:v>213530</c:v>
                </c:pt>
                <c:pt idx="104">
                  <c:v>215540</c:v>
                </c:pt>
                <c:pt idx="105">
                  <c:v>217550</c:v>
                </c:pt>
                <c:pt idx="106">
                  <c:v>219560</c:v>
                </c:pt>
                <c:pt idx="107">
                  <c:v>221570</c:v>
                </c:pt>
                <c:pt idx="108">
                  <c:v>223580</c:v>
                </c:pt>
                <c:pt idx="109">
                  <c:v>225590</c:v>
                </c:pt>
                <c:pt idx="110">
                  <c:v>227600</c:v>
                </c:pt>
                <c:pt idx="111">
                  <c:v>229610</c:v>
                </c:pt>
                <c:pt idx="112">
                  <c:v>231620</c:v>
                </c:pt>
                <c:pt idx="113">
                  <c:v>233630</c:v>
                </c:pt>
                <c:pt idx="114">
                  <c:v>235640</c:v>
                </c:pt>
                <c:pt idx="115">
                  <c:v>237650</c:v>
                </c:pt>
                <c:pt idx="116">
                  <c:v>239660</c:v>
                </c:pt>
                <c:pt idx="117">
                  <c:v>241670</c:v>
                </c:pt>
                <c:pt idx="118">
                  <c:v>243680</c:v>
                </c:pt>
                <c:pt idx="119">
                  <c:v>245690</c:v>
                </c:pt>
                <c:pt idx="120">
                  <c:v>247700</c:v>
                </c:pt>
                <c:pt idx="121">
                  <c:v>249710</c:v>
                </c:pt>
                <c:pt idx="122">
                  <c:v>251720</c:v>
                </c:pt>
                <c:pt idx="123">
                  <c:v>253730</c:v>
                </c:pt>
                <c:pt idx="124">
                  <c:v>255740</c:v>
                </c:pt>
                <c:pt idx="125">
                  <c:v>257750</c:v>
                </c:pt>
                <c:pt idx="126">
                  <c:v>259760</c:v>
                </c:pt>
                <c:pt idx="127">
                  <c:v>261770</c:v>
                </c:pt>
                <c:pt idx="128">
                  <c:v>263780</c:v>
                </c:pt>
                <c:pt idx="129">
                  <c:v>265790</c:v>
                </c:pt>
                <c:pt idx="130">
                  <c:v>267800</c:v>
                </c:pt>
                <c:pt idx="131">
                  <c:v>269810</c:v>
                </c:pt>
                <c:pt idx="132">
                  <c:v>271820</c:v>
                </c:pt>
                <c:pt idx="133">
                  <c:v>273830</c:v>
                </c:pt>
                <c:pt idx="134">
                  <c:v>275840</c:v>
                </c:pt>
                <c:pt idx="135">
                  <c:v>277850</c:v>
                </c:pt>
                <c:pt idx="136">
                  <c:v>279860</c:v>
                </c:pt>
                <c:pt idx="137">
                  <c:v>281870</c:v>
                </c:pt>
                <c:pt idx="138">
                  <c:v>283880</c:v>
                </c:pt>
                <c:pt idx="139">
                  <c:v>285890</c:v>
                </c:pt>
                <c:pt idx="140">
                  <c:v>287900</c:v>
                </c:pt>
                <c:pt idx="141">
                  <c:v>289910</c:v>
                </c:pt>
                <c:pt idx="142">
                  <c:v>291920</c:v>
                </c:pt>
                <c:pt idx="143">
                  <c:v>293930</c:v>
                </c:pt>
                <c:pt idx="144">
                  <c:v>295940</c:v>
                </c:pt>
                <c:pt idx="145">
                  <c:v>297950</c:v>
                </c:pt>
                <c:pt idx="146">
                  <c:v>299960</c:v>
                </c:pt>
                <c:pt idx="147">
                  <c:v>301970</c:v>
                </c:pt>
                <c:pt idx="148">
                  <c:v>303980</c:v>
                </c:pt>
                <c:pt idx="149">
                  <c:v>305990</c:v>
                </c:pt>
                <c:pt idx="150">
                  <c:v>308000</c:v>
                </c:pt>
                <c:pt idx="151">
                  <c:v>310010</c:v>
                </c:pt>
                <c:pt idx="152">
                  <c:v>312020</c:v>
                </c:pt>
                <c:pt idx="153">
                  <c:v>314030</c:v>
                </c:pt>
                <c:pt idx="154">
                  <c:v>316040</c:v>
                </c:pt>
                <c:pt idx="155">
                  <c:v>318050</c:v>
                </c:pt>
                <c:pt idx="156">
                  <c:v>320060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'Graficar Punto de Equilibrio'!$C$24</c:f>
              <c:strCache>
                <c:ptCount val="1"/>
                <c:pt idx="0">
                  <c:v>IngresoxVentas</c:v>
                </c:pt>
              </c:strCache>
            </c:strRef>
          </c:tx>
          <c:marker>
            <c:symbol val="none"/>
          </c:marker>
          <c:xVal>
            <c:numRef>
              <c:f>'Graficar Punto de Equilibrio'!$A$24:$A$180</c:f>
              <c:numCache>
                <c:formatCode>General</c:formatCode>
                <c:ptCount val="1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xVal>
          <c:yVal>
            <c:numRef>
              <c:f>'Graficar Punto de Equilibrio'!$C$25:$C$181</c:f>
              <c:numCache>
                <c:formatCode>General</c:formatCode>
                <c:ptCount val="15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99616"/>
        <c:axId val="140856704"/>
      </c:scatterChart>
      <c:valAx>
        <c:axId val="15199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Unidades</a:t>
                </a:r>
                <a:r>
                  <a:rPr lang="es-AR" baseline="0"/>
                  <a:t> vendidas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0856704"/>
        <c:crosses val="autoZero"/>
        <c:crossBetween val="midCat"/>
      </c:valAx>
      <c:valAx>
        <c:axId val="140856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Costo</a:t>
                </a:r>
                <a:r>
                  <a:rPr lang="es-AR" baseline="0"/>
                  <a:t> total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199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2WCn6jSVx-A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youtu.be/vdOEDS22vXY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s://youtu.be/Bd3ZfFreL_8" TargetMode="Externa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101601</xdr:colOff>
      <xdr:row>4</xdr:row>
      <xdr:rowOff>177800</xdr:rowOff>
    </xdr:from>
    <xdr:to>
      <xdr:col>10</xdr:col>
      <xdr:colOff>397934</xdr:colOff>
      <xdr:row>11</xdr:row>
      <xdr:rowOff>50078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3CA3717-CA9D-304E-97E1-2F0810112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9734" y="1126067"/>
          <a:ext cx="2785533" cy="1548678"/>
        </a:xfrm>
        <a:prstGeom prst="rect">
          <a:avLst/>
        </a:prstGeom>
      </xdr:spPr>
    </xdr:pic>
    <xdr:clientData/>
  </xdr:twoCellAnchor>
  <xdr:twoCellAnchor editAs="oneCell">
    <xdr:from>
      <xdr:col>10</xdr:col>
      <xdr:colOff>573332</xdr:colOff>
      <xdr:row>4</xdr:row>
      <xdr:rowOff>183867</xdr:rowOff>
    </xdr:from>
    <xdr:to>
      <xdr:col>14</xdr:col>
      <xdr:colOff>39931</xdr:colOff>
      <xdr:row>11</xdr:row>
      <xdr:rowOff>53341</xdr:rowOff>
    </xdr:to>
    <xdr:pic>
      <xdr:nvPicPr>
        <xdr:cNvPr id="6" name="Imagen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53331578-23CF-BF49-AA4F-6A13B49C6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0665" y="1132134"/>
          <a:ext cx="2785533" cy="1545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338665</xdr:colOff>
      <xdr:row>4</xdr:row>
      <xdr:rowOff>76199</xdr:rowOff>
    </xdr:from>
    <xdr:to>
      <xdr:col>5</xdr:col>
      <xdr:colOff>562185</xdr:colOff>
      <xdr:row>7</xdr:row>
      <xdr:rowOff>46142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CF472D57-BF24-A148-9462-428D1A110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4732" y="1439332"/>
          <a:ext cx="3474720" cy="670560"/>
        </a:xfrm>
        <a:prstGeom prst="rect">
          <a:avLst/>
        </a:prstGeom>
      </xdr:spPr>
    </xdr:pic>
    <xdr:clientData/>
  </xdr:twoCellAnchor>
  <xdr:twoCellAnchor>
    <xdr:from>
      <xdr:col>3</xdr:col>
      <xdr:colOff>1298575</xdr:colOff>
      <xdr:row>22</xdr:row>
      <xdr:rowOff>146050</xdr:rowOff>
    </xdr:from>
    <xdr:to>
      <xdr:col>9</xdr:col>
      <xdr:colOff>746125</xdr:colOff>
      <xdr:row>37</xdr:row>
      <xdr:rowOff>120650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419100</xdr:colOff>
      <xdr:row>17</xdr:row>
      <xdr:rowOff>87208</xdr:rowOff>
    </xdr:from>
    <xdr:to>
      <xdr:col>14</xdr:col>
      <xdr:colOff>244927</xdr:colOff>
      <xdr:row>24</xdr:row>
      <xdr:rowOff>12700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F78F40F3-4EB5-0942-84B0-A9F5EE01E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3260" y="4618568"/>
          <a:ext cx="3422467" cy="1490132"/>
        </a:xfrm>
        <a:prstGeom prst="rect">
          <a:avLst/>
        </a:prstGeom>
      </xdr:spPr>
    </xdr:pic>
    <xdr:clientData/>
  </xdr:twoCellAnchor>
  <xdr:twoCellAnchor editAs="oneCell">
    <xdr:from>
      <xdr:col>10</xdr:col>
      <xdr:colOff>580142</xdr:colOff>
      <xdr:row>5</xdr:row>
      <xdr:rowOff>10160</xdr:rowOff>
    </xdr:from>
    <xdr:to>
      <xdr:col>15</xdr:col>
      <xdr:colOff>20320</xdr:colOff>
      <xdr:row>11</xdr:row>
      <xdr:rowOff>91440</xdr:rowOff>
    </xdr:to>
    <xdr:pic>
      <xdr:nvPicPr>
        <xdr:cNvPr id="4" name="Imagen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294CB613-D622-0C42-9A1E-720035076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4302" y="1148080"/>
          <a:ext cx="3859778" cy="19608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pplewebdata://B757CE31-D1A8-4307-BE12-0AA6BC17EE8B/" TargetMode="External"/><Relationship Id="rId2" Type="http://schemas.openxmlformats.org/officeDocument/2006/relationships/hyperlink" Target="applewebdata://B757CE31-D1A8-4307-BE12-0AA6BC17EE8B/" TargetMode="External"/><Relationship Id="rId1" Type="http://schemas.openxmlformats.org/officeDocument/2006/relationships/hyperlink" Target="applewebdata://B757CE31-D1A8-4307-BE12-0AA6BC17EE8B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pplewebdata://B757CE31-D1A8-4307-BE12-0AA6BC17EE8B/" TargetMode="External"/><Relationship Id="rId2" Type="http://schemas.openxmlformats.org/officeDocument/2006/relationships/hyperlink" Target="applewebdata://B757CE31-D1A8-4307-BE12-0AA6BC17EE8B/" TargetMode="External"/><Relationship Id="rId1" Type="http://schemas.openxmlformats.org/officeDocument/2006/relationships/hyperlink" Target="http://www.aprendizajeactivo.com.ar/index.php?pagina=punto_equilibrio_varios_productos" TargetMode="External"/><Relationship Id="rId5" Type="http://schemas.openxmlformats.org/officeDocument/2006/relationships/hyperlink" Target="http://www.aprendizajeactivo.com.ar/index.php?pagina=punto_equilibrio" TargetMode="External"/><Relationship Id="rId4" Type="http://schemas.openxmlformats.org/officeDocument/2006/relationships/hyperlink" Target="applewebdata://B757CE31-D1A8-4307-BE12-0AA6BC17EE8B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pplewebdata://B757CE31-D1A8-4307-BE12-0AA6BC17EE8B/" TargetMode="External"/><Relationship Id="rId2" Type="http://schemas.openxmlformats.org/officeDocument/2006/relationships/hyperlink" Target="applewebdata://B757CE31-D1A8-4307-BE12-0AA6BC17EE8B/" TargetMode="External"/><Relationship Id="rId1" Type="http://schemas.openxmlformats.org/officeDocument/2006/relationships/hyperlink" Target="applewebdata://B757CE31-D1A8-4307-BE12-0AA6BC17EE8B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applewebdata://B757CE31-D1A8-4307-BE12-0AA6BC17EE8B/" TargetMode="External"/><Relationship Id="rId2" Type="http://schemas.openxmlformats.org/officeDocument/2006/relationships/hyperlink" Target="applewebdata://B757CE31-D1A8-4307-BE12-0AA6BC17EE8B/" TargetMode="External"/><Relationship Id="rId1" Type="http://schemas.openxmlformats.org/officeDocument/2006/relationships/hyperlink" Target="http://www.aprendizajeactivo.com.ar/index.php?pagina=punto_equilibrio_varios_productos&amp;utm_source=excel_vprod&amp;utm_medium=descarga&amp;utm_campaign=excel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applewebdata://B757CE31-D1A8-4307-BE12-0AA6BC17EE8B/" TargetMode="External"/><Relationship Id="rId4" Type="http://schemas.openxmlformats.org/officeDocument/2006/relationships/hyperlink" Target="applewebdata://B757CE31-D1A8-4307-BE12-0AA6BC17EE8B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applewebdata://B757CE31-D1A8-4307-BE12-0AA6BC17EE8B/" TargetMode="External"/><Relationship Id="rId2" Type="http://schemas.openxmlformats.org/officeDocument/2006/relationships/hyperlink" Target="applewebdata://B757CE31-D1A8-4307-BE12-0AA6BC17EE8B/" TargetMode="External"/><Relationship Id="rId1" Type="http://schemas.openxmlformats.org/officeDocument/2006/relationships/hyperlink" Target="http://www.aprendizajeactivo.com.ar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applewebdata://B757CE31-D1A8-4307-BE12-0AA6BC17EE8B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applewebdata://B757CE31-D1A8-4307-BE12-0AA6BC17EE8B/" TargetMode="External"/><Relationship Id="rId2" Type="http://schemas.openxmlformats.org/officeDocument/2006/relationships/hyperlink" Target="applewebdata://B757CE31-D1A8-4307-BE12-0AA6BC17EE8B/" TargetMode="External"/><Relationship Id="rId1" Type="http://schemas.openxmlformats.org/officeDocument/2006/relationships/hyperlink" Target="http://www.aprendizajeactivo.com.ar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applewebdata://B757CE31-D1A8-4307-BE12-0AA6BC17EE8B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applewebdata://B757CE31-D1A8-4307-BE12-0AA6BC17EE8B/" TargetMode="External"/><Relationship Id="rId2" Type="http://schemas.openxmlformats.org/officeDocument/2006/relationships/hyperlink" Target="applewebdata://B757CE31-D1A8-4307-BE12-0AA6BC17EE8B/" TargetMode="External"/><Relationship Id="rId1" Type="http://schemas.openxmlformats.org/officeDocument/2006/relationships/hyperlink" Target="applewebdata://B757CE31-D1A8-4307-BE12-0AA6BC17EE8B/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="150" zoomScaleNormal="150" workbookViewId="0"/>
  </sheetViews>
  <sheetFormatPr baseColWidth="10" defaultRowHeight="14.5" x14ac:dyDescent="0.35"/>
  <cols>
    <col min="4" max="4" width="4.453125" customWidth="1"/>
    <col min="5" max="5" width="14.6328125" customWidth="1"/>
    <col min="7" max="7" width="5" customWidth="1"/>
    <col min="8" max="8" width="17.36328125" customWidth="1"/>
    <col min="10" max="10" width="5.1796875" customWidth="1"/>
    <col min="11" max="11" width="17.36328125" customWidth="1"/>
  </cols>
  <sheetData>
    <row r="1" spans="1:15" ht="11" customHeight="1" thickBot="1" x14ac:dyDescent="0.25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ht="18.5" x14ac:dyDescent="0.45">
      <c r="A2" s="162" t="s">
        <v>90</v>
      </c>
      <c r="B2" s="103"/>
      <c r="C2" s="162" t="s">
        <v>91</v>
      </c>
      <c r="D2" s="103"/>
      <c r="E2" s="103"/>
      <c r="F2" s="162" t="s">
        <v>87</v>
      </c>
      <c r="G2" s="103"/>
      <c r="H2" s="103"/>
      <c r="I2" s="162" t="s">
        <v>88</v>
      </c>
      <c r="J2" s="103"/>
      <c r="K2" s="103"/>
      <c r="L2" s="162" t="s">
        <v>89</v>
      </c>
      <c r="M2" s="103"/>
      <c r="N2" s="162" t="s">
        <v>92</v>
      </c>
      <c r="O2" s="103"/>
    </row>
    <row r="3" spans="1:15" ht="19" thickBot="1" x14ac:dyDescent="0.5">
      <c r="A3" s="163"/>
      <c r="B3" s="103"/>
      <c r="C3" s="163"/>
      <c r="D3" s="103"/>
      <c r="E3" s="103"/>
      <c r="F3" s="163"/>
      <c r="G3" s="103"/>
      <c r="H3" s="103"/>
      <c r="I3" s="163"/>
      <c r="J3" s="103"/>
      <c r="K3" s="103"/>
      <c r="L3" s="163"/>
      <c r="M3" s="103"/>
      <c r="N3" s="163"/>
      <c r="O3" s="103"/>
    </row>
    <row r="4" spans="1:15" ht="12" customHeight="1" x14ac:dyDescent="0.25">
      <c r="A4" s="102"/>
      <c r="B4" s="102"/>
      <c r="C4" s="100"/>
      <c r="D4" s="102"/>
      <c r="E4" s="102"/>
      <c r="F4" s="100"/>
      <c r="G4" s="102"/>
      <c r="H4" s="102"/>
      <c r="I4" s="100"/>
      <c r="J4" s="102"/>
      <c r="K4" s="102"/>
      <c r="L4" s="100"/>
      <c r="M4" s="102"/>
      <c r="N4" s="102"/>
      <c r="O4" s="102"/>
    </row>
    <row r="6" spans="1:15" ht="16" thickBot="1" x14ac:dyDescent="0.25"/>
    <row r="7" spans="1:15" ht="15" customHeight="1" x14ac:dyDescent="0.35">
      <c r="A7" s="136" t="s">
        <v>111</v>
      </c>
      <c r="B7" s="137"/>
      <c r="C7" s="137"/>
      <c r="D7" s="137"/>
      <c r="E7" s="137"/>
      <c r="F7" s="137"/>
      <c r="G7" s="138"/>
    </row>
    <row r="8" spans="1:15" x14ac:dyDescent="0.35">
      <c r="A8" s="139"/>
      <c r="B8" s="140"/>
      <c r="C8" s="140"/>
      <c r="D8" s="140"/>
      <c r="E8" s="140"/>
      <c r="F8" s="140"/>
      <c r="G8" s="141"/>
    </row>
    <row r="9" spans="1:15" x14ac:dyDescent="0.35">
      <c r="A9" s="139"/>
      <c r="B9" s="140"/>
      <c r="C9" s="140"/>
      <c r="D9" s="140"/>
      <c r="E9" s="140"/>
      <c r="F9" s="140"/>
      <c r="G9" s="141"/>
    </row>
    <row r="10" spans="1:15" ht="15" thickBot="1" x14ac:dyDescent="0.4">
      <c r="A10" s="142"/>
      <c r="B10" s="143"/>
      <c r="C10" s="143"/>
      <c r="D10" s="143"/>
      <c r="E10" s="143"/>
      <c r="F10" s="143"/>
      <c r="G10" s="144"/>
    </row>
    <row r="11" spans="1:15" ht="15" x14ac:dyDescent="0.2">
      <c r="B11" s="151"/>
      <c r="C11" s="151"/>
    </row>
    <row r="12" spans="1:15" ht="15.5" x14ac:dyDescent="0.35">
      <c r="A12" s="155" t="s">
        <v>100</v>
      </c>
      <c r="B12" s="155"/>
      <c r="C12" s="155"/>
    </row>
    <row r="13" spans="1:15" ht="16" thickBot="1" x14ac:dyDescent="0.25">
      <c r="B13" s="151"/>
      <c r="C13" s="151"/>
    </row>
    <row r="14" spans="1:15" ht="15" thickBot="1" x14ac:dyDescent="0.4">
      <c r="B14" s="156" t="s">
        <v>56</v>
      </c>
      <c r="C14" s="157"/>
      <c r="D14" s="158"/>
      <c r="E14" s="119" t="s">
        <v>57</v>
      </c>
    </row>
    <row r="15" spans="1:15" x14ac:dyDescent="0.35">
      <c r="B15" s="159" t="s">
        <v>101</v>
      </c>
      <c r="C15" s="160"/>
      <c r="D15" s="161"/>
      <c r="E15" s="117">
        <v>4500</v>
      </c>
    </row>
    <row r="16" spans="1:15" x14ac:dyDescent="0.35">
      <c r="B16" s="145" t="s">
        <v>104</v>
      </c>
      <c r="C16" s="146"/>
      <c r="D16" s="147"/>
      <c r="E16" s="115"/>
    </row>
    <row r="17" spans="2:5" x14ac:dyDescent="0.35">
      <c r="B17" s="145" t="s">
        <v>102</v>
      </c>
      <c r="C17" s="146"/>
      <c r="D17" s="147"/>
      <c r="E17" s="115"/>
    </row>
    <row r="18" spans="2:5" ht="15" x14ac:dyDescent="0.2">
      <c r="B18" s="145" t="s">
        <v>103</v>
      </c>
      <c r="C18" s="146"/>
      <c r="D18" s="147"/>
      <c r="E18" s="115"/>
    </row>
    <row r="19" spans="2:5" ht="15" x14ac:dyDescent="0.2">
      <c r="B19" s="145" t="s">
        <v>105</v>
      </c>
      <c r="C19" s="146"/>
      <c r="D19" s="147"/>
      <c r="E19" s="115">
        <v>3000</v>
      </c>
    </row>
    <row r="20" spans="2:5" ht="15" thickBot="1" x14ac:dyDescent="0.4">
      <c r="B20" s="148" t="s">
        <v>106</v>
      </c>
      <c r="C20" s="149"/>
      <c r="D20" s="150"/>
      <c r="E20" s="118">
        <v>2200</v>
      </c>
    </row>
    <row r="21" spans="2:5" ht="16" thickBot="1" x14ac:dyDescent="0.25">
      <c r="B21" s="152" t="s">
        <v>107</v>
      </c>
      <c r="C21" s="153"/>
      <c r="D21" s="154"/>
      <c r="E21" s="116">
        <f>SUM(E15:E20)</f>
        <v>9700</v>
      </c>
    </row>
  </sheetData>
  <mergeCells count="18">
    <mergeCell ref="N2:N3"/>
    <mergeCell ref="A2:A3"/>
    <mergeCell ref="C2:C3"/>
    <mergeCell ref="F2:F3"/>
    <mergeCell ref="I2:I3"/>
    <mergeCell ref="L2:L3"/>
    <mergeCell ref="B21:D21"/>
    <mergeCell ref="A12:C12"/>
    <mergeCell ref="B14:D14"/>
    <mergeCell ref="B15:D15"/>
    <mergeCell ref="B17:D17"/>
    <mergeCell ref="B13:C13"/>
    <mergeCell ref="A7:G10"/>
    <mergeCell ref="B18:D18"/>
    <mergeCell ref="B16:D16"/>
    <mergeCell ref="B19:D19"/>
    <mergeCell ref="B20:D20"/>
    <mergeCell ref="B11:C11"/>
  </mergeCells>
  <hyperlinks>
    <hyperlink ref="C2" r:id="rId1" location="Inversión_Inicial!A1" display="applewebdata://B757CE31-D1A8-4307-BE12-0AA6BC17EE8B/ - Inversión_Inicial!A1"/>
    <hyperlink ref="F2" r:id="rId2" location="Punto_Equilibrio!A1" display="applewebdata://B757CE31-D1A8-4307-BE12-0AA6BC17EE8B/ - Punto_Equilibrio!A1"/>
    <hyperlink ref="I2" location="'Presupuesto de Ventas'!A1" display="'Presupuesto de Ventas'!A1"/>
    <hyperlink ref="L2" location="'Presupuesto Integral'!A1" display="'Presupuesto Integral'!A1"/>
    <hyperlink ref="N2" location="'Presupuesto Integral'!A1" display="'Presupuesto Integral'!A1"/>
    <hyperlink ref="A2" r:id="rId3" location="Inversión_Inicial!A1" display="applewebdata://B757CE31-D1A8-4307-BE12-0AA6BC17EE8B/ - Inversión_Inicial!A1"/>
    <hyperlink ref="N2:N3" location="Evaluación_Financiera!A1" display="Paso 6 Evaluación Financiera"/>
    <hyperlink ref="A2:A3" location="Inversión_Inicial!A1" display="Paso 1 Inversión"/>
    <hyperlink ref="C2:C3" location="Costos_Operativos!A1" display="Paso  2 Costos"/>
    <hyperlink ref="F2:F3" location="Punto_Equilibrio!A1" display="Paso 3 Equilibrio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150" zoomScaleNormal="150" workbookViewId="0">
      <selection activeCell="F2" sqref="F2:F3"/>
    </sheetView>
  </sheetViews>
  <sheetFormatPr baseColWidth="10" defaultRowHeight="14.5" x14ac:dyDescent="0.35"/>
  <cols>
    <col min="4" max="4" width="4.453125" customWidth="1"/>
    <col min="5" max="5" width="17.36328125" customWidth="1"/>
    <col min="7" max="7" width="5" customWidth="1"/>
    <col min="8" max="8" width="17.36328125" customWidth="1"/>
    <col min="10" max="10" width="5.1796875" customWidth="1"/>
    <col min="11" max="11" width="17.36328125" customWidth="1"/>
  </cols>
  <sheetData>
    <row r="1" spans="1:15" ht="16" thickBot="1" x14ac:dyDescent="0.25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ht="18.5" x14ac:dyDescent="0.45">
      <c r="A2" s="162" t="s">
        <v>90</v>
      </c>
      <c r="B2" s="103"/>
      <c r="C2" s="162" t="s">
        <v>91</v>
      </c>
      <c r="D2" s="103"/>
      <c r="E2" s="103"/>
      <c r="F2" s="162" t="s">
        <v>87</v>
      </c>
      <c r="G2" s="103"/>
      <c r="H2" s="103"/>
      <c r="I2" s="162" t="s">
        <v>88</v>
      </c>
      <c r="J2" s="103"/>
      <c r="K2" s="103"/>
      <c r="L2" s="162" t="s">
        <v>89</v>
      </c>
      <c r="M2" s="103"/>
      <c r="N2" s="162" t="s">
        <v>92</v>
      </c>
      <c r="O2" s="103"/>
    </row>
    <row r="3" spans="1:15" ht="19" thickBot="1" x14ac:dyDescent="0.5">
      <c r="A3" s="163"/>
      <c r="B3" s="103"/>
      <c r="C3" s="163"/>
      <c r="D3" s="103"/>
      <c r="E3" s="103"/>
      <c r="F3" s="163"/>
      <c r="G3" s="103"/>
      <c r="H3" s="103"/>
      <c r="I3" s="163"/>
      <c r="J3" s="103"/>
      <c r="K3" s="103"/>
      <c r="L3" s="163"/>
      <c r="M3" s="103"/>
      <c r="N3" s="163"/>
      <c r="O3" s="103"/>
    </row>
    <row r="4" spans="1:15" ht="19" x14ac:dyDescent="0.25">
      <c r="A4" s="102"/>
      <c r="B4" s="102"/>
      <c r="C4" s="100"/>
      <c r="D4" s="102"/>
      <c r="E4" s="102"/>
      <c r="F4" s="100"/>
      <c r="G4" s="102"/>
      <c r="H4" s="102"/>
      <c r="I4" s="100"/>
      <c r="J4" s="102"/>
      <c r="K4" s="102"/>
      <c r="L4" s="100"/>
      <c r="M4" s="102"/>
      <c r="N4" s="102"/>
      <c r="O4" s="102"/>
    </row>
    <row r="6" spans="1:15" ht="21" x14ac:dyDescent="0.25">
      <c r="B6" s="63" t="s">
        <v>82</v>
      </c>
      <c r="C6" s="63"/>
      <c r="D6" s="63"/>
      <c r="E6" s="63"/>
      <c r="M6" s="164" t="s">
        <v>108</v>
      </c>
      <c r="N6" s="164"/>
    </row>
    <row r="7" spans="1:15" ht="22" thickBot="1" x14ac:dyDescent="0.3">
      <c r="B7" s="63"/>
      <c r="C7" s="63"/>
      <c r="D7" s="63"/>
      <c r="E7" s="63"/>
      <c r="I7" s="64"/>
    </row>
    <row r="8" spans="1:15" ht="20" customHeight="1" x14ac:dyDescent="0.45">
      <c r="B8" s="168" t="s">
        <v>83</v>
      </c>
      <c r="C8" s="169"/>
      <c r="D8" s="169"/>
      <c r="E8" s="169"/>
      <c r="F8" s="169"/>
      <c r="G8" s="169"/>
      <c r="H8" s="170"/>
      <c r="I8" s="64"/>
    </row>
    <row r="9" spans="1:15" s="94" customFormat="1" ht="20" customHeight="1" x14ac:dyDescent="0.45">
      <c r="B9" s="171"/>
      <c r="C9" s="172"/>
      <c r="D9" s="172"/>
      <c r="E9" s="172"/>
      <c r="F9" s="172"/>
      <c r="G9" s="172"/>
      <c r="H9" s="173"/>
    </row>
    <row r="10" spans="1:15" s="94" customFormat="1" ht="20" customHeight="1" thickBot="1" x14ac:dyDescent="0.5">
      <c r="B10" s="174"/>
      <c r="C10" s="175"/>
      <c r="D10" s="175"/>
      <c r="E10" s="175"/>
      <c r="F10" s="175"/>
      <c r="G10" s="175"/>
      <c r="H10" s="176"/>
    </row>
    <row r="11" spans="1:15" ht="16" thickBot="1" x14ac:dyDescent="0.25"/>
    <row r="12" spans="1:15" ht="16" thickBot="1" x14ac:dyDescent="0.25">
      <c r="B12" s="165" t="s">
        <v>55</v>
      </c>
      <c r="C12" s="166"/>
      <c r="E12" s="165" t="s">
        <v>64</v>
      </c>
      <c r="F12" s="166"/>
      <c r="H12" s="165" t="s">
        <v>65</v>
      </c>
      <c r="I12" s="167"/>
      <c r="K12" s="165" t="s">
        <v>66</v>
      </c>
      <c r="L12" s="167"/>
    </row>
    <row r="13" spans="1:15" x14ac:dyDescent="0.35">
      <c r="B13" s="34" t="s">
        <v>56</v>
      </c>
      <c r="C13" s="6" t="s">
        <v>57</v>
      </c>
      <c r="E13" s="34" t="s">
        <v>56</v>
      </c>
      <c r="F13" s="6" t="s">
        <v>57</v>
      </c>
      <c r="H13" s="32" t="s">
        <v>56</v>
      </c>
      <c r="I13" s="6" t="s">
        <v>57</v>
      </c>
      <c r="K13" s="32" t="s">
        <v>56</v>
      </c>
      <c r="L13" s="6" t="s">
        <v>57</v>
      </c>
    </row>
    <row r="14" spans="1:15" ht="15" x14ac:dyDescent="0.2">
      <c r="B14" s="34" t="s">
        <v>41</v>
      </c>
      <c r="C14" s="36"/>
      <c r="E14" s="34" t="s">
        <v>58</v>
      </c>
      <c r="F14" s="36"/>
      <c r="H14" s="32" t="s">
        <v>58</v>
      </c>
      <c r="I14" s="36"/>
      <c r="K14" s="32" t="s">
        <v>58</v>
      </c>
      <c r="L14" s="36"/>
    </row>
    <row r="15" spans="1:15" ht="15" x14ac:dyDescent="0.2">
      <c r="B15" s="34" t="s">
        <v>59</v>
      </c>
      <c r="C15" s="36"/>
      <c r="E15" s="34" t="s">
        <v>60</v>
      </c>
      <c r="F15" s="36"/>
      <c r="H15" s="32" t="s">
        <v>60</v>
      </c>
      <c r="I15" s="36"/>
      <c r="K15" s="32" t="s">
        <v>60</v>
      </c>
      <c r="L15" s="36"/>
    </row>
    <row r="16" spans="1:15" ht="16" thickBot="1" x14ac:dyDescent="0.25">
      <c r="B16" s="34" t="s">
        <v>40</v>
      </c>
      <c r="C16" s="37">
        <v>4500</v>
      </c>
      <c r="E16" s="34" t="s">
        <v>61</v>
      </c>
      <c r="F16" s="37">
        <v>1000</v>
      </c>
      <c r="H16" s="32" t="s">
        <v>61</v>
      </c>
      <c r="I16" s="37"/>
      <c r="K16" s="32" t="s">
        <v>61</v>
      </c>
      <c r="L16" s="37"/>
    </row>
    <row r="17" spans="2:12" ht="16" thickBot="1" x14ac:dyDescent="0.25">
      <c r="B17" s="35" t="s">
        <v>62</v>
      </c>
      <c r="C17" s="41">
        <f>SUM(C14:C16)</f>
        <v>4500</v>
      </c>
      <c r="E17" s="35" t="s">
        <v>63</v>
      </c>
      <c r="F17" s="41">
        <f>SUM(F14:F16)</f>
        <v>1000</v>
      </c>
      <c r="H17" s="33" t="s">
        <v>63</v>
      </c>
      <c r="I17" s="41">
        <f>SUM(I14:I16)</f>
        <v>0</v>
      </c>
      <c r="K17" s="33" t="s">
        <v>63</v>
      </c>
      <c r="L17" s="41">
        <f>SUM(L14:L16)</f>
        <v>0</v>
      </c>
    </row>
  </sheetData>
  <mergeCells count="12">
    <mergeCell ref="N2:N3"/>
    <mergeCell ref="A2:A3"/>
    <mergeCell ref="M6:N6"/>
    <mergeCell ref="B12:C12"/>
    <mergeCell ref="E12:F12"/>
    <mergeCell ref="H12:I12"/>
    <mergeCell ref="K12:L12"/>
    <mergeCell ref="C2:C3"/>
    <mergeCell ref="F2:F3"/>
    <mergeCell ref="I2:I3"/>
    <mergeCell ref="L2:L3"/>
    <mergeCell ref="B8:H10"/>
  </mergeCells>
  <hyperlinks>
    <hyperlink ref="M6" r:id="rId1"/>
    <hyperlink ref="C2" r:id="rId2" location="Inversión_Inicial!A1" display="applewebdata://B757CE31-D1A8-4307-BE12-0AA6BC17EE8B/ - Inversión_Inicial!A1"/>
    <hyperlink ref="F2" r:id="rId3" location="Punto_Equilibrio!A1" display="applewebdata://B757CE31-D1A8-4307-BE12-0AA6BC17EE8B/ - Punto_Equilibrio!A1"/>
    <hyperlink ref="I2" location="'Presupuesto de Ventas'!A1" display="'Presupuesto de Ventas'!A1"/>
    <hyperlink ref="L2" location="'Presupuesto Integral'!A1" display="'Presupuesto Integral'!A1"/>
    <hyperlink ref="N2" location="'Presupuesto Integral'!A1" display="'Presupuesto Integral'!A1"/>
    <hyperlink ref="A2" r:id="rId4" location="Inversión_Inicial!A1" display="applewebdata://B757CE31-D1A8-4307-BE12-0AA6BC17EE8B/ - Inversión_Inicial!A1"/>
    <hyperlink ref="N2:N3" location="Evaluación_Financiera!A1" display="Paso 6 Evaluación Financiera"/>
    <hyperlink ref="A2:A3" location="Inversión_Inicial!A1" display="Paso 1 Inversión"/>
    <hyperlink ref="C2:C3" location="Costos_Operativos!A1" display="Paso  2 Costos"/>
    <hyperlink ref="F2:F3" location="Punto_Equilibrio!A1" display="Paso 3 Equilibrio"/>
    <hyperlink ref="M6:N6" r:id="rId5" display="Ver Video Explicativo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zoomScale="150" zoomScaleNormal="150" workbookViewId="0">
      <selection activeCell="I2" sqref="I2:I3"/>
    </sheetView>
  </sheetViews>
  <sheetFormatPr baseColWidth="10" defaultRowHeight="14.5" x14ac:dyDescent="0.35"/>
  <sheetData>
    <row r="1" spans="1:15" ht="7" customHeight="1" thickBot="1" x14ac:dyDescent="0.25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ht="18.5" x14ac:dyDescent="0.45">
      <c r="A2" s="162" t="s">
        <v>90</v>
      </c>
      <c r="B2" s="103"/>
      <c r="C2" s="162" t="s">
        <v>91</v>
      </c>
      <c r="D2" s="103"/>
      <c r="E2" s="103"/>
      <c r="F2" s="162" t="s">
        <v>87</v>
      </c>
      <c r="G2" s="103"/>
      <c r="H2" s="103"/>
      <c r="I2" s="162" t="s">
        <v>88</v>
      </c>
      <c r="J2" s="103"/>
      <c r="K2" s="103"/>
      <c r="L2" s="162" t="s">
        <v>89</v>
      </c>
      <c r="M2" s="103"/>
      <c r="N2" s="162" t="s">
        <v>92</v>
      </c>
      <c r="O2" s="103"/>
    </row>
    <row r="3" spans="1:15" ht="19" thickBot="1" x14ac:dyDescent="0.5">
      <c r="A3" s="163"/>
      <c r="B3" s="103"/>
      <c r="C3" s="163"/>
      <c r="D3" s="103"/>
      <c r="E3" s="103"/>
      <c r="F3" s="163"/>
      <c r="G3" s="103"/>
      <c r="H3" s="103"/>
      <c r="I3" s="163"/>
      <c r="J3" s="103"/>
      <c r="K3" s="103"/>
      <c r="L3" s="163"/>
      <c r="M3" s="103"/>
      <c r="N3" s="163"/>
      <c r="O3" s="103"/>
    </row>
    <row r="4" spans="1:15" ht="5" customHeight="1" x14ac:dyDescent="0.25">
      <c r="A4" s="102"/>
      <c r="B4" s="102"/>
      <c r="C4" s="100"/>
      <c r="D4" s="102"/>
      <c r="E4" s="102"/>
      <c r="F4" s="100"/>
      <c r="G4" s="102"/>
      <c r="H4" s="102"/>
      <c r="I4" s="100"/>
      <c r="J4" s="102"/>
      <c r="K4" s="102"/>
      <c r="L4" s="100"/>
      <c r="M4" s="102"/>
      <c r="N4" s="102"/>
      <c r="O4" s="102"/>
    </row>
    <row r="6" spans="1:15" ht="21" x14ac:dyDescent="0.25">
      <c r="B6" s="63" t="s">
        <v>110</v>
      </c>
      <c r="C6" s="63"/>
      <c r="D6" s="63"/>
      <c r="E6" s="63"/>
      <c r="K6" s="177"/>
      <c r="L6" s="177"/>
    </row>
    <row r="7" spans="1:15" ht="20" customHeight="1" thickBot="1" x14ac:dyDescent="0.25"/>
    <row r="8" spans="1:15" ht="20" customHeight="1" x14ac:dyDescent="0.35">
      <c r="A8" s="168" t="s">
        <v>83</v>
      </c>
      <c r="B8" s="169"/>
      <c r="C8" s="169"/>
      <c r="D8" s="169"/>
      <c r="E8" s="169"/>
      <c r="F8" s="169"/>
      <c r="G8" s="170"/>
    </row>
    <row r="9" spans="1:15" ht="20" customHeight="1" x14ac:dyDescent="0.35">
      <c r="A9" s="171"/>
      <c r="B9" s="172"/>
      <c r="C9" s="172"/>
      <c r="D9" s="172"/>
      <c r="E9" s="172"/>
      <c r="F9" s="172"/>
      <c r="G9" s="173"/>
    </row>
    <row r="10" spans="1:15" ht="20" customHeight="1" thickBot="1" x14ac:dyDescent="0.4">
      <c r="A10" s="174"/>
      <c r="B10" s="175"/>
      <c r="C10" s="175"/>
      <c r="D10" s="175"/>
      <c r="E10" s="175"/>
      <c r="F10" s="175"/>
      <c r="G10" s="176"/>
    </row>
    <row r="12" spans="1:15" ht="16" thickBot="1" x14ac:dyDescent="0.25">
      <c r="C12" s="1"/>
      <c r="D12" s="1"/>
      <c r="E12" s="1"/>
      <c r="F12" s="1"/>
      <c r="G12" s="1"/>
      <c r="H12" s="1"/>
      <c r="I12" s="1"/>
      <c r="J12" s="1"/>
      <c r="K12" s="1"/>
    </row>
    <row r="13" spans="1:15" ht="19" thickBot="1" x14ac:dyDescent="0.5">
      <c r="B13" s="24"/>
      <c r="C13" s="183" t="s">
        <v>69</v>
      </c>
      <c r="D13" s="184"/>
      <c r="E13" s="57">
        <f>Costos_Operativos!C17</f>
        <v>4500</v>
      </c>
      <c r="F13" s="23"/>
      <c r="G13" s="23"/>
      <c r="H13" s="185" t="s">
        <v>70</v>
      </c>
      <c r="I13" s="185"/>
      <c r="J13" s="185"/>
      <c r="K13" s="185"/>
      <c r="L13" s="24"/>
      <c r="M13" s="24"/>
    </row>
    <row r="14" spans="1:15" ht="16" thickBot="1" x14ac:dyDescent="0.25">
      <c r="C14" s="1"/>
      <c r="D14" s="1"/>
      <c r="E14" s="1"/>
      <c r="F14" s="1"/>
      <c r="G14" s="1"/>
      <c r="H14" s="1"/>
      <c r="I14" s="1"/>
      <c r="J14" s="1"/>
      <c r="K14" s="1"/>
    </row>
    <row r="15" spans="1:15" ht="62.5" thickBot="1" x14ac:dyDescent="0.4">
      <c r="B15" s="31"/>
      <c r="C15" s="25" t="s">
        <v>42</v>
      </c>
      <c r="D15" s="26" t="s">
        <v>43</v>
      </c>
      <c r="E15" s="26" t="s">
        <v>44</v>
      </c>
      <c r="F15" s="27" t="s">
        <v>45</v>
      </c>
      <c r="G15" s="23"/>
      <c r="H15" s="28" t="s">
        <v>46</v>
      </c>
      <c r="I15" s="29" t="s">
        <v>47</v>
      </c>
      <c r="J15" s="29" t="s">
        <v>48</v>
      </c>
      <c r="K15" s="29" t="s">
        <v>49</v>
      </c>
      <c r="L15" s="30" t="s">
        <v>50</v>
      </c>
    </row>
    <row r="16" spans="1:15" ht="15.5" x14ac:dyDescent="0.35">
      <c r="C16" s="51" t="s">
        <v>51</v>
      </c>
      <c r="D16" s="36">
        <v>1000</v>
      </c>
      <c r="E16" s="54">
        <f>Costos_Operativos!F17</f>
        <v>1000</v>
      </c>
      <c r="F16" s="59">
        <v>5</v>
      </c>
      <c r="G16" s="23"/>
      <c r="H16" s="42">
        <f>D16-E16</f>
        <v>0</v>
      </c>
      <c r="I16" s="43">
        <f>F16/$F$19</f>
        <v>0.33333333333333331</v>
      </c>
      <c r="J16" s="44">
        <f>H16*I16</f>
        <v>0</v>
      </c>
      <c r="K16" s="178">
        <f>E13/J19</f>
        <v>6.75</v>
      </c>
      <c r="L16" s="45">
        <f>$K$16*I16</f>
        <v>2.25</v>
      </c>
    </row>
    <row r="17" spans="3:12" ht="15.5" x14ac:dyDescent="0.35">
      <c r="C17" s="52" t="s">
        <v>52</v>
      </c>
      <c r="D17" s="36">
        <v>1000</v>
      </c>
      <c r="E17" s="55">
        <f>Costos_Operativos!I17</f>
        <v>0</v>
      </c>
      <c r="F17" s="58">
        <v>5</v>
      </c>
      <c r="G17" s="23"/>
      <c r="H17" s="42">
        <f t="shared" ref="H17:H18" si="0">D17-E17</f>
        <v>1000</v>
      </c>
      <c r="I17" s="43">
        <f t="shared" ref="I17:I18" si="1">F17/$F$19</f>
        <v>0.33333333333333331</v>
      </c>
      <c r="J17" s="44">
        <f t="shared" ref="J17:J18" si="2">H17*I17</f>
        <v>333.33333333333331</v>
      </c>
      <c r="K17" s="178"/>
      <c r="L17" s="45">
        <f>$K$16*I17</f>
        <v>2.25</v>
      </c>
    </row>
    <row r="18" spans="3:12" ht="16" thickBot="1" x14ac:dyDescent="0.4">
      <c r="C18" s="53" t="s">
        <v>53</v>
      </c>
      <c r="D18" s="37">
        <v>1000</v>
      </c>
      <c r="E18" s="56">
        <f>Costos_Operativos!L17</f>
        <v>0</v>
      </c>
      <c r="F18" s="60">
        <v>5</v>
      </c>
      <c r="G18" s="23"/>
      <c r="H18" s="42">
        <f t="shared" si="0"/>
        <v>1000</v>
      </c>
      <c r="I18" s="43">
        <f t="shared" si="1"/>
        <v>0.33333333333333331</v>
      </c>
      <c r="J18" s="44">
        <f t="shared" si="2"/>
        <v>333.33333333333331</v>
      </c>
      <c r="K18" s="178"/>
      <c r="L18" s="45">
        <f>$K$16*I18</f>
        <v>2.25</v>
      </c>
    </row>
    <row r="19" spans="3:12" ht="19" thickBot="1" x14ac:dyDescent="0.5">
      <c r="C19" s="180" t="s">
        <v>68</v>
      </c>
      <c r="D19" s="181"/>
      <c r="E19" s="182"/>
      <c r="F19" s="50">
        <f>SUM(F16:F18)</f>
        <v>15</v>
      </c>
      <c r="G19" s="23"/>
      <c r="H19" s="46"/>
      <c r="I19" s="47">
        <f>SUM(I16:I18)</f>
        <v>1</v>
      </c>
      <c r="J19" s="48">
        <f>SUM(J16:J18)</f>
        <v>666.66666666666663</v>
      </c>
      <c r="K19" s="179"/>
      <c r="L19" s="49">
        <f>SUM(L16:L18)</f>
        <v>6.75</v>
      </c>
    </row>
    <row r="20" spans="3:12" x14ac:dyDescent="0.35">
      <c r="C20" s="1"/>
      <c r="D20" s="1"/>
      <c r="E20" s="1"/>
      <c r="F20" s="1"/>
      <c r="G20" s="1"/>
      <c r="H20" s="1"/>
      <c r="I20" s="1"/>
      <c r="J20" s="1"/>
      <c r="K20" s="1"/>
    </row>
    <row r="21" spans="3:12" x14ac:dyDescent="0.35">
      <c r="C21" s="1"/>
      <c r="D21" s="1"/>
      <c r="E21" s="1"/>
      <c r="F21" s="1"/>
      <c r="G21" s="1"/>
      <c r="H21" s="1"/>
      <c r="I21" s="1"/>
      <c r="J21" s="1"/>
      <c r="K21" s="1"/>
    </row>
  </sheetData>
  <mergeCells count="12">
    <mergeCell ref="L2:L3"/>
    <mergeCell ref="N2:N3"/>
    <mergeCell ref="A2:A3"/>
    <mergeCell ref="K6:L6"/>
    <mergeCell ref="K16:K19"/>
    <mergeCell ref="C19:E19"/>
    <mergeCell ref="C13:D13"/>
    <mergeCell ref="H13:K13"/>
    <mergeCell ref="C2:C3"/>
    <mergeCell ref="F2:F3"/>
    <mergeCell ref="I2:I3"/>
    <mergeCell ref="A8:G10"/>
  </mergeCells>
  <hyperlinks>
    <hyperlink ref="C2" r:id="rId1" location="Inversión_Inicial!A1" display="applewebdata://B757CE31-D1A8-4307-BE12-0AA6BC17EE8B/ - Inversión_Inicial!A1"/>
    <hyperlink ref="F2" r:id="rId2" location="Punto_Equilibrio!A1" display="applewebdata://B757CE31-D1A8-4307-BE12-0AA6BC17EE8B/ - Punto_Equilibrio!A1"/>
    <hyperlink ref="I2" location="'Presupuesto de Ventas'!A1" display="'Presupuesto de Ventas'!A1"/>
    <hyperlink ref="L2" location="'Presupuesto Integral'!A1" display="'Presupuesto Integral'!A1"/>
    <hyperlink ref="N2" location="'Presupuesto Integral'!A1" display="'Presupuesto Integral'!A1"/>
    <hyperlink ref="A2" r:id="rId3" location="Inversión_Inicial!A1" display="applewebdata://B757CE31-D1A8-4307-BE12-0AA6BC17EE8B/ - Inversión_Inicial!A1"/>
    <hyperlink ref="N2:N3" location="Evaluación_Financiera!A1" display="Paso 6 Evaluación Financiera"/>
    <hyperlink ref="A2:A3" location="Inversión_Inicial!A1" display="Paso 1 Inversión"/>
    <hyperlink ref="C2:C3" location="Costos_Operativos!A1" display="Paso  2 Costos"/>
    <hyperlink ref="F2:F3" location="Punto_Equilibrio!A1" display="Paso 3 Equilibrio"/>
  </hyperlinks>
  <pageMargins left="0.7" right="0.7" top="0.75" bottom="0.75" header="0.3" footer="0.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zoomScaleNormal="100" workbookViewId="0">
      <selection activeCell="A2" sqref="A2:A3"/>
    </sheetView>
  </sheetViews>
  <sheetFormatPr baseColWidth="10" defaultRowHeight="14.5" x14ac:dyDescent="0.35"/>
  <cols>
    <col min="1" max="1" width="20.453125" customWidth="1"/>
    <col min="3" max="3" width="12.81640625" customWidth="1"/>
    <col min="4" max="4" width="18.81640625" customWidth="1"/>
  </cols>
  <sheetData>
    <row r="1" spans="1:15" ht="6" customHeight="1" thickBot="1" x14ac:dyDescent="0.25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ht="25" customHeight="1" x14ac:dyDescent="0.45">
      <c r="A2" s="162" t="s">
        <v>90</v>
      </c>
      <c r="B2" s="103"/>
      <c r="C2" s="162" t="s">
        <v>91</v>
      </c>
      <c r="D2" s="103"/>
      <c r="E2" s="162" t="s">
        <v>87</v>
      </c>
      <c r="F2" s="103"/>
      <c r="G2" s="162" t="s">
        <v>121</v>
      </c>
      <c r="H2" s="103"/>
      <c r="I2" s="162" t="s">
        <v>88</v>
      </c>
      <c r="J2" s="103"/>
      <c r="K2" s="103"/>
      <c r="L2" s="162" t="s">
        <v>89</v>
      </c>
      <c r="M2" s="103"/>
      <c r="N2" s="162" t="s">
        <v>92</v>
      </c>
      <c r="O2" s="103"/>
    </row>
    <row r="3" spans="1:15" ht="25" customHeight="1" thickBot="1" x14ac:dyDescent="0.5">
      <c r="A3" s="163"/>
      <c r="B3" s="103"/>
      <c r="C3" s="163"/>
      <c r="D3" s="103"/>
      <c r="E3" s="163"/>
      <c r="F3" s="103"/>
      <c r="G3" s="163"/>
      <c r="H3" s="103"/>
      <c r="I3" s="163"/>
      <c r="J3" s="103"/>
      <c r="K3" s="103"/>
      <c r="L3" s="163"/>
      <c r="M3" s="103"/>
      <c r="N3" s="163"/>
      <c r="O3" s="103"/>
    </row>
    <row r="4" spans="1:15" ht="10" customHeight="1" x14ac:dyDescent="0.45">
      <c r="A4" s="102"/>
      <c r="B4" s="102"/>
      <c r="C4" s="100"/>
      <c r="D4" s="102"/>
      <c r="E4" s="102"/>
      <c r="F4" s="100"/>
      <c r="G4" s="102"/>
      <c r="H4" s="102"/>
      <c r="I4" s="100"/>
      <c r="J4" s="102"/>
      <c r="K4" s="102"/>
      <c r="L4" s="100"/>
      <c r="M4" s="102"/>
      <c r="N4" s="102"/>
      <c r="O4" s="102"/>
    </row>
    <row r="5" spans="1:15" ht="21" x14ac:dyDescent="0.5">
      <c r="A5" s="121"/>
      <c r="C5" s="64"/>
      <c r="D5" s="64"/>
      <c r="E5" s="14"/>
      <c r="F5" s="121"/>
      <c r="G5" s="121"/>
      <c r="H5" s="121"/>
      <c r="I5" s="121"/>
    </row>
    <row r="6" spans="1:15" ht="19" thickBot="1" x14ac:dyDescent="0.5">
      <c r="E6" s="64"/>
      <c r="F6" s="121"/>
      <c r="G6" s="121"/>
      <c r="H6" s="121"/>
      <c r="I6" s="121"/>
      <c r="J6" s="121"/>
    </row>
    <row r="7" spans="1:15" x14ac:dyDescent="0.35">
      <c r="A7" s="165" t="s">
        <v>55</v>
      </c>
      <c r="B7" s="167"/>
    </row>
    <row r="8" spans="1:15" x14ac:dyDescent="0.35">
      <c r="A8" s="32" t="s">
        <v>56</v>
      </c>
      <c r="B8" s="122" t="s">
        <v>57</v>
      </c>
    </row>
    <row r="9" spans="1:15" x14ac:dyDescent="0.35">
      <c r="A9" s="32" t="s">
        <v>112</v>
      </c>
      <c r="B9" s="123">
        <v>4000</v>
      </c>
    </row>
    <row r="10" spans="1:15" ht="15" thickBot="1" x14ac:dyDescent="0.4">
      <c r="A10" s="32" t="s">
        <v>122</v>
      </c>
      <c r="B10" s="123">
        <v>2500</v>
      </c>
      <c r="D10" s="124" t="s">
        <v>113</v>
      </c>
    </row>
    <row r="11" spans="1:15" ht="19" thickBot="1" x14ac:dyDescent="0.5">
      <c r="A11" s="120" t="s">
        <v>62</v>
      </c>
      <c r="B11" s="128">
        <f>SUM(B9:B10)</f>
        <v>6500</v>
      </c>
      <c r="E11" s="125">
        <f>B11/(B19-B17)</f>
        <v>-6.435643564356436</v>
      </c>
    </row>
    <row r="12" spans="1:15" ht="15" thickBot="1" x14ac:dyDescent="0.4">
      <c r="B12" s="121"/>
    </row>
    <row r="13" spans="1:15" ht="15" thickBot="1" x14ac:dyDescent="0.4">
      <c r="A13" s="165" t="s">
        <v>115</v>
      </c>
      <c r="B13" s="167"/>
      <c r="D13" s="124" t="s">
        <v>114</v>
      </c>
    </row>
    <row r="14" spans="1:15" ht="19" thickBot="1" x14ac:dyDescent="0.5">
      <c r="A14" s="32" t="s">
        <v>56</v>
      </c>
      <c r="B14" s="122" t="s">
        <v>57</v>
      </c>
      <c r="E14" s="129">
        <f>E11*B19</f>
        <v>-6435.6435643564364</v>
      </c>
    </row>
    <row r="15" spans="1:15" x14ac:dyDescent="0.35">
      <c r="A15" s="32" t="s">
        <v>60</v>
      </c>
      <c r="B15" s="123">
        <v>10</v>
      </c>
    </row>
    <row r="16" spans="1:15" ht="15" thickBot="1" x14ac:dyDescent="0.4">
      <c r="A16" s="126" t="s">
        <v>116</v>
      </c>
      <c r="B16" s="127">
        <v>2000</v>
      </c>
    </row>
    <row r="17" spans="1:5" ht="15" thickBot="1" x14ac:dyDescent="0.4">
      <c r="A17" s="120" t="s">
        <v>63</v>
      </c>
      <c r="B17" s="128">
        <f>SUM(B15:B16)</f>
        <v>2010</v>
      </c>
      <c r="E17" s="121"/>
    </row>
    <row r="18" spans="1:5" ht="15" thickBot="1" x14ac:dyDescent="0.4">
      <c r="A18" s="2"/>
      <c r="B18" s="121"/>
      <c r="E18" s="121"/>
    </row>
    <row r="19" spans="1:5" ht="15" thickBot="1" x14ac:dyDescent="0.4">
      <c r="A19" s="124" t="s">
        <v>117</v>
      </c>
      <c r="B19" s="130">
        <v>1000</v>
      </c>
      <c r="E19" s="121"/>
    </row>
    <row r="20" spans="1:5" x14ac:dyDescent="0.35">
      <c r="A20" s="2"/>
      <c r="B20" s="121"/>
      <c r="E20" s="121"/>
    </row>
    <row r="21" spans="1:5" x14ac:dyDescent="0.35">
      <c r="A21" s="2"/>
      <c r="B21" s="121"/>
      <c r="E21" s="121"/>
    </row>
    <row r="22" spans="1:5" ht="15" thickBot="1" x14ac:dyDescent="0.4">
      <c r="E22" s="121"/>
    </row>
    <row r="23" spans="1:5" ht="15" thickBot="1" x14ac:dyDescent="0.4">
      <c r="A23" s="131" t="s">
        <v>118</v>
      </c>
      <c r="B23" s="132" t="s">
        <v>119</v>
      </c>
      <c r="E23" s="121"/>
    </row>
    <row r="24" spans="1:5" x14ac:dyDescent="0.35">
      <c r="A24" s="32">
        <v>0</v>
      </c>
      <c r="B24" s="134">
        <f>$B$11+$B$17*A24</f>
        <v>6500</v>
      </c>
      <c r="C24" s="133" t="s">
        <v>120</v>
      </c>
      <c r="E24" s="121"/>
    </row>
    <row r="25" spans="1:5" x14ac:dyDescent="0.35">
      <c r="A25" s="32">
        <v>1</v>
      </c>
      <c r="B25" s="134">
        <f>$B$11+$B$17*A25</f>
        <v>8510</v>
      </c>
      <c r="C25" s="135">
        <f>$B$19*A24</f>
        <v>0</v>
      </c>
      <c r="E25" s="121"/>
    </row>
    <row r="26" spans="1:5" x14ac:dyDescent="0.35">
      <c r="A26" s="32">
        <v>2</v>
      </c>
      <c r="B26" s="134">
        <f>$B$11+$B$17*A26</f>
        <v>10520</v>
      </c>
      <c r="C26" s="135">
        <f t="shared" ref="C26:C89" si="0">$B$19*A25</f>
        <v>1000</v>
      </c>
    </row>
    <row r="27" spans="1:5" x14ac:dyDescent="0.35">
      <c r="A27" s="32">
        <v>3</v>
      </c>
      <c r="B27" s="134">
        <f>$B$11+$B$17*A27</f>
        <v>12530</v>
      </c>
      <c r="C27" s="135">
        <f t="shared" si="0"/>
        <v>2000</v>
      </c>
    </row>
    <row r="28" spans="1:5" x14ac:dyDescent="0.35">
      <c r="A28" s="32">
        <v>4</v>
      </c>
      <c r="B28" s="134">
        <f>$B$11+$B$17*A28</f>
        <v>14540</v>
      </c>
      <c r="C28" s="135">
        <f t="shared" si="0"/>
        <v>3000</v>
      </c>
    </row>
    <row r="29" spans="1:5" x14ac:dyDescent="0.35">
      <c r="A29" s="32">
        <v>5</v>
      </c>
      <c r="B29" s="134">
        <f>$B$11+$B$17*A29</f>
        <v>16550</v>
      </c>
      <c r="C29" s="135">
        <f t="shared" si="0"/>
        <v>4000</v>
      </c>
    </row>
    <row r="30" spans="1:5" x14ac:dyDescent="0.35">
      <c r="A30" s="32">
        <v>6</v>
      </c>
      <c r="B30" s="134">
        <f>$B$11+$B$17*A30</f>
        <v>18560</v>
      </c>
      <c r="C30" s="135">
        <f t="shared" si="0"/>
        <v>5000</v>
      </c>
    </row>
    <row r="31" spans="1:5" x14ac:dyDescent="0.35">
      <c r="A31" s="32">
        <v>7</v>
      </c>
      <c r="B31" s="134">
        <f>$B$11+$B$17*A31</f>
        <v>20570</v>
      </c>
      <c r="C31" s="135">
        <f t="shared" si="0"/>
        <v>6000</v>
      </c>
    </row>
    <row r="32" spans="1:5" x14ac:dyDescent="0.35">
      <c r="A32" s="32">
        <v>8</v>
      </c>
      <c r="B32" s="134">
        <f>$B$11+$B$17*A32</f>
        <v>22580</v>
      </c>
      <c r="C32" s="135">
        <f t="shared" si="0"/>
        <v>7000</v>
      </c>
    </row>
    <row r="33" spans="1:3" x14ac:dyDescent="0.35">
      <c r="A33" s="32">
        <v>9</v>
      </c>
      <c r="B33" s="134">
        <f>$B$11+$B$17*A33</f>
        <v>24590</v>
      </c>
      <c r="C33" s="135">
        <f t="shared" si="0"/>
        <v>8000</v>
      </c>
    </row>
    <row r="34" spans="1:3" x14ac:dyDescent="0.35">
      <c r="A34" s="32">
        <v>10</v>
      </c>
      <c r="B34" s="134">
        <f>$B$11+$B$17*A34</f>
        <v>26600</v>
      </c>
      <c r="C34" s="135">
        <f t="shared" si="0"/>
        <v>9000</v>
      </c>
    </row>
    <row r="35" spans="1:3" x14ac:dyDescent="0.35">
      <c r="A35" s="32">
        <v>11</v>
      </c>
      <c r="B35" s="134">
        <f>$B$11+$B$17*A35</f>
        <v>28610</v>
      </c>
      <c r="C35" s="135">
        <f t="shared" si="0"/>
        <v>10000</v>
      </c>
    </row>
    <row r="36" spans="1:3" x14ac:dyDescent="0.35">
      <c r="A36" s="32">
        <v>12</v>
      </c>
      <c r="B36" s="134">
        <f>$B$11+$B$17*A36</f>
        <v>30620</v>
      </c>
      <c r="C36" s="135">
        <f t="shared" si="0"/>
        <v>11000</v>
      </c>
    </row>
    <row r="37" spans="1:3" x14ac:dyDescent="0.35">
      <c r="A37" s="32">
        <v>13</v>
      </c>
      <c r="B37" s="134">
        <f>$B$11+$B$17*A37</f>
        <v>32630</v>
      </c>
      <c r="C37" s="135">
        <f t="shared" si="0"/>
        <v>12000</v>
      </c>
    </row>
    <row r="38" spans="1:3" x14ac:dyDescent="0.35">
      <c r="A38" s="32">
        <v>14</v>
      </c>
      <c r="B38" s="134">
        <f>$B$11+$B$17*A38</f>
        <v>34640</v>
      </c>
      <c r="C38" s="135">
        <f t="shared" si="0"/>
        <v>13000</v>
      </c>
    </row>
    <row r="39" spans="1:3" x14ac:dyDescent="0.35">
      <c r="A39" s="32">
        <v>15</v>
      </c>
      <c r="B39" s="134">
        <f>$B$11+$B$17*A39</f>
        <v>36650</v>
      </c>
      <c r="C39" s="135">
        <f t="shared" si="0"/>
        <v>14000</v>
      </c>
    </row>
    <row r="40" spans="1:3" x14ac:dyDescent="0.35">
      <c r="A40" s="32">
        <v>16</v>
      </c>
      <c r="B40" s="134">
        <f>$B$11+$B$17*A40</f>
        <v>38660</v>
      </c>
      <c r="C40" s="135">
        <f t="shared" si="0"/>
        <v>15000</v>
      </c>
    </row>
    <row r="41" spans="1:3" x14ac:dyDescent="0.35">
      <c r="A41" s="32">
        <v>17</v>
      </c>
      <c r="B41" s="134">
        <f>$B$11+$B$17*A41</f>
        <v>40670</v>
      </c>
      <c r="C41" s="135">
        <f t="shared" si="0"/>
        <v>16000</v>
      </c>
    </row>
    <row r="42" spans="1:3" x14ac:dyDescent="0.35">
      <c r="A42" s="32">
        <v>18</v>
      </c>
      <c r="B42" s="134">
        <f>$B$11+$B$17*A42</f>
        <v>42680</v>
      </c>
      <c r="C42" s="135">
        <f t="shared" si="0"/>
        <v>17000</v>
      </c>
    </row>
    <row r="43" spans="1:3" x14ac:dyDescent="0.35">
      <c r="A43" s="32">
        <v>19</v>
      </c>
      <c r="B43" s="134">
        <f>$B$11+$B$17*A43</f>
        <v>44690</v>
      </c>
      <c r="C43" s="135">
        <f t="shared" si="0"/>
        <v>18000</v>
      </c>
    </row>
    <row r="44" spans="1:3" x14ac:dyDescent="0.35">
      <c r="A44" s="32">
        <v>20</v>
      </c>
      <c r="B44" s="134">
        <f>$B$11+$B$17*A44</f>
        <v>46700</v>
      </c>
      <c r="C44" s="135">
        <f t="shared" si="0"/>
        <v>19000</v>
      </c>
    </row>
    <row r="45" spans="1:3" x14ac:dyDescent="0.35">
      <c r="A45" s="32">
        <v>21</v>
      </c>
      <c r="B45" s="134">
        <f>$B$11+$B$17*A45</f>
        <v>48710</v>
      </c>
      <c r="C45" s="135">
        <f t="shared" si="0"/>
        <v>20000</v>
      </c>
    </row>
    <row r="46" spans="1:3" x14ac:dyDescent="0.35">
      <c r="A46" s="32">
        <v>22</v>
      </c>
      <c r="B46" s="134">
        <f>$B$11+$B$17*A46</f>
        <v>50720</v>
      </c>
      <c r="C46" s="135">
        <f t="shared" si="0"/>
        <v>21000</v>
      </c>
    </row>
    <row r="47" spans="1:3" x14ac:dyDescent="0.35">
      <c r="A47" s="32">
        <v>23</v>
      </c>
      <c r="B47" s="134">
        <f>$B$11+$B$17*A47</f>
        <v>52730</v>
      </c>
      <c r="C47" s="135">
        <f t="shared" si="0"/>
        <v>22000</v>
      </c>
    </row>
    <row r="48" spans="1:3" x14ac:dyDescent="0.35">
      <c r="A48" s="32">
        <v>24</v>
      </c>
      <c r="B48" s="134">
        <f>$B$11+$B$17*A48</f>
        <v>54740</v>
      </c>
      <c r="C48" s="135">
        <f t="shared" si="0"/>
        <v>23000</v>
      </c>
    </row>
    <row r="49" spans="1:3" x14ac:dyDescent="0.35">
      <c r="A49" s="32">
        <v>25</v>
      </c>
      <c r="B49" s="134">
        <f>$B$11+$B$17*A49</f>
        <v>56750</v>
      </c>
      <c r="C49" s="135">
        <f t="shared" si="0"/>
        <v>24000</v>
      </c>
    </row>
    <row r="50" spans="1:3" x14ac:dyDescent="0.35">
      <c r="A50" s="32">
        <v>26</v>
      </c>
      <c r="B50" s="134">
        <f>$B$11+$B$17*A50</f>
        <v>58760</v>
      </c>
      <c r="C50" s="135">
        <f t="shared" si="0"/>
        <v>25000</v>
      </c>
    </row>
    <row r="51" spans="1:3" x14ac:dyDescent="0.35">
      <c r="A51" s="32">
        <v>27</v>
      </c>
      <c r="B51" s="134">
        <f>$B$11+$B$17*A51</f>
        <v>60770</v>
      </c>
      <c r="C51" s="135">
        <f t="shared" si="0"/>
        <v>26000</v>
      </c>
    </row>
    <row r="52" spans="1:3" x14ac:dyDescent="0.35">
      <c r="A52" s="32">
        <v>28</v>
      </c>
      <c r="B52" s="134">
        <f>$B$11+$B$17*A52</f>
        <v>62780</v>
      </c>
      <c r="C52" s="135">
        <f t="shared" si="0"/>
        <v>27000</v>
      </c>
    </row>
    <row r="53" spans="1:3" x14ac:dyDescent="0.35">
      <c r="A53" s="32">
        <v>29</v>
      </c>
      <c r="B53" s="134">
        <f>$B$11+$B$17*A53</f>
        <v>64790</v>
      </c>
      <c r="C53" s="135">
        <f t="shared" si="0"/>
        <v>28000</v>
      </c>
    </row>
    <row r="54" spans="1:3" x14ac:dyDescent="0.35">
      <c r="A54" s="32">
        <v>30</v>
      </c>
      <c r="B54" s="134">
        <f>$B$11+$B$17*A54</f>
        <v>66800</v>
      </c>
      <c r="C54" s="135">
        <f t="shared" si="0"/>
        <v>29000</v>
      </c>
    </row>
    <row r="55" spans="1:3" x14ac:dyDescent="0.35">
      <c r="A55" s="32">
        <v>31</v>
      </c>
      <c r="B55" s="134">
        <f>$B$11+$B$17*A55</f>
        <v>68810</v>
      </c>
      <c r="C55" s="135">
        <f t="shared" si="0"/>
        <v>30000</v>
      </c>
    </row>
    <row r="56" spans="1:3" x14ac:dyDescent="0.35">
      <c r="A56" s="32">
        <v>32</v>
      </c>
      <c r="B56" s="134">
        <f>$B$11+$B$17*A56</f>
        <v>70820</v>
      </c>
      <c r="C56" s="135">
        <f t="shared" si="0"/>
        <v>31000</v>
      </c>
    </row>
    <row r="57" spans="1:3" x14ac:dyDescent="0.35">
      <c r="A57" s="32">
        <v>33</v>
      </c>
      <c r="B57" s="134">
        <f>$B$11+$B$17*A57</f>
        <v>72830</v>
      </c>
      <c r="C57" s="135">
        <f t="shared" si="0"/>
        <v>32000</v>
      </c>
    </row>
    <row r="58" spans="1:3" x14ac:dyDescent="0.35">
      <c r="A58" s="32">
        <v>34</v>
      </c>
      <c r="B58" s="134">
        <f>$B$11+$B$17*A58</f>
        <v>74840</v>
      </c>
      <c r="C58" s="135">
        <f t="shared" si="0"/>
        <v>33000</v>
      </c>
    </row>
    <row r="59" spans="1:3" x14ac:dyDescent="0.35">
      <c r="A59" s="32">
        <v>35</v>
      </c>
      <c r="B59" s="134">
        <f>$B$11+$B$17*A59</f>
        <v>76850</v>
      </c>
      <c r="C59" s="135">
        <f t="shared" si="0"/>
        <v>34000</v>
      </c>
    </row>
    <row r="60" spans="1:3" x14ac:dyDescent="0.35">
      <c r="A60" s="32">
        <v>36</v>
      </c>
      <c r="B60" s="134">
        <f>$B$11+$B$17*A60</f>
        <v>78860</v>
      </c>
      <c r="C60" s="135">
        <f t="shared" si="0"/>
        <v>35000</v>
      </c>
    </row>
    <row r="61" spans="1:3" x14ac:dyDescent="0.35">
      <c r="A61" s="32">
        <v>37</v>
      </c>
      <c r="B61" s="134">
        <f>$B$11+$B$17*A61</f>
        <v>80870</v>
      </c>
      <c r="C61" s="135">
        <f t="shared" si="0"/>
        <v>36000</v>
      </c>
    </row>
    <row r="62" spans="1:3" x14ac:dyDescent="0.35">
      <c r="A62" s="32">
        <v>38</v>
      </c>
      <c r="B62" s="134">
        <f>$B$11+$B$17*A62</f>
        <v>82880</v>
      </c>
      <c r="C62" s="135">
        <f t="shared" si="0"/>
        <v>37000</v>
      </c>
    </row>
    <row r="63" spans="1:3" x14ac:dyDescent="0.35">
      <c r="A63" s="32">
        <v>39</v>
      </c>
      <c r="B63" s="134">
        <f>$B$11+$B$17*A63</f>
        <v>84890</v>
      </c>
      <c r="C63" s="135">
        <f t="shared" si="0"/>
        <v>38000</v>
      </c>
    </row>
    <row r="64" spans="1:3" x14ac:dyDescent="0.35">
      <c r="A64" s="32">
        <v>40</v>
      </c>
      <c r="B64" s="134">
        <f>$B$11+$B$17*A64</f>
        <v>86900</v>
      </c>
      <c r="C64" s="135">
        <f t="shared" si="0"/>
        <v>39000</v>
      </c>
    </row>
    <row r="65" spans="1:3" x14ac:dyDescent="0.35">
      <c r="A65" s="32">
        <v>41</v>
      </c>
      <c r="B65" s="134">
        <f>$B$11+$B$17*A65</f>
        <v>88910</v>
      </c>
      <c r="C65" s="135">
        <f t="shared" si="0"/>
        <v>40000</v>
      </c>
    </row>
    <row r="66" spans="1:3" x14ac:dyDescent="0.35">
      <c r="A66" s="32">
        <v>42</v>
      </c>
      <c r="B66" s="134">
        <f>$B$11+$B$17*A66</f>
        <v>90920</v>
      </c>
      <c r="C66" s="135">
        <f t="shared" si="0"/>
        <v>41000</v>
      </c>
    </row>
    <row r="67" spans="1:3" x14ac:dyDescent="0.35">
      <c r="A67" s="32">
        <v>43</v>
      </c>
      <c r="B67" s="134">
        <f>$B$11+$B$17*A67</f>
        <v>92930</v>
      </c>
      <c r="C67" s="135">
        <f t="shared" si="0"/>
        <v>42000</v>
      </c>
    </row>
    <row r="68" spans="1:3" x14ac:dyDescent="0.35">
      <c r="A68" s="32">
        <v>44</v>
      </c>
      <c r="B68" s="134">
        <f>$B$11+$B$17*A68</f>
        <v>94940</v>
      </c>
      <c r="C68" s="135">
        <f t="shared" si="0"/>
        <v>43000</v>
      </c>
    </row>
    <row r="69" spans="1:3" x14ac:dyDescent="0.35">
      <c r="A69" s="32">
        <v>45</v>
      </c>
      <c r="B69" s="134">
        <f>$B$11+$B$17*A69</f>
        <v>96950</v>
      </c>
      <c r="C69" s="135">
        <f t="shared" si="0"/>
        <v>44000</v>
      </c>
    </row>
    <row r="70" spans="1:3" x14ac:dyDescent="0.35">
      <c r="A70" s="32">
        <v>46</v>
      </c>
      <c r="B70" s="134">
        <f>$B$11+$B$17*A70</f>
        <v>98960</v>
      </c>
      <c r="C70" s="135">
        <f t="shared" si="0"/>
        <v>45000</v>
      </c>
    </row>
    <row r="71" spans="1:3" x14ac:dyDescent="0.35">
      <c r="A71" s="32">
        <v>47</v>
      </c>
      <c r="B71" s="134">
        <f>$B$11+$B$17*A71</f>
        <v>100970</v>
      </c>
      <c r="C71" s="135">
        <f t="shared" si="0"/>
        <v>46000</v>
      </c>
    </row>
    <row r="72" spans="1:3" x14ac:dyDescent="0.35">
      <c r="A72" s="32">
        <v>48</v>
      </c>
      <c r="B72" s="134">
        <f>$B$11+$B$17*A72</f>
        <v>102980</v>
      </c>
      <c r="C72" s="135">
        <f t="shared" si="0"/>
        <v>47000</v>
      </c>
    </row>
    <row r="73" spans="1:3" x14ac:dyDescent="0.35">
      <c r="A73" s="32">
        <v>49</v>
      </c>
      <c r="B73" s="134">
        <f>$B$11+$B$17*A73</f>
        <v>104990</v>
      </c>
      <c r="C73" s="135">
        <f t="shared" si="0"/>
        <v>48000</v>
      </c>
    </row>
    <row r="74" spans="1:3" x14ac:dyDescent="0.35">
      <c r="A74" s="32">
        <v>50</v>
      </c>
      <c r="B74" s="134">
        <f>$B$11+$B$17*A74</f>
        <v>107000</v>
      </c>
      <c r="C74" s="135">
        <f t="shared" si="0"/>
        <v>49000</v>
      </c>
    </row>
    <row r="75" spans="1:3" x14ac:dyDescent="0.35">
      <c r="A75" s="32">
        <v>51</v>
      </c>
      <c r="B75" s="134">
        <f>$B$11+$B$17*A75</f>
        <v>109010</v>
      </c>
      <c r="C75" s="135">
        <f t="shared" si="0"/>
        <v>50000</v>
      </c>
    </row>
    <row r="76" spans="1:3" x14ac:dyDescent="0.35">
      <c r="A76" s="32">
        <v>52</v>
      </c>
      <c r="B76" s="134">
        <f>$B$11+$B$17*A76</f>
        <v>111020</v>
      </c>
      <c r="C76" s="135">
        <f t="shared" si="0"/>
        <v>51000</v>
      </c>
    </row>
    <row r="77" spans="1:3" x14ac:dyDescent="0.35">
      <c r="A77" s="32">
        <v>53</v>
      </c>
      <c r="B77" s="134">
        <f>$B$11+$B$17*A77</f>
        <v>113030</v>
      </c>
      <c r="C77" s="135">
        <f t="shared" si="0"/>
        <v>52000</v>
      </c>
    </row>
    <row r="78" spans="1:3" x14ac:dyDescent="0.35">
      <c r="A78" s="32">
        <v>54</v>
      </c>
      <c r="B78" s="134">
        <f>$B$11+$B$17*A78</f>
        <v>115040</v>
      </c>
      <c r="C78" s="135">
        <f t="shared" si="0"/>
        <v>53000</v>
      </c>
    </row>
    <row r="79" spans="1:3" x14ac:dyDescent="0.35">
      <c r="A79" s="32">
        <v>55</v>
      </c>
      <c r="B79" s="134">
        <f>$B$11+$B$17*A79</f>
        <v>117050</v>
      </c>
      <c r="C79" s="135">
        <f t="shared" si="0"/>
        <v>54000</v>
      </c>
    </row>
    <row r="80" spans="1:3" x14ac:dyDescent="0.35">
      <c r="A80" s="32">
        <v>56</v>
      </c>
      <c r="B80" s="134">
        <f>$B$11+$B$17*A80</f>
        <v>119060</v>
      </c>
      <c r="C80" s="135">
        <f t="shared" si="0"/>
        <v>55000</v>
      </c>
    </row>
    <row r="81" spans="1:3" x14ac:dyDescent="0.35">
      <c r="A81" s="32">
        <v>57</v>
      </c>
      <c r="B81" s="134">
        <f>$B$11+$B$17*A81</f>
        <v>121070</v>
      </c>
      <c r="C81" s="135">
        <f t="shared" si="0"/>
        <v>56000</v>
      </c>
    </row>
    <row r="82" spans="1:3" x14ac:dyDescent="0.35">
      <c r="A82" s="32">
        <v>58</v>
      </c>
      <c r="B82" s="134">
        <f>$B$11+$B$17*A82</f>
        <v>123080</v>
      </c>
      <c r="C82" s="135">
        <f t="shared" si="0"/>
        <v>57000</v>
      </c>
    </row>
    <row r="83" spans="1:3" x14ac:dyDescent="0.35">
      <c r="A83" s="32">
        <v>59</v>
      </c>
      <c r="B83" s="134">
        <f>$B$11+$B$17*A83</f>
        <v>125090</v>
      </c>
      <c r="C83" s="135">
        <f t="shared" si="0"/>
        <v>58000</v>
      </c>
    </row>
    <row r="84" spans="1:3" x14ac:dyDescent="0.35">
      <c r="A84" s="32">
        <v>60</v>
      </c>
      <c r="B84" s="134">
        <f>$B$11+$B$17*A84</f>
        <v>127100</v>
      </c>
      <c r="C84" s="135">
        <f t="shared" si="0"/>
        <v>59000</v>
      </c>
    </row>
    <row r="85" spans="1:3" x14ac:dyDescent="0.35">
      <c r="A85" s="32">
        <v>61</v>
      </c>
      <c r="B85" s="134">
        <f>$B$11+$B$17*A85</f>
        <v>129110</v>
      </c>
      <c r="C85" s="135">
        <f t="shared" si="0"/>
        <v>60000</v>
      </c>
    </row>
    <row r="86" spans="1:3" x14ac:dyDescent="0.35">
      <c r="A86" s="32">
        <v>62</v>
      </c>
      <c r="B86" s="134">
        <f>$B$11+$B$17*A86</f>
        <v>131120</v>
      </c>
      <c r="C86" s="135">
        <f t="shared" si="0"/>
        <v>61000</v>
      </c>
    </row>
    <row r="87" spans="1:3" x14ac:dyDescent="0.35">
      <c r="A87" s="32">
        <v>63</v>
      </c>
      <c r="B87" s="134">
        <f>$B$11+$B$17*A87</f>
        <v>133130</v>
      </c>
      <c r="C87" s="135">
        <f t="shared" si="0"/>
        <v>62000</v>
      </c>
    </row>
    <row r="88" spans="1:3" x14ac:dyDescent="0.35">
      <c r="A88" s="32">
        <v>64</v>
      </c>
      <c r="B88" s="134">
        <f>$B$11+$B$17*A88</f>
        <v>135140</v>
      </c>
      <c r="C88" s="135">
        <f t="shared" si="0"/>
        <v>63000</v>
      </c>
    </row>
    <row r="89" spans="1:3" x14ac:dyDescent="0.35">
      <c r="A89" s="32">
        <v>65</v>
      </c>
      <c r="B89" s="134">
        <f>$B$11+$B$17*A89</f>
        <v>137150</v>
      </c>
      <c r="C89" s="135">
        <f t="shared" si="0"/>
        <v>64000</v>
      </c>
    </row>
    <row r="90" spans="1:3" x14ac:dyDescent="0.35">
      <c r="A90" s="32">
        <v>66</v>
      </c>
      <c r="B90" s="134">
        <f>$B$11+$B$17*A90</f>
        <v>139160</v>
      </c>
      <c r="C90" s="135">
        <f t="shared" ref="C90:C153" si="1">$B$19*A89</f>
        <v>65000</v>
      </c>
    </row>
    <row r="91" spans="1:3" x14ac:dyDescent="0.35">
      <c r="A91" s="32">
        <v>67</v>
      </c>
      <c r="B91" s="134">
        <f>$B$11+$B$17*A91</f>
        <v>141170</v>
      </c>
      <c r="C91" s="135">
        <f t="shared" si="1"/>
        <v>66000</v>
      </c>
    </row>
    <row r="92" spans="1:3" x14ac:dyDescent="0.35">
      <c r="A92" s="32">
        <v>68</v>
      </c>
      <c r="B92" s="134">
        <f>$B$11+$B$17*A92</f>
        <v>143180</v>
      </c>
      <c r="C92" s="135">
        <f t="shared" si="1"/>
        <v>67000</v>
      </c>
    </row>
    <row r="93" spans="1:3" x14ac:dyDescent="0.35">
      <c r="A93" s="32">
        <v>69</v>
      </c>
      <c r="B93" s="134">
        <f>$B$11+$B$17*A93</f>
        <v>145190</v>
      </c>
      <c r="C93" s="135">
        <f t="shared" si="1"/>
        <v>68000</v>
      </c>
    </row>
    <row r="94" spans="1:3" x14ac:dyDescent="0.35">
      <c r="A94" s="32">
        <v>70</v>
      </c>
      <c r="B94" s="134">
        <f>$B$11+$B$17*A94</f>
        <v>147200</v>
      </c>
      <c r="C94" s="135">
        <f t="shared" si="1"/>
        <v>69000</v>
      </c>
    </row>
    <row r="95" spans="1:3" x14ac:dyDescent="0.35">
      <c r="A95" s="32">
        <v>71</v>
      </c>
      <c r="B95" s="134">
        <f>$B$11+$B$17*A95</f>
        <v>149210</v>
      </c>
      <c r="C95" s="135">
        <f t="shared" si="1"/>
        <v>70000</v>
      </c>
    </row>
    <row r="96" spans="1:3" x14ac:dyDescent="0.35">
      <c r="A96" s="32">
        <v>72</v>
      </c>
      <c r="B96" s="134">
        <f>$B$11+$B$17*A96</f>
        <v>151220</v>
      </c>
      <c r="C96" s="135">
        <f t="shared" si="1"/>
        <v>71000</v>
      </c>
    </row>
    <row r="97" spans="1:3" x14ac:dyDescent="0.35">
      <c r="A97" s="32">
        <v>73</v>
      </c>
      <c r="B97" s="134">
        <f>$B$11+$B$17*A97</f>
        <v>153230</v>
      </c>
      <c r="C97" s="135">
        <f t="shared" si="1"/>
        <v>72000</v>
      </c>
    </row>
    <row r="98" spans="1:3" x14ac:dyDescent="0.35">
      <c r="A98" s="32">
        <v>74</v>
      </c>
      <c r="B98" s="134">
        <f>$B$11+$B$17*A98</f>
        <v>155240</v>
      </c>
      <c r="C98" s="135">
        <f t="shared" si="1"/>
        <v>73000</v>
      </c>
    </row>
    <row r="99" spans="1:3" x14ac:dyDescent="0.35">
      <c r="A99" s="32">
        <v>75</v>
      </c>
      <c r="B99" s="134">
        <f>$B$11+$B$17*A99</f>
        <v>157250</v>
      </c>
      <c r="C99" s="135">
        <f t="shared" si="1"/>
        <v>74000</v>
      </c>
    </row>
    <row r="100" spans="1:3" x14ac:dyDescent="0.35">
      <c r="A100" s="32">
        <v>76</v>
      </c>
      <c r="B100" s="134">
        <f>$B$11+$B$17*A100</f>
        <v>159260</v>
      </c>
      <c r="C100" s="135">
        <f t="shared" si="1"/>
        <v>75000</v>
      </c>
    </row>
    <row r="101" spans="1:3" x14ac:dyDescent="0.35">
      <c r="A101" s="32">
        <v>77</v>
      </c>
      <c r="B101" s="134">
        <f>$B$11+$B$17*A101</f>
        <v>161270</v>
      </c>
      <c r="C101" s="135">
        <f t="shared" si="1"/>
        <v>76000</v>
      </c>
    </row>
    <row r="102" spans="1:3" x14ac:dyDescent="0.35">
      <c r="A102" s="32">
        <v>78</v>
      </c>
      <c r="B102" s="134">
        <f>$B$11+$B$17*A102</f>
        <v>163280</v>
      </c>
      <c r="C102" s="135">
        <f t="shared" si="1"/>
        <v>77000</v>
      </c>
    </row>
    <row r="103" spans="1:3" x14ac:dyDescent="0.35">
      <c r="A103" s="32">
        <v>79</v>
      </c>
      <c r="B103" s="134">
        <f>$B$11+$B$17*A103</f>
        <v>165290</v>
      </c>
      <c r="C103" s="135">
        <f t="shared" si="1"/>
        <v>78000</v>
      </c>
    </row>
    <row r="104" spans="1:3" x14ac:dyDescent="0.35">
      <c r="A104" s="32">
        <v>80</v>
      </c>
      <c r="B104" s="134">
        <f>$B$11+$B$17*A104</f>
        <v>167300</v>
      </c>
      <c r="C104" s="135">
        <f t="shared" si="1"/>
        <v>79000</v>
      </c>
    </row>
    <row r="105" spans="1:3" x14ac:dyDescent="0.35">
      <c r="A105" s="32">
        <v>81</v>
      </c>
      <c r="B105" s="134">
        <f>$B$11+$B$17*A105</f>
        <v>169310</v>
      </c>
      <c r="C105" s="135">
        <f t="shared" si="1"/>
        <v>80000</v>
      </c>
    </row>
    <row r="106" spans="1:3" x14ac:dyDescent="0.35">
      <c r="A106" s="32">
        <v>82</v>
      </c>
      <c r="B106" s="134">
        <f>$B$11+$B$17*A106</f>
        <v>171320</v>
      </c>
      <c r="C106" s="135">
        <f t="shared" si="1"/>
        <v>81000</v>
      </c>
    </row>
    <row r="107" spans="1:3" x14ac:dyDescent="0.35">
      <c r="A107" s="32">
        <v>83</v>
      </c>
      <c r="B107" s="134">
        <f>$B$11+$B$17*A107</f>
        <v>173330</v>
      </c>
      <c r="C107" s="135">
        <f t="shared" si="1"/>
        <v>82000</v>
      </c>
    </row>
    <row r="108" spans="1:3" x14ac:dyDescent="0.35">
      <c r="A108" s="32">
        <v>84</v>
      </c>
      <c r="B108" s="134">
        <f>$B$11+$B$17*A108</f>
        <v>175340</v>
      </c>
      <c r="C108" s="135">
        <f t="shared" si="1"/>
        <v>83000</v>
      </c>
    </row>
    <row r="109" spans="1:3" x14ac:dyDescent="0.35">
      <c r="A109" s="32">
        <v>85</v>
      </c>
      <c r="B109" s="134">
        <f>$B$11+$B$17*A109</f>
        <v>177350</v>
      </c>
      <c r="C109" s="135">
        <f t="shared" si="1"/>
        <v>84000</v>
      </c>
    </row>
    <row r="110" spans="1:3" x14ac:dyDescent="0.35">
      <c r="A110" s="32">
        <v>86</v>
      </c>
      <c r="B110" s="134">
        <f>$B$11+$B$17*A110</f>
        <v>179360</v>
      </c>
      <c r="C110" s="135">
        <f t="shared" si="1"/>
        <v>85000</v>
      </c>
    </row>
    <row r="111" spans="1:3" x14ac:dyDescent="0.35">
      <c r="A111" s="32">
        <v>87</v>
      </c>
      <c r="B111" s="134">
        <f>$B$11+$B$17*A111</f>
        <v>181370</v>
      </c>
      <c r="C111" s="135">
        <f t="shared" si="1"/>
        <v>86000</v>
      </c>
    </row>
    <row r="112" spans="1:3" x14ac:dyDescent="0.35">
      <c r="A112" s="32">
        <v>88</v>
      </c>
      <c r="B112" s="134">
        <f>$B$11+$B$17*A112</f>
        <v>183380</v>
      </c>
      <c r="C112" s="135">
        <f t="shared" si="1"/>
        <v>87000</v>
      </c>
    </row>
    <row r="113" spans="1:3" x14ac:dyDescent="0.35">
      <c r="A113" s="32">
        <v>89</v>
      </c>
      <c r="B113" s="134">
        <f>$B$11+$B$17*A113</f>
        <v>185390</v>
      </c>
      <c r="C113" s="135">
        <f t="shared" si="1"/>
        <v>88000</v>
      </c>
    </row>
    <row r="114" spans="1:3" x14ac:dyDescent="0.35">
      <c r="A114" s="32">
        <v>90</v>
      </c>
      <c r="B114" s="134">
        <f>$B$11+$B$17*A114</f>
        <v>187400</v>
      </c>
      <c r="C114" s="135">
        <f t="shared" si="1"/>
        <v>89000</v>
      </c>
    </row>
    <row r="115" spans="1:3" x14ac:dyDescent="0.35">
      <c r="A115" s="32">
        <v>91</v>
      </c>
      <c r="B115" s="134">
        <f>$B$11+$B$17*A115</f>
        <v>189410</v>
      </c>
      <c r="C115" s="135">
        <f t="shared" si="1"/>
        <v>90000</v>
      </c>
    </row>
    <row r="116" spans="1:3" x14ac:dyDescent="0.35">
      <c r="A116" s="32">
        <v>92</v>
      </c>
      <c r="B116" s="134">
        <f>$B$11+$B$17*A116</f>
        <v>191420</v>
      </c>
      <c r="C116" s="135">
        <f t="shared" si="1"/>
        <v>91000</v>
      </c>
    </row>
    <row r="117" spans="1:3" x14ac:dyDescent="0.35">
      <c r="A117" s="32">
        <v>93</v>
      </c>
      <c r="B117" s="134">
        <f>$B$11+$B$17*A117</f>
        <v>193430</v>
      </c>
      <c r="C117" s="135">
        <f t="shared" si="1"/>
        <v>92000</v>
      </c>
    </row>
    <row r="118" spans="1:3" x14ac:dyDescent="0.35">
      <c r="A118" s="32">
        <v>94</v>
      </c>
      <c r="B118" s="134">
        <f>$B$11+$B$17*A118</f>
        <v>195440</v>
      </c>
      <c r="C118" s="135">
        <f t="shared" si="1"/>
        <v>93000</v>
      </c>
    </row>
    <row r="119" spans="1:3" x14ac:dyDescent="0.35">
      <c r="A119" s="32">
        <v>95</v>
      </c>
      <c r="B119" s="134">
        <f>$B$11+$B$17*A119</f>
        <v>197450</v>
      </c>
      <c r="C119" s="135">
        <f t="shared" si="1"/>
        <v>94000</v>
      </c>
    </row>
    <row r="120" spans="1:3" x14ac:dyDescent="0.35">
      <c r="A120" s="32">
        <v>96</v>
      </c>
      <c r="B120" s="134">
        <f>$B$11+$B$17*A120</f>
        <v>199460</v>
      </c>
      <c r="C120" s="135">
        <f t="shared" si="1"/>
        <v>95000</v>
      </c>
    </row>
    <row r="121" spans="1:3" x14ac:dyDescent="0.35">
      <c r="A121" s="32">
        <v>97</v>
      </c>
      <c r="B121" s="134">
        <f>$B$11+$B$17*A121</f>
        <v>201470</v>
      </c>
      <c r="C121" s="135">
        <f t="shared" si="1"/>
        <v>96000</v>
      </c>
    </row>
    <row r="122" spans="1:3" x14ac:dyDescent="0.35">
      <c r="A122" s="32">
        <v>98</v>
      </c>
      <c r="B122" s="134">
        <f>$B$11+$B$17*A122</f>
        <v>203480</v>
      </c>
      <c r="C122" s="135">
        <f t="shared" si="1"/>
        <v>97000</v>
      </c>
    </row>
    <row r="123" spans="1:3" x14ac:dyDescent="0.35">
      <c r="A123" s="32">
        <v>99</v>
      </c>
      <c r="B123" s="134">
        <f>$B$11+$B$17*A123</f>
        <v>205490</v>
      </c>
      <c r="C123" s="135">
        <f t="shared" si="1"/>
        <v>98000</v>
      </c>
    </row>
    <row r="124" spans="1:3" x14ac:dyDescent="0.35">
      <c r="A124" s="32">
        <v>100</v>
      </c>
      <c r="B124" s="134">
        <f>$B$11+$B$17*A124</f>
        <v>207500</v>
      </c>
      <c r="C124" s="135">
        <f t="shared" si="1"/>
        <v>99000</v>
      </c>
    </row>
    <row r="125" spans="1:3" x14ac:dyDescent="0.35">
      <c r="A125" s="32">
        <v>101</v>
      </c>
      <c r="B125" s="134">
        <f>$B$11+$B$17*A125</f>
        <v>209510</v>
      </c>
      <c r="C125" s="135">
        <f t="shared" si="1"/>
        <v>100000</v>
      </c>
    </row>
    <row r="126" spans="1:3" x14ac:dyDescent="0.35">
      <c r="A126" s="32">
        <v>102</v>
      </c>
      <c r="B126" s="134">
        <f>$B$11+$B$17*A126</f>
        <v>211520</v>
      </c>
      <c r="C126" s="135">
        <f t="shared" si="1"/>
        <v>101000</v>
      </c>
    </row>
    <row r="127" spans="1:3" x14ac:dyDescent="0.35">
      <c r="A127" s="32">
        <v>103</v>
      </c>
      <c r="B127" s="134">
        <f>$B$11+$B$17*A127</f>
        <v>213530</v>
      </c>
      <c r="C127" s="135">
        <f t="shared" si="1"/>
        <v>102000</v>
      </c>
    </row>
    <row r="128" spans="1:3" x14ac:dyDescent="0.35">
      <c r="A128" s="32">
        <v>104</v>
      </c>
      <c r="B128" s="134">
        <f>$B$11+$B$17*A128</f>
        <v>215540</v>
      </c>
      <c r="C128" s="135">
        <f t="shared" si="1"/>
        <v>103000</v>
      </c>
    </row>
    <row r="129" spans="1:3" x14ac:dyDescent="0.35">
      <c r="A129" s="32">
        <v>105</v>
      </c>
      <c r="B129" s="134">
        <f>$B$11+$B$17*A129</f>
        <v>217550</v>
      </c>
      <c r="C129" s="135">
        <f t="shared" si="1"/>
        <v>104000</v>
      </c>
    </row>
    <row r="130" spans="1:3" x14ac:dyDescent="0.35">
      <c r="A130" s="32">
        <v>106</v>
      </c>
      <c r="B130" s="134">
        <f>$B$11+$B$17*A130</f>
        <v>219560</v>
      </c>
      <c r="C130" s="135">
        <f t="shared" si="1"/>
        <v>105000</v>
      </c>
    </row>
    <row r="131" spans="1:3" x14ac:dyDescent="0.35">
      <c r="A131" s="32">
        <v>107</v>
      </c>
      <c r="B131" s="134">
        <f>$B$11+$B$17*A131</f>
        <v>221570</v>
      </c>
      <c r="C131" s="135">
        <f t="shared" si="1"/>
        <v>106000</v>
      </c>
    </row>
    <row r="132" spans="1:3" x14ac:dyDescent="0.35">
      <c r="A132" s="32">
        <v>108</v>
      </c>
      <c r="B132" s="134">
        <f>$B$11+$B$17*A132</f>
        <v>223580</v>
      </c>
      <c r="C132" s="135">
        <f t="shared" si="1"/>
        <v>107000</v>
      </c>
    </row>
    <row r="133" spans="1:3" x14ac:dyDescent="0.35">
      <c r="A133" s="32">
        <v>109</v>
      </c>
      <c r="B133" s="134">
        <f>$B$11+$B$17*A133</f>
        <v>225590</v>
      </c>
      <c r="C133" s="135">
        <f t="shared" si="1"/>
        <v>108000</v>
      </c>
    </row>
    <row r="134" spans="1:3" x14ac:dyDescent="0.35">
      <c r="A134" s="32">
        <v>110</v>
      </c>
      <c r="B134" s="134">
        <f>$B$11+$B$17*A134</f>
        <v>227600</v>
      </c>
      <c r="C134" s="135">
        <f t="shared" si="1"/>
        <v>109000</v>
      </c>
    </row>
    <row r="135" spans="1:3" x14ac:dyDescent="0.35">
      <c r="A135" s="32">
        <v>111</v>
      </c>
      <c r="B135" s="134">
        <f>$B$11+$B$17*A135</f>
        <v>229610</v>
      </c>
      <c r="C135" s="135">
        <f t="shared" si="1"/>
        <v>110000</v>
      </c>
    </row>
    <row r="136" spans="1:3" x14ac:dyDescent="0.35">
      <c r="A136" s="32">
        <v>112</v>
      </c>
      <c r="B136" s="134">
        <f>$B$11+$B$17*A136</f>
        <v>231620</v>
      </c>
      <c r="C136" s="135">
        <f t="shared" si="1"/>
        <v>111000</v>
      </c>
    </row>
    <row r="137" spans="1:3" x14ac:dyDescent="0.35">
      <c r="A137" s="32">
        <v>113</v>
      </c>
      <c r="B137" s="134">
        <f>$B$11+$B$17*A137</f>
        <v>233630</v>
      </c>
      <c r="C137" s="135">
        <f t="shared" si="1"/>
        <v>112000</v>
      </c>
    </row>
    <row r="138" spans="1:3" x14ac:dyDescent="0.35">
      <c r="A138" s="32">
        <v>114</v>
      </c>
      <c r="B138" s="134">
        <f>$B$11+$B$17*A138</f>
        <v>235640</v>
      </c>
      <c r="C138" s="135">
        <f t="shared" si="1"/>
        <v>113000</v>
      </c>
    </row>
    <row r="139" spans="1:3" x14ac:dyDescent="0.35">
      <c r="A139" s="32">
        <v>115</v>
      </c>
      <c r="B139" s="134">
        <f>$B$11+$B$17*A139</f>
        <v>237650</v>
      </c>
      <c r="C139" s="135">
        <f t="shared" si="1"/>
        <v>114000</v>
      </c>
    </row>
    <row r="140" spans="1:3" x14ac:dyDescent="0.35">
      <c r="A140" s="32">
        <v>116</v>
      </c>
      <c r="B140" s="134">
        <f>$B$11+$B$17*A140</f>
        <v>239660</v>
      </c>
      <c r="C140" s="135">
        <f t="shared" si="1"/>
        <v>115000</v>
      </c>
    </row>
    <row r="141" spans="1:3" x14ac:dyDescent="0.35">
      <c r="A141" s="32">
        <v>117</v>
      </c>
      <c r="B141" s="134">
        <f>$B$11+$B$17*A141</f>
        <v>241670</v>
      </c>
      <c r="C141" s="135">
        <f t="shared" si="1"/>
        <v>116000</v>
      </c>
    </row>
    <row r="142" spans="1:3" x14ac:dyDescent="0.35">
      <c r="A142" s="32">
        <v>118</v>
      </c>
      <c r="B142" s="134">
        <f>$B$11+$B$17*A142</f>
        <v>243680</v>
      </c>
      <c r="C142" s="135">
        <f t="shared" si="1"/>
        <v>117000</v>
      </c>
    </row>
    <row r="143" spans="1:3" x14ac:dyDescent="0.35">
      <c r="A143" s="32">
        <v>119</v>
      </c>
      <c r="B143" s="134">
        <f>$B$11+$B$17*A143</f>
        <v>245690</v>
      </c>
      <c r="C143" s="135">
        <f t="shared" si="1"/>
        <v>118000</v>
      </c>
    </row>
    <row r="144" spans="1:3" x14ac:dyDescent="0.35">
      <c r="A144" s="32">
        <v>120</v>
      </c>
      <c r="B144" s="134">
        <f>$B$11+$B$17*A144</f>
        <v>247700</v>
      </c>
      <c r="C144" s="135">
        <f t="shared" si="1"/>
        <v>119000</v>
      </c>
    </row>
    <row r="145" spans="1:3" x14ac:dyDescent="0.35">
      <c r="A145" s="32">
        <v>121</v>
      </c>
      <c r="B145" s="134">
        <f>$B$11+$B$17*A145</f>
        <v>249710</v>
      </c>
      <c r="C145" s="135">
        <f t="shared" si="1"/>
        <v>120000</v>
      </c>
    </row>
    <row r="146" spans="1:3" x14ac:dyDescent="0.35">
      <c r="A146" s="32">
        <v>122</v>
      </c>
      <c r="B146" s="134">
        <f>$B$11+$B$17*A146</f>
        <v>251720</v>
      </c>
      <c r="C146" s="135">
        <f t="shared" si="1"/>
        <v>121000</v>
      </c>
    </row>
    <row r="147" spans="1:3" x14ac:dyDescent="0.35">
      <c r="A147" s="32">
        <v>123</v>
      </c>
      <c r="B147" s="134">
        <f>$B$11+$B$17*A147</f>
        <v>253730</v>
      </c>
      <c r="C147" s="135">
        <f t="shared" si="1"/>
        <v>122000</v>
      </c>
    </row>
    <row r="148" spans="1:3" x14ac:dyDescent="0.35">
      <c r="A148" s="32">
        <v>124</v>
      </c>
      <c r="B148" s="134">
        <f>$B$11+$B$17*A148</f>
        <v>255740</v>
      </c>
      <c r="C148" s="135">
        <f t="shared" si="1"/>
        <v>123000</v>
      </c>
    </row>
    <row r="149" spans="1:3" x14ac:dyDescent="0.35">
      <c r="A149" s="32">
        <v>125</v>
      </c>
      <c r="B149" s="134">
        <f>$B$11+$B$17*A149</f>
        <v>257750</v>
      </c>
      <c r="C149" s="135">
        <f t="shared" si="1"/>
        <v>124000</v>
      </c>
    </row>
    <row r="150" spans="1:3" x14ac:dyDescent="0.35">
      <c r="A150" s="32">
        <v>126</v>
      </c>
      <c r="B150" s="134">
        <f>$B$11+$B$17*A150</f>
        <v>259760</v>
      </c>
      <c r="C150" s="135">
        <f t="shared" si="1"/>
        <v>125000</v>
      </c>
    </row>
    <row r="151" spans="1:3" x14ac:dyDescent="0.35">
      <c r="A151" s="32">
        <v>127</v>
      </c>
      <c r="B151" s="134">
        <f>$B$11+$B$17*A151</f>
        <v>261770</v>
      </c>
      <c r="C151" s="135">
        <f t="shared" si="1"/>
        <v>126000</v>
      </c>
    </row>
    <row r="152" spans="1:3" x14ac:dyDescent="0.35">
      <c r="A152" s="32">
        <v>128</v>
      </c>
      <c r="B152" s="134">
        <f>$B$11+$B$17*A152</f>
        <v>263780</v>
      </c>
      <c r="C152" s="135">
        <f t="shared" si="1"/>
        <v>127000</v>
      </c>
    </row>
    <row r="153" spans="1:3" x14ac:dyDescent="0.35">
      <c r="A153" s="32">
        <v>129</v>
      </c>
      <c r="B153" s="134">
        <f>$B$11+$B$17*A153</f>
        <v>265790</v>
      </c>
      <c r="C153" s="135">
        <f t="shared" si="1"/>
        <v>128000</v>
      </c>
    </row>
    <row r="154" spans="1:3" x14ac:dyDescent="0.35">
      <c r="A154" s="32">
        <v>130</v>
      </c>
      <c r="B154" s="134">
        <f>$B$11+$B$17*A154</f>
        <v>267800</v>
      </c>
      <c r="C154" s="135">
        <f t="shared" ref="C154:C181" si="2">$B$19*A153</f>
        <v>129000</v>
      </c>
    </row>
    <row r="155" spans="1:3" x14ac:dyDescent="0.35">
      <c r="A155" s="32">
        <v>131</v>
      </c>
      <c r="B155" s="134">
        <f>$B$11+$B$17*A155</f>
        <v>269810</v>
      </c>
      <c r="C155" s="135">
        <f t="shared" si="2"/>
        <v>130000</v>
      </c>
    </row>
    <row r="156" spans="1:3" x14ac:dyDescent="0.35">
      <c r="A156" s="32">
        <v>132</v>
      </c>
      <c r="B156" s="134">
        <f>$B$11+$B$17*A156</f>
        <v>271820</v>
      </c>
      <c r="C156" s="135">
        <f t="shared" si="2"/>
        <v>131000</v>
      </c>
    </row>
    <row r="157" spans="1:3" x14ac:dyDescent="0.35">
      <c r="A157" s="32">
        <v>133</v>
      </c>
      <c r="B157" s="134">
        <f>$B$11+$B$17*A157</f>
        <v>273830</v>
      </c>
      <c r="C157" s="135">
        <f t="shared" si="2"/>
        <v>132000</v>
      </c>
    </row>
    <row r="158" spans="1:3" x14ac:dyDescent="0.35">
      <c r="A158" s="32">
        <v>134</v>
      </c>
      <c r="B158" s="134">
        <f>$B$11+$B$17*A158</f>
        <v>275840</v>
      </c>
      <c r="C158" s="135">
        <f t="shared" si="2"/>
        <v>133000</v>
      </c>
    </row>
    <row r="159" spans="1:3" x14ac:dyDescent="0.35">
      <c r="A159" s="32">
        <v>135</v>
      </c>
      <c r="B159" s="134">
        <f>$B$11+$B$17*A159</f>
        <v>277850</v>
      </c>
      <c r="C159" s="135">
        <f t="shared" si="2"/>
        <v>134000</v>
      </c>
    </row>
    <row r="160" spans="1:3" x14ac:dyDescent="0.35">
      <c r="A160" s="32">
        <v>136</v>
      </c>
      <c r="B160" s="134">
        <f>$B$11+$B$17*A160</f>
        <v>279860</v>
      </c>
      <c r="C160" s="135">
        <f t="shared" si="2"/>
        <v>135000</v>
      </c>
    </row>
    <row r="161" spans="1:3" x14ac:dyDescent="0.35">
      <c r="A161" s="32">
        <v>137</v>
      </c>
      <c r="B161" s="134">
        <f>$B$11+$B$17*A161</f>
        <v>281870</v>
      </c>
      <c r="C161" s="135">
        <f t="shared" si="2"/>
        <v>136000</v>
      </c>
    </row>
    <row r="162" spans="1:3" x14ac:dyDescent="0.35">
      <c r="A162" s="32">
        <v>138</v>
      </c>
      <c r="B162" s="134">
        <f>$B$11+$B$17*A162</f>
        <v>283880</v>
      </c>
      <c r="C162" s="135">
        <f t="shared" si="2"/>
        <v>137000</v>
      </c>
    </row>
    <row r="163" spans="1:3" x14ac:dyDescent="0.35">
      <c r="A163" s="32">
        <v>139</v>
      </c>
      <c r="B163" s="134">
        <f>$B$11+$B$17*A163</f>
        <v>285890</v>
      </c>
      <c r="C163" s="135">
        <f t="shared" si="2"/>
        <v>138000</v>
      </c>
    </row>
    <row r="164" spans="1:3" x14ac:dyDescent="0.35">
      <c r="A164" s="32">
        <v>140</v>
      </c>
      <c r="B164" s="134">
        <f>$B$11+$B$17*A164</f>
        <v>287900</v>
      </c>
      <c r="C164" s="135">
        <f t="shared" si="2"/>
        <v>139000</v>
      </c>
    </row>
    <row r="165" spans="1:3" x14ac:dyDescent="0.35">
      <c r="A165" s="32">
        <v>141</v>
      </c>
      <c r="B165" s="134">
        <f>$B$11+$B$17*A165</f>
        <v>289910</v>
      </c>
      <c r="C165" s="135">
        <f t="shared" si="2"/>
        <v>140000</v>
      </c>
    </row>
    <row r="166" spans="1:3" x14ac:dyDescent="0.35">
      <c r="A166" s="32">
        <v>142</v>
      </c>
      <c r="B166" s="134">
        <f>$B$11+$B$17*A166</f>
        <v>291920</v>
      </c>
      <c r="C166" s="135">
        <f t="shared" si="2"/>
        <v>141000</v>
      </c>
    </row>
    <row r="167" spans="1:3" x14ac:dyDescent="0.35">
      <c r="A167" s="32">
        <v>143</v>
      </c>
      <c r="B167" s="134">
        <f>$B$11+$B$17*A167</f>
        <v>293930</v>
      </c>
      <c r="C167" s="135">
        <f t="shared" si="2"/>
        <v>142000</v>
      </c>
    </row>
    <row r="168" spans="1:3" x14ac:dyDescent="0.35">
      <c r="A168" s="32">
        <v>144</v>
      </c>
      <c r="B168" s="134">
        <f>$B$11+$B$17*A168</f>
        <v>295940</v>
      </c>
      <c r="C168" s="135">
        <f t="shared" si="2"/>
        <v>143000</v>
      </c>
    </row>
    <row r="169" spans="1:3" x14ac:dyDescent="0.35">
      <c r="A169" s="32">
        <v>145</v>
      </c>
      <c r="B169" s="134">
        <f>$B$11+$B$17*A169</f>
        <v>297950</v>
      </c>
      <c r="C169" s="135">
        <f t="shared" si="2"/>
        <v>144000</v>
      </c>
    </row>
    <row r="170" spans="1:3" x14ac:dyDescent="0.35">
      <c r="A170" s="32">
        <v>146</v>
      </c>
      <c r="B170" s="134">
        <f>$B$11+$B$17*A170</f>
        <v>299960</v>
      </c>
      <c r="C170" s="135">
        <f t="shared" si="2"/>
        <v>145000</v>
      </c>
    </row>
    <row r="171" spans="1:3" x14ac:dyDescent="0.35">
      <c r="A171" s="32">
        <v>147</v>
      </c>
      <c r="B171" s="134">
        <f>$B$11+$B$17*A171</f>
        <v>301970</v>
      </c>
      <c r="C171" s="135">
        <f t="shared" si="2"/>
        <v>146000</v>
      </c>
    </row>
    <row r="172" spans="1:3" x14ac:dyDescent="0.35">
      <c r="A172" s="32">
        <v>148</v>
      </c>
      <c r="B172" s="134">
        <f>$B$11+$B$17*A172</f>
        <v>303980</v>
      </c>
      <c r="C172" s="135">
        <f t="shared" si="2"/>
        <v>147000</v>
      </c>
    </row>
    <row r="173" spans="1:3" x14ac:dyDescent="0.35">
      <c r="A173" s="32">
        <v>149</v>
      </c>
      <c r="B173" s="134">
        <f>$B$11+$B$17*A173</f>
        <v>305990</v>
      </c>
      <c r="C173" s="135">
        <f t="shared" si="2"/>
        <v>148000</v>
      </c>
    </row>
    <row r="174" spans="1:3" x14ac:dyDescent="0.35">
      <c r="A174" s="32">
        <v>150</v>
      </c>
      <c r="B174" s="134">
        <f>$B$11+$B$17*A174</f>
        <v>308000</v>
      </c>
      <c r="C174" s="135">
        <f t="shared" si="2"/>
        <v>149000</v>
      </c>
    </row>
    <row r="175" spans="1:3" x14ac:dyDescent="0.35">
      <c r="A175" s="32">
        <v>151</v>
      </c>
      <c r="B175" s="134">
        <f>$B$11+$B$17*A175</f>
        <v>310010</v>
      </c>
      <c r="C175" s="135">
        <f t="shared" si="2"/>
        <v>150000</v>
      </c>
    </row>
    <row r="176" spans="1:3" x14ac:dyDescent="0.35">
      <c r="A176" s="32">
        <v>152</v>
      </c>
      <c r="B176" s="134">
        <f>$B$11+$B$17*A176</f>
        <v>312020</v>
      </c>
      <c r="C176" s="135">
        <f t="shared" si="2"/>
        <v>151000</v>
      </c>
    </row>
    <row r="177" spans="1:3" x14ac:dyDescent="0.35">
      <c r="A177" s="32">
        <v>153</v>
      </c>
      <c r="B177" s="134">
        <f>$B$11+$B$17*A177</f>
        <v>314030</v>
      </c>
      <c r="C177" s="135">
        <f t="shared" si="2"/>
        <v>152000</v>
      </c>
    </row>
    <row r="178" spans="1:3" x14ac:dyDescent="0.35">
      <c r="A178" s="32">
        <v>154</v>
      </c>
      <c r="B178" s="134">
        <f>$B$11+$B$17*A178</f>
        <v>316040</v>
      </c>
      <c r="C178" s="135">
        <f t="shared" si="2"/>
        <v>153000</v>
      </c>
    </row>
    <row r="179" spans="1:3" x14ac:dyDescent="0.35">
      <c r="A179" s="32">
        <v>155</v>
      </c>
      <c r="B179" s="134">
        <f>$B$11+$B$17*A179</f>
        <v>318050</v>
      </c>
      <c r="C179" s="135">
        <f t="shared" si="2"/>
        <v>154000</v>
      </c>
    </row>
    <row r="180" spans="1:3" ht="15" thickBot="1" x14ac:dyDescent="0.4">
      <c r="A180" s="126">
        <v>156</v>
      </c>
      <c r="B180" s="134">
        <f>$B$11+$B$17*A180</f>
        <v>320060</v>
      </c>
      <c r="C180" s="135">
        <f t="shared" si="2"/>
        <v>155000</v>
      </c>
    </row>
    <row r="181" spans="1:3" x14ac:dyDescent="0.35">
      <c r="C181" s="135">
        <f t="shared" si="2"/>
        <v>156000</v>
      </c>
    </row>
  </sheetData>
  <mergeCells count="9">
    <mergeCell ref="L2:L3"/>
    <mergeCell ref="N2:N3"/>
    <mergeCell ref="G2:G3"/>
    <mergeCell ref="A7:B7"/>
    <mergeCell ref="A13:B13"/>
    <mergeCell ref="A2:A3"/>
    <mergeCell ref="C2:C3"/>
    <mergeCell ref="E2:E3"/>
    <mergeCell ref="I2:I3"/>
  </mergeCells>
  <hyperlinks>
    <hyperlink ref="D6:E6" r:id="rId1" display="www.aprendizajeactivo.com.ar"/>
    <hyperlink ref="C2" r:id="rId2" location="Inversión_Inicial!A1" display="applewebdata://B757CE31-D1A8-4307-BE12-0AA6BC17EE8B/ - Inversión_Inicial!A1"/>
    <hyperlink ref="E2" r:id="rId3" location="Punto_Equilibrio!A1" display="applewebdata://B757CE31-D1A8-4307-BE12-0AA6BC17EE8B/ - Punto_Equilibrio!A1"/>
    <hyperlink ref="I2" location="'Presupuesto de Ventas'!A1" display="'Presupuesto de Ventas'!A1"/>
    <hyperlink ref="L2" location="'Presupuesto Integral'!A1" display="'Presupuesto Integral'!A1"/>
    <hyperlink ref="N2" location="'Presupuesto Integral'!A1" display="'Presupuesto Integral'!A1"/>
    <hyperlink ref="A2" r:id="rId4" location="Inversión_Inicial!A1" display="applewebdata://B757CE31-D1A8-4307-BE12-0AA6BC17EE8B/ - Inversión_Inicial!A1"/>
    <hyperlink ref="N2:N3" location="Evaluación_Financiera!A1" display="Paso 6 Evaluación Financiera"/>
    <hyperlink ref="A2:A3" location="Inversión_Inicial!A1" display="Paso 1 Inversión"/>
    <hyperlink ref="C2:C3" location="Costos_Operativos!A1" display="Paso  2 Costos"/>
    <hyperlink ref="E2:E3" location="Punto_Equilibrio!A1" display="Paso 3 Equilibrio"/>
    <hyperlink ref="G2" r:id="rId5" location="Punto_Equilibrio!A1" display="applewebdata://B757CE31-D1A8-4307-BE12-0AA6BC17EE8B/ - Punto_Equilibrio!A1"/>
    <hyperlink ref="G2:G3" location="Punto_Equilibrio!A1" display="Paso 3 Equilibrio"/>
  </hyperlinks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0"/>
  <sheetViews>
    <sheetView topLeftCell="C1" zoomScale="125" zoomScaleNormal="125" workbookViewId="0">
      <selection activeCell="L2" sqref="L2:L3"/>
    </sheetView>
  </sheetViews>
  <sheetFormatPr baseColWidth="10" defaultRowHeight="14.5" x14ac:dyDescent="0.35"/>
  <cols>
    <col min="2" max="2" width="29.453125" bestFit="1" customWidth="1"/>
    <col min="3" max="3" width="10.81640625" customWidth="1"/>
    <col min="4" max="5" width="8.6328125" customWidth="1"/>
    <col min="6" max="6" width="10.81640625" customWidth="1"/>
    <col min="7" max="8" width="8.6328125" customWidth="1"/>
    <col min="9" max="9" width="10.453125" customWidth="1"/>
    <col min="10" max="11" width="8.6328125" customWidth="1"/>
    <col min="12" max="12" width="10.81640625" customWidth="1"/>
    <col min="13" max="14" width="8.6328125" customWidth="1"/>
  </cols>
  <sheetData>
    <row r="1" spans="1:15" ht="16" thickBot="1" x14ac:dyDescent="0.25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ht="18.5" x14ac:dyDescent="0.45">
      <c r="A2" s="162" t="s">
        <v>90</v>
      </c>
      <c r="B2" s="103"/>
      <c r="C2" s="162" t="s">
        <v>91</v>
      </c>
      <c r="D2" s="103"/>
      <c r="E2" s="103"/>
      <c r="F2" s="162" t="s">
        <v>87</v>
      </c>
      <c r="G2" s="103"/>
      <c r="H2" s="103"/>
      <c r="I2" s="162" t="s">
        <v>88</v>
      </c>
      <c r="J2" s="103"/>
      <c r="K2" s="103"/>
      <c r="L2" s="162" t="s">
        <v>89</v>
      </c>
      <c r="M2" s="103"/>
      <c r="N2" s="162" t="s">
        <v>92</v>
      </c>
      <c r="O2" s="103"/>
    </row>
    <row r="3" spans="1:15" ht="19" thickBot="1" x14ac:dyDescent="0.5">
      <c r="A3" s="163"/>
      <c r="B3" s="103"/>
      <c r="C3" s="163"/>
      <c r="D3" s="103"/>
      <c r="E3" s="103"/>
      <c r="F3" s="163"/>
      <c r="G3" s="103"/>
      <c r="H3" s="103"/>
      <c r="I3" s="163"/>
      <c r="J3" s="103"/>
      <c r="K3" s="103"/>
      <c r="L3" s="163"/>
      <c r="M3" s="103"/>
      <c r="N3" s="163"/>
      <c r="O3" s="103"/>
    </row>
    <row r="4" spans="1:15" ht="19" x14ac:dyDescent="0.25">
      <c r="A4" s="102"/>
      <c r="B4" s="102"/>
      <c r="C4" s="100"/>
      <c r="D4" s="102"/>
      <c r="E4" s="102"/>
      <c r="F4" s="100"/>
      <c r="G4" s="102"/>
      <c r="H4" s="102"/>
      <c r="I4" s="100"/>
      <c r="J4" s="102"/>
      <c r="K4" s="102"/>
      <c r="L4" s="100"/>
      <c r="M4" s="102"/>
      <c r="N4" s="102"/>
      <c r="O4" s="102"/>
    </row>
    <row r="6" spans="1:15" ht="21" x14ac:dyDescent="0.5">
      <c r="B6" s="14" t="s">
        <v>71</v>
      </c>
      <c r="C6" s="63"/>
      <c r="D6" s="63"/>
      <c r="E6" s="63"/>
      <c r="I6" s="64" t="s">
        <v>54</v>
      </c>
    </row>
    <row r="7" spans="1:15" ht="16" thickBot="1" x14ac:dyDescent="0.25"/>
    <row r="8" spans="1:15" ht="20" customHeight="1" x14ac:dyDescent="0.35">
      <c r="B8" s="168" t="s">
        <v>84</v>
      </c>
      <c r="C8" s="169"/>
      <c r="D8" s="169"/>
      <c r="E8" s="169"/>
      <c r="F8" s="169"/>
      <c r="G8" s="169"/>
      <c r="H8" s="170"/>
    </row>
    <row r="9" spans="1:15" ht="20" customHeight="1" x14ac:dyDescent="0.35">
      <c r="B9" s="171"/>
      <c r="C9" s="172"/>
      <c r="D9" s="172"/>
      <c r="E9" s="172"/>
      <c r="F9" s="172"/>
      <c r="G9" s="172"/>
      <c r="H9" s="173"/>
    </row>
    <row r="10" spans="1:15" ht="20" customHeight="1" thickBot="1" x14ac:dyDescent="0.4">
      <c r="B10" s="174"/>
      <c r="C10" s="175"/>
      <c r="D10" s="175"/>
      <c r="E10" s="175"/>
      <c r="F10" s="175"/>
      <c r="G10" s="175"/>
      <c r="H10" s="176"/>
    </row>
    <row r="11" spans="1:15" ht="16" thickBot="1" x14ac:dyDescent="0.25"/>
    <row r="12" spans="1:15" x14ac:dyDescent="0.35">
      <c r="B12" s="187"/>
      <c r="C12" s="6" t="s">
        <v>0</v>
      </c>
      <c r="D12" s="8" t="s">
        <v>1</v>
      </c>
      <c r="E12" s="6" t="s">
        <v>2</v>
      </c>
      <c r="F12" s="8" t="s">
        <v>3</v>
      </c>
      <c r="G12" s="6" t="s">
        <v>4</v>
      </c>
      <c r="H12" s="8" t="s">
        <v>5</v>
      </c>
      <c r="I12" s="6" t="s">
        <v>6</v>
      </c>
      <c r="J12" s="8" t="s">
        <v>7</v>
      </c>
      <c r="K12" s="6" t="s">
        <v>8</v>
      </c>
      <c r="L12" s="8" t="s">
        <v>9</v>
      </c>
      <c r="M12" s="6" t="s">
        <v>10</v>
      </c>
      <c r="N12" s="8" t="s">
        <v>11</v>
      </c>
      <c r="O12" s="189" t="s">
        <v>25</v>
      </c>
    </row>
    <row r="13" spans="1:15" ht="15" thickBot="1" x14ac:dyDescent="0.4">
      <c r="B13" s="188"/>
      <c r="C13" s="7" t="s">
        <v>24</v>
      </c>
      <c r="D13" s="9" t="s">
        <v>13</v>
      </c>
      <c r="E13" s="7" t="s">
        <v>14</v>
      </c>
      <c r="F13" s="9" t="s">
        <v>15</v>
      </c>
      <c r="G13" s="7" t="s">
        <v>16</v>
      </c>
      <c r="H13" s="9" t="s">
        <v>17</v>
      </c>
      <c r="I13" s="7" t="s">
        <v>18</v>
      </c>
      <c r="J13" s="9" t="s">
        <v>19</v>
      </c>
      <c r="K13" s="7" t="s">
        <v>20</v>
      </c>
      <c r="L13" s="9" t="s">
        <v>21</v>
      </c>
      <c r="M13" s="7" t="s">
        <v>22</v>
      </c>
      <c r="N13" s="9" t="s">
        <v>23</v>
      </c>
      <c r="O13" s="190"/>
    </row>
    <row r="14" spans="1:15" x14ac:dyDescent="0.35">
      <c r="B14" s="11" t="s">
        <v>72</v>
      </c>
      <c r="C14" s="65">
        <v>5</v>
      </c>
      <c r="D14" s="66">
        <v>5</v>
      </c>
      <c r="E14" s="65">
        <v>5</v>
      </c>
      <c r="F14" s="66">
        <v>5</v>
      </c>
      <c r="G14" s="65">
        <v>5</v>
      </c>
      <c r="H14" s="66">
        <v>7</v>
      </c>
      <c r="I14" s="65">
        <v>7</v>
      </c>
      <c r="J14" s="66">
        <v>7</v>
      </c>
      <c r="K14" s="65">
        <v>7</v>
      </c>
      <c r="L14" s="66">
        <v>7</v>
      </c>
      <c r="M14" s="65">
        <v>7</v>
      </c>
      <c r="N14" s="66">
        <v>10</v>
      </c>
      <c r="O14" s="67">
        <f>SUM(C14:N14)</f>
        <v>77</v>
      </c>
    </row>
    <row r="15" spans="1:15" x14ac:dyDescent="0.35">
      <c r="B15" s="11" t="s">
        <v>73</v>
      </c>
      <c r="C15" s="68">
        <v>5</v>
      </c>
      <c r="D15" s="68">
        <v>5</v>
      </c>
      <c r="E15" s="68">
        <v>5</v>
      </c>
      <c r="F15" s="68">
        <v>5</v>
      </c>
      <c r="G15" s="68">
        <v>5</v>
      </c>
      <c r="H15" s="68">
        <v>7</v>
      </c>
      <c r="I15" s="68">
        <v>7</v>
      </c>
      <c r="J15" s="68">
        <v>7</v>
      </c>
      <c r="K15" s="68">
        <v>7</v>
      </c>
      <c r="L15" s="68">
        <v>7</v>
      </c>
      <c r="M15" s="68">
        <v>7</v>
      </c>
      <c r="N15" s="68">
        <v>10</v>
      </c>
      <c r="O15" s="69">
        <f t="shared" ref="O15:O27" si="0">SUM(C15:N15)</f>
        <v>77</v>
      </c>
    </row>
    <row r="16" spans="1:15" x14ac:dyDescent="0.35">
      <c r="B16" s="11" t="s">
        <v>74</v>
      </c>
      <c r="C16" s="68">
        <v>5</v>
      </c>
      <c r="D16" s="68">
        <v>5</v>
      </c>
      <c r="E16" s="68">
        <v>5</v>
      </c>
      <c r="F16" s="68">
        <v>5</v>
      </c>
      <c r="G16" s="68">
        <v>5</v>
      </c>
      <c r="H16" s="68">
        <v>7</v>
      </c>
      <c r="I16" s="68">
        <v>7</v>
      </c>
      <c r="J16" s="68">
        <v>7</v>
      </c>
      <c r="K16" s="68">
        <v>7</v>
      </c>
      <c r="L16" s="68">
        <v>7</v>
      </c>
      <c r="M16" s="68">
        <v>7</v>
      </c>
      <c r="N16" s="68">
        <v>10</v>
      </c>
      <c r="O16" s="69">
        <f t="shared" si="0"/>
        <v>77</v>
      </c>
    </row>
    <row r="17" spans="2:15" ht="15" x14ac:dyDescent="0.2">
      <c r="B17" s="12" t="s">
        <v>75</v>
      </c>
      <c r="C17" s="69">
        <f>SUM(C14:C16)</f>
        <v>15</v>
      </c>
      <c r="D17" s="70">
        <f t="shared" ref="D17:N17" si="1">SUM(D14:D16)</f>
        <v>15</v>
      </c>
      <c r="E17" s="69">
        <f t="shared" si="1"/>
        <v>15</v>
      </c>
      <c r="F17" s="70">
        <f t="shared" si="1"/>
        <v>15</v>
      </c>
      <c r="G17" s="69">
        <f t="shared" si="1"/>
        <v>15</v>
      </c>
      <c r="H17" s="70">
        <f t="shared" si="1"/>
        <v>21</v>
      </c>
      <c r="I17" s="69">
        <f t="shared" si="1"/>
        <v>21</v>
      </c>
      <c r="J17" s="70">
        <f t="shared" si="1"/>
        <v>21</v>
      </c>
      <c r="K17" s="69">
        <f t="shared" si="1"/>
        <v>21</v>
      </c>
      <c r="L17" s="70">
        <f t="shared" si="1"/>
        <v>21</v>
      </c>
      <c r="M17" s="69">
        <f t="shared" si="1"/>
        <v>21</v>
      </c>
      <c r="N17" s="70">
        <f t="shared" si="1"/>
        <v>30</v>
      </c>
      <c r="O17" s="69">
        <f t="shared" si="0"/>
        <v>231</v>
      </c>
    </row>
    <row r="18" spans="2:15" ht="15" x14ac:dyDescent="0.2">
      <c r="B18" s="62" t="s">
        <v>76</v>
      </c>
      <c r="C18" s="71"/>
      <c r="D18" s="72"/>
      <c r="E18" s="71"/>
      <c r="F18" s="72"/>
      <c r="G18" s="71"/>
      <c r="H18" s="72"/>
      <c r="I18" s="71"/>
      <c r="J18" s="72"/>
      <c r="K18" s="71"/>
      <c r="L18" s="72"/>
      <c r="M18" s="71"/>
      <c r="N18" s="72"/>
      <c r="O18" s="71"/>
    </row>
    <row r="19" spans="2:15" ht="15" x14ac:dyDescent="0.2">
      <c r="B19" s="61" t="s">
        <v>77</v>
      </c>
      <c r="C19" s="69">
        <f>C14*Punto_Equilibrio!$D$16</f>
        <v>5000</v>
      </c>
      <c r="D19" s="69">
        <f>D14*Punto_Equilibrio!$D$16</f>
        <v>5000</v>
      </c>
      <c r="E19" s="69">
        <f>E14*Punto_Equilibrio!$D$16</f>
        <v>5000</v>
      </c>
      <c r="F19" s="69">
        <f>F14*Punto_Equilibrio!$D$16</f>
        <v>5000</v>
      </c>
      <c r="G19" s="69">
        <f>G14*Punto_Equilibrio!$D$16</f>
        <v>5000</v>
      </c>
      <c r="H19" s="69">
        <f>H14*Punto_Equilibrio!$D$16</f>
        <v>7000</v>
      </c>
      <c r="I19" s="69">
        <f>I14*Punto_Equilibrio!$D$16</f>
        <v>7000</v>
      </c>
      <c r="J19" s="69">
        <f>J14*Punto_Equilibrio!$D$16</f>
        <v>7000</v>
      </c>
      <c r="K19" s="69">
        <f>K14*Punto_Equilibrio!$D$16</f>
        <v>7000</v>
      </c>
      <c r="L19" s="69">
        <f>L14*Punto_Equilibrio!$D$16</f>
        <v>7000</v>
      </c>
      <c r="M19" s="69">
        <f>M14*Punto_Equilibrio!$D$16</f>
        <v>7000</v>
      </c>
      <c r="N19" s="69">
        <f>N14*Punto_Equilibrio!$D$16</f>
        <v>10000</v>
      </c>
      <c r="O19" s="69">
        <f t="shared" si="0"/>
        <v>77000</v>
      </c>
    </row>
    <row r="20" spans="2:15" ht="15" x14ac:dyDescent="0.2">
      <c r="B20" s="61" t="s">
        <v>78</v>
      </c>
      <c r="C20" s="69">
        <f>C15*Punto_Equilibrio!$D$17</f>
        <v>5000</v>
      </c>
      <c r="D20" s="69">
        <f>D15*Punto_Equilibrio!$D$17</f>
        <v>5000</v>
      </c>
      <c r="E20" s="69">
        <f>E15*Punto_Equilibrio!$D$17</f>
        <v>5000</v>
      </c>
      <c r="F20" s="69">
        <f>F15*Punto_Equilibrio!$D$17</f>
        <v>5000</v>
      </c>
      <c r="G20" s="69">
        <f>G15*Punto_Equilibrio!$D$17</f>
        <v>5000</v>
      </c>
      <c r="H20" s="69">
        <f>H15*Punto_Equilibrio!$D$17</f>
        <v>7000</v>
      </c>
      <c r="I20" s="69">
        <f>I15*Punto_Equilibrio!$D$17</f>
        <v>7000</v>
      </c>
      <c r="J20" s="69">
        <f>J15*Punto_Equilibrio!$D$17</f>
        <v>7000</v>
      </c>
      <c r="K20" s="69">
        <f>K15*Punto_Equilibrio!$D$17</f>
        <v>7000</v>
      </c>
      <c r="L20" s="69">
        <f>L15*Punto_Equilibrio!$D$17</f>
        <v>7000</v>
      </c>
      <c r="M20" s="69">
        <f>M15*Punto_Equilibrio!$D$17</f>
        <v>7000</v>
      </c>
      <c r="N20" s="69">
        <f>N15*Punto_Equilibrio!$D$17</f>
        <v>10000</v>
      </c>
      <c r="O20" s="69">
        <f t="shared" si="0"/>
        <v>77000</v>
      </c>
    </row>
    <row r="21" spans="2:15" ht="15" x14ac:dyDescent="0.2">
      <c r="B21" s="61" t="s">
        <v>79</v>
      </c>
      <c r="C21" s="69">
        <f>C16*Punto_Equilibrio!$D$18</f>
        <v>5000</v>
      </c>
      <c r="D21" s="69">
        <f>D16*Punto_Equilibrio!$D$18</f>
        <v>5000</v>
      </c>
      <c r="E21" s="69">
        <f>E16*Punto_Equilibrio!$D$18</f>
        <v>5000</v>
      </c>
      <c r="F21" s="69">
        <f>F16*Punto_Equilibrio!$D$18</f>
        <v>5000</v>
      </c>
      <c r="G21" s="69">
        <f>G16*Punto_Equilibrio!$D$18</f>
        <v>5000</v>
      </c>
      <c r="H21" s="69">
        <f>H16*Punto_Equilibrio!$D$18</f>
        <v>7000</v>
      </c>
      <c r="I21" s="69">
        <f>I16*Punto_Equilibrio!$D$18</f>
        <v>7000</v>
      </c>
      <c r="J21" s="69">
        <f>J16*Punto_Equilibrio!$D$18</f>
        <v>7000</v>
      </c>
      <c r="K21" s="69">
        <f>K16*Punto_Equilibrio!$D$18</f>
        <v>7000</v>
      </c>
      <c r="L21" s="69">
        <f>L16*Punto_Equilibrio!$D$18</f>
        <v>7000</v>
      </c>
      <c r="M21" s="69">
        <f>M16*Punto_Equilibrio!$D$18</f>
        <v>7000</v>
      </c>
      <c r="N21" s="69">
        <f>N16*Punto_Equilibrio!$D$18</f>
        <v>10000</v>
      </c>
      <c r="O21" s="69">
        <f t="shared" si="0"/>
        <v>77000</v>
      </c>
    </row>
    <row r="22" spans="2:15" ht="15" x14ac:dyDescent="0.2">
      <c r="B22" s="12" t="s">
        <v>80</v>
      </c>
      <c r="C22" s="69">
        <f>SUM(C19:C21)</f>
        <v>15000</v>
      </c>
      <c r="D22" s="69">
        <f>SUM(D19:D21)</f>
        <v>15000</v>
      </c>
      <c r="E22" s="69">
        <f t="shared" ref="E22:N22" si="2">SUM(E19:E21)</f>
        <v>15000</v>
      </c>
      <c r="F22" s="69">
        <f t="shared" si="2"/>
        <v>15000</v>
      </c>
      <c r="G22" s="69">
        <f t="shared" si="2"/>
        <v>15000</v>
      </c>
      <c r="H22" s="69">
        <f t="shared" si="2"/>
        <v>21000</v>
      </c>
      <c r="I22" s="69">
        <f t="shared" si="2"/>
        <v>21000</v>
      </c>
      <c r="J22" s="69">
        <f t="shared" si="2"/>
        <v>21000</v>
      </c>
      <c r="K22" s="69">
        <f t="shared" si="2"/>
        <v>21000</v>
      </c>
      <c r="L22" s="69">
        <f t="shared" si="2"/>
        <v>21000</v>
      </c>
      <c r="M22" s="69">
        <f t="shared" si="2"/>
        <v>21000</v>
      </c>
      <c r="N22" s="69">
        <f t="shared" si="2"/>
        <v>30000</v>
      </c>
      <c r="O22" s="69">
        <f t="shared" si="0"/>
        <v>231000</v>
      </c>
    </row>
    <row r="23" spans="2:15" ht="15" x14ac:dyDescent="0.2">
      <c r="B23" s="62" t="s">
        <v>81</v>
      </c>
      <c r="C23" s="73"/>
      <c r="D23" s="74"/>
      <c r="E23" s="73"/>
      <c r="F23" s="74"/>
      <c r="G23" s="73"/>
      <c r="H23" s="74"/>
      <c r="I23" s="73"/>
      <c r="J23" s="74"/>
      <c r="K23" s="73"/>
      <c r="L23" s="74"/>
      <c r="M23" s="73"/>
      <c r="N23" s="74"/>
      <c r="O23" s="73"/>
    </row>
    <row r="24" spans="2:15" ht="16" customHeight="1" x14ac:dyDescent="0.2">
      <c r="B24" s="40" t="s">
        <v>37</v>
      </c>
      <c r="C24" s="75">
        <f>C14*Costos_Operativos!$F$17</f>
        <v>5000</v>
      </c>
      <c r="D24" s="75">
        <f>D14*Costos_Operativos!$F$17</f>
        <v>5000</v>
      </c>
      <c r="E24" s="75">
        <f>E14*Costos_Operativos!$F$17</f>
        <v>5000</v>
      </c>
      <c r="F24" s="75">
        <f>F14*Costos_Operativos!$F$17</f>
        <v>5000</v>
      </c>
      <c r="G24" s="75">
        <f>G14*Costos_Operativos!$F$17</f>
        <v>5000</v>
      </c>
      <c r="H24" s="75">
        <f>H14*Costos_Operativos!$F$17</f>
        <v>7000</v>
      </c>
      <c r="I24" s="75">
        <f>I14*Costos_Operativos!$F$17</f>
        <v>7000</v>
      </c>
      <c r="J24" s="75">
        <f>J14*Costos_Operativos!$F$17</f>
        <v>7000</v>
      </c>
      <c r="K24" s="75">
        <f>K14*Costos_Operativos!$F$17</f>
        <v>7000</v>
      </c>
      <c r="L24" s="75">
        <f>L14*Costos_Operativos!$F$17</f>
        <v>7000</v>
      </c>
      <c r="M24" s="75">
        <f>M14*Costos_Operativos!$F$17</f>
        <v>7000</v>
      </c>
      <c r="N24" s="75">
        <f>N14*Costos_Operativos!$F$17</f>
        <v>10000</v>
      </c>
      <c r="O24" s="69">
        <f t="shared" si="0"/>
        <v>77000</v>
      </c>
    </row>
    <row r="25" spans="2:15" ht="16" customHeight="1" x14ac:dyDescent="0.35">
      <c r="B25" s="40" t="s">
        <v>38</v>
      </c>
      <c r="C25" s="75">
        <f>C15*Costos_Operativos!$I$17</f>
        <v>0</v>
      </c>
      <c r="D25" s="75">
        <f>D15*Costos_Operativos!$I$17</f>
        <v>0</v>
      </c>
      <c r="E25" s="75">
        <f>E15*Costos_Operativos!$I$17</f>
        <v>0</v>
      </c>
      <c r="F25" s="75">
        <f>F15*Costos_Operativos!$I$17</f>
        <v>0</v>
      </c>
      <c r="G25" s="75">
        <f>G15*Costos_Operativos!$I$17</f>
        <v>0</v>
      </c>
      <c r="H25" s="75">
        <f>H15*Costos_Operativos!$I$17</f>
        <v>0</v>
      </c>
      <c r="I25" s="75">
        <f>I15*Costos_Operativos!$I$17</f>
        <v>0</v>
      </c>
      <c r="J25" s="75">
        <f>J15*Costos_Operativos!$I$17</f>
        <v>0</v>
      </c>
      <c r="K25" s="75">
        <f>K15*Costos_Operativos!$I$17</f>
        <v>0</v>
      </c>
      <c r="L25" s="75">
        <f>L15*Costos_Operativos!$I$17</f>
        <v>0</v>
      </c>
      <c r="M25" s="75">
        <f>M15*Costos_Operativos!$I$17</f>
        <v>0</v>
      </c>
      <c r="N25" s="75">
        <f>N15*Costos_Operativos!$I$17</f>
        <v>0</v>
      </c>
      <c r="O25" s="69">
        <f t="shared" si="0"/>
        <v>0</v>
      </c>
    </row>
    <row r="26" spans="2:15" ht="16" customHeight="1" x14ac:dyDescent="0.35">
      <c r="B26" s="40" t="s">
        <v>39</v>
      </c>
      <c r="C26" s="75">
        <f>C16*Costos_Operativos!$L$17</f>
        <v>0</v>
      </c>
      <c r="D26" s="75">
        <f>D16*Costos_Operativos!$L$17</f>
        <v>0</v>
      </c>
      <c r="E26" s="75">
        <f>E16*Costos_Operativos!$L$17</f>
        <v>0</v>
      </c>
      <c r="F26" s="75">
        <f>F16*Costos_Operativos!$L$17</f>
        <v>0</v>
      </c>
      <c r="G26" s="75">
        <f>G16*Costos_Operativos!$L$17</f>
        <v>0</v>
      </c>
      <c r="H26" s="75">
        <f>H16*Costos_Operativos!$L$17</f>
        <v>0</v>
      </c>
      <c r="I26" s="75">
        <f>I16*Costos_Operativos!$L$17</f>
        <v>0</v>
      </c>
      <c r="J26" s="75">
        <f>J16*Costos_Operativos!$L$17</f>
        <v>0</v>
      </c>
      <c r="K26" s="75">
        <f>K16*Costos_Operativos!$L$17</f>
        <v>0</v>
      </c>
      <c r="L26" s="75">
        <f>L16*Costos_Operativos!$L$17</f>
        <v>0</v>
      </c>
      <c r="M26" s="75">
        <f>M16*Costos_Operativos!$L$17</f>
        <v>0</v>
      </c>
      <c r="N26" s="75">
        <f>N16*Costos_Operativos!$L$17</f>
        <v>0</v>
      </c>
      <c r="O26" s="69">
        <f t="shared" si="0"/>
        <v>0</v>
      </c>
    </row>
    <row r="27" spans="2:15" ht="15" thickBot="1" x14ac:dyDescent="0.4">
      <c r="B27" s="13" t="s">
        <v>12</v>
      </c>
      <c r="C27" s="76">
        <f>SUM(C24:C26)</f>
        <v>5000</v>
      </c>
      <c r="D27" s="77">
        <f t="shared" ref="D27:N27" si="3">SUM(D24:D26)</f>
        <v>5000</v>
      </c>
      <c r="E27" s="76">
        <f t="shared" si="3"/>
        <v>5000</v>
      </c>
      <c r="F27" s="77">
        <f t="shared" si="3"/>
        <v>5000</v>
      </c>
      <c r="G27" s="76">
        <f t="shared" si="3"/>
        <v>5000</v>
      </c>
      <c r="H27" s="77">
        <f t="shared" si="3"/>
        <v>7000</v>
      </c>
      <c r="I27" s="76">
        <f t="shared" si="3"/>
        <v>7000</v>
      </c>
      <c r="J27" s="77">
        <f t="shared" si="3"/>
        <v>7000</v>
      </c>
      <c r="K27" s="76">
        <f t="shared" si="3"/>
        <v>7000</v>
      </c>
      <c r="L27" s="77">
        <f t="shared" si="3"/>
        <v>7000</v>
      </c>
      <c r="M27" s="76">
        <f t="shared" si="3"/>
        <v>7000</v>
      </c>
      <c r="N27" s="77">
        <f t="shared" si="3"/>
        <v>10000</v>
      </c>
      <c r="O27" s="76">
        <f t="shared" si="0"/>
        <v>77000</v>
      </c>
    </row>
    <row r="30" spans="2:15" x14ac:dyDescent="0.35">
      <c r="B30" s="186" t="s">
        <v>35</v>
      </c>
      <c r="C30" s="186"/>
      <c r="D30" s="186"/>
    </row>
    <row r="31" spans="2:15" x14ac:dyDescent="0.3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3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6" spans="2:2" x14ac:dyDescent="0.35">
      <c r="B36" s="2"/>
    </row>
    <row r="40" spans="2:2" x14ac:dyDescent="0.35">
      <c r="B40" s="2"/>
    </row>
  </sheetData>
  <mergeCells count="10">
    <mergeCell ref="A2:A3"/>
    <mergeCell ref="B30:D30"/>
    <mergeCell ref="B12:B13"/>
    <mergeCell ref="O12:O13"/>
    <mergeCell ref="C2:C3"/>
    <mergeCell ref="F2:F3"/>
    <mergeCell ref="I2:I3"/>
    <mergeCell ref="L2:L3"/>
    <mergeCell ref="B8:H10"/>
    <mergeCell ref="N2:N3"/>
  </mergeCells>
  <hyperlinks>
    <hyperlink ref="B30:D30" location="'Presupuesto Integral'!A1" display="Volver al Presupuesto Integral"/>
    <hyperlink ref="I6" r:id="rId1"/>
    <hyperlink ref="C2" r:id="rId2" location="Inversión_Inicial!A1" display="applewebdata://B757CE31-D1A8-4307-BE12-0AA6BC17EE8B/ - Inversión_Inicial!A1"/>
    <hyperlink ref="F2" r:id="rId3" location="Punto_Equilibrio!A1" display="applewebdata://B757CE31-D1A8-4307-BE12-0AA6BC17EE8B/ - Punto_Equilibrio!A1"/>
    <hyperlink ref="I2" location="'Presupuesto de Ventas'!A1" display="'Presupuesto de Ventas'!A1"/>
    <hyperlink ref="L2" location="'Presupuesto Integral'!A1" display="'Presupuesto Integral'!A1"/>
    <hyperlink ref="N2" location="'Presupuesto Integral'!A1" display="'Presupuesto Integral'!A1"/>
    <hyperlink ref="A2" r:id="rId4" location="Inversión_Inicial!A1" display="applewebdata://B757CE31-D1A8-4307-BE12-0AA6BC17EE8B/ - Inversión_Inicial!A1"/>
    <hyperlink ref="N2:N3" location="Evaluación_Financiera!A1" display="Paso 6 Evaluación Financiera"/>
    <hyperlink ref="A2:A3" location="Inversión_Inicial!A1" display="Paso 1 Inversión"/>
    <hyperlink ref="C2:C3" location="Costos_Operativos!A1" display="Paso  2 Costos"/>
    <hyperlink ref="F2:F3" location="Punto_Equilibrio!A1" display="Paso 3 Equilibrio"/>
  </hyperlinks>
  <pageMargins left="0.7" right="0.7" top="0.75" bottom="0.75" header="0.3" footer="0.3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C1" zoomScale="125" zoomScaleNormal="125" workbookViewId="0">
      <selection activeCell="N2" sqref="N2:N3"/>
    </sheetView>
  </sheetViews>
  <sheetFormatPr baseColWidth="10" defaultRowHeight="14.5" x14ac:dyDescent="0.35"/>
  <cols>
    <col min="2" max="2" width="20.36328125" customWidth="1"/>
    <col min="3" max="11" width="9.81640625" customWidth="1"/>
    <col min="12" max="12" width="11.6328125" customWidth="1"/>
    <col min="13" max="14" width="9.81640625" customWidth="1"/>
    <col min="15" max="15" width="11.453125" style="1"/>
  </cols>
  <sheetData>
    <row r="1" spans="1:15" ht="16" thickBot="1" x14ac:dyDescent="0.25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ht="18.5" x14ac:dyDescent="0.45">
      <c r="A2" s="162" t="s">
        <v>90</v>
      </c>
      <c r="B2" s="103"/>
      <c r="C2" s="162" t="s">
        <v>91</v>
      </c>
      <c r="D2" s="103"/>
      <c r="E2" s="103"/>
      <c r="F2" s="162" t="s">
        <v>87</v>
      </c>
      <c r="G2" s="103"/>
      <c r="H2" s="103"/>
      <c r="I2" s="162" t="s">
        <v>88</v>
      </c>
      <c r="J2" s="103"/>
      <c r="K2" s="103"/>
      <c r="L2" s="162" t="s">
        <v>89</v>
      </c>
      <c r="M2" s="103"/>
      <c r="N2" s="162" t="s">
        <v>92</v>
      </c>
      <c r="O2" s="103"/>
    </row>
    <row r="3" spans="1:15" ht="19" thickBot="1" x14ac:dyDescent="0.5">
      <c r="A3" s="163"/>
      <c r="B3" s="103"/>
      <c r="C3" s="163"/>
      <c r="D3" s="103"/>
      <c r="E3" s="103"/>
      <c r="F3" s="163"/>
      <c r="G3" s="103"/>
      <c r="H3" s="103"/>
      <c r="I3" s="163"/>
      <c r="J3" s="103"/>
      <c r="K3" s="103"/>
      <c r="L3" s="163"/>
      <c r="M3" s="103"/>
      <c r="N3" s="163"/>
      <c r="O3" s="103"/>
    </row>
    <row r="4" spans="1:15" ht="19" x14ac:dyDescent="0.25">
      <c r="A4" s="102"/>
      <c r="B4" s="102"/>
      <c r="C4" s="100"/>
      <c r="D4" s="102"/>
      <c r="E4" s="102"/>
      <c r="F4" s="100"/>
      <c r="G4" s="102"/>
      <c r="H4" s="102"/>
      <c r="I4" s="100"/>
      <c r="J4" s="102"/>
      <c r="K4" s="102"/>
      <c r="L4" s="100"/>
      <c r="M4" s="102"/>
      <c r="N4" s="102"/>
      <c r="O4" s="102"/>
    </row>
    <row r="6" spans="1:15" ht="21" x14ac:dyDescent="0.25">
      <c r="B6" s="63" t="s">
        <v>82</v>
      </c>
      <c r="C6" s="63"/>
      <c r="D6" s="63"/>
      <c r="E6" s="63"/>
      <c r="I6" s="64" t="s">
        <v>54</v>
      </c>
    </row>
    <row r="7" spans="1:15" ht="16" thickBot="1" x14ac:dyDescent="0.25"/>
    <row r="8" spans="1:15" x14ac:dyDescent="0.35">
      <c r="B8" s="168" t="s">
        <v>85</v>
      </c>
      <c r="C8" s="169"/>
      <c r="D8" s="169"/>
      <c r="E8" s="169"/>
      <c r="F8" s="169"/>
      <c r="G8" s="169"/>
      <c r="H8" s="170"/>
    </row>
    <row r="9" spans="1:15" x14ac:dyDescent="0.35">
      <c r="B9" s="171"/>
      <c r="C9" s="172"/>
      <c r="D9" s="172"/>
      <c r="E9" s="172"/>
      <c r="F9" s="172"/>
      <c r="G9" s="172"/>
      <c r="H9" s="173"/>
    </row>
    <row r="10" spans="1:15" ht="15" thickBot="1" x14ac:dyDescent="0.4">
      <c r="B10" s="174"/>
      <c r="C10" s="175"/>
      <c r="D10" s="175"/>
      <c r="E10" s="175"/>
      <c r="F10" s="175"/>
      <c r="G10" s="175"/>
      <c r="H10" s="176"/>
    </row>
    <row r="12" spans="1:15" ht="21" x14ac:dyDescent="0.25">
      <c r="B12" s="192" t="s">
        <v>36</v>
      </c>
      <c r="C12" s="192"/>
      <c r="D12" s="3"/>
      <c r="E12" s="3"/>
      <c r="F12" s="3"/>
      <c r="G12" s="3"/>
      <c r="H12" s="3"/>
      <c r="I12" s="3"/>
    </row>
    <row r="13" spans="1:15" ht="16" thickBot="1" x14ac:dyDescent="0.25"/>
    <row r="14" spans="1:15" x14ac:dyDescent="0.35">
      <c r="B14" s="187"/>
      <c r="C14" s="6" t="s">
        <v>0</v>
      </c>
      <c r="D14" s="8" t="s">
        <v>1</v>
      </c>
      <c r="E14" s="6" t="s">
        <v>2</v>
      </c>
      <c r="F14" s="8" t="s">
        <v>3</v>
      </c>
      <c r="G14" s="6" t="s">
        <v>4</v>
      </c>
      <c r="H14" s="8" t="s">
        <v>5</v>
      </c>
      <c r="I14" s="6" t="s">
        <v>6</v>
      </c>
      <c r="J14" s="8" t="s">
        <v>7</v>
      </c>
      <c r="K14" s="6" t="s">
        <v>8</v>
      </c>
      <c r="L14" s="8" t="s">
        <v>9</v>
      </c>
      <c r="M14" s="6" t="s">
        <v>10</v>
      </c>
      <c r="N14" s="10" t="s">
        <v>11</v>
      </c>
      <c r="O14" s="6" t="s">
        <v>25</v>
      </c>
    </row>
    <row r="15" spans="1:15" ht="15" thickBot="1" x14ac:dyDescent="0.4">
      <c r="B15" s="191"/>
      <c r="C15" s="15" t="s">
        <v>24</v>
      </c>
      <c r="D15" s="16" t="s">
        <v>13</v>
      </c>
      <c r="E15" s="15" t="s">
        <v>14</v>
      </c>
      <c r="F15" s="16" t="s">
        <v>15</v>
      </c>
      <c r="G15" s="15" t="s">
        <v>16</v>
      </c>
      <c r="H15" s="16" t="s">
        <v>17</v>
      </c>
      <c r="I15" s="15" t="s">
        <v>18</v>
      </c>
      <c r="J15" s="16" t="s">
        <v>19</v>
      </c>
      <c r="K15" s="15" t="s">
        <v>20</v>
      </c>
      <c r="L15" s="16" t="s">
        <v>21</v>
      </c>
      <c r="M15" s="15" t="s">
        <v>22</v>
      </c>
      <c r="N15" s="17" t="s">
        <v>23</v>
      </c>
      <c r="O15" s="15"/>
    </row>
    <row r="16" spans="1:15" ht="15" x14ac:dyDescent="0.2">
      <c r="B16" s="18" t="s">
        <v>26</v>
      </c>
      <c r="C16" s="78">
        <f>'Presupuesto de Ventas'!C22</f>
        <v>15000</v>
      </c>
      <c r="D16" s="78">
        <f>'Presupuesto de Ventas'!D22</f>
        <v>15000</v>
      </c>
      <c r="E16" s="78">
        <f>'Presupuesto de Ventas'!E22</f>
        <v>15000</v>
      </c>
      <c r="F16" s="78">
        <f>'Presupuesto de Ventas'!F22</f>
        <v>15000</v>
      </c>
      <c r="G16" s="78">
        <f>'Presupuesto de Ventas'!G22</f>
        <v>15000</v>
      </c>
      <c r="H16" s="78">
        <f>'Presupuesto de Ventas'!H22</f>
        <v>21000</v>
      </c>
      <c r="I16" s="78">
        <f>'Presupuesto de Ventas'!I22</f>
        <v>21000</v>
      </c>
      <c r="J16" s="78">
        <f>'Presupuesto de Ventas'!J22</f>
        <v>21000</v>
      </c>
      <c r="K16" s="78">
        <f>'Presupuesto de Ventas'!K22</f>
        <v>21000</v>
      </c>
      <c r="L16" s="78">
        <f>'Presupuesto de Ventas'!L22</f>
        <v>21000</v>
      </c>
      <c r="M16" s="78">
        <f>'Presupuesto de Ventas'!M22</f>
        <v>21000</v>
      </c>
      <c r="N16" s="78">
        <f>'Presupuesto de Ventas'!N22</f>
        <v>30000</v>
      </c>
      <c r="O16" s="78">
        <f>SUM(C16:N16)</f>
        <v>231000</v>
      </c>
    </row>
    <row r="17" spans="2:15" ht="16" thickBot="1" x14ac:dyDescent="0.25">
      <c r="B17" s="5" t="s">
        <v>27</v>
      </c>
      <c r="C17" s="76">
        <f>'Presupuesto de Ventas'!C27</f>
        <v>5000</v>
      </c>
      <c r="D17" s="77">
        <f>'Presupuesto de Ventas'!D27</f>
        <v>5000</v>
      </c>
      <c r="E17" s="76">
        <f>'Presupuesto de Ventas'!E27</f>
        <v>5000</v>
      </c>
      <c r="F17" s="77">
        <f>'Presupuesto de Ventas'!F27</f>
        <v>5000</v>
      </c>
      <c r="G17" s="76">
        <f>'Presupuesto de Ventas'!G27</f>
        <v>5000</v>
      </c>
      <c r="H17" s="77">
        <f>'Presupuesto de Ventas'!H27</f>
        <v>7000</v>
      </c>
      <c r="I17" s="76">
        <f>'Presupuesto de Ventas'!I27</f>
        <v>7000</v>
      </c>
      <c r="J17" s="77">
        <f>'Presupuesto de Ventas'!J27</f>
        <v>7000</v>
      </c>
      <c r="K17" s="76">
        <f>'Presupuesto de Ventas'!K27</f>
        <v>7000</v>
      </c>
      <c r="L17" s="77">
        <f>'Presupuesto de Ventas'!L27</f>
        <v>7000</v>
      </c>
      <c r="M17" s="76">
        <f>'Presupuesto de Ventas'!M27</f>
        <v>7000</v>
      </c>
      <c r="N17" s="77">
        <f>'Presupuesto de Ventas'!N27</f>
        <v>10000</v>
      </c>
      <c r="O17" s="76">
        <f>SUM(C17:N17)</f>
        <v>77000</v>
      </c>
    </row>
    <row r="18" spans="2:15" ht="16" thickBot="1" x14ac:dyDescent="0.25">
      <c r="B18" s="19" t="s">
        <v>28</v>
      </c>
      <c r="C18" s="79">
        <f>C16-C17</f>
        <v>10000</v>
      </c>
      <c r="D18" s="80">
        <f t="shared" ref="D18:N18" si="0">D16-D17</f>
        <v>10000</v>
      </c>
      <c r="E18" s="79">
        <f t="shared" si="0"/>
        <v>10000</v>
      </c>
      <c r="F18" s="80">
        <f t="shared" si="0"/>
        <v>10000</v>
      </c>
      <c r="G18" s="79">
        <f t="shared" si="0"/>
        <v>10000</v>
      </c>
      <c r="H18" s="80">
        <f t="shared" si="0"/>
        <v>14000</v>
      </c>
      <c r="I18" s="79">
        <f t="shared" si="0"/>
        <v>14000</v>
      </c>
      <c r="J18" s="80">
        <f t="shared" si="0"/>
        <v>14000</v>
      </c>
      <c r="K18" s="79">
        <f t="shared" si="0"/>
        <v>14000</v>
      </c>
      <c r="L18" s="80">
        <f t="shared" si="0"/>
        <v>14000</v>
      </c>
      <c r="M18" s="79">
        <f t="shared" si="0"/>
        <v>14000</v>
      </c>
      <c r="N18" s="80">
        <f t="shared" si="0"/>
        <v>20000</v>
      </c>
      <c r="O18" s="79">
        <f>SUM(C18:N18)</f>
        <v>154000</v>
      </c>
    </row>
    <row r="19" spans="2:15" ht="16" thickBot="1" x14ac:dyDescent="0.25">
      <c r="B19" s="4" t="s">
        <v>29</v>
      </c>
      <c r="C19" s="68">
        <v>2000</v>
      </c>
      <c r="D19" s="68">
        <v>2000</v>
      </c>
      <c r="E19" s="68">
        <v>2000</v>
      </c>
      <c r="F19" s="68">
        <v>2000</v>
      </c>
      <c r="G19" s="68">
        <v>2000</v>
      </c>
      <c r="H19" s="84">
        <v>2500</v>
      </c>
      <c r="I19" s="84">
        <v>2500</v>
      </c>
      <c r="J19" s="84">
        <v>2500</v>
      </c>
      <c r="K19" s="84">
        <v>2500</v>
      </c>
      <c r="L19" s="84">
        <v>2500</v>
      </c>
      <c r="M19" s="68">
        <v>3000</v>
      </c>
      <c r="N19" s="68">
        <v>3000</v>
      </c>
      <c r="O19" s="81">
        <f>SUM(C19:N19)</f>
        <v>28500</v>
      </c>
    </row>
    <row r="20" spans="2:15" ht="16" thickBot="1" x14ac:dyDescent="0.25">
      <c r="B20" s="95" t="s">
        <v>86</v>
      </c>
      <c r="C20" s="96"/>
      <c r="D20" s="97"/>
      <c r="E20" s="96"/>
      <c r="F20" s="97"/>
      <c r="G20" s="96"/>
      <c r="H20" s="97"/>
      <c r="I20" s="96"/>
      <c r="J20" s="97"/>
      <c r="K20" s="96"/>
      <c r="L20" s="97"/>
      <c r="M20" s="96"/>
      <c r="N20" s="97"/>
      <c r="O20" s="96"/>
    </row>
    <row r="21" spans="2:15" ht="16" thickBot="1" x14ac:dyDescent="0.25">
      <c r="B21" s="38" t="s">
        <v>41</v>
      </c>
      <c r="C21" s="82">
        <f>Costos_Operativos!$C$14</f>
        <v>0</v>
      </c>
      <c r="D21" s="82">
        <f>Costos_Operativos!$C$14</f>
        <v>0</v>
      </c>
      <c r="E21" s="82">
        <f>Costos_Operativos!$C$14</f>
        <v>0</v>
      </c>
      <c r="F21" s="82">
        <f>Costos_Operativos!$C$14</f>
        <v>0</v>
      </c>
      <c r="G21" s="82">
        <f>Costos_Operativos!$C$14</f>
        <v>0</v>
      </c>
      <c r="H21" s="82">
        <f>Costos_Operativos!$C$14</f>
        <v>0</v>
      </c>
      <c r="I21" s="82">
        <f>Costos_Operativos!$C$14</f>
        <v>0</v>
      </c>
      <c r="J21" s="82">
        <f>Costos_Operativos!$C$14</f>
        <v>0</v>
      </c>
      <c r="K21" s="82">
        <f>Costos_Operativos!$C$14</f>
        <v>0</v>
      </c>
      <c r="L21" s="82">
        <f>Costos_Operativos!$C$14</f>
        <v>0</v>
      </c>
      <c r="M21" s="82">
        <f>Costos_Operativos!$C$14</f>
        <v>0</v>
      </c>
      <c r="N21" s="82">
        <f>Costos_Operativos!$C$14</f>
        <v>0</v>
      </c>
      <c r="O21" s="78">
        <f t="shared" ref="O21:O28" si="1">SUM(C21:N21)</f>
        <v>0</v>
      </c>
    </row>
    <row r="22" spans="2:15" ht="15" x14ac:dyDescent="0.2">
      <c r="B22" s="39" t="s">
        <v>30</v>
      </c>
      <c r="C22" s="83">
        <f>Costos_Operativos!$C$15</f>
        <v>0</v>
      </c>
      <c r="D22" s="83">
        <f>Costos_Operativos!$C$15</f>
        <v>0</v>
      </c>
      <c r="E22" s="83">
        <f>Costos_Operativos!$C$15</f>
        <v>0</v>
      </c>
      <c r="F22" s="83">
        <f>Costos_Operativos!$C$15</f>
        <v>0</v>
      </c>
      <c r="G22" s="83">
        <f>Costos_Operativos!$C$15</f>
        <v>0</v>
      </c>
      <c r="H22" s="83">
        <f>Costos_Operativos!$C$15</f>
        <v>0</v>
      </c>
      <c r="I22" s="83">
        <f>Costos_Operativos!$C$15</f>
        <v>0</v>
      </c>
      <c r="J22" s="83">
        <f>Costos_Operativos!$C$15</f>
        <v>0</v>
      </c>
      <c r="K22" s="83">
        <f>Costos_Operativos!$C$15</f>
        <v>0</v>
      </c>
      <c r="L22" s="83">
        <f>Costos_Operativos!$C$15</f>
        <v>0</v>
      </c>
      <c r="M22" s="83">
        <f>Costos_Operativos!$C$15</f>
        <v>0</v>
      </c>
      <c r="N22" s="83">
        <f>Costos_Operativos!$C$15</f>
        <v>0</v>
      </c>
      <c r="O22" s="78">
        <f t="shared" si="1"/>
        <v>0</v>
      </c>
    </row>
    <row r="23" spans="2:15" ht="15" x14ac:dyDescent="0.2">
      <c r="B23" s="40" t="s">
        <v>40</v>
      </c>
      <c r="C23" s="75">
        <f>Costos_Operativos!$C$16</f>
        <v>4500</v>
      </c>
      <c r="D23" s="75">
        <f>Costos_Operativos!$C$16</f>
        <v>4500</v>
      </c>
      <c r="E23" s="75">
        <f>Costos_Operativos!$C$16</f>
        <v>4500</v>
      </c>
      <c r="F23" s="75">
        <f>Costos_Operativos!$C$16</f>
        <v>4500</v>
      </c>
      <c r="G23" s="75">
        <f>Costos_Operativos!$C$16</f>
        <v>4500</v>
      </c>
      <c r="H23" s="75">
        <f>Costos_Operativos!$C$16</f>
        <v>4500</v>
      </c>
      <c r="I23" s="75">
        <f>Costos_Operativos!$C$16</f>
        <v>4500</v>
      </c>
      <c r="J23" s="75">
        <f>Costos_Operativos!$C$16</f>
        <v>4500</v>
      </c>
      <c r="K23" s="75">
        <f>Costos_Operativos!$C$16</f>
        <v>4500</v>
      </c>
      <c r="L23" s="75">
        <f>Costos_Operativos!$C$16</f>
        <v>4500</v>
      </c>
      <c r="M23" s="75">
        <f>Costos_Operativos!$C$16</f>
        <v>4500</v>
      </c>
      <c r="N23" s="75">
        <f>Costos_Operativos!$C$16</f>
        <v>4500</v>
      </c>
      <c r="O23" s="69">
        <f t="shared" si="1"/>
        <v>54000</v>
      </c>
    </row>
    <row r="24" spans="2:15" ht="15" x14ac:dyDescent="0.2">
      <c r="B24" s="4" t="s">
        <v>31</v>
      </c>
      <c r="C24" s="68">
        <v>0</v>
      </c>
      <c r="D24" s="84"/>
      <c r="E24" s="68"/>
      <c r="F24" s="84"/>
      <c r="G24" s="68"/>
      <c r="H24" s="84"/>
      <c r="I24" s="68"/>
      <c r="J24" s="84"/>
      <c r="K24" s="68"/>
      <c r="L24" s="84"/>
      <c r="M24" s="68"/>
      <c r="N24" s="85"/>
      <c r="O24" s="69">
        <f t="shared" si="1"/>
        <v>0</v>
      </c>
    </row>
    <row r="25" spans="2:15" x14ac:dyDescent="0.35">
      <c r="B25" s="22" t="s">
        <v>67</v>
      </c>
      <c r="C25" s="86">
        <v>1500</v>
      </c>
      <c r="D25" s="86">
        <v>1500</v>
      </c>
      <c r="E25" s="86">
        <v>1500</v>
      </c>
      <c r="F25" s="86">
        <v>1500</v>
      </c>
      <c r="G25" s="86">
        <v>1500</v>
      </c>
      <c r="H25" s="87">
        <v>2000</v>
      </c>
      <c r="I25" s="87">
        <v>2000</v>
      </c>
      <c r="J25" s="87">
        <v>2000</v>
      </c>
      <c r="K25" s="87">
        <v>2000</v>
      </c>
      <c r="L25" s="87">
        <v>2000</v>
      </c>
      <c r="M25" s="86">
        <v>2500</v>
      </c>
      <c r="N25" s="86">
        <v>2500</v>
      </c>
      <c r="O25" s="69">
        <f>SUM(C25:M25)</f>
        <v>20000</v>
      </c>
    </row>
    <row r="26" spans="2:15" ht="15" thickBot="1" x14ac:dyDescent="0.4">
      <c r="B26" s="21" t="s">
        <v>32</v>
      </c>
      <c r="C26" s="88">
        <v>1000</v>
      </c>
      <c r="D26" s="88">
        <v>1000</v>
      </c>
      <c r="E26" s="88">
        <v>1000</v>
      </c>
      <c r="F26" s="88">
        <v>1000</v>
      </c>
      <c r="G26" s="88">
        <v>1000</v>
      </c>
      <c r="H26" s="89">
        <v>1500</v>
      </c>
      <c r="I26" s="89">
        <v>1500</v>
      </c>
      <c r="J26" s="89">
        <v>1500</v>
      </c>
      <c r="K26" s="89">
        <v>1500</v>
      </c>
      <c r="L26" s="89">
        <v>1500</v>
      </c>
      <c r="M26" s="88">
        <v>2000</v>
      </c>
      <c r="N26" s="90">
        <v>2000</v>
      </c>
      <c r="O26" s="69">
        <f t="shared" si="1"/>
        <v>16500</v>
      </c>
    </row>
    <row r="27" spans="2:15" ht="15" thickBot="1" x14ac:dyDescent="0.4">
      <c r="B27" s="98" t="s">
        <v>33</v>
      </c>
      <c r="C27" s="91">
        <f t="shared" ref="C27:N27" si="2">SUM(C21:C26)</f>
        <v>7000</v>
      </c>
      <c r="D27" s="92">
        <f t="shared" si="2"/>
        <v>7000</v>
      </c>
      <c r="E27" s="91">
        <f t="shared" si="2"/>
        <v>7000</v>
      </c>
      <c r="F27" s="92">
        <f t="shared" si="2"/>
        <v>7000</v>
      </c>
      <c r="G27" s="91">
        <f t="shared" si="2"/>
        <v>7000</v>
      </c>
      <c r="H27" s="92">
        <f t="shared" si="2"/>
        <v>8000</v>
      </c>
      <c r="I27" s="91">
        <f t="shared" si="2"/>
        <v>8000</v>
      </c>
      <c r="J27" s="92">
        <f t="shared" si="2"/>
        <v>8000</v>
      </c>
      <c r="K27" s="91">
        <f t="shared" si="2"/>
        <v>8000</v>
      </c>
      <c r="L27" s="92">
        <f t="shared" si="2"/>
        <v>8000</v>
      </c>
      <c r="M27" s="91">
        <f t="shared" si="2"/>
        <v>9000</v>
      </c>
      <c r="N27" s="92">
        <f t="shared" si="2"/>
        <v>9000</v>
      </c>
      <c r="O27" s="76">
        <f t="shared" si="1"/>
        <v>93000</v>
      </c>
    </row>
    <row r="28" spans="2:15" ht="15" thickBot="1" x14ac:dyDescent="0.4">
      <c r="B28" s="20" t="s">
        <v>34</v>
      </c>
      <c r="C28" s="91">
        <f t="shared" ref="C28:N28" si="3">+C18+C19-C27</f>
        <v>5000</v>
      </c>
      <c r="D28" s="92">
        <f t="shared" si="3"/>
        <v>5000</v>
      </c>
      <c r="E28" s="91">
        <f t="shared" si="3"/>
        <v>5000</v>
      </c>
      <c r="F28" s="92">
        <f t="shared" si="3"/>
        <v>5000</v>
      </c>
      <c r="G28" s="91">
        <f t="shared" si="3"/>
        <v>5000</v>
      </c>
      <c r="H28" s="92">
        <f t="shared" si="3"/>
        <v>8500</v>
      </c>
      <c r="I28" s="91">
        <f t="shared" si="3"/>
        <v>8500</v>
      </c>
      <c r="J28" s="92">
        <f t="shared" si="3"/>
        <v>8500</v>
      </c>
      <c r="K28" s="91">
        <f t="shared" si="3"/>
        <v>8500</v>
      </c>
      <c r="L28" s="92">
        <f t="shared" si="3"/>
        <v>8500</v>
      </c>
      <c r="M28" s="91">
        <f t="shared" si="3"/>
        <v>8000</v>
      </c>
      <c r="N28" s="92">
        <f t="shared" si="3"/>
        <v>14000</v>
      </c>
      <c r="O28" s="93">
        <f t="shared" si="1"/>
        <v>89500</v>
      </c>
    </row>
  </sheetData>
  <mergeCells count="9">
    <mergeCell ref="N2:N3"/>
    <mergeCell ref="A2:A3"/>
    <mergeCell ref="L2:L3"/>
    <mergeCell ref="B8:H10"/>
    <mergeCell ref="B14:B15"/>
    <mergeCell ref="B12:C12"/>
    <mergeCell ref="C2:C3"/>
    <mergeCell ref="F2:F3"/>
    <mergeCell ref="I2:I3"/>
  </mergeCells>
  <hyperlinks>
    <hyperlink ref="I6" r:id="rId1"/>
    <hyperlink ref="C2" r:id="rId2" location="Inversión_Inicial!A1" display="applewebdata://B757CE31-D1A8-4307-BE12-0AA6BC17EE8B/ - Inversión_Inicial!A1"/>
    <hyperlink ref="F2" r:id="rId3" location="Punto_Equilibrio!A1" display="applewebdata://B757CE31-D1A8-4307-BE12-0AA6BC17EE8B/ - Punto_Equilibrio!A1"/>
    <hyperlink ref="I2" location="'Presupuesto de Ventas'!A1" display="'Presupuesto de Ventas'!A1"/>
    <hyperlink ref="L2" location="'Presupuesto Integral'!A1" display="'Presupuesto Integral'!A1"/>
    <hyperlink ref="N2" location="'Presupuesto Integral'!A1" display="'Presupuesto Integral'!A1"/>
    <hyperlink ref="A2" r:id="rId4" location="Inversión_Inicial!A1" display="applewebdata://B757CE31-D1A8-4307-BE12-0AA6BC17EE8B/ - Inversión_Inicial!A1"/>
    <hyperlink ref="N2:N3" location="Evaluación_Financiera!A1" display="Paso 6 Evaluación Financiera"/>
    <hyperlink ref="A2:A3" location="Inversión_Inicial!A1" display="Paso 1 Inversión"/>
    <hyperlink ref="C2:C3" location="Costos_Operativos!A1" display="Paso  2 Costos"/>
    <hyperlink ref="F2:F3" location="Punto_Equilibrio!A1" display="Paso 3 Equilibrio"/>
  </hyperlinks>
  <pageMargins left="0.7" right="0.7" top="0.75" bottom="0.75" header="0.3" footer="0.3"/>
  <pageSetup paperSize="9" orientation="portrait" horizontalDpi="0" verticalDpi="0"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zoomScale="125" zoomScaleNormal="125" workbookViewId="0">
      <selection activeCell="A2" sqref="A2:A3"/>
    </sheetView>
  </sheetViews>
  <sheetFormatPr baseColWidth="10" defaultRowHeight="14.5" x14ac:dyDescent="0.35"/>
  <cols>
    <col min="3" max="3" width="12.36328125" customWidth="1"/>
    <col min="6" max="6" width="13.81640625" customWidth="1"/>
    <col min="7" max="7" width="10.36328125" customWidth="1"/>
    <col min="8" max="9" width="15.6328125" customWidth="1"/>
    <col min="10" max="10" width="8.81640625" customWidth="1"/>
    <col min="11" max="11" width="14.81640625" customWidth="1"/>
  </cols>
  <sheetData>
    <row r="1" spans="1:15" ht="16" thickBot="1" x14ac:dyDescent="0.25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ht="18.5" x14ac:dyDescent="0.45">
      <c r="A2" s="162" t="s">
        <v>90</v>
      </c>
      <c r="B2" s="103"/>
      <c r="C2" s="162" t="s">
        <v>91</v>
      </c>
      <c r="D2" s="103"/>
      <c r="E2" s="103"/>
      <c r="F2" s="162" t="s">
        <v>87</v>
      </c>
      <c r="G2" s="103"/>
      <c r="H2" s="103"/>
      <c r="I2" s="162" t="s">
        <v>88</v>
      </c>
      <c r="J2" s="103"/>
      <c r="K2" s="103"/>
      <c r="L2" s="162" t="s">
        <v>89</v>
      </c>
      <c r="M2" s="103"/>
      <c r="N2" s="162" t="s">
        <v>92</v>
      </c>
      <c r="O2" s="103"/>
    </row>
    <row r="3" spans="1:15" ht="19" thickBot="1" x14ac:dyDescent="0.5">
      <c r="A3" s="163"/>
      <c r="B3" s="103"/>
      <c r="C3" s="163"/>
      <c r="D3" s="103"/>
      <c r="E3" s="103"/>
      <c r="F3" s="163"/>
      <c r="G3" s="103"/>
      <c r="H3" s="103"/>
      <c r="I3" s="163"/>
      <c r="J3" s="103"/>
      <c r="K3" s="103"/>
      <c r="L3" s="163"/>
      <c r="M3" s="103"/>
      <c r="N3" s="163"/>
      <c r="O3" s="103"/>
    </row>
    <row r="4" spans="1:15" ht="19" x14ac:dyDescent="0.25">
      <c r="A4" s="102"/>
      <c r="B4" s="102"/>
      <c r="C4" s="100"/>
      <c r="D4" s="102"/>
      <c r="E4" s="102"/>
      <c r="F4" s="100"/>
      <c r="G4" s="102"/>
      <c r="H4" s="102"/>
      <c r="I4" s="100"/>
      <c r="J4" s="102"/>
      <c r="K4" s="102"/>
      <c r="L4" s="100"/>
      <c r="M4" s="102"/>
      <c r="N4" s="102"/>
      <c r="O4" s="102"/>
    </row>
    <row r="6" spans="1:15" ht="31" x14ac:dyDescent="0.7">
      <c r="A6" s="104" t="s">
        <v>93</v>
      </c>
      <c r="E6" s="2"/>
      <c r="F6" s="1"/>
      <c r="G6" s="1"/>
      <c r="L6" s="193"/>
      <c r="M6" s="193"/>
    </row>
    <row r="7" spans="1:15" ht="16" thickBot="1" x14ac:dyDescent="0.25">
      <c r="E7" s="2"/>
      <c r="F7" s="1"/>
      <c r="G7" s="1"/>
    </row>
    <row r="8" spans="1:15" ht="41" thickBot="1" x14ac:dyDescent="0.25">
      <c r="B8" s="112" t="s">
        <v>94</v>
      </c>
      <c r="C8" s="113" t="s">
        <v>95</v>
      </c>
      <c r="E8" s="2"/>
      <c r="F8" s="1"/>
      <c r="G8" s="1"/>
    </row>
    <row r="9" spans="1:15" ht="20" thickBot="1" x14ac:dyDescent="0.3">
      <c r="B9" s="114">
        <v>0</v>
      </c>
      <c r="C9" s="114">
        <f>Inversión_Inicial!E21*-1</f>
        <v>-9700</v>
      </c>
      <c r="E9" s="105" t="s">
        <v>96</v>
      </c>
      <c r="F9" s="214">
        <v>0.35</v>
      </c>
      <c r="G9" s="99"/>
      <c r="H9" s="203" t="s">
        <v>97</v>
      </c>
      <c r="I9" s="204"/>
      <c r="J9" s="94"/>
    </row>
    <row r="10" spans="1:15" ht="20" thickBot="1" x14ac:dyDescent="0.3">
      <c r="B10" s="114">
        <v>1</v>
      </c>
      <c r="C10" s="114">
        <f>'Presupuesto Integral'!C28</f>
        <v>5000</v>
      </c>
      <c r="E10" s="105"/>
      <c r="F10" s="99"/>
      <c r="G10" s="99"/>
      <c r="H10" s="94"/>
      <c r="I10" s="94"/>
      <c r="J10" s="94"/>
    </row>
    <row r="11" spans="1:15" ht="19" thickBot="1" x14ac:dyDescent="0.5">
      <c r="B11" s="114">
        <v>2</v>
      </c>
      <c r="C11" s="114">
        <f>'Presupuesto Integral'!D28</f>
        <v>5000</v>
      </c>
      <c r="E11" s="105"/>
      <c r="F11" s="99"/>
      <c r="G11" s="99"/>
      <c r="H11" s="205" t="str">
        <f>IF(ISBLANK(F12),"Proyecto no Evaluado",IF(F12&gt;0,"El proyecto satisface la tasa exigida, se aconseja realizar el proyecto","El proyecto no satisface la tasa exigida, no se aconseja realizar el proyecto"))</f>
        <v>El proyecto satisface la tasa exigida, se aconseja realizar el proyecto</v>
      </c>
      <c r="I11" s="206"/>
      <c r="J11" s="207"/>
    </row>
    <row r="12" spans="1:15" ht="19" thickBot="1" x14ac:dyDescent="0.5">
      <c r="B12" s="114">
        <v>3</v>
      </c>
      <c r="C12" s="114">
        <f>'Presupuesto Integral'!E28</f>
        <v>5000</v>
      </c>
      <c r="E12" s="105" t="s">
        <v>98</v>
      </c>
      <c r="F12" s="106">
        <f>C9+NPV(F9,C10:C21)</f>
        <v>6284.7771221514049</v>
      </c>
      <c r="G12" s="107"/>
      <c r="H12" s="208"/>
      <c r="I12" s="209"/>
      <c r="J12" s="210"/>
    </row>
    <row r="13" spans="1:15" ht="19" thickBot="1" x14ac:dyDescent="0.5">
      <c r="B13" s="114">
        <v>4</v>
      </c>
      <c r="C13" s="114">
        <f>'Presupuesto Integral'!F28</f>
        <v>5000</v>
      </c>
      <c r="E13" s="105"/>
      <c r="F13" s="99"/>
      <c r="G13" s="99"/>
      <c r="H13" s="211"/>
      <c r="I13" s="212"/>
      <c r="J13" s="213"/>
    </row>
    <row r="14" spans="1:15" ht="20" thickBot="1" x14ac:dyDescent="0.3">
      <c r="B14" s="114">
        <v>5</v>
      </c>
      <c r="C14" s="114">
        <f>'Presupuesto Integral'!G28</f>
        <v>5000</v>
      </c>
      <c r="E14" s="105"/>
      <c r="F14" s="99"/>
      <c r="G14" s="99"/>
      <c r="H14" s="94"/>
      <c r="I14" s="94"/>
      <c r="J14" s="94"/>
    </row>
    <row r="15" spans="1:15" ht="19" thickBot="1" x14ac:dyDescent="0.5">
      <c r="B15" s="114">
        <v>6</v>
      </c>
      <c r="C15" s="114">
        <f>'Presupuesto Integral'!H28</f>
        <v>8500</v>
      </c>
      <c r="E15" s="105" t="s">
        <v>99</v>
      </c>
      <c r="F15" s="108">
        <f>IRR(C9:C21)</f>
        <v>0.55238562847269113</v>
      </c>
      <c r="G15" s="99"/>
      <c r="H15" s="194" t="s">
        <v>109</v>
      </c>
      <c r="I15" s="195"/>
      <c r="J15" s="195"/>
      <c r="K15" s="195"/>
      <c r="L15" s="195"/>
      <c r="M15" s="195"/>
      <c r="N15" s="196"/>
    </row>
    <row r="16" spans="1:15" ht="18.5" x14ac:dyDescent="0.45">
      <c r="B16" s="114">
        <v>7</v>
      </c>
      <c r="C16" s="114">
        <f>'Presupuesto Integral'!I28</f>
        <v>8500</v>
      </c>
      <c r="E16" s="105"/>
      <c r="F16" s="110"/>
      <c r="G16" s="99"/>
      <c r="H16" s="197"/>
      <c r="I16" s="198"/>
      <c r="J16" s="198"/>
      <c r="K16" s="198"/>
      <c r="L16" s="198"/>
      <c r="M16" s="198"/>
      <c r="N16" s="199"/>
    </row>
    <row r="17" spans="2:14" ht="19" thickBot="1" x14ac:dyDescent="0.5">
      <c r="B17" s="114">
        <v>8</v>
      </c>
      <c r="C17" s="114">
        <f>'Presupuesto Integral'!J28</f>
        <v>8500</v>
      </c>
      <c r="E17" s="105"/>
      <c r="F17" s="99"/>
      <c r="G17" s="109"/>
      <c r="H17" s="200"/>
      <c r="I17" s="201"/>
      <c r="J17" s="201"/>
      <c r="K17" s="201"/>
      <c r="L17" s="201"/>
      <c r="M17" s="201"/>
      <c r="N17" s="202"/>
    </row>
    <row r="18" spans="2:14" ht="20" thickBot="1" x14ac:dyDescent="0.3">
      <c r="B18" s="114">
        <v>9</v>
      </c>
      <c r="C18" s="114">
        <f>'Presupuesto Integral'!K28</f>
        <v>8500</v>
      </c>
      <c r="E18" s="105" t="s">
        <v>98</v>
      </c>
      <c r="F18" s="111"/>
      <c r="G18" s="110"/>
      <c r="H18" s="94"/>
      <c r="I18" s="94"/>
      <c r="J18" s="94"/>
    </row>
    <row r="19" spans="2:14" ht="19" x14ac:dyDescent="0.25">
      <c r="B19" s="114">
        <v>10</v>
      </c>
      <c r="C19" s="114">
        <f>'Presupuesto Integral'!L28</f>
        <v>8500</v>
      </c>
      <c r="E19" s="2"/>
      <c r="F19" s="1"/>
      <c r="G19" s="99"/>
      <c r="H19" s="94"/>
      <c r="I19" s="94"/>
      <c r="J19" s="94"/>
    </row>
    <row r="20" spans="2:14" ht="18.5" x14ac:dyDescent="0.45">
      <c r="B20" s="114">
        <v>11</v>
      </c>
      <c r="C20" s="114">
        <f>'Presupuesto Integral'!M28</f>
        <v>8000</v>
      </c>
      <c r="G20" s="110"/>
      <c r="H20" s="94"/>
      <c r="I20" s="94"/>
      <c r="J20" s="94"/>
    </row>
    <row r="21" spans="2:14" ht="18.5" x14ac:dyDescent="0.45">
      <c r="B21" s="114">
        <v>12</v>
      </c>
      <c r="C21" s="114">
        <f>'Presupuesto Integral'!N28</f>
        <v>14000</v>
      </c>
      <c r="G21" s="1"/>
      <c r="H21" s="99"/>
    </row>
  </sheetData>
  <mergeCells count="10">
    <mergeCell ref="A2:A3"/>
    <mergeCell ref="C2:C3"/>
    <mergeCell ref="F2:F3"/>
    <mergeCell ref="I2:I3"/>
    <mergeCell ref="L2:L3"/>
    <mergeCell ref="N2:N3"/>
    <mergeCell ref="L6:M6"/>
    <mergeCell ref="H15:N17"/>
    <mergeCell ref="H9:I9"/>
    <mergeCell ref="H11:J13"/>
  </mergeCells>
  <conditionalFormatting sqref="H11:J13">
    <cfRule type="cellIs" priority="1" operator="equal">
      <formula>"Proyecto no Evaluado"</formula>
    </cfRule>
    <cfRule type="cellIs" dxfId="1" priority="2" operator="equal">
      <formula>"El proyecto no satisface la tasa exigida, no se aconseja realizar el proyecto"</formula>
    </cfRule>
    <cfRule type="cellIs" dxfId="0" priority="3" operator="equal">
      <formula>"El proyecto satisface la tasa exigida, se aconseja realizar el proyecto"</formula>
    </cfRule>
  </conditionalFormatting>
  <hyperlinks>
    <hyperlink ref="C2" r:id="rId1" location="Inversión_Inicial!A1" display="applewebdata://B757CE31-D1A8-4307-BE12-0AA6BC17EE8B/ - Inversión_Inicial!A1"/>
    <hyperlink ref="F2" r:id="rId2" location="Punto_Equilibrio!A1" display="applewebdata://B757CE31-D1A8-4307-BE12-0AA6BC17EE8B/ - Punto_Equilibrio!A1"/>
    <hyperlink ref="I2" location="'Presupuesto de Ventas'!A1" display="'Presupuesto de Ventas'!A1"/>
    <hyperlink ref="L2" location="'Presupuesto Integral'!A1" display="'Presupuesto Integral'!A1"/>
    <hyperlink ref="N2" location="'Presupuesto Integral'!A1" display="'Presupuesto Integral'!A1"/>
    <hyperlink ref="A2" r:id="rId3" location="Inversión_Inicial!A1" display="applewebdata://B757CE31-D1A8-4307-BE12-0AA6BC17EE8B/ - Inversión_Inicial!A1"/>
    <hyperlink ref="N2:N3" location="Evaluación_Financiera!A1" display="Paso 6 Evaluación Financiera"/>
    <hyperlink ref="A2:A3" location="Inversión_Inicial!A1" display="Paso 1 Inversión"/>
    <hyperlink ref="C2:C3" location="Costos_Operativos!A1" display="Paso  2 Costos"/>
    <hyperlink ref="F2:F3" location="Punto_Equilibrio!A1" display="Paso 3 Equilibrio"/>
  </hyperlinks>
  <pageMargins left="0.7" right="0.7" top="0.75" bottom="0.75" header="0.3" footer="0.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Inversión_Inicial</vt:lpstr>
      <vt:lpstr>Costos_Operativos</vt:lpstr>
      <vt:lpstr>Punto_Equilibrio</vt:lpstr>
      <vt:lpstr>Graficar Punto de Equilibrio</vt:lpstr>
      <vt:lpstr>Presupuesto de Ventas</vt:lpstr>
      <vt:lpstr>Presupuesto Integral</vt:lpstr>
      <vt:lpstr>Evaluación_Financiera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Montero</dc:creator>
  <cp:lastModifiedBy>Usuario</cp:lastModifiedBy>
  <dcterms:created xsi:type="dcterms:W3CDTF">2018-11-02T12:49:36Z</dcterms:created>
  <dcterms:modified xsi:type="dcterms:W3CDTF">2023-02-28T19:45:07Z</dcterms:modified>
</cp:coreProperties>
</file>