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2-Desktop- folder\NERC\MCR Level Doc\Task\World Bank DLIs monitoring\WLI Document for upload\Energy Sales by Service Bands Report\"/>
    </mc:Choice>
  </mc:AlternateContent>
  <xr:revisionPtr revIDLastSave="0" documentId="13_ncr:1_{6EC655B2-D2F7-4292-85BC-4114FE8BF504}" xr6:coauthVersionLast="47" xr6:coauthVersionMax="47" xr10:uidLastSave="{00000000-0000-0000-0000-000000000000}"/>
  <bookViews>
    <workbookView xWindow="-120" yWindow="-120" windowWidth="20730" windowHeight="11040" tabRatio="935" activeTab="1" xr2:uid="{00000000-000D-0000-FFFF-FFFF00000000}"/>
  </bookViews>
  <sheets>
    <sheet name="Menu" sheetId="1" r:id="rId1"/>
    <sheet name="Energy Billed (kWh) by Bands" sheetId="3" r:id="rId2"/>
    <sheet name="Billing (Naira) by Band" sheetId="9" r:id="rId3"/>
    <sheet name="Collection (Naira) by Bands" sheetId="10" r:id="rId4"/>
    <sheet name="Yearly Aggregate" sheetId="15" r:id="rId5"/>
    <sheet name="Bands Aggregate" sheetId="7" r:id="rId6"/>
    <sheet name="Charts_Year_Abs" sheetId="8" r:id="rId7"/>
    <sheet name="Charts_Year_Share" sheetId="14" r:id="rId8"/>
  </sheets>
  <definedNames>
    <definedName name="_xlnm._FilterDatabase" localSheetId="5" hidden="1">'Bands Aggregate'!$A$1:$C$45</definedName>
    <definedName name="Abuja" localSheetId="5">'Bands Aggregate'!$C$1</definedName>
    <definedName name="_xlnm.Print_Area" localSheetId="0">Menu!$A$1:$J$23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8" i="10" l="1"/>
  <c r="Y219" i="10"/>
  <c r="Y214" i="10"/>
  <c r="X214" i="10"/>
  <c r="W214" i="10"/>
  <c r="V214" i="10"/>
  <c r="U214" i="10"/>
  <c r="T214" i="10"/>
  <c r="S214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Y210" i="10"/>
  <c r="X210" i="10"/>
  <c r="W210" i="10"/>
  <c r="V210" i="10"/>
  <c r="U210" i="10"/>
  <c r="T210" i="10"/>
  <c r="S210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Y206" i="10"/>
  <c r="X206" i="10"/>
  <c r="W206" i="10"/>
  <c r="V206" i="10"/>
  <c r="U206" i="10"/>
  <c r="T206" i="10"/>
  <c r="S206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Y202" i="10"/>
  <c r="X202" i="10"/>
  <c r="W202" i="10"/>
  <c r="V202" i="10"/>
  <c r="U202" i="10"/>
  <c r="T202" i="10"/>
  <c r="S202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Y198" i="10"/>
  <c r="X198" i="10"/>
  <c r="W198" i="10"/>
  <c r="V198" i="10"/>
  <c r="U198" i="10"/>
  <c r="T198" i="10"/>
  <c r="S198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Y218" i="9"/>
  <c r="Y219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Y218" i="3"/>
  <c r="Y219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Y272" i="10" l="1"/>
  <c r="Y273" i="10" s="1"/>
  <c r="E274" i="15" s="1"/>
  <c r="Y268" i="10"/>
  <c r="E269" i="15" s="1"/>
  <c r="Y264" i="10"/>
  <c r="Y260" i="10"/>
  <c r="Y256" i="10"/>
  <c r="Y252" i="10"/>
  <c r="Y272" i="9"/>
  <c r="Y273" i="9"/>
  <c r="Y268" i="9"/>
  <c r="Y264" i="9"/>
  <c r="Y260" i="9"/>
  <c r="Y256" i="9"/>
  <c r="Y252" i="9"/>
  <c r="Y273" i="3"/>
  <c r="Y272" i="3"/>
  <c r="C274" i="15" s="1"/>
  <c r="Y268" i="3"/>
  <c r="Y264" i="3"/>
  <c r="Y260" i="3"/>
  <c r="Y256" i="3"/>
  <c r="Y252" i="3"/>
  <c r="G224" i="15"/>
  <c r="F224" i="15"/>
  <c r="G170" i="15"/>
  <c r="F170" i="15"/>
  <c r="G6" i="15"/>
  <c r="F6" i="15"/>
  <c r="G305" i="15"/>
  <c r="F305" i="15"/>
  <c r="G278" i="15"/>
  <c r="F278" i="15"/>
  <c r="G251" i="15"/>
  <c r="F251" i="15"/>
  <c r="G197" i="15"/>
  <c r="F197" i="15"/>
  <c r="G142" i="15"/>
  <c r="F142" i="15"/>
  <c r="G115" i="15"/>
  <c r="F115" i="15"/>
  <c r="G88" i="15"/>
  <c r="F88" i="15"/>
  <c r="G61" i="15"/>
  <c r="F61" i="15"/>
  <c r="G34" i="15"/>
  <c r="F34" i="15"/>
  <c r="E305" i="15"/>
  <c r="E278" i="15"/>
  <c r="E251" i="15"/>
  <c r="E224" i="15"/>
  <c r="E197" i="15"/>
  <c r="E170" i="15"/>
  <c r="E142" i="15"/>
  <c r="E115" i="15"/>
  <c r="E88" i="15"/>
  <c r="E61" i="15"/>
  <c r="E34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70" i="15"/>
  <c r="E271" i="15"/>
  <c r="E272" i="15"/>
  <c r="E273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11" i="15"/>
  <c r="E7" i="15"/>
  <c r="E6" i="15"/>
  <c r="D305" i="15"/>
  <c r="D278" i="15"/>
  <c r="D251" i="15"/>
  <c r="D224" i="15"/>
  <c r="D197" i="15"/>
  <c r="D170" i="15"/>
  <c r="D142" i="15"/>
  <c r="D115" i="15"/>
  <c r="D88" i="15"/>
  <c r="D61" i="15"/>
  <c r="D34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11" i="15"/>
  <c r="D7" i="15"/>
  <c r="D6" i="15"/>
  <c r="C305" i="15"/>
  <c r="C278" i="15"/>
  <c r="C251" i="15"/>
  <c r="C224" i="15"/>
  <c r="C197" i="15"/>
  <c r="C170" i="15"/>
  <c r="C142" i="15"/>
  <c r="C115" i="15"/>
  <c r="C88" i="15"/>
  <c r="C61" i="15"/>
  <c r="C3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11" i="15"/>
  <c r="C7" i="15"/>
  <c r="C6" i="15"/>
  <c r="E44" i="8"/>
  <c r="D44" i="8"/>
  <c r="E34" i="8"/>
  <c r="D34" i="8"/>
  <c r="G188" i="15" l="1"/>
  <c r="G180" i="15"/>
  <c r="G172" i="15"/>
  <c r="G192" i="15"/>
  <c r="G184" i="15"/>
  <c r="G176" i="15"/>
  <c r="G62" i="15"/>
  <c r="F155" i="15"/>
  <c r="F147" i="15"/>
  <c r="F116" i="15"/>
  <c r="F104" i="15"/>
  <c r="F163" i="15"/>
  <c r="F159" i="15"/>
  <c r="F151" i="15"/>
  <c r="F105" i="15"/>
  <c r="G279" i="15"/>
  <c r="G271" i="15"/>
  <c r="G267" i="15"/>
  <c r="G263" i="15"/>
  <c r="G259" i="15"/>
  <c r="G255" i="15"/>
  <c r="G247" i="15"/>
  <c r="G243" i="15"/>
  <c r="G239" i="15"/>
  <c r="G235" i="15"/>
  <c r="G231" i="15"/>
  <c r="G227" i="15"/>
  <c r="G145" i="15"/>
  <c r="G135" i="15"/>
  <c r="G131" i="15"/>
  <c r="G127" i="15"/>
  <c r="G123" i="15"/>
  <c r="G119" i="15"/>
  <c r="G111" i="15"/>
  <c r="G107" i="15"/>
  <c r="G103" i="15"/>
  <c r="G99" i="15"/>
  <c r="G95" i="15"/>
  <c r="G91" i="15"/>
  <c r="G83" i="15"/>
  <c r="G79" i="15"/>
  <c r="G75" i="15"/>
  <c r="G71" i="15"/>
  <c r="G67" i="15"/>
  <c r="G63" i="15"/>
  <c r="F217" i="15"/>
  <c r="F209" i="15"/>
  <c r="F201" i="15"/>
  <c r="F107" i="15"/>
  <c r="F53" i="15"/>
  <c r="F45" i="15"/>
  <c r="F132" i="15"/>
  <c r="F120" i="15"/>
  <c r="F96" i="15"/>
  <c r="F80" i="15"/>
  <c r="F72" i="15"/>
  <c r="F252" i="15"/>
  <c r="F136" i="15"/>
  <c r="F124" i="15"/>
  <c r="F100" i="15"/>
  <c r="F84" i="15"/>
  <c r="F68" i="15"/>
  <c r="F128" i="15"/>
  <c r="F108" i="15"/>
  <c r="F92" i="15"/>
  <c r="F76" i="15"/>
  <c r="F64" i="15"/>
  <c r="F273" i="15"/>
  <c r="F269" i="15"/>
  <c r="F265" i="15"/>
  <c r="F261" i="15"/>
  <c r="F257" i="15"/>
  <c r="F253" i="15"/>
  <c r="F245" i="15"/>
  <c r="F241" i="15"/>
  <c r="F237" i="15"/>
  <c r="F233" i="15"/>
  <c r="F229" i="15"/>
  <c r="F225" i="15"/>
  <c r="F191" i="15"/>
  <c r="F187" i="15"/>
  <c r="F183" i="15"/>
  <c r="F179" i="15"/>
  <c r="F175" i="15"/>
  <c r="F171" i="15"/>
  <c r="F143" i="15"/>
  <c r="F109" i="15"/>
  <c r="F89" i="15"/>
  <c r="F213" i="15"/>
  <c r="F205" i="15"/>
  <c r="F193" i="15"/>
  <c r="F189" i="15"/>
  <c r="F185" i="15"/>
  <c r="F181" i="15"/>
  <c r="F177" i="15"/>
  <c r="F173" i="15"/>
  <c r="F165" i="15"/>
  <c r="F161" i="15"/>
  <c r="F157" i="15"/>
  <c r="F153" i="15"/>
  <c r="F149" i="15"/>
  <c r="F111" i="15"/>
  <c r="F103" i="15"/>
  <c r="F83" i="15"/>
  <c r="F79" i="15"/>
  <c r="F75" i="15"/>
  <c r="F71" i="15"/>
  <c r="F67" i="15"/>
  <c r="F63" i="15"/>
  <c r="F57" i="15"/>
  <c r="F49" i="15"/>
  <c r="F41" i="15"/>
  <c r="G301" i="15"/>
  <c r="G297" i="15"/>
  <c r="G293" i="15"/>
  <c r="G289" i="15"/>
  <c r="G285" i="15"/>
  <c r="G281" i="15"/>
  <c r="G273" i="15"/>
  <c r="G269" i="15"/>
  <c r="G265" i="15"/>
  <c r="G261" i="15"/>
  <c r="G257" i="15"/>
  <c r="G253" i="15"/>
  <c r="G245" i="15"/>
  <c r="G241" i="15"/>
  <c r="G237" i="15"/>
  <c r="G233" i="15"/>
  <c r="G229" i="15"/>
  <c r="G225" i="15"/>
  <c r="G215" i="15"/>
  <c r="G211" i="15"/>
  <c r="G207" i="15"/>
  <c r="G203" i="15"/>
  <c r="G199" i="15"/>
  <c r="G191" i="15"/>
  <c r="G187" i="15"/>
  <c r="G183" i="15"/>
  <c r="G179" i="15"/>
  <c r="G175" i="15"/>
  <c r="G171" i="15"/>
  <c r="G163" i="15"/>
  <c r="G159" i="15"/>
  <c r="G155" i="15"/>
  <c r="G151" i="15"/>
  <c r="G147" i="15"/>
  <c r="G143" i="15"/>
  <c r="G137" i="15"/>
  <c r="G133" i="15"/>
  <c r="G129" i="15"/>
  <c r="G125" i="15"/>
  <c r="G121" i="15"/>
  <c r="G117" i="15"/>
  <c r="G109" i="15"/>
  <c r="G105" i="15"/>
  <c r="G101" i="15"/>
  <c r="G97" i="15"/>
  <c r="G93" i="15"/>
  <c r="G89" i="15"/>
  <c r="G81" i="15"/>
  <c r="G77" i="15"/>
  <c r="G73" i="15"/>
  <c r="G69" i="15"/>
  <c r="G65" i="15"/>
  <c r="G55" i="15"/>
  <c r="G51" i="15"/>
  <c r="G47" i="15"/>
  <c r="G43" i="15"/>
  <c r="G39" i="15"/>
  <c r="G35" i="15"/>
  <c r="G29" i="15"/>
  <c r="G25" i="15"/>
  <c r="G21" i="15"/>
  <c r="G17" i="15"/>
  <c r="G13" i="15"/>
  <c r="G9" i="15"/>
  <c r="F81" i="15"/>
  <c r="F77" i="15"/>
  <c r="F73" i="15"/>
  <c r="F69" i="15"/>
  <c r="F65" i="15"/>
  <c r="G300" i="15"/>
  <c r="G296" i="15"/>
  <c r="G292" i="15"/>
  <c r="G288" i="15"/>
  <c r="G284" i="15"/>
  <c r="G280" i="15"/>
  <c r="G272" i="15"/>
  <c r="G268" i="15"/>
  <c r="G264" i="15"/>
  <c r="G260" i="15"/>
  <c r="G256" i="15"/>
  <c r="G252" i="15"/>
  <c r="G244" i="15"/>
  <c r="G240" i="15"/>
  <c r="G236" i="15"/>
  <c r="G232" i="15"/>
  <c r="G228" i="15"/>
  <c r="G218" i="15"/>
  <c r="G214" i="15"/>
  <c r="G210" i="15"/>
  <c r="G206" i="15"/>
  <c r="G202" i="15"/>
  <c r="G198" i="15"/>
  <c r="G190" i="15"/>
  <c r="G186" i="15"/>
  <c r="G182" i="15"/>
  <c r="G178" i="15"/>
  <c r="G174" i="15"/>
  <c r="G166" i="15"/>
  <c r="G162" i="15"/>
  <c r="G158" i="15"/>
  <c r="G154" i="15"/>
  <c r="G150" i="15"/>
  <c r="G146" i="15"/>
  <c r="G136" i="15"/>
  <c r="G132" i="15"/>
  <c r="G128" i="15"/>
  <c r="G124" i="15"/>
  <c r="G120" i="15"/>
  <c r="G116" i="15"/>
  <c r="G108" i="15"/>
  <c r="G104" i="15"/>
  <c r="G100" i="15"/>
  <c r="G96" i="15"/>
  <c r="G92" i="15"/>
  <c r="G84" i="15"/>
  <c r="G80" i="15"/>
  <c r="G76" i="15"/>
  <c r="G72" i="15"/>
  <c r="G68" i="15"/>
  <c r="G64" i="15"/>
  <c r="G54" i="15"/>
  <c r="G50" i="15"/>
  <c r="G46" i="15"/>
  <c r="G42" i="15"/>
  <c r="G38" i="15"/>
  <c r="G28" i="15"/>
  <c r="G24" i="15"/>
  <c r="G20" i="15"/>
  <c r="G16" i="15"/>
  <c r="G12" i="15"/>
  <c r="G8" i="15"/>
  <c r="G164" i="15"/>
  <c r="G160" i="15"/>
  <c r="G156" i="15"/>
  <c r="G152" i="15"/>
  <c r="G148" i="15"/>
  <c r="G110" i="15"/>
  <c r="G82" i="15"/>
  <c r="G78" i="15"/>
  <c r="G74" i="15"/>
  <c r="G70" i="15"/>
  <c r="G66" i="15"/>
  <c r="F7" i="15"/>
  <c r="F298" i="15"/>
  <c r="F294" i="15"/>
  <c r="F290" i="15"/>
  <c r="F286" i="15"/>
  <c r="F282" i="15"/>
  <c r="F274" i="15"/>
  <c r="F138" i="15"/>
  <c r="F134" i="15"/>
  <c r="F130" i="15"/>
  <c r="F126" i="15"/>
  <c r="F122" i="15"/>
  <c r="F118" i="15"/>
  <c r="F110" i="15"/>
  <c r="F106" i="15"/>
  <c r="F102" i="15"/>
  <c r="F98" i="15"/>
  <c r="F94" i="15"/>
  <c r="F90" i="15"/>
  <c r="F82" i="15"/>
  <c r="F78" i="15"/>
  <c r="F74" i="15"/>
  <c r="F70" i="15"/>
  <c r="F66" i="15"/>
  <c r="F62" i="15"/>
  <c r="F30" i="15"/>
  <c r="F26" i="15"/>
  <c r="F22" i="15"/>
  <c r="F18" i="15"/>
  <c r="F14" i="15"/>
  <c r="F10" i="15"/>
  <c r="F262" i="15"/>
  <c r="F254" i="15"/>
  <c r="F242" i="15"/>
  <c r="F234" i="15"/>
  <c r="F212" i="15"/>
  <c r="F200" i="15"/>
  <c r="F188" i="15"/>
  <c r="F180" i="15"/>
  <c r="F172" i="15"/>
  <c r="F160" i="15"/>
  <c r="F152" i="15"/>
  <c r="F148" i="15"/>
  <c r="F56" i="15"/>
  <c r="F44" i="15"/>
  <c r="F36" i="15"/>
  <c r="F301" i="15"/>
  <c r="F297" i="15"/>
  <c r="F289" i="15"/>
  <c r="F281" i="15"/>
  <c r="F215" i="15"/>
  <c r="F207" i="15"/>
  <c r="F199" i="15"/>
  <c r="F137" i="15"/>
  <c r="F129" i="15"/>
  <c r="F125" i="15"/>
  <c r="F117" i="15"/>
  <c r="F101" i="15"/>
  <c r="F97" i="15"/>
  <c r="F93" i="15"/>
  <c r="F55" i="15"/>
  <c r="F51" i="15"/>
  <c r="F47" i="15"/>
  <c r="F43" i="15"/>
  <c r="F39" i="15"/>
  <c r="F35" i="15"/>
  <c r="F29" i="15"/>
  <c r="F25" i="15"/>
  <c r="F21" i="15"/>
  <c r="F13" i="15"/>
  <c r="F9" i="15"/>
  <c r="F270" i="15"/>
  <c r="F258" i="15"/>
  <c r="F246" i="15"/>
  <c r="F238" i="15"/>
  <c r="F226" i="15"/>
  <c r="F216" i="15"/>
  <c r="F208" i="15"/>
  <c r="F204" i="15"/>
  <c r="F192" i="15"/>
  <c r="F184" i="15"/>
  <c r="F176" i="15"/>
  <c r="F164" i="15"/>
  <c r="F156" i="15"/>
  <c r="F144" i="15"/>
  <c r="F52" i="15"/>
  <c r="F48" i="15"/>
  <c r="F40" i="15"/>
  <c r="F293" i="15"/>
  <c r="F285" i="15"/>
  <c r="F211" i="15"/>
  <c r="F203" i="15"/>
  <c r="F133" i="15"/>
  <c r="F121" i="15"/>
  <c r="F17" i="15"/>
  <c r="F300" i="15"/>
  <c r="F296" i="15"/>
  <c r="F292" i="15"/>
  <c r="F288" i="15"/>
  <c r="F284" i="15"/>
  <c r="F280" i="15"/>
  <c r="F272" i="15"/>
  <c r="F268" i="15"/>
  <c r="F264" i="15"/>
  <c r="F260" i="15"/>
  <c r="F256" i="15"/>
  <c r="F244" i="15"/>
  <c r="F240" i="15"/>
  <c r="F236" i="15"/>
  <c r="F232" i="15"/>
  <c r="F228" i="15"/>
  <c r="F218" i="15"/>
  <c r="F214" i="15"/>
  <c r="F210" i="15"/>
  <c r="F206" i="15"/>
  <c r="F202" i="15"/>
  <c r="F198" i="15"/>
  <c r="F190" i="15"/>
  <c r="F186" i="15"/>
  <c r="F182" i="15"/>
  <c r="F178" i="15"/>
  <c r="F174" i="15"/>
  <c r="F166" i="15"/>
  <c r="F162" i="15"/>
  <c r="F158" i="15"/>
  <c r="F154" i="15"/>
  <c r="F150" i="15"/>
  <c r="F146" i="15"/>
  <c r="F54" i="15"/>
  <c r="F50" i="15"/>
  <c r="F46" i="15"/>
  <c r="F42" i="15"/>
  <c r="F38" i="15"/>
  <c r="F28" i="15"/>
  <c r="F24" i="15"/>
  <c r="F20" i="15"/>
  <c r="F16" i="15"/>
  <c r="F12" i="15"/>
  <c r="F8" i="15"/>
  <c r="G311" i="15"/>
  <c r="G299" i="15"/>
  <c r="G295" i="15"/>
  <c r="G291" i="15"/>
  <c r="G287" i="15"/>
  <c r="G283" i="15"/>
  <c r="G217" i="15"/>
  <c r="G213" i="15"/>
  <c r="G209" i="15"/>
  <c r="G205" i="15"/>
  <c r="G201" i="15"/>
  <c r="G193" i="15"/>
  <c r="G189" i="15"/>
  <c r="G185" i="15"/>
  <c r="G181" i="15"/>
  <c r="G177" i="15"/>
  <c r="G173" i="15"/>
  <c r="G165" i="15"/>
  <c r="G161" i="15"/>
  <c r="G157" i="15"/>
  <c r="G153" i="15"/>
  <c r="G149" i="15"/>
  <c r="G57" i="15"/>
  <c r="G53" i="15"/>
  <c r="G49" i="15"/>
  <c r="G45" i="15"/>
  <c r="G41" i="15"/>
  <c r="G37" i="15"/>
  <c r="G27" i="15"/>
  <c r="G23" i="15"/>
  <c r="G19" i="15"/>
  <c r="G15" i="15"/>
  <c r="G11" i="15"/>
  <c r="F266" i="15"/>
  <c r="F230" i="15"/>
  <c r="F311" i="15"/>
  <c r="F299" i="15"/>
  <c r="F295" i="15"/>
  <c r="F291" i="15"/>
  <c r="F287" i="15"/>
  <c r="F283" i="15"/>
  <c r="F279" i="15"/>
  <c r="F271" i="15"/>
  <c r="F267" i="15"/>
  <c r="F263" i="15"/>
  <c r="F259" i="15"/>
  <c r="F255" i="15"/>
  <c r="F247" i="15"/>
  <c r="F243" i="15"/>
  <c r="F239" i="15"/>
  <c r="F235" i="15"/>
  <c r="F231" i="15"/>
  <c r="F227" i="15"/>
  <c r="F145" i="15"/>
  <c r="F135" i="15"/>
  <c r="F131" i="15"/>
  <c r="F127" i="15"/>
  <c r="F123" i="15"/>
  <c r="F119" i="15"/>
  <c r="F99" i="15"/>
  <c r="F95" i="15"/>
  <c r="F91" i="15"/>
  <c r="F37" i="15"/>
  <c r="F27" i="15"/>
  <c r="F23" i="15"/>
  <c r="F19" i="15"/>
  <c r="F15" i="15"/>
  <c r="F11" i="15"/>
  <c r="G7" i="15"/>
  <c r="G298" i="15"/>
  <c r="G294" i="15"/>
  <c r="G290" i="15"/>
  <c r="G286" i="15"/>
  <c r="G282" i="15"/>
  <c r="G274" i="15"/>
  <c r="G270" i="15"/>
  <c r="G266" i="15"/>
  <c r="G262" i="15"/>
  <c r="G258" i="15"/>
  <c r="G254" i="15"/>
  <c r="G246" i="15"/>
  <c r="G242" i="15"/>
  <c r="G238" i="15"/>
  <c r="G234" i="15"/>
  <c r="G230" i="15"/>
  <c r="G226" i="15"/>
  <c r="G216" i="15"/>
  <c r="G212" i="15"/>
  <c r="G208" i="15"/>
  <c r="G204" i="15"/>
  <c r="G200" i="15"/>
  <c r="G144" i="15"/>
  <c r="G138" i="15"/>
  <c r="G134" i="15"/>
  <c r="G130" i="15"/>
  <c r="G126" i="15"/>
  <c r="G122" i="15"/>
  <c r="G118" i="15"/>
  <c r="G106" i="15"/>
  <c r="G102" i="15"/>
  <c r="G98" i="15"/>
  <c r="G94" i="15"/>
  <c r="G90" i="15"/>
  <c r="G56" i="15"/>
  <c r="G52" i="15"/>
  <c r="G48" i="15"/>
  <c r="G44" i="15"/>
  <c r="G40" i="15"/>
  <c r="G36" i="15"/>
  <c r="G30" i="15"/>
  <c r="G26" i="15"/>
  <c r="G22" i="15"/>
  <c r="G18" i="15"/>
  <c r="G14" i="15"/>
  <c r="G10" i="15"/>
  <c r="Y326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X299" i="10"/>
  <c r="Y299" i="10"/>
  <c r="Y83" i="10"/>
  <c r="X83" i="10"/>
  <c r="Y82" i="10"/>
  <c r="X82" i="10"/>
  <c r="Y78" i="10"/>
  <c r="X78" i="10"/>
  <c r="Y74" i="10"/>
  <c r="X74" i="10"/>
  <c r="Y70" i="10"/>
  <c r="X70" i="10"/>
  <c r="Y66" i="10"/>
  <c r="X66" i="10"/>
  <c r="Y62" i="10"/>
  <c r="X62" i="10"/>
  <c r="Y83" i="9"/>
  <c r="X83" i="9"/>
  <c r="Y82" i="9"/>
  <c r="X82" i="9"/>
  <c r="Y78" i="9"/>
  <c r="X78" i="9"/>
  <c r="Y74" i="9"/>
  <c r="X74" i="9"/>
  <c r="Y70" i="9"/>
  <c r="X70" i="9"/>
  <c r="Y66" i="9"/>
  <c r="X66" i="9"/>
  <c r="Y62" i="9"/>
  <c r="X62" i="9"/>
  <c r="Y82" i="3"/>
  <c r="X82" i="3"/>
  <c r="Y78" i="3"/>
  <c r="X78" i="3"/>
  <c r="Y74" i="3"/>
  <c r="X74" i="3"/>
  <c r="Y70" i="3"/>
  <c r="X70" i="3"/>
  <c r="Y66" i="3"/>
  <c r="X66" i="3"/>
  <c r="Y62" i="3"/>
  <c r="Y83" i="3" s="1"/>
  <c r="X62" i="3"/>
  <c r="X83" i="3" s="1"/>
  <c r="AB4" i="7" l="1"/>
  <c r="AC4" i="7"/>
  <c r="AD4" i="7"/>
  <c r="AB5" i="7"/>
  <c r="AC5" i="7"/>
  <c r="AD5" i="7"/>
  <c r="AB6" i="7"/>
  <c r="AC6" i="7"/>
  <c r="AD6" i="7"/>
  <c r="AB7" i="7"/>
  <c r="AC7" i="7"/>
  <c r="AD7" i="7"/>
  <c r="AB8" i="7"/>
  <c r="AC8" i="7"/>
  <c r="AD8" i="7"/>
  <c r="AB9" i="7"/>
  <c r="AC9" i="7"/>
  <c r="AD9" i="7"/>
  <c r="AD10" i="7" s="1"/>
  <c r="AB10" i="7"/>
  <c r="AB11" i="7"/>
  <c r="AB25" i="7" s="1"/>
  <c r="AC11" i="7"/>
  <c r="AD11" i="7"/>
  <c r="AB12" i="7"/>
  <c r="AB26" i="7" s="1"/>
  <c r="AC12" i="7"/>
  <c r="AD12" i="7"/>
  <c r="AD26" i="7" s="1"/>
  <c r="AB13" i="7"/>
  <c r="AB27" i="7" s="1"/>
  <c r="AC13" i="7"/>
  <c r="AD13" i="7"/>
  <c r="AD27" i="7" s="1"/>
  <c r="AB14" i="7"/>
  <c r="AB28" i="7" s="1"/>
  <c r="AC14" i="7"/>
  <c r="AD14" i="7"/>
  <c r="AD28" i="7" s="1"/>
  <c r="AB15" i="7"/>
  <c r="AB29" i="7" s="1"/>
  <c r="AC15" i="7"/>
  <c r="AD15" i="7"/>
  <c r="AD29" i="7" s="1"/>
  <c r="AB16" i="7"/>
  <c r="AB30" i="7" s="1"/>
  <c r="AC16" i="7"/>
  <c r="AD16" i="7"/>
  <c r="AB18" i="7"/>
  <c r="AC18" i="7"/>
  <c r="AD18" i="7"/>
  <c r="AD32" i="7" s="1"/>
  <c r="AB19" i="7"/>
  <c r="AC19" i="7"/>
  <c r="AD19" i="7"/>
  <c r="AB20" i="7"/>
  <c r="AC20" i="7"/>
  <c r="AD20" i="7"/>
  <c r="AD34" i="7" s="1"/>
  <c r="AB21" i="7"/>
  <c r="AC21" i="7"/>
  <c r="AD21" i="7"/>
  <c r="AD35" i="7" s="1"/>
  <c r="AB22" i="7"/>
  <c r="AC22" i="7"/>
  <c r="AD22" i="7"/>
  <c r="AD36" i="7" s="1"/>
  <c r="AB23" i="7"/>
  <c r="AC23" i="7"/>
  <c r="AD23" i="7"/>
  <c r="AD24" i="7"/>
  <c r="AD38" i="7" s="1"/>
  <c r="AD43" i="7"/>
  <c r="AD44" i="7" l="1"/>
  <c r="AD37" i="7"/>
  <c r="AD40" i="7"/>
  <c r="AD33" i="7"/>
  <c r="AC30" i="7"/>
  <c r="AC29" i="7"/>
  <c r="AC28" i="7"/>
  <c r="AC27" i="7"/>
  <c r="AC26" i="7"/>
  <c r="AC25" i="7"/>
  <c r="AD39" i="7"/>
  <c r="AD25" i="7"/>
  <c r="AD42" i="7"/>
  <c r="AC24" i="7"/>
  <c r="AC37" i="7"/>
  <c r="AC36" i="7"/>
  <c r="AC35" i="7"/>
  <c r="AC34" i="7"/>
  <c r="AC33" i="7"/>
  <c r="AC32" i="7"/>
  <c r="AD17" i="7"/>
  <c r="AD31" i="7" s="1"/>
  <c r="AD30" i="7"/>
  <c r="AD41" i="7"/>
  <c r="AB44" i="7"/>
  <c r="AB37" i="7"/>
  <c r="AB43" i="7"/>
  <c r="AB36" i="7"/>
  <c r="AB42" i="7"/>
  <c r="AB35" i="7"/>
  <c r="AB41" i="7"/>
  <c r="AB34" i="7"/>
  <c r="AB40" i="7"/>
  <c r="AB33" i="7"/>
  <c r="AB39" i="7"/>
  <c r="AB32" i="7"/>
  <c r="AC10" i="7"/>
  <c r="AC17" i="7"/>
  <c r="AC31" i="7" s="1"/>
  <c r="AB17" i="7"/>
  <c r="AB31" i="7" s="1"/>
  <c r="AC45" i="7"/>
  <c r="AC43" i="7"/>
  <c r="AC42" i="7"/>
  <c r="AC41" i="7"/>
  <c r="AC40" i="7"/>
  <c r="AC39" i="7"/>
  <c r="AC44" i="7"/>
  <c r="AB24" i="7"/>
  <c r="AD45" i="7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U83" i="3"/>
  <c r="V83" i="3"/>
  <c r="W83" i="3"/>
  <c r="Z83" i="3"/>
  <c r="AA83" i="3"/>
  <c r="AB83" i="3"/>
  <c r="X218" i="10"/>
  <c r="X219" i="10" s="1"/>
  <c r="W218" i="10"/>
  <c r="V218" i="10"/>
  <c r="U218" i="10"/>
  <c r="T218" i="10"/>
  <c r="T219" i="10" s="1"/>
  <c r="S218" i="10"/>
  <c r="R218" i="10"/>
  <c r="Q218" i="10"/>
  <c r="P218" i="10"/>
  <c r="O218" i="10"/>
  <c r="N218" i="10"/>
  <c r="M218" i="10"/>
  <c r="L218" i="10"/>
  <c r="L219" i="10" s="1"/>
  <c r="K218" i="10"/>
  <c r="J218" i="10"/>
  <c r="I218" i="10"/>
  <c r="H218" i="10"/>
  <c r="H219" i="10" s="1"/>
  <c r="G218" i="10"/>
  <c r="F218" i="10"/>
  <c r="E218" i="10"/>
  <c r="D218" i="10"/>
  <c r="D219" i="10" s="1"/>
  <c r="C218" i="10"/>
  <c r="W219" i="10"/>
  <c r="V219" i="10"/>
  <c r="S219" i="10"/>
  <c r="R219" i="10"/>
  <c r="P219" i="10"/>
  <c r="O219" i="10"/>
  <c r="N219" i="10"/>
  <c r="K219" i="10"/>
  <c r="J219" i="10"/>
  <c r="G219" i="10"/>
  <c r="F219" i="10"/>
  <c r="C219" i="10"/>
  <c r="X218" i="9"/>
  <c r="W218" i="9"/>
  <c r="W219" i="9" s="1"/>
  <c r="V218" i="9"/>
  <c r="V219" i="9" s="1"/>
  <c r="U218" i="9"/>
  <c r="T218" i="9"/>
  <c r="S218" i="9"/>
  <c r="S219" i="9" s="1"/>
  <c r="R218" i="9"/>
  <c r="R219" i="9" s="1"/>
  <c r="Q218" i="9"/>
  <c r="P218" i="9"/>
  <c r="O218" i="9"/>
  <c r="O219" i="9" s="1"/>
  <c r="N218" i="9"/>
  <c r="N219" i="9" s="1"/>
  <c r="M218" i="9"/>
  <c r="L218" i="9"/>
  <c r="K218" i="9"/>
  <c r="K219" i="9" s="1"/>
  <c r="J218" i="9"/>
  <c r="J219" i="9" s="1"/>
  <c r="I218" i="9"/>
  <c r="H218" i="9"/>
  <c r="G218" i="9"/>
  <c r="G219" i="9" s="1"/>
  <c r="F218" i="9"/>
  <c r="F219" i="9" s="1"/>
  <c r="E218" i="9"/>
  <c r="D218" i="9"/>
  <c r="C218" i="9"/>
  <c r="C219" i="9" s="1"/>
  <c r="X218" i="3"/>
  <c r="W218" i="3"/>
  <c r="V218" i="3"/>
  <c r="U218" i="3"/>
  <c r="T218" i="3"/>
  <c r="S218" i="3"/>
  <c r="R218" i="3"/>
  <c r="Q218" i="3"/>
  <c r="C219" i="15" s="1"/>
  <c r="P218" i="3"/>
  <c r="O218" i="3"/>
  <c r="N218" i="3"/>
  <c r="M218" i="3"/>
  <c r="X219" i="3"/>
  <c r="W219" i="3"/>
  <c r="V219" i="3"/>
  <c r="U219" i="3"/>
  <c r="T219" i="3"/>
  <c r="S219" i="3"/>
  <c r="R219" i="3"/>
  <c r="Q219" i="3"/>
  <c r="C220" i="15" s="1"/>
  <c r="P219" i="3"/>
  <c r="O219" i="3"/>
  <c r="N219" i="3"/>
  <c r="M219" i="3"/>
  <c r="E219" i="15" l="1"/>
  <c r="D219" i="15"/>
  <c r="AC38" i="7"/>
  <c r="AB45" i="7"/>
  <c r="AB38" i="7"/>
  <c r="D219" i="9"/>
  <c r="H219" i="9"/>
  <c r="L219" i="9"/>
  <c r="P219" i="9"/>
  <c r="T219" i="9"/>
  <c r="X219" i="9"/>
  <c r="E219" i="9"/>
  <c r="I219" i="9"/>
  <c r="M219" i="9"/>
  <c r="Q219" i="9"/>
  <c r="U219" i="9"/>
  <c r="U219" i="10"/>
  <c r="E219" i="10"/>
  <c r="I219" i="10"/>
  <c r="M219" i="10"/>
  <c r="Q219" i="10"/>
  <c r="E220" i="15" s="1"/>
  <c r="G219" i="15" l="1"/>
  <c r="D220" i="15"/>
  <c r="F219" i="15"/>
  <c r="Q305" i="3"/>
  <c r="R305" i="3"/>
  <c r="S305" i="3"/>
  <c r="T305" i="3"/>
  <c r="T306" i="3" s="1"/>
  <c r="V4" i="7" s="1"/>
  <c r="U305" i="3"/>
  <c r="V305" i="3"/>
  <c r="V306" i="3" s="1"/>
  <c r="X4" i="7" s="1"/>
  <c r="W305" i="3"/>
  <c r="W306" i="3" s="1"/>
  <c r="Y4" i="7" s="1"/>
  <c r="X305" i="3"/>
  <c r="X306" i="3" s="1"/>
  <c r="Z4" i="7" s="1"/>
  <c r="Y305" i="3"/>
  <c r="Z305" i="3"/>
  <c r="AA305" i="3"/>
  <c r="AB305" i="3"/>
  <c r="AB306" i="3" s="1"/>
  <c r="Q306" i="3"/>
  <c r="S4" i="7" s="1"/>
  <c r="R306" i="3"/>
  <c r="T4" i="7" s="1"/>
  <c r="S306" i="3"/>
  <c r="U4" i="7" s="1"/>
  <c r="U306" i="3"/>
  <c r="W4" i="7" s="1"/>
  <c r="Y306" i="3"/>
  <c r="Z306" i="3"/>
  <c r="AA306" i="3"/>
  <c r="Q307" i="3"/>
  <c r="R307" i="3"/>
  <c r="S307" i="3"/>
  <c r="U307" i="3"/>
  <c r="V307" i="3"/>
  <c r="W307" i="3"/>
  <c r="X307" i="3"/>
  <c r="Y307" i="3"/>
  <c r="Z307" i="3"/>
  <c r="AA307" i="3"/>
  <c r="AB307" i="3"/>
  <c r="Q308" i="3"/>
  <c r="R308" i="3"/>
  <c r="S308" i="3"/>
  <c r="T308" i="3"/>
  <c r="U308" i="3"/>
  <c r="V308" i="3"/>
  <c r="W308" i="3"/>
  <c r="X308" i="3"/>
  <c r="Y308" i="3"/>
  <c r="C309" i="15" s="1"/>
  <c r="Z308" i="3"/>
  <c r="AA308" i="3"/>
  <c r="AB308" i="3"/>
  <c r="Q309" i="3"/>
  <c r="R309" i="3"/>
  <c r="S309" i="3"/>
  <c r="T309" i="3"/>
  <c r="U309" i="3"/>
  <c r="V309" i="3"/>
  <c r="W309" i="3"/>
  <c r="X309" i="3"/>
  <c r="Y309" i="3"/>
  <c r="C310" i="15" s="1"/>
  <c r="Z309" i="3"/>
  <c r="AA309" i="3"/>
  <c r="AB309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Q311" i="3"/>
  <c r="S5" i="7" s="1"/>
  <c r="R311" i="3"/>
  <c r="T5" i="7" s="1"/>
  <c r="S311" i="3"/>
  <c r="U5" i="7" s="1"/>
  <c r="W311" i="3"/>
  <c r="Y5" i="7" s="1"/>
  <c r="Z311" i="3"/>
  <c r="AA311" i="3"/>
  <c r="AB311" i="3"/>
  <c r="Q312" i="3"/>
  <c r="R312" i="3"/>
  <c r="S312" i="3"/>
  <c r="U312" i="3"/>
  <c r="V312" i="3"/>
  <c r="W312" i="3"/>
  <c r="X312" i="3"/>
  <c r="Y312" i="3"/>
  <c r="Z312" i="3"/>
  <c r="AA312" i="3"/>
  <c r="AA315" i="3" s="1"/>
  <c r="AB312" i="3"/>
  <c r="AB315" i="3" s="1"/>
  <c r="Q313" i="3"/>
  <c r="R313" i="3"/>
  <c r="S313" i="3"/>
  <c r="T313" i="3"/>
  <c r="U313" i="3"/>
  <c r="U315" i="3" s="1"/>
  <c r="W6" i="7" s="1"/>
  <c r="V313" i="3"/>
  <c r="W313" i="3"/>
  <c r="X313" i="3"/>
  <c r="Y313" i="3"/>
  <c r="C314" i="15" s="1"/>
  <c r="Z313" i="3"/>
  <c r="Z315" i="3" s="1"/>
  <c r="Z328" i="3" s="1"/>
  <c r="AA313" i="3"/>
  <c r="AB313" i="3"/>
  <c r="Q314" i="3"/>
  <c r="R314" i="3"/>
  <c r="S314" i="3"/>
  <c r="T314" i="3"/>
  <c r="U314" i="3"/>
  <c r="V314" i="3"/>
  <c r="W314" i="3"/>
  <c r="X314" i="3"/>
  <c r="Y314" i="3"/>
  <c r="C315" i="15" s="1"/>
  <c r="Z314" i="3"/>
  <c r="AA314" i="3"/>
  <c r="AB314" i="3"/>
  <c r="Q315" i="3"/>
  <c r="S6" i="7" s="1"/>
  <c r="R315" i="3"/>
  <c r="T6" i="7" s="1"/>
  <c r="S315" i="3"/>
  <c r="U6" i="7" s="1"/>
  <c r="V315" i="3"/>
  <c r="X6" i="7" s="1"/>
  <c r="W315" i="3"/>
  <c r="Y6" i="7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Q318" i="3"/>
  <c r="R318" i="3"/>
  <c r="S318" i="3"/>
  <c r="T318" i="3"/>
  <c r="T319" i="3" s="1"/>
  <c r="V7" i="7" s="1"/>
  <c r="U318" i="3"/>
  <c r="V318" i="3"/>
  <c r="W318" i="3"/>
  <c r="X318" i="3"/>
  <c r="X319" i="3" s="1"/>
  <c r="Z7" i="7" s="1"/>
  <c r="Y318" i="3"/>
  <c r="Z318" i="3"/>
  <c r="AA318" i="3"/>
  <c r="AB318" i="3"/>
  <c r="Q319" i="3"/>
  <c r="S7" i="7" s="1"/>
  <c r="R319" i="3"/>
  <c r="T7" i="7" s="1"/>
  <c r="S319" i="3"/>
  <c r="U7" i="7" s="1"/>
  <c r="W319" i="3"/>
  <c r="Y7" i="7" s="1"/>
  <c r="Z319" i="3"/>
  <c r="AA319" i="3"/>
  <c r="AB319" i="3"/>
  <c r="Q320" i="3"/>
  <c r="R320" i="3"/>
  <c r="S320" i="3"/>
  <c r="T320" i="3"/>
  <c r="U320" i="3"/>
  <c r="V320" i="3"/>
  <c r="W320" i="3"/>
  <c r="X320" i="3"/>
  <c r="Y320" i="3"/>
  <c r="Z320" i="3"/>
  <c r="AA320" i="3"/>
  <c r="AA323" i="3" s="1"/>
  <c r="AB320" i="3"/>
  <c r="AB323" i="3" s="1"/>
  <c r="Q321" i="3"/>
  <c r="R321" i="3"/>
  <c r="S321" i="3"/>
  <c r="T321" i="3"/>
  <c r="U321" i="3"/>
  <c r="V321" i="3"/>
  <c r="W321" i="3"/>
  <c r="X321" i="3"/>
  <c r="Y321" i="3"/>
  <c r="C322" i="15" s="1"/>
  <c r="Z321" i="3"/>
  <c r="AA321" i="3"/>
  <c r="AB321" i="3"/>
  <c r="Q322" i="3"/>
  <c r="R322" i="3"/>
  <c r="S322" i="3"/>
  <c r="T322" i="3"/>
  <c r="U322" i="3"/>
  <c r="V322" i="3"/>
  <c r="W322" i="3"/>
  <c r="X322" i="3"/>
  <c r="X323" i="3" s="1"/>
  <c r="Z8" i="7" s="1"/>
  <c r="Y322" i="3"/>
  <c r="C323" i="15" s="1"/>
  <c r="Z322" i="3"/>
  <c r="AA322" i="3"/>
  <c r="AB322" i="3"/>
  <c r="Q323" i="3"/>
  <c r="S8" i="7" s="1"/>
  <c r="R323" i="3"/>
  <c r="T8" i="7" s="1"/>
  <c r="S323" i="3"/>
  <c r="U8" i="7" s="1"/>
  <c r="T323" i="3"/>
  <c r="V8" i="7" s="1"/>
  <c r="U323" i="3"/>
  <c r="W8" i="7" s="1"/>
  <c r="V323" i="3"/>
  <c r="X8" i="7" s="1"/>
  <c r="W323" i="3"/>
  <c r="Y8" i="7" s="1"/>
  <c r="Z323" i="3"/>
  <c r="Q324" i="3"/>
  <c r="R324" i="3"/>
  <c r="S324" i="3"/>
  <c r="T324" i="3"/>
  <c r="U324" i="3"/>
  <c r="V324" i="3"/>
  <c r="W324" i="3"/>
  <c r="X324" i="3"/>
  <c r="Y324" i="3"/>
  <c r="C325" i="15" s="1"/>
  <c r="Z324" i="3"/>
  <c r="AA324" i="3"/>
  <c r="AB324" i="3"/>
  <c r="AB327" i="3" s="1"/>
  <c r="Q325" i="3"/>
  <c r="R325" i="3"/>
  <c r="S325" i="3"/>
  <c r="T325" i="3"/>
  <c r="U325" i="3"/>
  <c r="V325" i="3"/>
  <c r="W325" i="3"/>
  <c r="X325" i="3"/>
  <c r="Y325" i="3"/>
  <c r="C326" i="15" s="1"/>
  <c r="Z325" i="3"/>
  <c r="AA325" i="3"/>
  <c r="AB325" i="3"/>
  <c r="Q326" i="3"/>
  <c r="R326" i="3"/>
  <c r="S326" i="3"/>
  <c r="T326" i="3"/>
  <c r="U326" i="3"/>
  <c r="U327" i="3" s="1"/>
  <c r="W9" i="7" s="1"/>
  <c r="V326" i="3"/>
  <c r="W326" i="3"/>
  <c r="X326" i="3"/>
  <c r="Y326" i="3"/>
  <c r="C327" i="15" s="1"/>
  <c r="Z326" i="3"/>
  <c r="AA326" i="3"/>
  <c r="AB326" i="3"/>
  <c r="Q327" i="3"/>
  <c r="S9" i="7" s="1"/>
  <c r="R327" i="3"/>
  <c r="T9" i="7" s="1"/>
  <c r="S327" i="3"/>
  <c r="U9" i="7" s="1"/>
  <c r="T327" i="3"/>
  <c r="V9" i="7" s="1"/>
  <c r="V327" i="3"/>
  <c r="X9" i="7" s="1"/>
  <c r="W327" i="3"/>
  <c r="Y9" i="7" s="1"/>
  <c r="Z327" i="3"/>
  <c r="AA327" i="3"/>
  <c r="S328" i="3"/>
  <c r="Q305" i="9"/>
  <c r="Q306" i="9" s="1"/>
  <c r="S11" i="7" s="1"/>
  <c r="R305" i="9"/>
  <c r="S305" i="9"/>
  <c r="S306" i="9" s="1"/>
  <c r="U11" i="7" s="1"/>
  <c r="T305" i="9"/>
  <c r="T306" i="9" s="1"/>
  <c r="V11" i="7" s="1"/>
  <c r="U305" i="9"/>
  <c r="U306" i="9" s="1"/>
  <c r="W11" i="7" s="1"/>
  <c r="V305" i="9"/>
  <c r="W305" i="9"/>
  <c r="X305" i="9"/>
  <c r="X306" i="9" s="1"/>
  <c r="Z11" i="7" s="1"/>
  <c r="Y305" i="9"/>
  <c r="Z305" i="9"/>
  <c r="AA305" i="9"/>
  <c r="AB305" i="9"/>
  <c r="AB306" i="9" s="1"/>
  <c r="R306" i="9"/>
  <c r="T11" i="7" s="1"/>
  <c r="V306" i="9"/>
  <c r="X11" i="7" s="1"/>
  <c r="W306" i="9"/>
  <c r="Y11" i="7" s="1"/>
  <c r="Z306" i="9"/>
  <c r="AA306" i="9"/>
  <c r="AA328" i="9" s="1"/>
  <c r="Q307" i="9"/>
  <c r="R307" i="9"/>
  <c r="S307" i="9"/>
  <c r="T307" i="9"/>
  <c r="U307" i="9"/>
  <c r="V307" i="9"/>
  <c r="W307" i="9"/>
  <c r="X307" i="9"/>
  <c r="X311" i="9" s="1"/>
  <c r="Z12" i="7" s="1"/>
  <c r="Y307" i="9"/>
  <c r="Z307" i="9"/>
  <c r="Z311" i="9" s="1"/>
  <c r="AA307" i="9"/>
  <c r="AA311" i="9" s="1"/>
  <c r="AB307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Q310" i="9"/>
  <c r="R310" i="9"/>
  <c r="S310" i="9"/>
  <c r="T310" i="9"/>
  <c r="U310" i="9"/>
  <c r="V310" i="9"/>
  <c r="W310" i="9"/>
  <c r="X310" i="9"/>
  <c r="Y310" i="9"/>
  <c r="Y311" i="9" s="1"/>
  <c r="Z310" i="9"/>
  <c r="AA310" i="9"/>
  <c r="AB310" i="9"/>
  <c r="Q311" i="9"/>
  <c r="S12" i="7" s="1"/>
  <c r="R311" i="9"/>
  <c r="T12" i="7" s="1"/>
  <c r="S311" i="9"/>
  <c r="U12" i="7" s="1"/>
  <c r="T311" i="9"/>
  <c r="V12" i="7" s="1"/>
  <c r="AB311" i="9"/>
  <c r="Q312" i="9"/>
  <c r="R312" i="9"/>
  <c r="S312" i="9"/>
  <c r="T312" i="9"/>
  <c r="U312" i="9"/>
  <c r="V312" i="9"/>
  <c r="V315" i="9" s="1"/>
  <c r="X13" i="7" s="1"/>
  <c r="X41" i="7" s="1"/>
  <c r="W312" i="9"/>
  <c r="X312" i="9"/>
  <c r="Y312" i="9"/>
  <c r="Z312" i="9"/>
  <c r="AA312" i="9"/>
  <c r="AA315" i="9" s="1"/>
  <c r="AB312" i="9"/>
  <c r="AB315" i="9" s="1"/>
  <c r="Q313" i="9"/>
  <c r="R313" i="9"/>
  <c r="S313" i="9"/>
  <c r="T313" i="9"/>
  <c r="U313" i="9"/>
  <c r="V313" i="9"/>
  <c r="W313" i="9"/>
  <c r="X313" i="9"/>
  <c r="Y313" i="9"/>
  <c r="Z313" i="9"/>
  <c r="AA313" i="9"/>
  <c r="AB313" i="9"/>
  <c r="Q314" i="9"/>
  <c r="R314" i="9"/>
  <c r="S314" i="9"/>
  <c r="T314" i="9"/>
  <c r="U314" i="9"/>
  <c r="U315" i="9" s="1"/>
  <c r="W13" i="7" s="1"/>
  <c r="V314" i="9"/>
  <c r="W314" i="9"/>
  <c r="X314" i="9"/>
  <c r="Y314" i="9"/>
  <c r="Z314" i="9"/>
  <c r="AA314" i="9"/>
  <c r="AB314" i="9"/>
  <c r="Q315" i="9"/>
  <c r="S13" i="7" s="1"/>
  <c r="R315" i="9"/>
  <c r="T13" i="7" s="1"/>
  <c r="T41" i="7" s="1"/>
  <c r="S315" i="9"/>
  <c r="U13" i="7" s="1"/>
  <c r="U41" i="7" s="1"/>
  <c r="T315" i="9"/>
  <c r="V13" i="7" s="1"/>
  <c r="Z315" i="9"/>
  <c r="Q316" i="9"/>
  <c r="R316" i="9"/>
  <c r="S316" i="9"/>
  <c r="T316" i="9"/>
  <c r="T319" i="9" s="1"/>
  <c r="V14" i="7" s="1"/>
  <c r="U316" i="9"/>
  <c r="V316" i="9"/>
  <c r="W316" i="9"/>
  <c r="X316" i="9"/>
  <c r="Y316" i="9"/>
  <c r="Z316" i="9"/>
  <c r="AA316" i="9"/>
  <c r="AB316" i="9"/>
  <c r="AB319" i="9" s="1"/>
  <c r="Q317" i="9"/>
  <c r="R317" i="9"/>
  <c r="S317" i="9"/>
  <c r="T317" i="9"/>
  <c r="U317" i="9"/>
  <c r="V317" i="9"/>
  <c r="W317" i="9"/>
  <c r="X317" i="9"/>
  <c r="Y317" i="9"/>
  <c r="Z317" i="9"/>
  <c r="AA317" i="9"/>
  <c r="AB317" i="9"/>
  <c r="Q318" i="9"/>
  <c r="R318" i="9"/>
  <c r="S318" i="9"/>
  <c r="S319" i="9" s="1"/>
  <c r="U14" i="7" s="1"/>
  <c r="T318" i="9"/>
  <c r="U318" i="9"/>
  <c r="U319" i="9" s="1"/>
  <c r="W14" i="7" s="1"/>
  <c r="V318" i="9"/>
  <c r="W318" i="9"/>
  <c r="X318" i="9"/>
  <c r="Y318" i="9"/>
  <c r="Z318" i="9"/>
  <c r="AA318" i="9"/>
  <c r="AB318" i="9"/>
  <c r="Q319" i="9"/>
  <c r="S14" i="7" s="1"/>
  <c r="R319" i="9"/>
  <c r="T14" i="7" s="1"/>
  <c r="Z319" i="9"/>
  <c r="AA319" i="9"/>
  <c r="Q320" i="9"/>
  <c r="R320" i="9"/>
  <c r="S320" i="9"/>
  <c r="T320" i="9"/>
  <c r="U320" i="9"/>
  <c r="V320" i="9"/>
  <c r="W320" i="9"/>
  <c r="X320" i="9"/>
  <c r="Y320" i="9"/>
  <c r="Z320" i="9"/>
  <c r="Z323" i="9" s="1"/>
  <c r="AA320" i="9"/>
  <c r="AB320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Q322" i="9"/>
  <c r="R322" i="9"/>
  <c r="S322" i="9"/>
  <c r="T322" i="9"/>
  <c r="U322" i="9"/>
  <c r="U323" i="9" s="1"/>
  <c r="W15" i="7" s="1"/>
  <c r="V322" i="9"/>
  <c r="W322" i="9"/>
  <c r="X322" i="9"/>
  <c r="Y322" i="9"/>
  <c r="Z322" i="9"/>
  <c r="AA322" i="9"/>
  <c r="AB322" i="9"/>
  <c r="Q323" i="9"/>
  <c r="S15" i="7" s="1"/>
  <c r="R323" i="9"/>
  <c r="T15" i="7" s="1"/>
  <c r="S323" i="9"/>
  <c r="U15" i="7" s="1"/>
  <c r="T323" i="9"/>
  <c r="V15" i="7" s="1"/>
  <c r="AA323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B327" i="9" s="1"/>
  <c r="Q325" i="9"/>
  <c r="R325" i="9"/>
  <c r="S325" i="9"/>
  <c r="T325" i="9"/>
  <c r="U325" i="9"/>
  <c r="V325" i="9"/>
  <c r="W325" i="9"/>
  <c r="X325" i="9"/>
  <c r="Y325" i="9"/>
  <c r="Z325" i="9"/>
  <c r="AA325" i="9"/>
  <c r="AB325" i="9"/>
  <c r="Q326" i="9"/>
  <c r="R326" i="9"/>
  <c r="S326" i="9"/>
  <c r="T326" i="9"/>
  <c r="U326" i="9"/>
  <c r="U327" i="9" s="1"/>
  <c r="W16" i="7" s="1"/>
  <c r="W44" i="7" s="1"/>
  <c r="V326" i="9"/>
  <c r="W326" i="9"/>
  <c r="X326" i="9"/>
  <c r="Y326" i="9"/>
  <c r="Z326" i="9"/>
  <c r="AA326" i="9"/>
  <c r="AB326" i="9"/>
  <c r="Q327" i="9"/>
  <c r="S16" i="7" s="1"/>
  <c r="Z327" i="9"/>
  <c r="AA327" i="9"/>
  <c r="Q305" i="10"/>
  <c r="R305" i="10"/>
  <c r="R306" i="10" s="1"/>
  <c r="T18" i="7" s="1"/>
  <c r="T24" i="7" s="1"/>
  <c r="S305" i="10"/>
  <c r="T305" i="10"/>
  <c r="U305" i="10"/>
  <c r="U306" i="10" s="1"/>
  <c r="W18" i="7" s="1"/>
  <c r="V305" i="10"/>
  <c r="V306" i="10" s="1"/>
  <c r="W305" i="10"/>
  <c r="X305" i="10"/>
  <c r="X306" i="10" s="1"/>
  <c r="Z18" i="7" s="1"/>
  <c r="Y305" i="10"/>
  <c r="Z305" i="10"/>
  <c r="Z306" i="10" s="1"/>
  <c r="Z328" i="10" s="1"/>
  <c r="AA305" i="10"/>
  <c r="AB305" i="10"/>
  <c r="AB306" i="10" s="1"/>
  <c r="Q306" i="10"/>
  <c r="S18" i="7" s="1"/>
  <c r="S306" i="10"/>
  <c r="U18" i="7" s="1"/>
  <c r="T306" i="10"/>
  <c r="V18" i="7" s="1"/>
  <c r="W306" i="10"/>
  <c r="Y18" i="7" s="1"/>
  <c r="AA306" i="10"/>
  <c r="Q307" i="10"/>
  <c r="R307" i="10"/>
  <c r="S307" i="10"/>
  <c r="T307" i="10"/>
  <c r="U307" i="10"/>
  <c r="V307" i="10"/>
  <c r="W307" i="10"/>
  <c r="X307" i="10"/>
  <c r="Y307" i="10"/>
  <c r="Z307" i="10"/>
  <c r="AA307" i="10"/>
  <c r="AB307" i="10"/>
  <c r="Q308" i="10"/>
  <c r="R308" i="10"/>
  <c r="S308" i="10"/>
  <c r="T308" i="10"/>
  <c r="U308" i="10"/>
  <c r="V308" i="10"/>
  <c r="W308" i="10"/>
  <c r="X308" i="10"/>
  <c r="Y308" i="10"/>
  <c r="Z308" i="10"/>
  <c r="AA308" i="10"/>
  <c r="AB308" i="10"/>
  <c r="Q309" i="10"/>
  <c r="R309" i="10"/>
  <c r="S309" i="10"/>
  <c r="T309" i="10"/>
  <c r="U309" i="10"/>
  <c r="V309" i="10"/>
  <c r="W309" i="10"/>
  <c r="X309" i="10"/>
  <c r="X311" i="10" s="1"/>
  <c r="Z19" i="7" s="1"/>
  <c r="Y309" i="10"/>
  <c r="Z309" i="10"/>
  <c r="AA309" i="10"/>
  <c r="AB309" i="10"/>
  <c r="Q310" i="10"/>
  <c r="R310" i="10"/>
  <c r="S310" i="10"/>
  <c r="T310" i="10"/>
  <c r="U310" i="10"/>
  <c r="V310" i="10"/>
  <c r="W310" i="10"/>
  <c r="X310" i="10"/>
  <c r="Y310" i="10"/>
  <c r="Z310" i="10"/>
  <c r="AA310" i="10"/>
  <c r="AB310" i="10"/>
  <c r="Q311" i="10"/>
  <c r="S19" i="7" s="1"/>
  <c r="R311" i="10"/>
  <c r="T19" i="7" s="1"/>
  <c r="S311" i="10"/>
  <c r="U19" i="7" s="1"/>
  <c r="T311" i="10"/>
  <c r="V19" i="7" s="1"/>
  <c r="U311" i="10"/>
  <c r="W19" i="7" s="1"/>
  <c r="V311" i="10"/>
  <c r="X19" i="7" s="1"/>
  <c r="W311" i="10"/>
  <c r="Y19" i="7" s="1"/>
  <c r="Z311" i="10"/>
  <c r="AA311" i="10"/>
  <c r="AB311" i="10"/>
  <c r="Q312" i="10"/>
  <c r="R312" i="10"/>
  <c r="S312" i="10"/>
  <c r="T312" i="10"/>
  <c r="U312" i="10"/>
  <c r="V312" i="10"/>
  <c r="W312" i="10"/>
  <c r="X312" i="10"/>
  <c r="Y312" i="10"/>
  <c r="E313" i="15" s="1"/>
  <c r="Z312" i="10"/>
  <c r="AA312" i="10"/>
  <c r="AB312" i="10"/>
  <c r="Q313" i="10"/>
  <c r="R313" i="10"/>
  <c r="S313" i="10"/>
  <c r="T313" i="10"/>
  <c r="U313" i="10"/>
  <c r="V313" i="10"/>
  <c r="W313" i="10"/>
  <c r="X313" i="10"/>
  <c r="Y313" i="10"/>
  <c r="E314" i="15" s="1"/>
  <c r="Z313" i="10"/>
  <c r="AA313" i="10"/>
  <c r="AB313" i="10"/>
  <c r="Q314" i="10"/>
  <c r="R314" i="10"/>
  <c r="S314" i="10"/>
  <c r="T314" i="10"/>
  <c r="U314" i="10"/>
  <c r="V314" i="10"/>
  <c r="W314" i="10"/>
  <c r="X314" i="10"/>
  <c r="Y314" i="10"/>
  <c r="E315" i="15" s="1"/>
  <c r="Z314" i="10"/>
  <c r="AA314" i="10"/>
  <c r="AB314" i="10"/>
  <c r="Q315" i="10"/>
  <c r="S20" i="7" s="1"/>
  <c r="R315" i="10"/>
  <c r="T20" i="7" s="1"/>
  <c r="S315" i="10"/>
  <c r="U20" i="7" s="1"/>
  <c r="T315" i="10"/>
  <c r="V20" i="7" s="1"/>
  <c r="U315" i="10"/>
  <c r="W20" i="7" s="1"/>
  <c r="V315" i="10"/>
  <c r="X20" i="7" s="1"/>
  <c r="W315" i="10"/>
  <c r="Y20" i="7" s="1"/>
  <c r="X315" i="10"/>
  <c r="Z20" i="7" s="1"/>
  <c r="Z315" i="10"/>
  <c r="AA315" i="10"/>
  <c r="AB315" i="10"/>
  <c r="Q316" i="10"/>
  <c r="R316" i="10"/>
  <c r="S316" i="10"/>
  <c r="T316" i="10"/>
  <c r="U316" i="10"/>
  <c r="V316" i="10"/>
  <c r="W316" i="10"/>
  <c r="X316" i="10"/>
  <c r="Y316" i="10"/>
  <c r="Z316" i="10"/>
  <c r="AA316" i="10"/>
  <c r="AB316" i="10"/>
  <c r="Q317" i="10"/>
  <c r="R317" i="10"/>
  <c r="S317" i="10"/>
  <c r="T317" i="10"/>
  <c r="U317" i="10"/>
  <c r="V317" i="10"/>
  <c r="W317" i="10"/>
  <c r="X317" i="10"/>
  <c r="Y317" i="10"/>
  <c r="Z317" i="10"/>
  <c r="AA317" i="10"/>
  <c r="AB317" i="10"/>
  <c r="Q318" i="10"/>
  <c r="R318" i="10"/>
  <c r="S318" i="10"/>
  <c r="T318" i="10"/>
  <c r="U318" i="10"/>
  <c r="V318" i="10"/>
  <c r="W318" i="10"/>
  <c r="X318" i="10"/>
  <c r="Y318" i="10"/>
  <c r="Z318" i="10"/>
  <c r="AA318" i="10"/>
  <c r="AA319" i="10" s="1"/>
  <c r="AB318" i="10"/>
  <c r="AB319" i="10" s="1"/>
  <c r="Q319" i="10"/>
  <c r="S21" i="7" s="1"/>
  <c r="R319" i="10"/>
  <c r="T21" i="7" s="1"/>
  <c r="S319" i="10"/>
  <c r="U21" i="7" s="1"/>
  <c r="T319" i="10"/>
  <c r="V21" i="7" s="1"/>
  <c r="U319" i="10"/>
  <c r="W21" i="7" s="1"/>
  <c r="V319" i="10"/>
  <c r="X21" i="7" s="1"/>
  <c r="W319" i="10"/>
  <c r="Y21" i="7" s="1"/>
  <c r="Z319" i="10"/>
  <c r="Q320" i="10"/>
  <c r="R320" i="10"/>
  <c r="S320" i="10"/>
  <c r="T320" i="10"/>
  <c r="U320" i="10"/>
  <c r="V320" i="10"/>
  <c r="W320" i="10"/>
  <c r="X320" i="10"/>
  <c r="Y320" i="10"/>
  <c r="Z320" i="10"/>
  <c r="AA320" i="10"/>
  <c r="AB320" i="10"/>
  <c r="Q321" i="10"/>
  <c r="R321" i="10"/>
  <c r="S321" i="10"/>
  <c r="T321" i="10"/>
  <c r="U321" i="10"/>
  <c r="V321" i="10"/>
  <c r="W321" i="10"/>
  <c r="X321" i="10"/>
  <c r="Y321" i="10"/>
  <c r="Z321" i="10"/>
  <c r="AA321" i="10"/>
  <c r="AB321" i="10"/>
  <c r="Q322" i="10"/>
  <c r="R322" i="10"/>
  <c r="R323" i="10" s="1"/>
  <c r="T22" i="7" s="1"/>
  <c r="S322" i="10"/>
  <c r="T322" i="10"/>
  <c r="U322" i="10"/>
  <c r="V322" i="10"/>
  <c r="W322" i="10"/>
  <c r="X322" i="10"/>
  <c r="Y322" i="10"/>
  <c r="Z322" i="10"/>
  <c r="AA322" i="10"/>
  <c r="AB322" i="10"/>
  <c r="AB323" i="10" s="1"/>
  <c r="Q323" i="10"/>
  <c r="S22" i="7" s="1"/>
  <c r="S323" i="10"/>
  <c r="U22" i="7" s="1"/>
  <c r="T323" i="10"/>
  <c r="V22" i="7" s="1"/>
  <c r="U323" i="10"/>
  <c r="W22" i="7" s="1"/>
  <c r="V323" i="10"/>
  <c r="X22" i="7" s="1"/>
  <c r="W323" i="10"/>
  <c r="Y22" i="7" s="1"/>
  <c r="X323" i="10"/>
  <c r="Z22" i="7" s="1"/>
  <c r="Y323" i="10"/>
  <c r="Z323" i="10"/>
  <c r="AA323" i="10"/>
  <c r="Q324" i="10"/>
  <c r="R324" i="10"/>
  <c r="R327" i="10" s="1"/>
  <c r="T23" i="7" s="1"/>
  <c r="S324" i="10"/>
  <c r="S327" i="10" s="1"/>
  <c r="U23" i="7" s="1"/>
  <c r="T324" i="10"/>
  <c r="U324" i="10"/>
  <c r="V324" i="10"/>
  <c r="V327" i="10" s="1"/>
  <c r="X23" i="7" s="1"/>
  <c r="W324" i="10"/>
  <c r="W327" i="10" s="1"/>
  <c r="Y23" i="7" s="1"/>
  <c r="X324" i="10"/>
  <c r="Y324" i="10"/>
  <c r="Z324" i="10"/>
  <c r="Z327" i="10" s="1"/>
  <c r="AA324" i="10"/>
  <c r="AB324" i="10"/>
  <c r="Q325" i="10"/>
  <c r="R325" i="10"/>
  <c r="S325" i="10"/>
  <c r="T325" i="10"/>
  <c r="U325" i="10"/>
  <c r="V325" i="10"/>
  <c r="W325" i="10"/>
  <c r="X325" i="10"/>
  <c r="Y325" i="10"/>
  <c r="Z325" i="10"/>
  <c r="AA325" i="10"/>
  <c r="AB325" i="10"/>
  <c r="Q326" i="10"/>
  <c r="R326" i="10"/>
  <c r="S326" i="10"/>
  <c r="T326" i="10"/>
  <c r="U326" i="10"/>
  <c r="V326" i="10"/>
  <c r="W326" i="10"/>
  <c r="X326" i="10"/>
  <c r="Z326" i="10"/>
  <c r="AA326" i="10"/>
  <c r="AA327" i="10" s="1"/>
  <c r="AB326" i="10"/>
  <c r="AB327" i="10" s="1"/>
  <c r="Q327" i="10"/>
  <c r="S23" i="7" s="1"/>
  <c r="T327" i="10"/>
  <c r="U327" i="10"/>
  <c r="W23" i="7" s="1"/>
  <c r="X327" i="10"/>
  <c r="Z23" i="7" s="1"/>
  <c r="C299" i="10"/>
  <c r="Y295" i="10"/>
  <c r="X295" i="10"/>
  <c r="W295" i="10"/>
  <c r="V295" i="10"/>
  <c r="U295" i="10"/>
  <c r="T295" i="10"/>
  <c r="S295" i="10"/>
  <c r="R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E295" i="10"/>
  <c r="D295" i="10"/>
  <c r="C295" i="10"/>
  <c r="Y291" i="10"/>
  <c r="X291" i="10"/>
  <c r="W291" i="10"/>
  <c r="V291" i="10"/>
  <c r="U291" i="10"/>
  <c r="T291" i="10"/>
  <c r="S291" i="10"/>
  <c r="R291" i="10"/>
  <c r="Q291" i="10"/>
  <c r="P291" i="10"/>
  <c r="O291" i="10"/>
  <c r="N291" i="10"/>
  <c r="M291" i="10"/>
  <c r="L291" i="10"/>
  <c r="K291" i="10"/>
  <c r="J291" i="10"/>
  <c r="I291" i="10"/>
  <c r="H291" i="10"/>
  <c r="G291" i="10"/>
  <c r="F291" i="10"/>
  <c r="E291" i="10"/>
  <c r="D291" i="10"/>
  <c r="C291" i="10"/>
  <c r="Y287" i="10"/>
  <c r="X287" i="10"/>
  <c r="W287" i="10"/>
  <c r="V287" i="10"/>
  <c r="U287" i="10"/>
  <c r="T287" i="10"/>
  <c r="S287" i="10"/>
  <c r="R287" i="10"/>
  <c r="Q287" i="10"/>
  <c r="P287" i="10"/>
  <c r="O287" i="10"/>
  <c r="N287" i="10"/>
  <c r="M287" i="10"/>
  <c r="L287" i="10"/>
  <c r="K287" i="10"/>
  <c r="J287" i="10"/>
  <c r="I287" i="10"/>
  <c r="H287" i="10"/>
  <c r="G287" i="10"/>
  <c r="F287" i="10"/>
  <c r="E287" i="10"/>
  <c r="D287" i="10"/>
  <c r="C287" i="10"/>
  <c r="Y283" i="10"/>
  <c r="X283" i="10"/>
  <c r="W283" i="10"/>
  <c r="V283" i="10"/>
  <c r="U283" i="10"/>
  <c r="T283" i="10"/>
  <c r="S283" i="10"/>
  <c r="R283" i="10"/>
  <c r="Q283" i="10"/>
  <c r="P283" i="10"/>
  <c r="O283" i="10"/>
  <c r="N283" i="10"/>
  <c r="M283" i="10"/>
  <c r="L283" i="10"/>
  <c r="K283" i="10"/>
  <c r="J283" i="10"/>
  <c r="I283" i="10"/>
  <c r="H283" i="10"/>
  <c r="G283" i="10"/>
  <c r="F283" i="10"/>
  <c r="E283" i="10"/>
  <c r="D283" i="10"/>
  <c r="C283" i="10"/>
  <c r="Y279" i="10"/>
  <c r="X279" i="10"/>
  <c r="W279" i="10"/>
  <c r="W300" i="10" s="1"/>
  <c r="V279" i="10"/>
  <c r="U279" i="10"/>
  <c r="T279" i="10"/>
  <c r="S279" i="10"/>
  <c r="S300" i="10" s="1"/>
  <c r="R279" i="10"/>
  <c r="Q279" i="10"/>
  <c r="P279" i="10"/>
  <c r="O279" i="10"/>
  <c r="O300" i="10" s="1"/>
  <c r="N279" i="10"/>
  <c r="M279" i="10"/>
  <c r="L279" i="10"/>
  <c r="K279" i="10"/>
  <c r="K300" i="10" s="1"/>
  <c r="J279" i="10"/>
  <c r="I279" i="10"/>
  <c r="H279" i="10"/>
  <c r="G279" i="10"/>
  <c r="G300" i="10" s="1"/>
  <c r="F279" i="10"/>
  <c r="E279" i="10"/>
  <c r="D279" i="10"/>
  <c r="C279" i="10"/>
  <c r="Y299" i="9"/>
  <c r="X299" i="9"/>
  <c r="W299" i="9"/>
  <c r="V299" i="9"/>
  <c r="U299" i="9"/>
  <c r="T299" i="9"/>
  <c r="S299" i="9"/>
  <c r="R299" i="9"/>
  <c r="Q299" i="9"/>
  <c r="P299" i="9"/>
  <c r="O299" i="9"/>
  <c r="N299" i="9"/>
  <c r="M299" i="9"/>
  <c r="L299" i="9"/>
  <c r="K299" i="9"/>
  <c r="J299" i="9"/>
  <c r="I299" i="9"/>
  <c r="H299" i="9"/>
  <c r="G299" i="9"/>
  <c r="F299" i="9"/>
  <c r="E299" i="9"/>
  <c r="D299" i="9"/>
  <c r="C299" i="9"/>
  <c r="Y295" i="9"/>
  <c r="X295" i="9"/>
  <c r="W295" i="9"/>
  <c r="V295" i="9"/>
  <c r="U295" i="9"/>
  <c r="T295" i="9"/>
  <c r="S295" i="9"/>
  <c r="R295" i="9"/>
  <c r="Q295" i="9"/>
  <c r="P295" i="9"/>
  <c r="O295" i="9"/>
  <c r="N295" i="9"/>
  <c r="M295" i="9"/>
  <c r="L295" i="9"/>
  <c r="K295" i="9"/>
  <c r="J295" i="9"/>
  <c r="I295" i="9"/>
  <c r="H295" i="9"/>
  <c r="G295" i="9"/>
  <c r="F295" i="9"/>
  <c r="E295" i="9"/>
  <c r="D295" i="9"/>
  <c r="C295" i="9"/>
  <c r="Y291" i="9"/>
  <c r="X291" i="9"/>
  <c r="W291" i="9"/>
  <c r="V291" i="9"/>
  <c r="U291" i="9"/>
  <c r="T291" i="9"/>
  <c r="S291" i="9"/>
  <c r="R291" i="9"/>
  <c r="Q291" i="9"/>
  <c r="P291" i="9"/>
  <c r="O291" i="9"/>
  <c r="N291" i="9"/>
  <c r="M291" i="9"/>
  <c r="L291" i="9"/>
  <c r="K291" i="9"/>
  <c r="J291" i="9"/>
  <c r="I291" i="9"/>
  <c r="H291" i="9"/>
  <c r="G291" i="9"/>
  <c r="F291" i="9"/>
  <c r="E291" i="9"/>
  <c r="D291" i="9"/>
  <c r="C291" i="9"/>
  <c r="Y287" i="9"/>
  <c r="X287" i="9"/>
  <c r="W287" i="9"/>
  <c r="V287" i="9"/>
  <c r="U287" i="9"/>
  <c r="T287" i="9"/>
  <c r="S287" i="9"/>
  <c r="R287" i="9"/>
  <c r="Q287" i="9"/>
  <c r="P287" i="9"/>
  <c r="O287" i="9"/>
  <c r="N287" i="9"/>
  <c r="M287" i="9"/>
  <c r="L287" i="9"/>
  <c r="K287" i="9"/>
  <c r="J287" i="9"/>
  <c r="I287" i="9"/>
  <c r="H287" i="9"/>
  <c r="G287" i="9"/>
  <c r="F287" i="9"/>
  <c r="E287" i="9"/>
  <c r="D287" i="9"/>
  <c r="C287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C283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Y299" i="3"/>
  <c r="X299" i="3"/>
  <c r="W299" i="3"/>
  <c r="V299" i="3"/>
  <c r="U299" i="3"/>
  <c r="T299" i="3"/>
  <c r="S299" i="3"/>
  <c r="R299" i="3"/>
  <c r="Q299" i="3"/>
  <c r="P299" i="3"/>
  <c r="O299" i="3"/>
  <c r="N299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Y279" i="3"/>
  <c r="Y300" i="3" s="1"/>
  <c r="X279" i="3"/>
  <c r="X300" i="3" s="1"/>
  <c r="W279" i="3"/>
  <c r="W300" i="3" s="1"/>
  <c r="V279" i="3"/>
  <c r="V300" i="3" s="1"/>
  <c r="U279" i="3"/>
  <c r="U300" i="3" s="1"/>
  <c r="T279" i="3"/>
  <c r="T300" i="3" s="1"/>
  <c r="S279" i="3"/>
  <c r="S300" i="3" s="1"/>
  <c r="R279" i="3"/>
  <c r="R300" i="3" s="1"/>
  <c r="Q279" i="3"/>
  <c r="Q300" i="3" s="1"/>
  <c r="P279" i="3"/>
  <c r="P300" i="3" s="1"/>
  <c r="O279" i="3"/>
  <c r="O300" i="3" s="1"/>
  <c r="N279" i="3"/>
  <c r="N300" i="3" s="1"/>
  <c r="Z40" i="7" l="1"/>
  <c r="E318" i="15"/>
  <c r="T328" i="10"/>
  <c r="V23" i="7"/>
  <c r="V328" i="10"/>
  <c r="X18" i="7"/>
  <c r="X24" i="7" s="1"/>
  <c r="T42" i="7"/>
  <c r="E324" i="15"/>
  <c r="AA22" i="7"/>
  <c r="E29" i="8" s="1"/>
  <c r="E323" i="15"/>
  <c r="E322" i="15"/>
  <c r="E321" i="15"/>
  <c r="E319" i="15"/>
  <c r="E317" i="15"/>
  <c r="Y24" i="7"/>
  <c r="S24" i="7"/>
  <c r="W24" i="7"/>
  <c r="W43" i="7"/>
  <c r="W42" i="7"/>
  <c r="U40" i="7"/>
  <c r="E327" i="15"/>
  <c r="E326" i="15"/>
  <c r="X319" i="10"/>
  <c r="Z21" i="7" s="1"/>
  <c r="Z24" i="7" s="1"/>
  <c r="V24" i="7"/>
  <c r="V43" i="7"/>
  <c r="V42" i="7"/>
  <c r="W41" i="7"/>
  <c r="T40" i="7"/>
  <c r="T43" i="7"/>
  <c r="V40" i="7"/>
  <c r="Q328" i="10"/>
  <c r="E310" i="15"/>
  <c r="G310" i="15" s="1"/>
  <c r="E309" i="15"/>
  <c r="E308" i="15"/>
  <c r="U24" i="7"/>
  <c r="U43" i="7"/>
  <c r="U42" i="7"/>
  <c r="V41" i="7"/>
  <c r="W323" i="9"/>
  <c r="Y15" i="7" s="1"/>
  <c r="Y43" i="7" s="1"/>
  <c r="W319" i="9"/>
  <c r="Y14" i="7" s="1"/>
  <c r="Y42" i="7" s="1"/>
  <c r="D315" i="15"/>
  <c r="D314" i="15"/>
  <c r="F314" i="15" s="1"/>
  <c r="D313" i="15"/>
  <c r="V319" i="9"/>
  <c r="X14" i="7" s="1"/>
  <c r="X42" i="7" s="1"/>
  <c r="W327" i="9"/>
  <c r="Y16" i="7" s="1"/>
  <c r="Y44" i="7" s="1"/>
  <c r="X327" i="9"/>
  <c r="Z16" i="7" s="1"/>
  <c r="Z44" i="7" s="1"/>
  <c r="T327" i="9"/>
  <c r="V16" i="7" s="1"/>
  <c r="V44" i="7" s="1"/>
  <c r="V323" i="9"/>
  <c r="X15" i="7" s="1"/>
  <c r="X43" i="7" s="1"/>
  <c r="S41" i="7"/>
  <c r="W311" i="9"/>
  <c r="Y12" i="7" s="1"/>
  <c r="Y40" i="7" s="1"/>
  <c r="S17" i="7"/>
  <c r="S39" i="7"/>
  <c r="S42" i="7"/>
  <c r="D319" i="15"/>
  <c r="F319" i="15" s="1"/>
  <c r="D318" i="15"/>
  <c r="F318" i="15" s="1"/>
  <c r="D317" i="15"/>
  <c r="V311" i="9"/>
  <c r="X12" i="7" s="1"/>
  <c r="X40" i="7" s="1"/>
  <c r="Y39" i="7"/>
  <c r="V17" i="7"/>
  <c r="V39" i="7"/>
  <c r="X323" i="9"/>
  <c r="Z15" i="7" s="1"/>
  <c r="Z43" i="7" s="1"/>
  <c r="W315" i="9"/>
  <c r="Y13" i="7" s="1"/>
  <c r="Y41" i="7" s="1"/>
  <c r="S40" i="7"/>
  <c r="AA12" i="7"/>
  <c r="D310" i="15"/>
  <c r="F310" i="15" s="1"/>
  <c r="D309" i="15"/>
  <c r="F309" i="15" s="1"/>
  <c r="D308" i="15"/>
  <c r="X39" i="7"/>
  <c r="T39" i="7"/>
  <c r="W39" i="7"/>
  <c r="S327" i="9"/>
  <c r="S43" i="7"/>
  <c r="D323" i="15"/>
  <c r="F323" i="15" s="1"/>
  <c r="D322" i="15"/>
  <c r="F322" i="15" s="1"/>
  <c r="D321" i="15"/>
  <c r="Z39" i="7"/>
  <c r="S44" i="7"/>
  <c r="D327" i="15"/>
  <c r="F327" i="15" s="1"/>
  <c r="D326" i="15"/>
  <c r="D325" i="15"/>
  <c r="Y315" i="9"/>
  <c r="U39" i="7"/>
  <c r="G220" i="15"/>
  <c r="F220" i="15"/>
  <c r="W27" i="7"/>
  <c r="W34" i="7"/>
  <c r="S30" i="7"/>
  <c r="S37" i="7"/>
  <c r="U37" i="7"/>
  <c r="Y29" i="7"/>
  <c r="Y36" i="7"/>
  <c r="U29" i="7"/>
  <c r="U36" i="7"/>
  <c r="T28" i="7"/>
  <c r="T35" i="7"/>
  <c r="T26" i="7"/>
  <c r="T33" i="7"/>
  <c r="W32" i="7"/>
  <c r="W25" i="7"/>
  <c r="Z25" i="7"/>
  <c r="Z32" i="7"/>
  <c r="V32" i="7"/>
  <c r="V25" i="7"/>
  <c r="Y30" i="7"/>
  <c r="Y37" i="7"/>
  <c r="T37" i="7"/>
  <c r="X36" i="7"/>
  <c r="T36" i="7"/>
  <c r="T29" i="7"/>
  <c r="S28" i="7"/>
  <c r="S35" i="7"/>
  <c r="C319" i="15"/>
  <c r="C318" i="15"/>
  <c r="C317" i="15"/>
  <c r="U319" i="3"/>
  <c r="W7" i="7" s="1"/>
  <c r="U34" i="7"/>
  <c r="U27" i="7"/>
  <c r="S33" i="7"/>
  <c r="S26" i="7"/>
  <c r="U10" i="7"/>
  <c r="U25" i="7"/>
  <c r="U32" i="7"/>
  <c r="Y25" i="7"/>
  <c r="Y32" i="7"/>
  <c r="Y10" i="7"/>
  <c r="X37" i="7"/>
  <c r="W36" i="7"/>
  <c r="W29" i="7"/>
  <c r="S36" i="7"/>
  <c r="S29" i="7"/>
  <c r="Y35" i="7"/>
  <c r="Y28" i="7"/>
  <c r="V35" i="7"/>
  <c r="V28" i="7"/>
  <c r="Y34" i="7"/>
  <c r="T34" i="7"/>
  <c r="T27" i="7"/>
  <c r="Y33" i="7"/>
  <c r="T10" i="7"/>
  <c r="T25" i="7"/>
  <c r="T32" i="7"/>
  <c r="X32" i="7"/>
  <c r="X25" i="7"/>
  <c r="W30" i="7"/>
  <c r="W37" i="7"/>
  <c r="V36" i="7"/>
  <c r="V29" i="7"/>
  <c r="Z36" i="7"/>
  <c r="U28" i="7"/>
  <c r="U35" i="7"/>
  <c r="X34" i="7"/>
  <c r="X27" i="7"/>
  <c r="S34" i="7"/>
  <c r="S27" i="7"/>
  <c r="U33" i="7"/>
  <c r="U26" i="7"/>
  <c r="C307" i="15"/>
  <c r="AA4" i="7"/>
  <c r="S10" i="7"/>
  <c r="E5" i="8"/>
  <c r="S32" i="7"/>
  <c r="S25" i="7"/>
  <c r="C306" i="15"/>
  <c r="Y306" i="10"/>
  <c r="E306" i="15"/>
  <c r="E325" i="15"/>
  <c r="G325" i="15" s="1"/>
  <c r="Y327" i="10"/>
  <c r="AA23" i="7" s="1"/>
  <c r="Y315" i="10"/>
  <c r="Y311" i="10"/>
  <c r="Y319" i="10"/>
  <c r="Y306" i="9"/>
  <c r="D306" i="15"/>
  <c r="F306" i="15" s="1"/>
  <c r="Y327" i="9"/>
  <c r="G319" i="15"/>
  <c r="G318" i="15"/>
  <c r="F317" i="15"/>
  <c r="G317" i="15"/>
  <c r="G327" i="15"/>
  <c r="G326" i="15"/>
  <c r="F326" i="15"/>
  <c r="F325" i="15"/>
  <c r="G323" i="15"/>
  <c r="G322" i="15"/>
  <c r="Y323" i="3"/>
  <c r="C321" i="15"/>
  <c r="Y311" i="3"/>
  <c r="G309" i="15"/>
  <c r="G315" i="15"/>
  <c r="F315" i="15"/>
  <c r="G314" i="15"/>
  <c r="Y315" i="3"/>
  <c r="C300" i="10"/>
  <c r="X328" i="10"/>
  <c r="Y323" i="9"/>
  <c r="Y319" i="9"/>
  <c r="AA14" i="7" s="1"/>
  <c r="X315" i="9"/>
  <c r="X319" i="9"/>
  <c r="Z14" i="7" s="1"/>
  <c r="X327" i="3"/>
  <c r="Z9" i="7" s="1"/>
  <c r="Y327" i="3"/>
  <c r="Y319" i="3"/>
  <c r="AB328" i="3"/>
  <c r="AA328" i="3"/>
  <c r="X311" i="3"/>
  <c r="V311" i="3"/>
  <c r="X5" i="7" s="1"/>
  <c r="X10" i="7" s="1"/>
  <c r="V319" i="3"/>
  <c r="X7" i="7" s="1"/>
  <c r="Z328" i="9"/>
  <c r="Q328" i="9"/>
  <c r="G300" i="9"/>
  <c r="O300" i="9"/>
  <c r="W300" i="9"/>
  <c r="D300" i="9"/>
  <c r="H300" i="9"/>
  <c r="L300" i="9"/>
  <c r="P300" i="9"/>
  <c r="T300" i="9"/>
  <c r="X300" i="9"/>
  <c r="F300" i="9"/>
  <c r="J300" i="9"/>
  <c r="N300" i="9"/>
  <c r="R300" i="9"/>
  <c r="V300" i="9"/>
  <c r="R327" i="9"/>
  <c r="V327" i="9"/>
  <c r="AB323" i="9"/>
  <c r="AB328" i="9" s="1"/>
  <c r="U311" i="9"/>
  <c r="W12" i="7" s="1"/>
  <c r="W40" i="7" s="1"/>
  <c r="C300" i="9"/>
  <c r="K300" i="9"/>
  <c r="S300" i="9"/>
  <c r="E300" i="9"/>
  <c r="I300" i="9"/>
  <c r="M300" i="9"/>
  <c r="Q300" i="9"/>
  <c r="U300" i="9"/>
  <c r="Y300" i="9"/>
  <c r="R328" i="10"/>
  <c r="D300" i="10"/>
  <c r="L300" i="10"/>
  <c r="T300" i="10"/>
  <c r="N300" i="10"/>
  <c r="V300" i="10"/>
  <c r="AA328" i="10"/>
  <c r="H300" i="10"/>
  <c r="P300" i="10"/>
  <c r="X300" i="10"/>
  <c r="F300" i="10"/>
  <c r="J300" i="10"/>
  <c r="R300" i="10"/>
  <c r="W328" i="10"/>
  <c r="S328" i="10"/>
  <c r="U328" i="10"/>
  <c r="E300" i="10"/>
  <c r="I300" i="10"/>
  <c r="M300" i="10"/>
  <c r="Q300" i="10"/>
  <c r="U300" i="10"/>
  <c r="Y300" i="10"/>
  <c r="Q328" i="3"/>
  <c r="U311" i="3"/>
  <c r="R328" i="3"/>
  <c r="W328" i="3"/>
  <c r="X315" i="3"/>
  <c r="Z6" i="7" s="1"/>
  <c r="AB328" i="10"/>
  <c r="V45" i="7" l="1"/>
  <c r="E316" i="15"/>
  <c r="AA20" i="7"/>
  <c r="E307" i="15"/>
  <c r="G307" i="15" s="1"/>
  <c r="AA18" i="7"/>
  <c r="Z35" i="7"/>
  <c r="E30" i="8"/>
  <c r="E320" i="15"/>
  <c r="AA21" i="7"/>
  <c r="E312" i="15"/>
  <c r="AA19" i="7"/>
  <c r="AA40" i="7" s="1"/>
  <c r="Z42" i="7"/>
  <c r="G306" i="15"/>
  <c r="V37" i="7"/>
  <c r="V30" i="7"/>
  <c r="T328" i="9"/>
  <c r="D312" i="15"/>
  <c r="V328" i="9"/>
  <c r="X16" i="7"/>
  <c r="D307" i="15"/>
  <c r="F307" i="15" s="1"/>
  <c r="AA11" i="7"/>
  <c r="W328" i="9"/>
  <c r="S328" i="9"/>
  <c r="U16" i="7"/>
  <c r="D328" i="15"/>
  <c r="F328" i="15" s="1"/>
  <c r="AA16" i="7"/>
  <c r="AA44" i="7" s="1"/>
  <c r="Y27" i="7"/>
  <c r="D316" i="15"/>
  <c r="AA13" i="7"/>
  <c r="AA41" i="7" s="1"/>
  <c r="E16" i="8"/>
  <c r="E18" i="8"/>
  <c r="R328" i="9"/>
  <c r="T16" i="7"/>
  <c r="X328" i="9"/>
  <c r="Z13" i="7"/>
  <c r="Y17" i="7"/>
  <c r="Y45" i="7" s="1"/>
  <c r="U328" i="9"/>
  <c r="D324" i="15"/>
  <c r="AA15" i="7"/>
  <c r="Z29" i="7"/>
  <c r="Y26" i="7"/>
  <c r="Z28" i="7"/>
  <c r="X29" i="7"/>
  <c r="W17" i="7"/>
  <c r="W45" i="7" s="1"/>
  <c r="X17" i="7"/>
  <c r="X45" i="7" s="1"/>
  <c r="S45" i="7"/>
  <c r="X38" i="7"/>
  <c r="Z30" i="7"/>
  <c r="Z37" i="7"/>
  <c r="AA6" i="7"/>
  <c r="U328" i="3"/>
  <c r="W5" i="7"/>
  <c r="Z27" i="7"/>
  <c r="Z34" i="7"/>
  <c r="X328" i="3"/>
  <c r="Z5" i="7"/>
  <c r="C328" i="15"/>
  <c r="AA9" i="7"/>
  <c r="C324" i="15"/>
  <c r="AA8" i="7"/>
  <c r="AA25" i="7"/>
  <c r="AA32" i="7"/>
  <c r="Y38" i="7"/>
  <c r="U38" i="7"/>
  <c r="W28" i="7"/>
  <c r="W35" i="7"/>
  <c r="AA5" i="7"/>
  <c r="S38" i="7"/>
  <c r="S31" i="7"/>
  <c r="E10" i="8"/>
  <c r="X35" i="7"/>
  <c r="X28" i="7"/>
  <c r="X26" i="7"/>
  <c r="X33" i="7"/>
  <c r="C320" i="15"/>
  <c r="AA7" i="7"/>
  <c r="E8" i="8" s="1"/>
  <c r="T38" i="7"/>
  <c r="Y328" i="10"/>
  <c r="E329" i="15" s="1"/>
  <c r="E328" i="15"/>
  <c r="G328" i="15" s="1"/>
  <c r="Y328" i="9"/>
  <c r="D320" i="15"/>
  <c r="F320" i="15" s="1"/>
  <c r="G320" i="15"/>
  <c r="Y328" i="3"/>
  <c r="G321" i="15"/>
  <c r="F321" i="15"/>
  <c r="V328" i="3"/>
  <c r="E28" i="8" l="1"/>
  <c r="AA42" i="7"/>
  <c r="E27" i="8"/>
  <c r="E25" i="8"/>
  <c r="AA24" i="7"/>
  <c r="E29" i="14" s="1"/>
  <c r="E26" i="14"/>
  <c r="E26" i="8"/>
  <c r="F324" i="15"/>
  <c r="AA39" i="7"/>
  <c r="AA17" i="7"/>
  <c r="E15" i="8"/>
  <c r="U44" i="7"/>
  <c r="U30" i="7"/>
  <c r="U17" i="7"/>
  <c r="AA43" i="7"/>
  <c r="Z41" i="7"/>
  <c r="Z17" i="7"/>
  <c r="Z45" i="7" s="1"/>
  <c r="X44" i="7"/>
  <c r="X30" i="7"/>
  <c r="T44" i="7"/>
  <c r="E20" i="8"/>
  <c r="T17" i="7"/>
  <c r="E16" i="14" s="1"/>
  <c r="T30" i="7"/>
  <c r="E17" i="8"/>
  <c r="D329" i="15"/>
  <c r="Y31" i="7"/>
  <c r="X31" i="7"/>
  <c r="E19" i="8"/>
  <c r="AA10" i="7"/>
  <c r="AA30" i="7"/>
  <c r="AA37" i="7"/>
  <c r="AA27" i="7"/>
  <c r="AA34" i="7"/>
  <c r="G324" i="15"/>
  <c r="AA33" i="7"/>
  <c r="AA26" i="7"/>
  <c r="AA35" i="7"/>
  <c r="AA28" i="7"/>
  <c r="AA36" i="7"/>
  <c r="AA29" i="7"/>
  <c r="E9" i="8"/>
  <c r="Z33" i="7"/>
  <c r="Z26" i="7"/>
  <c r="Z10" i="7"/>
  <c r="W33" i="7"/>
  <c r="W26" i="7"/>
  <c r="W10" i="7"/>
  <c r="X272" i="10"/>
  <c r="W272" i="10"/>
  <c r="V272" i="10"/>
  <c r="U272" i="10"/>
  <c r="T272" i="10"/>
  <c r="S272" i="10"/>
  <c r="R272" i="10"/>
  <c r="Q272" i="10"/>
  <c r="P272" i="10"/>
  <c r="O272" i="10"/>
  <c r="N272" i="10"/>
  <c r="M272" i="10"/>
  <c r="L272" i="10"/>
  <c r="K272" i="10"/>
  <c r="J272" i="10"/>
  <c r="I272" i="10"/>
  <c r="H272" i="10"/>
  <c r="G272" i="10"/>
  <c r="F272" i="10"/>
  <c r="E272" i="10"/>
  <c r="D272" i="10"/>
  <c r="C272" i="10"/>
  <c r="X268" i="10"/>
  <c r="W268" i="10"/>
  <c r="V268" i="10"/>
  <c r="U268" i="10"/>
  <c r="T268" i="10"/>
  <c r="S268" i="10"/>
  <c r="R268" i="10"/>
  <c r="Q268" i="10"/>
  <c r="P268" i="10"/>
  <c r="O268" i="10"/>
  <c r="N268" i="10"/>
  <c r="M268" i="10"/>
  <c r="L268" i="10"/>
  <c r="K268" i="10"/>
  <c r="J268" i="10"/>
  <c r="I268" i="10"/>
  <c r="H268" i="10"/>
  <c r="G268" i="10"/>
  <c r="F268" i="10"/>
  <c r="E268" i="10"/>
  <c r="D268" i="10"/>
  <c r="C268" i="10"/>
  <c r="X264" i="10"/>
  <c r="W264" i="10"/>
  <c r="V264" i="10"/>
  <c r="U264" i="10"/>
  <c r="T264" i="10"/>
  <c r="S264" i="10"/>
  <c r="R264" i="10"/>
  <c r="Q264" i="10"/>
  <c r="P264" i="10"/>
  <c r="O264" i="10"/>
  <c r="N264" i="10"/>
  <c r="M264" i="10"/>
  <c r="L264" i="10"/>
  <c r="K264" i="10"/>
  <c r="J264" i="10"/>
  <c r="I264" i="10"/>
  <c r="H264" i="10"/>
  <c r="G264" i="10"/>
  <c r="F264" i="10"/>
  <c r="E264" i="10"/>
  <c r="D264" i="10"/>
  <c r="C264" i="10"/>
  <c r="X260" i="10"/>
  <c r="W260" i="10"/>
  <c r="V260" i="10"/>
  <c r="U260" i="10"/>
  <c r="T260" i="10"/>
  <c r="S260" i="10"/>
  <c r="R260" i="10"/>
  <c r="Q260" i="10"/>
  <c r="P260" i="10"/>
  <c r="O260" i="10"/>
  <c r="N260" i="10"/>
  <c r="M260" i="10"/>
  <c r="L260" i="10"/>
  <c r="K260" i="10"/>
  <c r="J260" i="10"/>
  <c r="I260" i="10"/>
  <c r="H260" i="10"/>
  <c r="G260" i="10"/>
  <c r="F260" i="10"/>
  <c r="E260" i="10"/>
  <c r="D260" i="10"/>
  <c r="C260" i="10"/>
  <c r="X256" i="10"/>
  <c r="W256" i="10"/>
  <c r="V256" i="10"/>
  <c r="U256" i="10"/>
  <c r="T256" i="10"/>
  <c r="S256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X252" i="10"/>
  <c r="W252" i="10"/>
  <c r="V252" i="10"/>
  <c r="V273" i="10" s="1"/>
  <c r="U252" i="10"/>
  <c r="U273" i="10" s="1"/>
  <c r="T252" i="10"/>
  <c r="S252" i="10"/>
  <c r="R252" i="10"/>
  <c r="R273" i="10" s="1"/>
  <c r="Q252" i="10"/>
  <c r="Q273" i="10" s="1"/>
  <c r="P252" i="10"/>
  <c r="O252" i="10"/>
  <c r="N252" i="10"/>
  <c r="N273" i="10" s="1"/>
  <c r="M252" i="10"/>
  <c r="M273" i="10" s="1"/>
  <c r="L252" i="10"/>
  <c r="K252" i="10"/>
  <c r="J252" i="10"/>
  <c r="J273" i="10" s="1"/>
  <c r="I252" i="10"/>
  <c r="I273" i="10" s="1"/>
  <c r="H252" i="10"/>
  <c r="G252" i="10"/>
  <c r="F252" i="10"/>
  <c r="F273" i="10" s="1"/>
  <c r="E252" i="10"/>
  <c r="E273" i="10" s="1"/>
  <c r="D252" i="10"/>
  <c r="C252" i="10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C272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C268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X252" i="9"/>
  <c r="W252" i="9"/>
  <c r="V252" i="9"/>
  <c r="V273" i="9" s="1"/>
  <c r="U252" i="9"/>
  <c r="U273" i="9" s="1"/>
  <c r="T252" i="9"/>
  <c r="S252" i="9"/>
  <c r="R252" i="9"/>
  <c r="R273" i="9" s="1"/>
  <c r="Q252" i="9"/>
  <c r="Q273" i="9" s="1"/>
  <c r="P252" i="9"/>
  <c r="O252" i="9"/>
  <c r="N252" i="9"/>
  <c r="N273" i="9" s="1"/>
  <c r="M252" i="9"/>
  <c r="M273" i="9" s="1"/>
  <c r="L252" i="9"/>
  <c r="K252" i="9"/>
  <c r="J252" i="9"/>
  <c r="J273" i="9" s="1"/>
  <c r="I252" i="9"/>
  <c r="I273" i="9" s="1"/>
  <c r="H252" i="9"/>
  <c r="G252" i="9"/>
  <c r="F252" i="9"/>
  <c r="F273" i="9" s="1"/>
  <c r="E252" i="9"/>
  <c r="E273" i="9" s="1"/>
  <c r="D252" i="9"/>
  <c r="C252" i="9"/>
  <c r="X272" i="3"/>
  <c r="W272" i="3"/>
  <c r="V272" i="3"/>
  <c r="U272" i="3"/>
  <c r="T272" i="3"/>
  <c r="S272" i="3"/>
  <c r="R272" i="3"/>
  <c r="Q272" i="3"/>
  <c r="P272" i="3"/>
  <c r="O272" i="3"/>
  <c r="N272" i="3"/>
  <c r="X268" i="3"/>
  <c r="W268" i="3"/>
  <c r="V268" i="3"/>
  <c r="U268" i="3"/>
  <c r="T268" i="3"/>
  <c r="S268" i="3"/>
  <c r="R268" i="3"/>
  <c r="Q268" i="3"/>
  <c r="P268" i="3"/>
  <c r="O268" i="3"/>
  <c r="N268" i="3"/>
  <c r="X264" i="3"/>
  <c r="W264" i="3"/>
  <c r="V264" i="3"/>
  <c r="U264" i="3"/>
  <c r="T264" i="3"/>
  <c r="S264" i="3"/>
  <c r="R264" i="3"/>
  <c r="Q264" i="3"/>
  <c r="P264" i="3"/>
  <c r="O264" i="3"/>
  <c r="N264" i="3"/>
  <c r="X260" i="3"/>
  <c r="W260" i="3"/>
  <c r="V260" i="3"/>
  <c r="U260" i="3"/>
  <c r="T260" i="3"/>
  <c r="S260" i="3"/>
  <c r="R260" i="3"/>
  <c r="Q260" i="3"/>
  <c r="P260" i="3"/>
  <c r="O260" i="3"/>
  <c r="N260" i="3"/>
  <c r="X256" i="3"/>
  <c r="W256" i="3"/>
  <c r="V256" i="3"/>
  <c r="U256" i="3"/>
  <c r="T256" i="3"/>
  <c r="S256" i="3"/>
  <c r="R256" i="3"/>
  <c r="Q256" i="3"/>
  <c r="P256" i="3"/>
  <c r="O256" i="3"/>
  <c r="N256" i="3"/>
  <c r="X252" i="3"/>
  <c r="W252" i="3"/>
  <c r="V252" i="3"/>
  <c r="V273" i="3" s="1"/>
  <c r="U252" i="3"/>
  <c r="T252" i="3"/>
  <c r="S252" i="3"/>
  <c r="R252" i="3"/>
  <c r="R273" i="3" s="1"/>
  <c r="Q252" i="3"/>
  <c r="P252" i="3"/>
  <c r="O252" i="3"/>
  <c r="N252" i="3"/>
  <c r="N273" i="3" s="1"/>
  <c r="E27" i="14" l="1"/>
  <c r="E31" i="14"/>
  <c r="E32" i="14"/>
  <c r="E31" i="8"/>
  <c r="E30" i="14"/>
  <c r="AA45" i="7"/>
  <c r="E28" i="14"/>
  <c r="E18" i="14"/>
  <c r="U45" i="7"/>
  <c r="U31" i="7"/>
  <c r="T45" i="7"/>
  <c r="E19" i="14"/>
  <c r="E17" i="14"/>
  <c r="E22" i="14"/>
  <c r="T31" i="7"/>
  <c r="E21" i="8"/>
  <c r="E21" i="14"/>
  <c r="E20" i="14"/>
  <c r="Z31" i="7"/>
  <c r="Z38" i="7"/>
  <c r="W31" i="7"/>
  <c r="W38" i="7"/>
  <c r="AA31" i="7"/>
  <c r="AA38" i="7"/>
  <c r="O273" i="3"/>
  <c r="S273" i="3"/>
  <c r="W273" i="3"/>
  <c r="Q273" i="3"/>
  <c r="U273" i="3"/>
  <c r="P273" i="3"/>
  <c r="T273" i="3"/>
  <c r="X273" i="3"/>
  <c r="C273" i="9"/>
  <c r="G273" i="9"/>
  <c r="K273" i="9"/>
  <c r="O273" i="9"/>
  <c r="S273" i="9"/>
  <c r="W273" i="9"/>
  <c r="D273" i="9"/>
  <c r="H273" i="9"/>
  <c r="L273" i="9"/>
  <c r="P273" i="9"/>
  <c r="T273" i="9"/>
  <c r="X273" i="9"/>
  <c r="C273" i="10"/>
  <c r="G273" i="10"/>
  <c r="K273" i="10"/>
  <c r="O273" i="10"/>
  <c r="S273" i="10"/>
  <c r="W273" i="10"/>
  <c r="D273" i="10"/>
  <c r="H273" i="10"/>
  <c r="L273" i="10"/>
  <c r="P273" i="10"/>
  <c r="T273" i="10"/>
  <c r="X273" i="10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Y225" i="9"/>
  <c r="Y246" i="9" s="1"/>
  <c r="X225" i="9"/>
  <c r="W225" i="9"/>
  <c r="V225" i="9"/>
  <c r="U225" i="9"/>
  <c r="U246" i="9" s="1"/>
  <c r="T225" i="9"/>
  <c r="S225" i="9"/>
  <c r="R225" i="9"/>
  <c r="Q225" i="9"/>
  <c r="Q246" i="9" s="1"/>
  <c r="P225" i="9"/>
  <c r="O225" i="9"/>
  <c r="N225" i="9"/>
  <c r="M225" i="9"/>
  <c r="M246" i="9" s="1"/>
  <c r="L225" i="9"/>
  <c r="K225" i="9"/>
  <c r="J225" i="9"/>
  <c r="I225" i="9"/>
  <c r="I246" i="9" s="1"/>
  <c r="H225" i="9"/>
  <c r="G225" i="9"/>
  <c r="F225" i="9"/>
  <c r="E225" i="9"/>
  <c r="E246" i="9" s="1"/>
  <c r="D225" i="9"/>
  <c r="C225" i="9"/>
  <c r="Y245" i="3"/>
  <c r="X245" i="3"/>
  <c r="W245" i="3"/>
  <c r="V245" i="3"/>
  <c r="U245" i="3"/>
  <c r="T245" i="3"/>
  <c r="S245" i="3"/>
  <c r="R245" i="3"/>
  <c r="Q245" i="3"/>
  <c r="P245" i="3"/>
  <c r="O245" i="3"/>
  <c r="N245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Y225" i="3"/>
  <c r="Y246" i="3" s="1"/>
  <c r="X225" i="3"/>
  <c r="X246" i="3" s="1"/>
  <c r="W225" i="3"/>
  <c r="W246" i="3" s="1"/>
  <c r="V225" i="3"/>
  <c r="V246" i="3" s="1"/>
  <c r="U225" i="3"/>
  <c r="U246" i="3" s="1"/>
  <c r="T225" i="3"/>
  <c r="T246" i="3" s="1"/>
  <c r="S225" i="3"/>
  <c r="S246" i="3" s="1"/>
  <c r="R225" i="3"/>
  <c r="R246" i="3" s="1"/>
  <c r="Q225" i="3"/>
  <c r="Q246" i="3" s="1"/>
  <c r="P225" i="3"/>
  <c r="P246" i="3" s="1"/>
  <c r="O225" i="3"/>
  <c r="O246" i="3" s="1"/>
  <c r="N225" i="3"/>
  <c r="N246" i="3" s="1"/>
  <c r="C246" i="9" l="1"/>
  <c r="G246" i="9"/>
  <c r="K246" i="9"/>
  <c r="O246" i="9"/>
  <c r="S246" i="9"/>
  <c r="W246" i="9"/>
  <c r="D246" i="9"/>
  <c r="H246" i="9"/>
  <c r="L246" i="9"/>
  <c r="P246" i="9"/>
  <c r="T246" i="9"/>
  <c r="X246" i="9"/>
  <c r="F246" i="9"/>
  <c r="J246" i="9"/>
  <c r="N246" i="9"/>
  <c r="R246" i="9"/>
  <c r="V246" i="9"/>
  <c r="Y191" i="10"/>
  <c r="X191" i="10"/>
  <c r="W191" i="10"/>
  <c r="V191" i="10"/>
  <c r="U191" i="10"/>
  <c r="T191" i="10"/>
  <c r="S191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Y187" i="10"/>
  <c r="X187" i="10"/>
  <c r="W187" i="10"/>
  <c r="V187" i="10"/>
  <c r="U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Y183" i="10"/>
  <c r="X183" i="10"/>
  <c r="W183" i="10"/>
  <c r="V183" i="10"/>
  <c r="U183" i="10"/>
  <c r="T183" i="10"/>
  <c r="S183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Y179" i="10"/>
  <c r="X179" i="10"/>
  <c r="W179" i="10"/>
  <c r="V179" i="10"/>
  <c r="U179" i="10"/>
  <c r="T179" i="10"/>
  <c r="S179" i="10"/>
  <c r="S192" i="10" s="1"/>
  <c r="R179" i="10"/>
  <c r="Q179" i="10"/>
  <c r="P179" i="10"/>
  <c r="O179" i="10"/>
  <c r="O192" i="10" s="1"/>
  <c r="N179" i="10"/>
  <c r="M179" i="10"/>
  <c r="L179" i="10"/>
  <c r="K179" i="10"/>
  <c r="K192" i="10" s="1"/>
  <c r="J179" i="10"/>
  <c r="I179" i="10"/>
  <c r="H179" i="10"/>
  <c r="G179" i="10"/>
  <c r="G192" i="10" s="1"/>
  <c r="F179" i="10"/>
  <c r="E179" i="10"/>
  <c r="D179" i="10"/>
  <c r="C179" i="10"/>
  <c r="C192" i="10" s="1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Y171" i="10"/>
  <c r="Y192" i="10" s="1"/>
  <c r="X171" i="10"/>
  <c r="X192" i="10" s="1"/>
  <c r="W171" i="10"/>
  <c r="V171" i="10"/>
  <c r="U171" i="10"/>
  <c r="U192" i="10" s="1"/>
  <c r="T171" i="10"/>
  <c r="T192" i="10" s="1"/>
  <c r="S171" i="10"/>
  <c r="R171" i="10"/>
  <c r="Q171" i="10"/>
  <c r="Q192" i="10" s="1"/>
  <c r="P171" i="10"/>
  <c r="P192" i="10" s="1"/>
  <c r="O171" i="10"/>
  <c r="N171" i="10"/>
  <c r="M171" i="10"/>
  <c r="M192" i="10" s="1"/>
  <c r="L171" i="10"/>
  <c r="L192" i="10" s="1"/>
  <c r="K171" i="10"/>
  <c r="J171" i="10"/>
  <c r="I171" i="10"/>
  <c r="I192" i="10" s="1"/>
  <c r="H171" i="10"/>
  <c r="H192" i="10" s="1"/>
  <c r="G171" i="10"/>
  <c r="F171" i="10"/>
  <c r="E171" i="10"/>
  <c r="E192" i="10" s="1"/>
  <c r="D171" i="10"/>
  <c r="D192" i="10" s="1"/>
  <c r="C171" i="10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Y179" i="9"/>
  <c r="X179" i="9"/>
  <c r="W179" i="9"/>
  <c r="V179" i="9"/>
  <c r="V192" i="9" s="1"/>
  <c r="U179" i="9"/>
  <c r="T179" i="9"/>
  <c r="S179" i="9"/>
  <c r="R179" i="9"/>
  <c r="R192" i="9" s="1"/>
  <c r="Q179" i="9"/>
  <c r="P179" i="9"/>
  <c r="O179" i="9"/>
  <c r="N179" i="9"/>
  <c r="N192" i="9" s="1"/>
  <c r="M179" i="9"/>
  <c r="L179" i="9"/>
  <c r="K179" i="9"/>
  <c r="J179" i="9"/>
  <c r="J192" i="9" s="1"/>
  <c r="I179" i="9"/>
  <c r="H179" i="9"/>
  <c r="G179" i="9"/>
  <c r="F179" i="9"/>
  <c r="F192" i="9" s="1"/>
  <c r="E179" i="9"/>
  <c r="D179" i="9"/>
  <c r="C179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Y171" i="9"/>
  <c r="X171" i="9"/>
  <c r="X192" i="9" s="1"/>
  <c r="W171" i="9"/>
  <c r="V171" i="9"/>
  <c r="U171" i="9"/>
  <c r="T171" i="9"/>
  <c r="T192" i="9" s="1"/>
  <c r="S171" i="9"/>
  <c r="R171" i="9"/>
  <c r="Q171" i="9"/>
  <c r="P171" i="9"/>
  <c r="P192" i="9" s="1"/>
  <c r="O171" i="9"/>
  <c r="N171" i="9"/>
  <c r="M171" i="9"/>
  <c r="L171" i="9"/>
  <c r="L192" i="9" s="1"/>
  <c r="K171" i="9"/>
  <c r="J171" i="9"/>
  <c r="I171" i="9"/>
  <c r="H171" i="9"/>
  <c r="H192" i="9" s="1"/>
  <c r="G171" i="9"/>
  <c r="F171" i="9"/>
  <c r="E171" i="9"/>
  <c r="D171" i="9"/>
  <c r="D192" i="9" s="1"/>
  <c r="C171" i="9"/>
  <c r="Y191" i="3"/>
  <c r="X191" i="3"/>
  <c r="W191" i="3"/>
  <c r="V191" i="3"/>
  <c r="U191" i="3"/>
  <c r="T191" i="3"/>
  <c r="S191" i="3"/>
  <c r="R191" i="3"/>
  <c r="Q191" i="3"/>
  <c r="P191" i="3"/>
  <c r="O191" i="3"/>
  <c r="N191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Y171" i="3"/>
  <c r="Y192" i="3" s="1"/>
  <c r="X171" i="3"/>
  <c r="X192" i="3" s="1"/>
  <c r="W171" i="3"/>
  <c r="W192" i="3" s="1"/>
  <c r="V171" i="3"/>
  <c r="V192" i="3" s="1"/>
  <c r="U171" i="3"/>
  <c r="U192" i="3" s="1"/>
  <c r="T171" i="3"/>
  <c r="T192" i="3" s="1"/>
  <c r="S171" i="3"/>
  <c r="S192" i="3" s="1"/>
  <c r="R171" i="3"/>
  <c r="R192" i="3" s="1"/>
  <c r="Q171" i="3"/>
  <c r="Q192" i="3" s="1"/>
  <c r="P171" i="3"/>
  <c r="P192" i="3" s="1"/>
  <c r="O171" i="3"/>
  <c r="O192" i="3" s="1"/>
  <c r="N171" i="3"/>
  <c r="N192" i="3" s="1"/>
  <c r="E192" i="9" l="1"/>
  <c r="I192" i="9"/>
  <c r="M192" i="9"/>
  <c r="Q192" i="9"/>
  <c r="U192" i="9"/>
  <c r="Y192" i="9"/>
  <c r="C192" i="9"/>
  <c r="G192" i="9"/>
  <c r="K192" i="9"/>
  <c r="O192" i="9"/>
  <c r="S192" i="9"/>
  <c r="W192" i="9"/>
  <c r="W192" i="10"/>
  <c r="F192" i="10"/>
  <c r="J192" i="10"/>
  <c r="N192" i="10"/>
  <c r="R192" i="10"/>
  <c r="V192" i="10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Y164" i="10"/>
  <c r="X164" i="10"/>
  <c r="W164" i="10"/>
  <c r="V164" i="10"/>
  <c r="U164" i="10"/>
  <c r="T164" i="10"/>
  <c r="S164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Y143" i="10"/>
  <c r="Y165" i="10" s="1"/>
  <c r="X143" i="10"/>
  <c r="X165" i="10" s="1"/>
  <c r="W143" i="10"/>
  <c r="W165" i="10" s="1"/>
  <c r="V143" i="10"/>
  <c r="U143" i="10"/>
  <c r="U165" i="10" s="1"/>
  <c r="T143" i="10"/>
  <c r="T165" i="10" s="1"/>
  <c r="S143" i="10"/>
  <c r="S165" i="10" s="1"/>
  <c r="R143" i="10"/>
  <c r="Q143" i="10"/>
  <c r="Q165" i="10" s="1"/>
  <c r="P143" i="10"/>
  <c r="P165" i="10" s="1"/>
  <c r="O143" i="10"/>
  <c r="O165" i="10" s="1"/>
  <c r="N143" i="10"/>
  <c r="M143" i="10"/>
  <c r="M165" i="10" s="1"/>
  <c r="L143" i="10"/>
  <c r="L165" i="10" s="1"/>
  <c r="K143" i="10"/>
  <c r="K165" i="10" s="1"/>
  <c r="J143" i="10"/>
  <c r="I143" i="10"/>
  <c r="I165" i="10" s="1"/>
  <c r="H143" i="10"/>
  <c r="H165" i="10" s="1"/>
  <c r="G143" i="10"/>
  <c r="G165" i="10" s="1"/>
  <c r="F143" i="10"/>
  <c r="E143" i="10"/>
  <c r="E165" i="10" s="1"/>
  <c r="D143" i="10"/>
  <c r="D165" i="10" s="1"/>
  <c r="C143" i="10"/>
  <c r="C165" i="10" s="1"/>
  <c r="H165" i="9" l="1"/>
  <c r="T165" i="9"/>
  <c r="F165" i="9"/>
  <c r="J165" i="9"/>
  <c r="N165" i="9"/>
  <c r="R165" i="9"/>
  <c r="V165" i="9"/>
  <c r="D165" i="9"/>
  <c r="P165" i="9"/>
  <c r="I165" i="9"/>
  <c r="Q165" i="9"/>
  <c r="Y165" i="9"/>
  <c r="C165" i="9"/>
  <c r="G165" i="9"/>
  <c r="K165" i="9"/>
  <c r="O165" i="9"/>
  <c r="S165" i="9"/>
  <c r="W165" i="9"/>
  <c r="L165" i="9"/>
  <c r="X165" i="9"/>
  <c r="E165" i="9"/>
  <c r="M165" i="9"/>
  <c r="U165" i="9"/>
  <c r="F165" i="10"/>
  <c r="J165" i="10"/>
  <c r="N165" i="10"/>
  <c r="R165" i="10"/>
  <c r="V165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Y116" i="10"/>
  <c r="Y137" i="10" s="1"/>
  <c r="X116" i="10"/>
  <c r="X137" i="10" s="1"/>
  <c r="W116" i="10"/>
  <c r="W137" i="10" s="1"/>
  <c r="V116" i="10"/>
  <c r="U116" i="10"/>
  <c r="U137" i="10" s="1"/>
  <c r="T116" i="10"/>
  <c r="T137" i="10" s="1"/>
  <c r="S116" i="10"/>
  <c r="S137" i="10" s="1"/>
  <c r="R116" i="10"/>
  <c r="Q116" i="10"/>
  <c r="Q137" i="10" s="1"/>
  <c r="P116" i="10"/>
  <c r="P137" i="10" s="1"/>
  <c r="O116" i="10"/>
  <c r="O137" i="10" s="1"/>
  <c r="N116" i="10"/>
  <c r="M116" i="10"/>
  <c r="M137" i="10" s="1"/>
  <c r="L116" i="10"/>
  <c r="L137" i="10" s="1"/>
  <c r="K116" i="10"/>
  <c r="K137" i="10" s="1"/>
  <c r="J116" i="10"/>
  <c r="I116" i="10"/>
  <c r="I137" i="10" s="1"/>
  <c r="H116" i="10"/>
  <c r="H137" i="10" s="1"/>
  <c r="G116" i="10"/>
  <c r="G137" i="10" s="1"/>
  <c r="F116" i="10"/>
  <c r="E116" i="10"/>
  <c r="E137" i="10" s="1"/>
  <c r="D116" i="10"/>
  <c r="D137" i="10" s="1"/>
  <c r="C116" i="10"/>
  <c r="C137" i="10" s="1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Y116" i="9"/>
  <c r="X116" i="9"/>
  <c r="W116" i="9"/>
  <c r="W137" i="9" s="1"/>
  <c r="V116" i="9"/>
  <c r="U116" i="9"/>
  <c r="T116" i="9"/>
  <c r="S116" i="9"/>
  <c r="S137" i="9" s="1"/>
  <c r="R116" i="9"/>
  <c r="Q116" i="9"/>
  <c r="P116" i="9"/>
  <c r="O116" i="9"/>
  <c r="O137" i="9" s="1"/>
  <c r="N116" i="9"/>
  <c r="M116" i="9"/>
  <c r="L116" i="9"/>
  <c r="K116" i="9"/>
  <c r="K137" i="9" s="1"/>
  <c r="J116" i="9"/>
  <c r="I116" i="9"/>
  <c r="H116" i="9"/>
  <c r="G116" i="9"/>
  <c r="G137" i="9" s="1"/>
  <c r="F116" i="9"/>
  <c r="E116" i="9"/>
  <c r="D116" i="9"/>
  <c r="C116" i="9"/>
  <c r="C137" i="9" s="1"/>
  <c r="Y136" i="3"/>
  <c r="X136" i="3"/>
  <c r="W136" i="3"/>
  <c r="V136" i="3"/>
  <c r="U136" i="3"/>
  <c r="T136" i="3"/>
  <c r="S136" i="3"/>
  <c r="R136" i="3"/>
  <c r="Q136" i="3"/>
  <c r="P136" i="3"/>
  <c r="O136" i="3"/>
  <c r="N136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Y116" i="3"/>
  <c r="Y137" i="3" s="1"/>
  <c r="X116" i="3"/>
  <c r="X137" i="3" s="1"/>
  <c r="W116" i="3"/>
  <c r="W137" i="3" s="1"/>
  <c r="V116" i="3"/>
  <c r="V137" i="3" s="1"/>
  <c r="U116" i="3"/>
  <c r="U137" i="3" s="1"/>
  <c r="T116" i="3"/>
  <c r="T137" i="3" s="1"/>
  <c r="S116" i="3"/>
  <c r="S137" i="3" s="1"/>
  <c r="R116" i="3"/>
  <c r="R137" i="3" s="1"/>
  <c r="Q116" i="3"/>
  <c r="Q137" i="3" s="1"/>
  <c r="P116" i="3"/>
  <c r="P137" i="3" s="1"/>
  <c r="O116" i="3"/>
  <c r="O137" i="3" s="1"/>
  <c r="N116" i="3"/>
  <c r="N137" i="3" s="1"/>
  <c r="D137" i="9" l="1"/>
  <c r="H137" i="9"/>
  <c r="L137" i="9"/>
  <c r="P137" i="9"/>
  <c r="T137" i="9"/>
  <c r="X137" i="9"/>
  <c r="F137" i="9"/>
  <c r="J137" i="9"/>
  <c r="N137" i="9"/>
  <c r="R137" i="9"/>
  <c r="V137" i="9"/>
  <c r="E137" i="9"/>
  <c r="M137" i="9"/>
  <c r="Q137" i="9"/>
  <c r="Y137" i="9"/>
  <c r="I137" i="9"/>
  <c r="U137" i="9"/>
  <c r="F137" i="10"/>
  <c r="J137" i="10"/>
  <c r="N137" i="10"/>
  <c r="R137" i="10"/>
  <c r="V137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X89" i="10"/>
  <c r="X110" i="10" s="1"/>
  <c r="W89" i="10"/>
  <c r="V89" i="10"/>
  <c r="U89" i="10"/>
  <c r="U110" i="10" s="1"/>
  <c r="T89" i="10"/>
  <c r="T110" i="10" s="1"/>
  <c r="S89" i="10"/>
  <c r="R89" i="10"/>
  <c r="Q89" i="10"/>
  <c r="Q110" i="10" s="1"/>
  <c r="P89" i="10"/>
  <c r="P110" i="10" s="1"/>
  <c r="O89" i="10"/>
  <c r="O110" i="10" s="1"/>
  <c r="N89" i="10"/>
  <c r="N110" i="10" s="1"/>
  <c r="M89" i="10"/>
  <c r="M110" i="10" s="1"/>
  <c r="L89" i="10"/>
  <c r="L110" i="10" s="1"/>
  <c r="K89" i="10"/>
  <c r="K110" i="10" s="1"/>
  <c r="J89" i="10"/>
  <c r="J110" i="10" s="1"/>
  <c r="I89" i="10"/>
  <c r="I110" i="10" s="1"/>
  <c r="H89" i="10"/>
  <c r="H110" i="10" s="1"/>
  <c r="G89" i="10"/>
  <c r="G110" i="10" s="1"/>
  <c r="F89" i="10"/>
  <c r="F110" i="10" s="1"/>
  <c r="E89" i="10"/>
  <c r="E110" i="10" s="1"/>
  <c r="D89" i="10"/>
  <c r="D110" i="10" s="1"/>
  <c r="C89" i="10"/>
  <c r="C110" i="10" s="1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X89" i="9"/>
  <c r="W89" i="9"/>
  <c r="V89" i="9"/>
  <c r="V110" i="9" s="1"/>
  <c r="U89" i="9"/>
  <c r="U110" i="9" s="1"/>
  <c r="T89" i="9"/>
  <c r="S89" i="9"/>
  <c r="R89" i="9"/>
  <c r="R110" i="9" s="1"/>
  <c r="Q89" i="9"/>
  <c r="Q110" i="9" s="1"/>
  <c r="P89" i="9"/>
  <c r="P110" i="9" s="1"/>
  <c r="O89" i="9"/>
  <c r="N89" i="9"/>
  <c r="N110" i="9" s="1"/>
  <c r="M89" i="9"/>
  <c r="M110" i="9" s="1"/>
  <c r="L89" i="9"/>
  <c r="L110" i="9" s="1"/>
  <c r="K89" i="9"/>
  <c r="J89" i="9"/>
  <c r="J110" i="9" s="1"/>
  <c r="I89" i="9"/>
  <c r="I110" i="9" s="1"/>
  <c r="H89" i="9"/>
  <c r="H110" i="9" s="1"/>
  <c r="G89" i="9"/>
  <c r="F89" i="9"/>
  <c r="F110" i="9" s="1"/>
  <c r="E89" i="9"/>
  <c r="E110" i="9" s="1"/>
  <c r="D89" i="9"/>
  <c r="D110" i="9" s="1"/>
  <c r="C89" i="9"/>
  <c r="X109" i="3"/>
  <c r="W109" i="3"/>
  <c r="V109" i="3"/>
  <c r="U109" i="3"/>
  <c r="T109" i="3"/>
  <c r="S109" i="3"/>
  <c r="R109" i="3"/>
  <c r="Q109" i="3"/>
  <c r="P109" i="3"/>
  <c r="O109" i="3"/>
  <c r="N109" i="3"/>
  <c r="X105" i="3"/>
  <c r="W105" i="3"/>
  <c r="V105" i="3"/>
  <c r="U105" i="3"/>
  <c r="T105" i="3"/>
  <c r="S105" i="3"/>
  <c r="R105" i="3"/>
  <c r="Q105" i="3"/>
  <c r="P105" i="3"/>
  <c r="O105" i="3"/>
  <c r="N105" i="3"/>
  <c r="X101" i="3"/>
  <c r="W101" i="3"/>
  <c r="V101" i="3"/>
  <c r="U101" i="3"/>
  <c r="T101" i="3"/>
  <c r="S101" i="3"/>
  <c r="R101" i="3"/>
  <c r="Q101" i="3"/>
  <c r="P101" i="3"/>
  <c r="O101" i="3"/>
  <c r="N101" i="3"/>
  <c r="X97" i="3"/>
  <c r="W97" i="3"/>
  <c r="V97" i="3"/>
  <c r="U97" i="3"/>
  <c r="T97" i="3"/>
  <c r="S97" i="3"/>
  <c r="R97" i="3"/>
  <c r="Q97" i="3"/>
  <c r="P97" i="3"/>
  <c r="O97" i="3"/>
  <c r="N97" i="3"/>
  <c r="X93" i="3"/>
  <c r="W93" i="3"/>
  <c r="V93" i="3"/>
  <c r="U93" i="3"/>
  <c r="T93" i="3"/>
  <c r="S93" i="3"/>
  <c r="R93" i="3"/>
  <c r="Q93" i="3"/>
  <c r="P93" i="3"/>
  <c r="O93" i="3"/>
  <c r="N93" i="3"/>
  <c r="X89" i="3"/>
  <c r="W89" i="3"/>
  <c r="V89" i="3"/>
  <c r="V110" i="3" s="1"/>
  <c r="U89" i="3"/>
  <c r="S89" i="3"/>
  <c r="R89" i="3"/>
  <c r="Q89" i="3"/>
  <c r="P89" i="3"/>
  <c r="O89" i="3"/>
  <c r="N89" i="3"/>
  <c r="R110" i="3" l="1"/>
  <c r="T110" i="3"/>
  <c r="Q110" i="3"/>
  <c r="S110" i="3"/>
  <c r="X110" i="3"/>
  <c r="N110" i="3"/>
  <c r="W110" i="3"/>
  <c r="U110" i="3"/>
  <c r="O110" i="3"/>
  <c r="P110" i="3"/>
  <c r="C110" i="9"/>
  <c r="G110" i="9"/>
  <c r="K110" i="9"/>
  <c r="O110" i="9"/>
  <c r="S110" i="9"/>
  <c r="W110" i="9"/>
  <c r="T110" i="9"/>
  <c r="X110" i="9"/>
  <c r="R110" i="10"/>
  <c r="V110" i="10"/>
  <c r="S110" i="10"/>
  <c r="W110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H83" i="10" s="1"/>
  <c r="G70" i="10"/>
  <c r="F70" i="10"/>
  <c r="E70" i="10"/>
  <c r="D70" i="10"/>
  <c r="D83" i="10" s="1"/>
  <c r="C70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W62" i="10"/>
  <c r="W83" i="10" s="1"/>
  <c r="V62" i="10"/>
  <c r="V83" i="10" s="1"/>
  <c r="U62" i="10"/>
  <c r="T62" i="10"/>
  <c r="S62" i="10"/>
  <c r="S83" i="10" s="1"/>
  <c r="R62" i="10"/>
  <c r="R83" i="10" s="1"/>
  <c r="Q62" i="10"/>
  <c r="P62" i="10"/>
  <c r="O62" i="10"/>
  <c r="O83" i="10" s="1"/>
  <c r="N62" i="10"/>
  <c r="N83" i="10" s="1"/>
  <c r="M62" i="10"/>
  <c r="M83" i="10" s="1"/>
  <c r="L62" i="10"/>
  <c r="K62" i="10"/>
  <c r="K83" i="10" s="1"/>
  <c r="J62" i="10"/>
  <c r="J83" i="10" s="1"/>
  <c r="I62" i="10"/>
  <c r="I83" i="10" s="1"/>
  <c r="H62" i="10"/>
  <c r="G62" i="10"/>
  <c r="G83" i="10" s="1"/>
  <c r="F62" i="10"/>
  <c r="F83" i="10" s="1"/>
  <c r="E62" i="10"/>
  <c r="E83" i="10" s="1"/>
  <c r="D62" i="10"/>
  <c r="C62" i="10"/>
  <c r="C83" i="10" s="1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W62" i="9"/>
  <c r="W83" i="9" s="1"/>
  <c r="V62" i="9"/>
  <c r="U62" i="9"/>
  <c r="T62" i="9"/>
  <c r="S62" i="9"/>
  <c r="S83" i="9" s="1"/>
  <c r="R62" i="9"/>
  <c r="Q62" i="9"/>
  <c r="P62" i="9"/>
  <c r="O62" i="9"/>
  <c r="O83" i="9" s="1"/>
  <c r="N62" i="9"/>
  <c r="M62" i="9"/>
  <c r="L62" i="9"/>
  <c r="K62" i="9"/>
  <c r="K83" i="9" s="1"/>
  <c r="J62" i="9"/>
  <c r="I62" i="9"/>
  <c r="H62" i="9"/>
  <c r="G62" i="9"/>
  <c r="G83" i="9" s="1"/>
  <c r="F62" i="9"/>
  <c r="E62" i="9"/>
  <c r="D62" i="9"/>
  <c r="C62" i="9"/>
  <c r="C83" i="9" s="1"/>
  <c r="W82" i="3"/>
  <c r="V82" i="3"/>
  <c r="U82" i="3"/>
  <c r="T82" i="3"/>
  <c r="S82" i="3"/>
  <c r="R82" i="3"/>
  <c r="Q82" i="3"/>
  <c r="P82" i="3"/>
  <c r="O82" i="3"/>
  <c r="N82" i="3"/>
  <c r="W78" i="3"/>
  <c r="V78" i="3"/>
  <c r="U78" i="3"/>
  <c r="T78" i="3"/>
  <c r="S78" i="3"/>
  <c r="R78" i="3"/>
  <c r="Q78" i="3"/>
  <c r="P78" i="3"/>
  <c r="O78" i="3"/>
  <c r="N78" i="3"/>
  <c r="W74" i="3"/>
  <c r="V74" i="3"/>
  <c r="U74" i="3"/>
  <c r="T74" i="3"/>
  <c r="S74" i="3"/>
  <c r="R74" i="3"/>
  <c r="Q74" i="3"/>
  <c r="P74" i="3"/>
  <c r="O74" i="3"/>
  <c r="N74" i="3"/>
  <c r="W70" i="3"/>
  <c r="V70" i="3"/>
  <c r="U70" i="3"/>
  <c r="S70" i="3"/>
  <c r="R70" i="3"/>
  <c r="Q70" i="3"/>
  <c r="P70" i="3"/>
  <c r="O70" i="3"/>
  <c r="N70" i="3"/>
  <c r="W66" i="3"/>
  <c r="V66" i="3"/>
  <c r="U66" i="3"/>
  <c r="S66" i="3"/>
  <c r="R66" i="3"/>
  <c r="Q66" i="3"/>
  <c r="P66" i="3"/>
  <c r="O66" i="3"/>
  <c r="N66" i="3"/>
  <c r="W62" i="3"/>
  <c r="V62" i="3"/>
  <c r="U62" i="3"/>
  <c r="T62" i="3"/>
  <c r="S62" i="3"/>
  <c r="R62" i="3"/>
  <c r="Q62" i="3"/>
  <c r="P62" i="3"/>
  <c r="O62" i="3"/>
  <c r="N62" i="3"/>
  <c r="Y55" i="10"/>
  <c r="Y51" i="10"/>
  <c r="Y47" i="10"/>
  <c r="Y43" i="10"/>
  <c r="Y39" i="10"/>
  <c r="Y35" i="10"/>
  <c r="Y55" i="3"/>
  <c r="Y51" i="3"/>
  <c r="Y47" i="3"/>
  <c r="Y43" i="3"/>
  <c r="Y56" i="3" s="1"/>
  <c r="Y39" i="3"/>
  <c r="Y35" i="3"/>
  <c r="T312" i="3" l="1"/>
  <c r="T307" i="3"/>
  <c r="E83" i="9"/>
  <c r="M83" i="9"/>
  <c r="Q83" i="9"/>
  <c r="U83" i="9"/>
  <c r="D83" i="9"/>
  <c r="H83" i="9"/>
  <c r="L83" i="9"/>
  <c r="P83" i="9"/>
  <c r="T83" i="9"/>
  <c r="I83" i="9"/>
  <c r="F83" i="9"/>
  <c r="J83" i="9"/>
  <c r="N83" i="9"/>
  <c r="R83" i="9"/>
  <c r="V83" i="9"/>
  <c r="Q83" i="10"/>
  <c r="U83" i="10"/>
  <c r="L83" i="10"/>
  <c r="P83" i="10"/>
  <c r="T83" i="10"/>
  <c r="Y56" i="10"/>
  <c r="T70" i="3"/>
  <c r="T66" i="3"/>
  <c r="T83" i="3" s="1"/>
  <c r="T311" i="3" l="1"/>
  <c r="C308" i="15"/>
  <c r="T315" i="3"/>
  <c r="C313" i="15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X35" i="9"/>
  <c r="X56" i="9" s="1"/>
  <c r="W35" i="9"/>
  <c r="W56" i="9" s="1"/>
  <c r="V35" i="9"/>
  <c r="U35" i="9"/>
  <c r="T35" i="9"/>
  <c r="T56" i="9" s="1"/>
  <c r="S35" i="9"/>
  <c r="S56" i="9" s="1"/>
  <c r="R35" i="9"/>
  <c r="Q35" i="9"/>
  <c r="P35" i="9"/>
  <c r="P56" i="9" s="1"/>
  <c r="O35" i="9"/>
  <c r="O56" i="9" s="1"/>
  <c r="N35" i="9"/>
  <c r="M35" i="9"/>
  <c r="L35" i="9"/>
  <c r="L56" i="9" s="1"/>
  <c r="K35" i="9"/>
  <c r="K56" i="9" s="1"/>
  <c r="J35" i="9"/>
  <c r="I35" i="9"/>
  <c r="H35" i="9"/>
  <c r="H56" i="9" s="1"/>
  <c r="G35" i="9"/>
  <c r="G56" i="9" s="1"/>
  <c r="F35" i="9"/>
  <c r="E35" i="9"/>
  <c r="D35" i="9"/>
  <c r="D56" i="9" s="1"/>
  <c r="C35" i="9"/>
  <c r="C56" i="9" s="1"/>
  <c r="G313" i="15" l="1"/>
  <c r="F313" i="15"/>
  <c r="V6" i="7"/>
  <c r="C316" i="15"/>
  <c r="F308" i="15"/>
  <c r="G308" i="15"/>
  <c r="T328" i="3"/>
  <c r="C329" i="15" s="1"/>
  <c r="V5" i="7"/>
  <c r="C312" i="15"/>
  <c r="E56" i="9"/>
  <c r="I56" i="9"/>
  <c r="M56" i="9"/>
  <c r="Q56" i="9"/>
  <c r="U56" i="9"/>
  <c r="F56" i="9"/>
  <c r="J56" i="9"/>
  <c r="N56" i="9"/>
  <c r="R56" i="9"/>
  <c r="V56" i="9"/>
  <c r="G316" i="15" l="1"/>
  <c r="F316" i="15"/>
  <c r="V34" i="7"/>
  <c r="V27" i="7"/>
  <c r="E7" i="8"/>
  <c r="F329" i="15"/>
  <c r="G329" i="15"/>
  <c r="V26" i="7"/>
  <c r="V33" i="7"/>
  <c r="V10" i="7"/>
  <c r="E6" i="8"/>
  <c r="E6" i="14"/>
  <c r="F312" i="15"/>
  <c r="G312" i="15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Y7" i="10"/>
  <c r="Y29" i="10" s="1"/>
  <c r="X7" i="10"/>
  <c r="X29" i="10" s="1"/>
  <c r="W7" i="10"/>
  <c r="W29" i="10" s="1"/>
  <c r="V7" i="10"/>
  <c r="U7" i="10"/>
  <c r="U29" i="10" s="1"/>
  <c r="T7" i="10"/>
  <c r="T29" i="10" s="1"/>
  <c r="S7" i="10"/>
  <c r="S29" i="10" s="1"/>
  <c r="R7" i="10"/>
  <c r="Q7" i="10"/>
  <c r="Q29" i="10" s="1"/>
  <c r="P7" i="10"/>
  <c r="P29" i="10" s="1"/>
  <c r="O7" i="10"/>
  <c r="O29" i="10" s="1"/>
  <c r="N7" i="10"/>
  <c r="M7" i="10"/>
  <c r="M29" i="10" s="1"/>
  <c r="L7" i="10"/>
  <c r="L29" i="10" s="1"/>
  <c r="K7" i="10"/>
  <c r="K29" i="10" s="1"/>
  <c r="J7" i="10"/>
  <c r="I7" i="10"/>
  <c r="I29" i="10" s="1"/>
  <c r="H7" i="10"/>
  <c r="H29" i="10" s="1"/>
  <c r="G7" i="10"/>
  <c r="G29" i="10" s="1"/>
  <c r="F7" i="10"/>
  <c r="E7" i="10"/>
  <c r="E29" i="10" s="1"/>
  <c r="D7" i="10"/>
  <c r="D29" i="10" s="1"/>
  <c r="C7" i="10"/>
  <c r="C29" i="10" s="1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Y7" i="9"/>
  <c r="X7" i="9"/>
  <c r="W7" i="9"/>
  <c r="W29" i="9" s="1"/>
  <c r="V7" i="9"/>
  <c r="U7" i="9"/>
  <c r="T7" i="9"/>
  <c r="S7" i="9"/>
  <c r="S29" i="9" s="1"/>
  <c r="R7" i="9"/>
  <c r="Q7" i="9"/>
  <c r="Q29" i="9" s="1"/>
  <c r="P7" i="9"/>
  <c r="O7" i="9"/>
  <c r="O29" i="9" s="1"/>
  <c r="N7" i="9"/>
  <c r="M7" i="9"/>
  <c r="L7" i="9"/>
  <c r="K7" i="9"/>
  <c r="K29" i="9" s="1"/>
  <c r="J7" i="9"/>
  <c r="I7" i="9"/>
  <c r="H7" i="9"/>
  <c r="G7" i="9"/>
  <c r="G29" i="9" s="1"/>
  <c r="F7" i="9"/>
  <c r="E7" i="9"/>
  <c r="D7" i="9"/>
  <c r="C7" i="9"/>
  <c r="C29" i="9" s="1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Y7" i="3"/>
  <c r="Y29" i="3" s="1"/>
  <c r="X7" i="3"/>
  <c r="X29" i="3" s="1"/>
  <c r="W7" i="3"/>
  <c r="V7" i="3"/>
  <c r="U7" i="3"/>
  <c r="U29" i="3" s="1"/>
  <c r="T7" i="3"/>
  <c r="T29" i="3" s="1"/>
  <c r="S7" i="3"/>
  <c r="R7" i="3"/>
  <c r="Q7" i="3"/>
  <c r="Q29" i="3" s="1"/>
  <c r="P7" i="3"/>
  <c r="P29" i="3" s="1"/>
  <c r="O7" i="3"/>
  <c r="N7" i="3"/>
  <c r="M7" i="3"/>
  <c r="M29" i="3" s="1"/>
  <c r="L7" i="3"/>
  <c r="L29" i="3" s="1"/>
  <c r="K7" i="3"/>
  <c r="J7" i="3"/>
  <c r="I7" i="3"/>
  <c r="I29" i="3" s="1"/>
  <c r="H7" i="3"/>
  <c r="H29" i="3" s="1"/>
  <c r="G7" i="3"/>
  <c r="F7" i="3"/>
  <c r="E7" i="3"/>
  <c r="E29" i="3" s="1"/>
  <c r="D7" i="3"/>
  <c r="D29" i="3" s="1"/>
  <c r="C7" i="3"/>
  <c r="V31" i="7" l="1"/>
  <c r="V38" i="7"/>
  <c r="E11" i="8"/>
  <c r="E11" i="14"/>
  <c r="E5" i="14"/>
  <c r="E10" i="14"/>
  <c r="E9" i="14"/>
  <c r="E8" i="14"/>
  <c r="E7" i="14"/>
  <c r="C29" i="3"/>
  <c r="G29" i="3"/>
  <c r="K29" i="3"/>
  <c r="O29" i="3"/>
  <c r="S29" i="3"/>
  <c r="W29" i="3"/>
  <c r="F29" i="3"/>
  <c r="J29" i="3"/>
  <c r="N29" i="3"/>
  <c r="R29" i="3"/>
  <c r="V29" i="3"/>
  <c r="D29" i="9"/>
  <c r="H29" i="9"/>
  <c r="L29" i="9"/>
  <c r="P29" i="9"/>
  <c r="T29" i="9"/>
  <c r="X29" i="9"/>
  <c r="F29" i="9"/>
  <c r="J29" i="9"/>
  <c r="N29" i="9"/>
  <c r="R29" i="9"/>
  <c r="V29" i="9"/>
  <c r="E29" i="9"/>
  <c r="I29" i="9"/>
  <c r="M29" i="9"/>
  <c r="U29" i="9"/>
  <c r="Y29" i="9"/>
  <c r="F29" i="10"/>
  <c r="J29" i="10"/>
  <c r="N29" i="10"/>
  <c r="R29" i="10"/>
  <c r="V29" i="10"/>
  <c r="P326" i="9"/>
  <c r="O326" i="9"/>
  <c r="N326" i="9"/>
  <c r="M326" i="9"/>
  <c r="L326" i="9"/>
  <c r="K326" i="9"/>
  <c r="J326" i="9"/>
  <c r="I326" i="9"/>
  <c r="H326" i="9"/>
  <c r="G326" i="9"/>
  <c r="F326" i="9"/>
  <c r="E326" i="9"/>
  <c r="D326" i="9"/>
  <c r="C326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C325" i="9"/>
  <c r="P324" i="9"/>
  <c r="O324" i="9"/>
  <c r="N324" i="9"/>
  <c r="N327" i="9" s="1"/>
  <c r="M324" i="9"/>
  <c r="L324" i="9"/>
  <c r="K324" i="9"/>
  <c r="J324" i="9"/>
  <c r="I324" i="9"/>
  <c r="H324" i="9"/>
  <c r="G324" i="9"/>
  <c r="F324" i="9"/>
  <c r="F327" i="9" s="1"/>
  <c r="E324" i="9"/>
  <c r="D324" i="9"/>
  <c r="C324" i="9"/>
  <c r="P322" i="9"/>
  <c r="O322" i="9"/>
  <c r="N322" i="9"/>
  <c r="M322" i="9"/>
  <c r="L322" i="9"/>
  <c r="K322" i="9"/>
  <c r="J322" i="9"/>
  <c r="I322" i="9"/>
  <c r="H322" i="9"/>
  <c r="G322" i="9"/>
  <c r="F322" i="9"/>
  <c r="E322" i="9"/>
  <c r="D322" i="9"/>
  <c r="C322" i="9"/>
  <c r="P321" i="9"/>
  <c r="O321" i="9"/>
  <c r="N321" i="9"/>
  <c r="M321" i="9"/>
  <c r="L321" i="9"/>
  <c r="K321" i="9"/>
  <c r="J321" i="9"/>
  <c r="I321" i="9"/>
  <c r="H321" i="9"/>
  <c r="G321" i="9"/>
  <c r="F321" i="9"/>
  <c r="E321" i="9"/>
  <c r="D321" i="9"/>
  <c r="C321" i="9"/>
  <c r="P320" i="9"/>
  <c r="O320" i="9"/>
  <c r="N320" i="9"/>
  <c r="M320" i="9"/>
  <c r="L320" i="9"/>
  <c r="K320" i="9"/>
  <c r="J320" i="9"/>
  <c r="I320" i="9"/>
  <c r="H320" i="9"/>
  <c r="G320" i="9"/>
  <c r="F320" i="9"/>
  <c r="E320" i="9"/>
  <c r="D320" i="9"/>
  <c r="C320" i="9"/>
  <c r="P318" i="9"/>
  <c r="O318" i="9"/>
  <c r="N318" i="9"/>
  <c r="M318" i="9"/>
  <c r="L318" i="9"/>
  <c r="K318" i="9"/>
  <c r="J318" i="9"/>
  <c r="I318" i="9"/>
  <c r="H318" i="9"/>
  <c r="G318" i="9"/>
  <c r="F318" i="9"/>
  <c r="E318" i="9"/>
  <c r="D318" i="9"/>
  <c r="C318" i="9"/>
  <c r="P317" i="9"/>
  <c r="O317" i="9"/>
  <c r="N317" i="9"/>
  <c r="M317" i="9"/>
  <c r="L317" i="9"/>
  <c r="K317" i="9"/>
  <c r="J317" i="9"/>
  <c r="I317" i="9"/>
  <c r="H317" i="9"/>
  <c r="G317" i="9"/>
  <c r="F317" i="9"/>
  <c r="E317" i="9"/>
  <c r="D317" i="9"/>
  <c r="C317" i="9"/>
  <c r="P316" i="9"/>
  <c r="O316" i="9"/>
  <c r="N316" i="9"/>
  <c r="M316" i="9"/>
  <c r="L316" i="9"/>
  <c r="K316" i="9"/>
  <c r="J316" i="9"/>
  <c r="I316" i="9"/>
  <c r="H316" i="9"/>
  <c r="G316" i="9"/>
  <c r="F316" i="9"/>
  <c r="E316" i="9"/>
  <c r="D316" i="9"/>
  <c r="C316" i="9"/>
  <c r="P314" i="9"/>
  <c r="O314" i="9"/>
  <c r="N314" i="9"/>
  <c r="M314" i="9"/>
  <c r="L314" i="9"/>
  <c r="K314" i="9"/>
  <c r="J314" i="9"/>
  <c r="I314" i="9"/>
  <c r="H314" i="9"/>
  <c r="G314" i="9"/>
  <c r="F314" i="9"/>
  <c r="E314" i="9"/>
  <c r="D314" i="9"/>
  <c r="C314" i="9"/>
  <c r="P313" i="9"/>
  <c r="O313" i="9"/>
  <c r="N313" i="9"/>
  <c r="M313" i="9"/>
  <c r="L313" i="9"/>
  <c r="K313" i="9"/>
  <c r="J313" i="9"/>
  <c r="I313" i="9"/>
  <c r="H313" i="9"/>
  <c r="G313" i="9"/>
  <c r="F313" i="9"/>
  <c r="E313" i="9"/>
  <c r="D313" i="9"/>
  <c r="C313" i="9"/>
  <c r="P312" i="9"/>
  <c r="O312" i="9"/>
  <c r="N312" i="9"/>
  <c r="M312" i="9"/>
  <c r="L312" i="9"/>
  <c r="K312" i="9"/>
  <c r="J312" i="9"/>
  <c r="I312" i="9"/>
  <c r="H312" i="9"/>
  <c r="G312" i="9"/>
  <c r="F312" i="9"/>
  <c r="E312" i="9"/>
  <c r="D312" i="9"/>
  <c r="C312" i="9"/>
  <c r="P310" i="9"/>
  <c r="O310" i="9"/>
  <c r="N310" i="9"/>
  <c r="M310" i="9"/>
  <c r="L310" i="9"/>
  <c r="K310" i="9"/>
  <c r="J310" i="9"/>
  <c r="I310" i="9"/>
  <c r="H310" i="9"/>
  <c r="G310" i="9"/>
  <c r="F310" i="9"/>
  <c r="E310" i="9"/>
  <c r="D310" i="9"/>
  <c r="C310" i="9"/>
  <c r="P309" i="9"/>
  <c r="O309" i="9"/>
  <c r="N309" i="9"/>
  <c r="M309" i="9"/>
  <c r="L309" i="9"/>
  <c r="K309" i="9"/>
  <c r="J309" i="9"/>
  <c r="I309" i="9"/>
  <c r="H309" i="9"/>
  <c r="G309" i="9"/>
  <c r="F309" i="9"/>
  <c r="E309" i="9"/>
  <c r="D309" i="9"/>
  <c r="C309" i="9"/>
  <c r="P308" i="9"/>
  <c r="O308" i="9"/>
  <c r="N308" i="9"/>
  <c r="M308" i="9"/>
  <c r="L308" i="9"/>
  <c r="K308" i="9"/>
  <c r="J308" i="9"/>
  <c r="I308" i="9"/>
  <c r="H308" i="9"/>
  <c r="G308" i="9"/>
  <c r="F308" i="9"/>
  <c r="E308" i="9"/>
  <c r="D308" i="9"/>
  <c r="C308" i="9"/>
  <c r="P307" i="9"/>
  <c r="O307" i="9"/>
  <c r="N307" i="9"/>
  <c r="M307" i="9"/>
  <c r="L307" i="9"/>
  <c r="K307" i="9"/>
  <c r="J307" i="9"/>
  <c r="I307" i="9"/>
  <c r="H307" i="9"/>
  <c r="G307" i="9"/>
  <c r="F307" i="9"/>
  <c r="E307" i="9"/>
  <c r="D307" i="9"/>
  <c r="C307" i="9"/>
  <c r="P305" i="9"/>
  <c r="P306" i="9" s="1"/>
  <c r="O305" i="9"/>
  <c r="O306" i="9" s="1"/>
  <c r="N305" i="9"/>
  <c r="N306" i="9" s="1"/>
  <c r="M305" i="9"/>
  <c r="M306" i="9" s="1"/>
  <c r="L305" i="9"/>
  <c r="L306" i="9" s="1"/>
  <c r="K305" i="9"/>
  <c r="K306" i="9" s="1"/>
  <c r="J305" i="9"/>
  <c r="J306" i="9" s="1"/>
  <c r="I305" i="9"/>
  <c r="I306" i="9" s="1"/>
  <c r="H305" i="9"/>
  <c r="H306" i="9" s="1"/>
  <c r="G305" i="9"/>
  <c r="G306" i="9" s="1"/>
  <c r="F305" i="9"/>
  <c r="F306" i="9" s="1"/>
  <c r="E305" i="9"/>
  <c r="D305" i="9"/>
  <c r="D306" i="9" s="1"/>
  <c r="C305" i="9"/>
  <c r="C306" i="9" s="1"/>
  <c r="AC304" i="9"/>
  <c r="AC298" i="9"/>
  <c r="AC297" i="9"/>
  <c r="AC296" i="9"/>
  <c r="AC295" i="9"/>
  <c r="AC294" i="9"/>
  <c r="AC293" i="9"/>
  <c r="AC292" i="9"/>
  <c r="AC290" i="9"/>
  <c r="AC289" i="9"/>
  <c r="AC288" i="9"/>
  <c r="AC287" i="9"/>
  <c r="AC286" i="9"/>
  <c r="AC285" i="9"/>
  <c r="AC284" i="9"/>
  <c r="AC283" i="9"/>
  <c r="AC282" i="9"/>
  <c r="AC281" i="9"/>
  <c r="AC280" i="9"/>
  <c r="AC278" i="9"/>
  <c r="AC277" i="9"/>
  <c r="AC272" i="9"/>
  <c r="AC271" i="9"/>
  <c r="AC270" i="9"/>
  <c r="AC269" i="9"/>
  <c r="AC268" i="9"/>
  <c r="AC267" i="9"/>
  <c r="AC266" i="9"/>
  <c r="AC265" i="9"/>
  <c r="AC264" i="9"/>
  <c r="AC263" i="9"/>
  <c r="AC262" i="9"/>
  <c r="AC261" i="9"/>
  <c r="AC260" i="9"/>
  <c r="AC259" i="9"/>
  <c r="AC258" i="9"/>
  <c r="AC257" i="9"/>
  <c r="AC256" i="9"/>
  <c r="AC255" i="9"/>
  <c r="AC254" i="9"/>
  <c r="AC253" i="9"/>
  <c r="AC251" i="9"/>
  <c r="AC250" i="9"/>
  <c r="AC245" i="9"/>
  <c r="AC244" i="9"/>
  <c r="AC243" i="9"/>
  <c r="AC242" i="9"/>
  <c r="AC241" i="9"/>
  <c r="AC240" i="9"/>
  <c r="AC239" i="9"/>
  <c r="AC238" i="9"/>
  <c r="AC237" i="9"/>
  <c r="AC236" i="9"/>
  <c r="AC235" i="9"/>
  <c r="AC234" i="9"/>
  <c r="AC233" i="9"/>
  <c r="AC232" i="9"/>
  <c r="AC231" i="9"/>
  <c r="AC230" i="9"/>
  <c r="AC229" i="9"/>
  <c r="AC228" i="9"/>
  <c r="AC227" i="9"/>
  <c r="AC226" i="9"/>
  <c r="AC224" i="9"/>
  <c r="AC223" i="9"/>
  <c r="AC218" i="9"/>
  <c r="AC217" i="9"/>
  <c r="AC216" i="9"/>
  <c r="AC215" i="9"/>
  <c r="AC214" i="9"/>
  <c r="AC213" i="9"/>
  <c r="AC212" i="9"/>
  <c r="AC211" i="9"/>
  <c r="AC210" i="9"/>
  <c r="AC209" i="9"/>
  <c r="AC208" i="9"/>
  <c r="AC207" i="9"/>
  <c r="AC206" i="9"/>
  <c r="AC205" i="9"/>
  <c r="AC204" i="9"/>
  <c r="AC203" i="9"/>
  <c r="AC202" i="9"/>
  <c r="AC201" i="9"/>
  <c r="AC200" i="9"/>
  <c r="AC199" i="9"/>
  <c r="AC197" i="9"/>
  <c r="AC196" i="9"/>
  <c r="AC191" i="9"/>
  <c r="AC190" i="9"/>
  <c r="AC189" i="9"/>
  <c r="AC188" i="9"/>
  <c r="AC187" i="9"/>
  <c r="AC186" i="9"/>
  <c r="AC185" i="9"/>
  <c r="AC184" i="9"/>
  <c r="AC183" i="9"/>
  <c r="AC182" i="9"/>
  <c r="AC181" i="9"/>
  <c r="AC180" i="9"/>
  <c r="AC179" i="9"/>
  <c r="AC178" i="9"/>
  <c r="AC177" i="9"/>
  <c r="AC176" i="9"/>
  <c r="AC175" i="9"/>
  <c r="AC174" i="9"/>
  <c r="AC173" i="9"/>
  <c r="AC172" i="9"/>
  <c r="AC170" i="9"/>
  <c r="AC169" i="9"/>
  <c r="AC164" i="9"/>
  <c r="AC163" i="9"/>
  <c r="AC162" i="9"/>
  <c r="AC161" i="9"/>
  <c r="AC159" i="9"/>
  <c r="AC158" i="9"/>
  <c r="AC157" i="9"/>
  <c r="AC156" i="9"/>
  <c r="AC155" i="9"/>
  <c r="AC154" i="9"/>
  <c r="AC153" i="9"/>
  <c r="AC152" i="9"/>
  <c r="AC151" i="9"/>
  <c r="AC150" i="9"/>
  <c r="AC149" i="9"/>
  <c r="AC147" i="9"/>
  <c r="AC146" i="9"/>
  <c r="AC145" i="9"/>
  <c r="AC144" i="9"/>
  <c r="AC142" i="9"/>
  <c r="AC141" i="9"/>
  <c r="AC135" i="9"/>
  <c r="AC134" i="9"/>
  <c r="AC133" i="9"/>
  <c r="AC132" i="9"/>
  <c r="AC131" i="9"/>
  <c r="AC130" i="9"/>
  <c r="AC129" i="9"/>
  <c r="AC127" i="9"/>
  <c r="AC126" i="9"/>
  <c r="AC125" i="9"/>
  <c r="AC123" i="9"/>
  <c r="AC122" i="9"/>
  <c r="AC121" i="9"/>
  <c r="AC120" i="9"/>
  <c r="AC119" i="9"/>
  <c r="AC118" i="9"/>
  <c r="AC117" i="9"/>
  <c r="AC116" i="9"/>
  <c r="AC115" i="9"/>
  <c r="AC114" i="9"/>
  <c r="AC109" i="9"/>
  <c r="AC108" i="9"/>
  <c r="AC107" i="9"/>
  <c r="AC106" i="9"/>
  <c r="AC104" i="9"/>
  <c r="AC103" i="9"/>
  <c r="AC102" i="9"/>
  <c r="AC101" i="9"/>
  <c r="AC100" i="9"/>
  <c r="AC99" i="9"/>
  <c r="AC98" i="9"/>
  <c r="AC96" i="9"/>
  <c r="AC95" i="9"/>
  <c r="AC94" i="9"/>
  <c r="AC93" i="9"/>
  <c r="AC92" i="9"/>
  <c r="AC91" i="9"/>
  <c r="AC90" i="9"/>
  <c r="AC88" i="9"/>
  <c r="AC87" i="9"/>
  <c r="AC81" i="9"/>
  <c r="AC80" i="9"/>
  <c r="AC79" i="9"/>
  <c r="AC77" i="9"/>
  <c r="AC76" i="9"/>
  <c r="AC75" i="9"/>
  <c r="AC74" i="9"/>
  <c r="AC73" i="9"/>
  <c r="AC72" i="9"/>
  <c r="AC71" i="9"/>
  <c r="AC70" i="9"/>
  <c r="AC69" i="9"/>
  <c r="AC68" i="9"/>
  <c r="AC67" i="9"/>
  <c r="AC65" i="9"/>
  <c r="AC64" i="9"/>
  <c r="AC63" i="9"/>
  <c r="AC61" i="9"/>
  <c r="AC60" i="9"/>
  <c r="AC54" i="9"/>
  <c r="AC53" i="9"/>
  <c r="AC52" i="9"/>
  <c r="AC50" i="9"/>
  <c r="AC49" i="9"/>
  <c r="AC48" i="9"/>
  <c r="AC47" i="9"/>
  <c r="AC46" i="9"/>
  <c r="AC45" i="9"/>
  <c r="AC44" i="9"/>
  <c r="AC42" i="9"/>
  <c r="AC41" i="9"/>
  <c r="AC40" i="9"/>
  <c r="AC38" i="9"/>
  <c r="AC37" i="9"/>
  <c r="AC36" i="9"/>
  <c r="AC35" i="9"/>
  <c r="AC34" i="9"/>
  <c r="AC33" i="9"/>
  <c r="AC27" i="9"/>
  <c r="AC26" i="9"/>
  <c r="AC25" i="9"/>
  <c r="AC24" i="9"/>
  <c r="AC23" i="9"/>
  <c r="AC22" i="9"/>
  <c r="AC21" i="9"/>
  <c r="AC20" i="9"/>
  <c r="AC19" i="9"/>
  <c r="AC18" i="9"/>
  <c r="AC17" i="9"/>
  <c r="AC15" i="9"/>
  <c r="AC14" i="9"/>
  <c r="AC13" i="9"/>
  <c r="AC11" i="9"/>
  <c r="AC10" i="9"/>
  <c r="AC9" i="9"/>
  <c r="AC8" i="9"/>
  <c r="AC7" i="9"/>
  <c r="AC6" i="9"/>
  <c r="AC5" i="9"/>
  <c r="P326" i="10"/>
  <c r="O326" i="10"/>
  <c r="N326" i="10"/>
  <c r="M326" i="10"/>
  <c r="L326" i="10"/>
  <c r="K326" i="10"/>
  <c r="J326" i="10"/>
  <c r="I326" i="10"/>
  <c r="H326" i="10"/>
  <c r="G326" i="10"/>
  <c r="F326" i="10"/>
  <c r="E326" i="10"/>
  <c r="D326" i="10"/>
  <c r="C326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D325" i="10"/>
  <c r="C325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D324" i="10"/>
  <c r="C324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D321" i="10"/>
  <c r="C321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D320" i="10"/>
  <c r="C320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D318" i="10"/>
  <c r="C318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D317" i="10"/>
  <c r="C317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D316" i="10"/>
  <c r="C316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D314" i="10"/>
  <c r="C314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D313" i="10"/>
  <c r="C313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D312" i="10"/>
  <c r="C312" i="10"/>
  <c r="P310" i="10"/>
  <c r="O310" i="10"/>
  <c r="N310" i="10"/>
  <c r="M310" i="10"/>
  <c r="L310" i="10"/>
  <c r="K310" i="10"/>
  <c r="J310" i="10"/>
  <c r="I310" i="10"/>
  <c r="H310" i="10"/>
  <c r="G310" i="10"/>
  <c r="F310" i="10"/>
  <c r="E310" i="10"/>
  <c r="D310" i="10"/>
  <c r="C310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D309" i="10"/>
  <c r="C309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D308" i="10"/>
  <c r="C308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D307" i="10"/>
  <c r="C307" i="10"/>
  <c r="P305" i="10"/>
  <c r="P306" i="10" s="1"/>
  <c r="O305" i="10"/>
  <c r="O306" i="10" s="1"/>
  <c r="N305" i="10"/>
  <c r="N306" i="10" s="1"/>
  <c r="M305" i="10"/>
  <c r="M306" i="10" s="1"/>
  <c r="L305" i="10"/>
  <c r="L306" i="10" s="1"/>
  <c r="K305" i="10"/>
  <c r="K306" i="10" s="1"/>
  <c r="J305" i="10"/>
  <c r="J306" i="10" s="1"/>
  <c r="I305" i="10"/>
  <c r="I306" i="10" s="1"/>
  <c r="H305" i="10"/>
  <c r="H306" i="10" s="1"/>
  <c r="G305" i="10"/>
  <c r="G306" i="10" s="1"/>
  <c r="F305" i="10"/>
  <c r="F306" i="10" s="1"/>
  <c r="E305" i="10"/>
  <c r="D305" i="10"/>
  <c r="D306" i="10" s="1"/>
  <c r="C305" i="10"/>
  <c r="C306" i="10" s="1"/>
  <c r="AC304" i="10"/>
  <c r="AC298" i="10"/>
  <c r="AC297" i="10"/>
  <c r="AC296" i="10"/>
  <c r="AC294" i="10"/>
  <c r="AC293" i="10"/>
  <c r="AC292" i="10"/>
  <c r="AC291" i="10"/>
  <c r="AC290" i="10"/>
  <c r="AC289" i="10"/>
  <c r="AC288" i="10"/>
  <c r="AC287" i="10"/>
  <c r="AC286" i="10"/>
  <c r="AC285" i="10"/>
  <c r="AC284" i="10"/>
  <c r="AC282" i="10"/>
  <c r="AC281" i="10"/>
  <c r="AC280" i="10"/>
  <c r="AC278" i="10"/>
  <c r="AC277" i="10"/>
  <c r="AC271" i="10"/>
  <c r="AC270" i="10"/>
  <c r="AC269" i="10"/>
  <c r="AC268" i="10"/>
  <c r="AC267" i="10"/>
  <c r="AC266" i="10"/>
  <c r="AC265" i="10"/>
  <c r="AC264" i="10"/>
  <c r="AC263" i="10"/>
  <c r="AC262" i="10"/>
  <c r="AC261" i="10"/>
  <c r="AC259" i="10"/>
  <c r="AC258" i="10"/>
  <c r="AC257" i="10"/>
  <c r="AC255" i="10"/>
  <c r="AC254" i="10"/>
  <c r="AC253" i="10"/>
  <c r="AC252" i="10"/>
  <c r="AC251" i="10"/>
  <c r="AC250" i="10"/>
  <c r="AC244" i="10"/>
  <c r="AC243" i="10"/>
  <c r="AC242" i="10"/>
  <c r="AC240" i="10"/>
  <c r="AC239" i="10"/>
  <c r="AC238" i="10"/>
  <c r="AC237" i="10"/>
  <c r="AC236" i="10"/>
  <c r="AC235" i="10"/>
  <c r="AC234" i="10"/>
  <c r="AC233" i="10"/>
  <c r="AC232" i="10"/>
  <c r="AC231" i="10"/>
  <c r="AC230" i="10"/>
  <c r="AC228" i="10"/>
  <c r="AC227" i="10"/>
  <c r="AC226" i="10"/>
  <c r="AC224" i="10"/>
  <c r="AC223" i="10"/>
  <c r="AC217" i="10"/>
  <c r="AC216" i="10"/>
  <c r="AC215" i="10"/>
  <c r="AC214" i="10"/>
  <c r="AC213" i="10"/>
  <c r="AC212" i="10"/>
  <c r="AC211" i="10"/>
  <c r="AC209" i="10"/>
  <c r="AC208" i="10"/>
  <c r="AC207" i="10"/>
  <c r="AC206" i="10"/>
  <c r="AC205" i="10"/>
  <c r="AC204" i="10"/>
  <c r="AC203" i="10"/>
  <c r="AC201" i="10"/>
  <c r="AC200" i="10"/>
  <c r="AC199" i="10"/>
  <c r="AC198" i="10"/>
  <c r="AC197" i="10"/>
  <c r="AC196" i="10"/>
  <c r="AC191" i="10"/>
  <c r="AC190" i="10"/>
  <c r="AC189" i="10"/>
  <c r="AC188" i="10"/>
  <c r="AC187" i="10"/>
  <c r="AC186" i="10"/>
  <c r="AC185" i="10"/>
  <c r="AC184" i="10"/>
  <c r="AC182" i="10"/>
  <c r="AC181" i="10"/>
  <c r="AC180" i="10"/>
  <c r="AC178" i="10"/>
  <c r="AC177" i="10"/>
  <c r="AC176" i="10"/>
  <c r="AC175" i="10"/>
  <c r="AC174" i="10"/>
  <c r="AC173" i="10"/>
  <c r="AC172" i="10"/>
  <c r="AC171" i="10"/>
  <c r="AC170" i="10"/>
  <c r="AC169" i="10"/>
  <c r="AC164" i="10"/>
  <c r="AC163" i="10"/>
  <c r="AC162" i="10"/>
  <c r="AC161" i="10"/>
  <c r="AC159" i="10"/>
  <c r="AC158" i="10"/>
  <c r="AC157" i="10"/>
  <c r="AC155" i="10"/>
  <c r="AC154" i="10"/>
  <c r="AC153" i="10"/>
  <c r="AC152" i="10"/>
  <c r="AC151" i="10"/>
  <c r="AC150" i="10"/>
  <c r="AC149" i="10"/>
  <c r="AC148" i="10"/>
  <c r="AC147" i="10"/>
  <c r="AC146" i="10"/>
  <c r="AC145" i="10"/>
  <c r="AC144" i="10"/>
  <c r="AC143" i="10"/>
  <c r="AC142" i="10"/>
  <c r="AC141" i="10"/>
  <c r="AC136" i="10"/>
  <c r="AC135" i="10"/>
  <c r="AC134" i="10"/>
  <c r="AC133" i="10"/>
  <c r="AC132" i="10"/>
  <c r="AC131" i="10"/>
  <c r="AC130" i="10"/>
  <c r="AC129" i="10"/>
  <c r="AC128" i="10"/>
  <c r="AC127" i="10"/>
  <c r="AC126" i="10"/>
  <c r="AC125" i="10"/>
  <c r="AC124" i="10"/>
  <c r="AC123" i="10"/>
  <c r="AC122" i="10"/>
  <c r="AC121" i="10"/>
  <c r="AC120" i="10"/>
  <c r="AC119" i="10"/>
  <c r="AC118" i="10"/>
  <c r="AC117" i="10"/>
  <c r="AC115" i="10"/>
  <c r="AC114" i="10"/>
  <c r="AC109" i="10"/>
  <c r="AC108" i="10"/>
  <c r="AC107" i="10"/>
  <c r="AC106" i="10"/>
  <c r="AC105" i="10"/>
  <c r="AC104" i="10"/>
  <c r="AC103" i="10"/>
  <c r="AC102" i="10"/>
  <c r="AC101" i="10"/>
  <c r="AC100" i="10"/>
  <c r="AC99" i="10"/>
  <c r="AC98" i="10"/>
  <c r="AC97" i="10"/>
  <c r="AC96" i="10"/>
  <c r="AC95" i="10"/>
  <c r="AC94" i="10"/>
  <c r="AC93" i="10"/>
  <c r="AC92" i="10"/>
  <c r="AC91" i="10"/>
  <c r="AC90" i="10"/>
  <c r="AC88" i="10"/>
  <c r="AC87" i="10"/>
  <c r="AC82" i="10"/>
  <c r="AC81" i="10"/>
  <c r="AC80" i="10"/>
  <c r="AC79" i="10"/>
  <c r="AC78" i="10"/>
  <c r="AC77" i="10"/>
  <c r="AC76" i="10"/>
  <c r="AC75" i="10"/>
  <c r="AC74" i="10"/>
  <c r="AC73" i="10"/>
  <c r="AC72" i="10"/>
  <c r="AC71" i="10"/>
  <c r="AC70" i="10"/>
  <c r="AC69" i="10"/>
  <c r="AC68" i="10"/>
  <c r="AC67" i="10"/>
  <c r="AC66" i="10"/>
  <c r="AC65" i="10"/>
  <c r="AC64" i="10"/>
  <c r="AC63" i="10"/>
  <c r="AC61" i="10"/>
  <c r="AC60" i="10"/>
  <c r="AC55" i="10"/>
  <c r="AC54" i="10"/>
  <c r="AC53" i="10"/>
  <c r="AC52" i="10"/>
  <c r="AC51" i="10"/>
  <c r="AC50" i="10"/>
  <c r="AC49" i="10"/>
  <c r="AC48" i="10"/>
  <c r="AC47" i="10"/>
  <c r="AC46" i="10"/>
  <c r="AC45" i="10"/>
  <c r="AC44" i="10"/>
  <c r="AC43" i="10"/>
  <c r="AC42" i="10"/>
  <c r="AC41" i="10"/>
  <c r="AC40" i="10"/>
  <c r="AC39" i="10"/>
  <c r="AC38" i="10"/>
  <c r="AC37" i="10"/>
  <c r="AC36" i="10"/>
  <c r="AC34" i="10"/>
  <c r="AC33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33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278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51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24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197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70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42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15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88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61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60" i="3"/>
  <c r="AC34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L218" i="3"/>
  <c r="K218" i="3"/>
  <c r="J218" i="3"/>
  <c r="I218" i="3"/>
  <c r="H218" i="3"/>
  <c r="G218" i="3"/>
  <c r="F218" i="3"/>
  <c r="E218" i="3"/>
  <c r="D218" i="3"/>
  <c r="C218" i="3"/>
  <c r="I219" i="3"/>
  <c r="E219" i="3"/>
  <c r="M272" i="3"/>
  <c r="L272" i="3"/>
  <c r="K272" i="3"/>
  <c r="J272" i="3"/>
  <c r="I272" i="3"/>
  <c r="H272" i="3"/>
  <c r="G272" i="3"/>
  <c r="F272" i="3"/>
  <c r="E272" i="3"/>
  <c r="D272" i="3"/>
  <c r="C272" i="3"/>
  <c r="M268" i="3"/>
  <c r="L268" i="3"/>
  <c r="K268" i="3"/>
  <c r="J268" i="3"/>
  <c r="I268" i="3"/>
  <c r="H268" i="3"/>
  <c r="G268" i="3"/>
  <c r="F268" i="3"/>
  <c r="E268" i="3"/>
  <c r="D268" i="3"/>
  <c r="C268" i="3"/>
  <c r="M264" i="3"/>
  <c r="L264" i="3"/>
  <c r="K264" i="3"/>
  <c r="J264" i="3"/>
  <c r="I264" i="3"/>
  <c r="H264" i="3"/>
  <c r="G264" i="3"/>
  <c r="F264" i="3"/>
  <c r="E264" i="3"/>
  <c r="D264" i="3"/>
  <c r="C264" i="3"/>
  <c r="M260" i="3"/>
  <c r="L260" i="3"/>
  <c r="K260" i="3"/>
  <c r="J260" i="3"/>
  <c r="I260" i="3"/>
  <c r="H260" i="3"/>
  <c r="G260" i="3"/>
  <c r="F260" i="3"/>
  <c r="E260" i="3"/>
  <c r="D260" i="3"/>
  <c r="C260" i="3"/>
  <c r="M256" i="3"/>
  <c r="L256" i="3"/>
  <c r="K256" i="3"/>
  <c r="J256" i="3"/>
  <c r="I256" i="3"/>
  <c r="H256" i="3"/>
  <c r="G256" i="3"/>
  <c r="F256" i="3"/>
  <c r="E256" i="3"/>
  <c r="D256" i="3"/>
  <c r="C256" i="3"/>
  <c r="M252" i="3"/>
  <c r="L252" i="3"/>
  <c r="K252" i="3"/>
  <c r="K273" i="3" s="1"/>
  <c r="J252" i="3"/>
  <c r="I252" i="3"/>
  <c r="H252" i="3"/>
  <c r="G252" i="3"/>
  <c r="G273" i="3" s="1"/>
  <c r="F252" i="3"/>
  <c r="E252" i="3"/>
  <c r="D252" i="3"/>
  <c r="C252" i="3"/>
  <c r="C273" i="3" s="1"/>
  <c r="C225" i="3"/>
  <c r="D225" i="3"/>
  <c r="E225" i="3"/>
  <c r="F225" i="3"/>
  <c r="G225" i="3"/>
  <c r="H225" i="3"/>
  <c r="I225" i="3"/>
  <c r="J225" i="3"/>
  <c r="K225" i="3"/>
  <c r="L225" i="3"/>
  <c r="M225" i="3"/>
  <c r="C229" i="3"/>
  <c r="D229" i="3"/>
  <c r="E229" i="3"/>
  <c r="F229" i="3"/>
  <c r="G229" i="3"/>
  <c r="H229" i="3"/>
  <c r="I229" i="3"/>
  <c r="J229" i="3"/>
  <c r="K229" i="3"/>
  <c r="L229" i="3"/>
  <c r="M229" i="3"/>
  <c r="C233" i="3"/>
  <c r="D233" i="3"/>
  <c r="D246" i="3" s="1"/>
  <c r="E233" i="3"/>
  <c r="F233" i="3"/>
  <c r="G233" i="3"/>
  <c r="H233" i="3"/>
  <c r="H246" i="3" s="1"/>
  <c r="I233" i="3"/>
  <c r="J233" i="3"/>
  <c r="K233" i="3"/>
  <c r="L233" i="3"/>
  <c r="L246" i="3" s="1"/>
  <c r="M233" i="3"/>
  <c r="C237" i="3"/>
  <c r="D237" i="3"/>
  <c r="E237" i="3"/>
  <c r="E246" i="3" s="1"/>
  <c r="F237" i="3"/>
  <c r="G237" i="3"/>
  <c r="H237" i="3"/>
  <c r="I237" i="3"/>
  <c r="I246" i="3" s="1"/>
  <c r="J237" i="3"/>
  <c r="K237" i="3"/>
  <c r="L237" i="3"/>
  <c r="M237" i="3"/>
  <c r="M246" i="3" s="1"/>
  <c r="C241" i="3"/>
  <c r="D241" i="3"/>
  <c r="E241" i="3"/>
  <c r="F241" i="3"/>
  <c r="G241" i="3"/>
  <c r="H241" i="3"/>
  <c r="I241" i="3"/>
  <c r="J241" i="3"/>
  <c r="K241" i="3"/>
  <c r="L241" i="3"/>
  <c r="M241" i="3"/>
  <c r="C245" i="3"/>
  <c r="D245" i="3"/>
  <c r="E245" i="3"/>
  <c r="F245" i="3"/>
  <c r="G245" i="3"/>
  <c r="H245" i="3"/>
  <c r="I245" i="3"/>
  <c r="J245" i="3"/>
  <c r="K245" i="3"/>
  <c r="L245" i="3"/>
  <c r="M245" i="3"/>
  <c r="C219" i="3" l="1"/>
  <c r="AC305" i="9"/>
  <c r="AC316" i="9"/>
  <c r="I319" i="9"/>
  <c r="AC324" i="9"/>
  <c r="I327" i="9"/>
  <c r="D315" i="10"/>
  <c r="H315" i="10"/>
  <c r="L315" i="10"/>
  <c r="P315" i="10"/>
  <c r="F319" i="10"/>
  <c r="J319" i="10"/>
  <c r="D323" i="10"/>
  <c r="H323" i="10"/>
  <c r="L323" i="10"/>
  <c r="N323" i="9"/>
  <c r="P327" i="9"/>
  <c r="C311" i="10"/>
  <c r="K311" i="10"/>
  <c r="K315" i="10"/>
  <c r="O315" i="10"/>
  <c r="M315" i="10"/>
  <c r="I319" i="10"/>
  <c r="M319" i="10"/>
  <c r="I327" i="10"/>
  <c r="M327" i="10"/>
  <c r="N311" i="9"/>
  <c r="P319" i="9"/>
  <c r="E311" i="9"/>
  <c r="I311" i="9"/>
  <c r="M311" i="9"/>
  <c r="E315" i="9"/>
  <c r="M315" i="9"/>
  <c r="E323" i="9"/>
  <c r="M323" i="9"/>
  <c r="J327" i="9"/>
  <c r="F311" i="9"/>
  <c r="J311" i="9"/>
  <c r="D319" i="9"/>
  <c r="H319" i="9"/>
  <c r="L319" i="9"/>
  <c r="F323" i="9"/>
  <c r="J323" i="9"/>
  <c r="D327" i="9"/>
  <c r="H327" i="9"/>
  <c r="L327" i="9"/>
  <c r="AC314" i="9"/>
  <c r="AC322" i="9"/>
  <c r="F323" i="10"/>
  <c r="J323" i="10"/>
  <c r="N323" i="10"/>
  <c r="D327" i="10"/>
  <c r="H327" i="10"/>
  <c r="L327" i="10"/>
  <c r="P327" i="10"/>
  <c r="E315" i="10"/>
  <c r="I315" i="10"/>
  <c r="N319" i="10"/>
  <c r="F315" i="10"/>
  <c r="J315" i="10"/>
  <c r="N315" i="10"/>
  <c r="E323" i="10"/>
  <c r="I323" i="10"/>
  <c r="M323" i="10"/>
  <c r="G311" i="10"/>
  <c r="O311" i="10"/>
  <c r="AC324" i="10"/>
  <c r="E327" i="10"/>
  <c r="AC307" i="10"/>
  <c r="I311" i="10"/>
  <c r="M311" i="10"/>
  <c r="D319" i="10"/>
  <c r="H319" i="10"/>
  <c r="L319" i="10"/>
  <c r="P319" i="10"/>
  <c r="G323" i="10"/>
  <c r="K323" i="10"/>
  <c r="O323" i="10"/>
  <c r="F327" i="10"/>
  <c r="J327" i="10"/>
  <c r="N327" i="10"/>
  <c r="AC316" i="10"/>
  <c r="E319" i="10"/>
  <c r="P323" i="10"/>
  <c r="E306" i="9"/>
  <c r="AC306" i="9" s="1"/>
  <c r="C311" i="9"/>
  <c r="G311" i="9"/>
  <c r="K311" i="9"/>
  <c r="O311" i="9"/>
  <c r="AC310" i="9"/>
  <c r="F315" i="9"/>
  <c r="J315" i="9"/>
  <c r="N315" i="9"/>
  <c r="F319" i="9"/>
  <c r="J319" i="9"/>
  <c r="N319" i="9"/>
  <c r="C323" i="9"/>
  <c r="G323" i="9"/>
  <c r="K323" i="9"/>
  <c r="O323" i="9"/>
  <c r="I323" i="9"/>
  <c r="E327" i="9"/>
  <c r="M327" i="9"/>
  <c r="I315" i="9"/>
  <c r="E319" i="9"/>
  <c r="M319" i="9"/>
  <c r="AC124" i="9"/>
  <c r="AC12" i="9"/>
  <c r="AC28" i="9"/>
  <c r="AC29" i="9"/>
  <c r="AC62" i="9"/>
  <c r="AC78" i="9"/>
  <c r="AC148" i="9"/>
  <c r="AC219" i="9"/>
  <c r="AC16" i="9"/>
  <c r="AC55" i="9"/>
  <c r="AC160" i="9"/>
  <c r="AC192" i="9"/>
  <c r="AC171" i="9"/>
  <c r="AC273" i="9"/>
  <c r="AC246" i="9"/>
  <c r="AC225" i="9"/>
  <c r="AC39" i="9"/>
  <c r="AC66" i="9"/>
  <c r="AC105" i="9"/>
  <c r="AC300" i="9"/>
  <c r="AC299" i="9"/>
  <c r="D311" i="9"/>
  <c r="H311" i="9"/>
  <c r="L311" i="9"/>
  <c r="P311" i="9"/>
  <c r="AC308" i="9"/>
  <c r="C315" i="9"/>
  <c r="G315" i="9"/>
  <c r="K315" i="9"/>
  <c r="O315" i="9"/>
  <c r="AC313" i="9"/>
  <c r="AC318" i="9"/>
  <c r="AC321" i="9"/>
  <c r="AC326" i="9"/>
  <c r="AC279" i="9"/>
  <c r="AC51" i="9"/>
  <c r="AC110" i="9"/>
  <c r="AC97" i="9"/>
  <c r="AC136" i="9"/>
  <c r="AC143" i="9"/>
  <c r="AC198" i="9"/>
  <c r="AC252" i="9"/>
  <c r="AC291" i="9"/>
  <c r="AC307" i="9"/>
  <c r="D315" i="9"/>
  <c r="H315" i="9"/>
  <c r="L315" i="9"/>
  <c r="P315" i="9"/>
  <c r="D323" i="9"/>
  <c r="H323" i="9"/>
  <c r="L323" i="9"/>
  <c r="P323" i="9"/>
  <c r="AC43" i="9"/>
  <c r="AC82" i="9"/>
  <c r="AC89" i="9"/>
  <c r="AC137" i="9"/>
  <c r="AC128" i="9"/>
  <c r="AC309" i="9"/>
  <c r="AC312" i="9"/>
  <c r="C319" i="9"/>
  <c r="G319" i="9"/>
  <c r="K319" i="9"/>
  <c r="O319" i="9"/>
  <c r="AC317" i="9"/>
  <c r="AC320" i="9"/>
  <c r="C327" i="9"/>
  <c r="G327" i="9"/>
  <c r="K327" i="9"/>
  <c r="O327" i="9"/>
  <c r="AC325" i="9"/>
  <c r="AC29" i="10"/>
  <c r="AC56" i="10"/>
  <c r="AC35" i="10"/>
  <c r="AC83" i="10"/>
  <c r="AC89" i="10"/>
  <c r="AC137" i="10"/>
  <c r="AC202" i="10"/>
  <c r="AC218" i="10"/>
  <c r="AC225" i="10"/>
  <c r="AC241" i="10"/>
  <c r="AC305" i="10"/>
  <c r="D311" i="10"/>
  <c r="D328" i="10" s="1"/>
  <c r="H311" i="10"/>
  <c r="L311" i="10"/>
  <c r="P311" i="10"/>
  <c r="AC308" i="10"/>
  <c r="AC310" i="10"/>
  <c r="E311" i="10"/>
  <c r="C315" i="10"/>
  <c r="G315" i="10"/>
  <c r="AC313" i="10"/>
  <c r="AC318" i="10"/>
  <c r="C323" i="10"/>
  <c r="AC321" i="10"/>
  <c r="AC326" i="10"/>
  <c r="AC165" i="10"/>
  <c r="AC156" i="10"/>
  <c r="AC179" i="10"/>
  <c r="AC192" i="10"/>
  <c r="AC229" i="10"/>
  <c r="AC245" i="10"/>
  <c r="AC273" i="10"/>
  <c r="AC256" i="10"/>
  <c r="AC272" i="10"/>
  <c r="AC279" i="10"/>
  <c r="AC295" i="10"/>
  <c r="AC62" i="10"/>
  <c r="AC116" i="10"/>
  <c r="AC160" i="10"/>
  <c r="AC183" i="10"/>
  <c r="AC219" i="10"/>
  <c r="AC210" i="10"/>
  <c r="AC246" i="10"/>
  <c r="AC260" i="10"/>
  <c r="AC300" i="10"/>
  <c r="AC283" i="10"/>
  <c r="AC299" i="10"/>
  <c r="F311" i="10"/>
  <c r="J311" i="10"/>
  <c r="N311" i="10"/>
  <c r="AC309" i="10"/>
  <c r="AC312" i="10"/>
  <c r="AC314" i="10"/>
  <c r="C319" i="10"/>
  <c r="G319" i="10"/>
  <c r="K319" i="10"/>
  <c r="O319" i="10"/>
  <c r="AC317" i="10"/>
  <c r="AC320" i="10"/>
  <c r="AC322" i="10"/>
  <c r="C327" i="10"/>
  <c r="G327" i="10"/>
  <c r="K327" i="10"/>
  <c r="O327" i="10"/>
  <c r="AC325" i="10"/>
  <c r="E306" i="10"/>
  <c r="L273" i="3"/>
  <c r="D273" i="3"/>
  <c r="H273" i="3"/>
  <c r="F273" i="3"/>
  <c r="D219" i="3"/>
  <c r="H219" i="3"/>
  <c r="L219" i="3"/>
  <c r="G219" i="3"/>
  <c r="J273" i="3"/>
  <c r="K246" i="3"/>
  <c r="C246" i="3"/>
  <c r="F246" i="3"/>
  <c r="E273" i="3"/>
  <c r="I273" i="3"/>
  <c r="M273" i="3"/>
  <c r="K219" i="3"/>
  <c r="G246" i="3"/>
  <c r="J246" i="3"/>
  <c r="F219" i="3"/>
  <c r="J219" i="3"/>
  <c r="H328" i="10" l="1"/>
  <c r="AC315" i="10"/>
  <c r="P328" i="10"/>
  <c r="L328" i="10"/>
  <c r="M328" i="10"/>
  <c r="J328" i="9"/>
  <c r="E328" i="9"/>
  <c r="N328" i="10"/>
  <c r="I328" i="10"/>
  <c r="I328" i="9"/>
  <c r="M328" i="9"/>
  <c r="AC319" i="9"/>
  <c r="F328" i="9"/>
  <c r="AC327" i="9"/>
  <c r="N328" i="9"/>
  <c r="AC311" i="9"/>
  <c r="F328" i="10"/>
  <c r="J328" i="10"/>
  <c r="AC319" i="10"/>
  <c r="AC323" i="10"/>
  <c r="O328" i="10"/>
  <c r="C328" i="10"/>
  <c r="K328" i="10"/>
  <c r="AC315" i="9"/>
  <c r="C328" i="9"/>
  <c r="L328" i="9"/>
  <c r="O328" i="9"/>
  <c r="D328" i="9"/>
  <c r="K328" i="9"/>
  <c r="AC323" i="9"/>
  <c r="P328" i="9"/>
  <c r="AC83" i="9"/>
  <c r="G328" i="9"/>
  <c r="H328" i="9"/>
  <c r="AC165" i="9"/>
  <c r="AC56" i="9"/>
  <c r="G328" i="10"/>
  <c r="AC327" i="10"/>
  <c r="AC311" i="10"/>
  <c r="E328" i="10"/>
  <c r="AC306" i="10"/>
  <c r="AC110" i="10"/>
  <c r="M136" i="3"/>
  <c r="L136" i="3"/>
  <c r="K136" i="3"/>
  <c r="J136" i="3"/>
  <c r="I136" i="3"/>
  <c r="H136" i="3"/>
  <c r="G136" i="3"/>
  <c r="F136" i="3"/>
  <c r="E136" i="3"/>
  <c r="D136" i="3"/>
  <c r="C136" i="3"/>
  <c r="M132" i="3"/>
  <c r="L132" i="3"/>
  <c r="K132" i="3"/>
  <c r="J132" i="3"/>
  <c r="I132" i="3"/>
  <c r="H132" i="3"/>
  <c r="G132" i="3"/>
  <c r="F132" i="3"/>
  <c r="E132" i="3"/>
  <c r="D132" i="3"/>
  <c r="C132" i="3"/>
  <c r="M128" i="3"/>
  <c r="L128" i="3"/>
  <c r="K128" i="3"/>
  <c r="J128" i="3"/>
  <c r="I128" i="3"/>
  <c r="H128" i="3"/>
  <c r="G128" i="3"/>
  <c r="F128" i="3"/>
  <c r="E128" i="3"/>
  <c r="D128" i="3"/>
  <c r="C128" i="3"/>
  <c r="M124" i="3"/>
  <c r="L124" i="3"/>
  <c r="K124" i="3"/>
  <c r="J124" i="3"/>
  <c r="I124" i="3"/>
  <c r="H124" i="3"/>
  <c r="G124" i="3"/>
  <c r="F124" i="3"/>
  <c r="E124" i="3"/>
  <c r="D124" i="3"/>
  <c r="C124" i="3"/>
  <c r="M120" i="3"/>
  <c r="L120" i="3"/>
  <c r="K120" i="3"/>
  <c r="J120" i="3"/>
  <c r="I120" i="3"/>
  <c r="H120" i="3"/>
  <c r="G120" i="3"/>
  <c r="F120" i="3"/>
  <c r="E120" i="3"/>
  <c r="D120" i="3"/>
  <c r="C120" i="3"/>
  <c r="M116" i="3"/>
  <c r="L116" i="3"/>
  <c r="K116" i="3"/>
  <c r="J116" i="3"/>
  <c r="I116" i="3"/>
  <c r="H116" i="3"/>
  <c r="G116" i="3"/>
  <c r="F116" i="3"/>
  <c r="E116" i="3"/>
  <c r="D116" i="3"/>
  <c r="C116" i="3"/>
  <c r="AC328" i="10" l="1"/>
  <c r="AC328" i="9"/>
  <c r="E137" i="3"/>
  <c r="I137" i="3"/>
  <c r="M137" i="3"/>
  <c r="K137" i="3"/>
  <c r="C137" i="3"/>
  <c r="G137" i="3"/>
  <c r="D137" i="3"/>
  <c r="H137" i="3"/>
  <c r="L137" i="3"/>
  <c r="F137" i="3"/>
  <c r="J137" i="3"/>
  <c r="M82" i="3"/>
  <c r="L82" i="3"/>
  <c r="K82" i="3"/>
  <c r="J82" i="3"/>
  <c r="I82" i="3"/>
  <c r="H82" i="3"/>
  <c r="G82" i="3"/>
  <c r="F82" i="3"/>
  <c r="E82" i="3"/>
  <c r="D82" i="3"/>
  <c r="C82" i="3"/>
  <c r="M78" i="3"/>
  <c r="L78" i="3"/>
  <c r="K78" i="3"/>
  <c r="J78" i="3"/>
  <c r="I78" i="3"/>
  <c r="H78" i="3"/>
  <c r="G78" i="3"/>
  <c r="F78" i="3"/>
  <c r="E78" i="3"/>
  <c r="D78" i="3"/>
  <c r="C78" i="3"/>
  <c r="M74" i="3"/>
  <c r="L74" i="3"/>
  <c r="K74" i="3"/>
  <c r="J74" i="3"/>
  <c r="I74" i="3"/>
  <c r="H74" i="3"/>
  <c r="G74" i="3"/>
  <c r="F74" i="3"/>
  <c r="E74" i="3"/>
  <c r="D74" i="3"/>
  <c r="C74" i="3"/>
  <c r="M70" i="3"/>
  <c r="L70" i="3"/>
  <c r="K70" i="3"/>
  <c r="J70" i="3"/>
  <c r="I70" i="3"/>
  <c r="H70" i="3"/>
  <c r="G70" i="3"/>
  <c r="F70" i="3"/>
  <c r="E70" i="3"/>
  <c r="D70" i="3"/>
  <c r="C70" i="3"/>
  <c r="M66" i="3"/>
  <c r="L66" i="3"/>
  <c r="K66" i="3"/>
  <c r="J66" i="3"/>
  <c r="I66" i="3"/>
  <c r="H66" i="3"/>
  <c r="G66" i="3"/>
  <c r="F66" i="3"/>
  <c r="E66" i="3"/>
  <c r="D66" i="3"/>
  <c r="C66" i="3"/>
  <c r="M62" i="3"/>
  <c r="L62" i="3"/>
  <c r="K62" i="3"/>
  <c r="J62" i="3"/>
  <c r="I62" i="3"/>
  <c r="H62" i="3"/>
  <c r="G62" i="3"/>
  <c r="F62" i="3"/>
  <c r="E62" i="3"/>
  <c r="D62" i="3"/>
  <c r="C62" i="3"/>
  <c r="C83" i="3" l="1"/>
  <c r="M109" i="3" l="1"/>
  <c r="L109" i="3"/>
  <c r="K109" i="3"/>
  <c r="J109" i="3"/>
  <c r="I109" i="3"/>
  <c r="H109" i="3"/>
  <c r="G109" i="3"/>
  <c r="F109" i="3"/>
  <c r="E109" i="3"/>
  <c r="D109" i="3"/>
  <c r="C109" i="3"/>
  <c r="M105" i="3"/>
  <c r="L105" i="3"/>
  <c r="K105" i="3"/>
  <c r="J105" i="3"/>
  <c r="I105" i="3"/>
  <c r="H105" i="3"/>
  <c r="G105" i="3"/>
  <c r="F105" i="3"/>
  <c r="E105" i="3"/>
  <c r="D105" i="3"/>
  <c r="C105" i="3"/>
  <c r="M101" i="3"/>
  <c r="L101" i="3"/>
  <c r="K101" i="3"/>
  <c r="J101" i="3"/>
  <c r="I101" i="3"/>
  <c r="H101" i="3"/>
  <c r="G101" i="3"/>
  <c r="F101" i="3"/>
  <c r="E101" i="3"/>
  <c r="D101" i="3"/>
  <c r="C101" i="3"/>
  <c r="M97" i="3"/>
  <c r="L97" i="3"/>
  <c r="K97" i="3"/>
  <c r="J97" i="3"/>
  <c r="I97" i="3"/>
  <c r="H97" i="3"/>
  <c r="G97" i="3"/>
  <c r="F97" i="3"/>
  <c r="E97" i="3"/>
  <c r="D97" i="3"/>
  <c r="C97" i="3"/>
  <c r="M93" i="3"/>
  <c r="L93" i="3"/>
  <c r="K93" i="3"/>
  <c r="J93" i="3"/>
  <c r="I93" i="3"/>
  <c r="H93" i="3"/>
  <c r="G93" i="3"/>
  <c r="F93" i="3"/>
  <c r="E93" i="3"/>
  <c r="D93" i="3"/>
  <c r="C93" i="3"/>
  <c r="M89" i="3"/>
  <c r="L89" i="3"/>
  <c r="K89" i="3"/>
  <c r="J89" i="3"/>
  <c r="I89" i="3"/>
  <c r="H89" i="3"/>
  <c r="G89" i="3"/>
  <c r="F89" i="3"/>
  <c r="E89" i="3"/>
  <c r="D89" i="3"/>
  <c r="C89" i="3"/>
  <c r="I110" i="3" l="1"/>
  <c r="C110" i="3"/>
  <c r="K110" i="3"/>
  <c r="E110" i="3"/>
  <c r="M110" i="3"/>
  <c r="G110" i="3"/>
  <c r="D110" i="3"/>
  <c r="H110" i="3"/>
  <c r="L110" i="3"/>
  <c r="F110" i="3"/>
  <c r="J110" i="3"/>
  <c r="AC304" i="3"/>
  <c r="AC5" i="3"/>
  <c r="M299" i="3" l="1"/>
  <c r="M295" i="3"/>
  <c r="M291" i="3"/>
  <c r="M287" i="3"/>
  <c r="M283" i="3"/>
  <c r="M279" i="3"/>
  <c r="M300" i="3" s="1"/>
  <c r="AC141" i="3" l="1"/>
  <c r="M164" i="3"/>
  <c r="L164" i="3"/>
  <c r="K164" i="3"/>
  <c r="J164" i="3"/>
  <c r="I164" i="3"/>
  <c r="H164" i="3"/>
  <c r="G164" i="3"/>
  <c r="F164" i="3"/>
  <c r="E164" i="3"/>
  <c r="D164" i="3"/>
  <c r="C164" i="3"/>
  <c r="M160" i="3"/>
  <c r="L160" i="3"/>
  <c r="K160" i="3"/>
  <c r="J160" i="3"/>
  <c r="I160" i="3"/>
  <c r="H160" i="3"/>
  <c r="G160" i="3"/>
  <c r="F160" i="3"/>
  <c r="E160" i="3"/>
  <c r="D160" i="3"/>
  <c r="C160" i="3"/>
  <c r="M156" i="3"/>
  <c r="L156" i="3"/>
  <c r="K156" i="3"/>
  <c r="J156" i="3"/>
  <c r="I156" i="3"/>
  <c r="H156" i="3"/>
  <c r="G156" i="3"/>
  <c r="F156" i="3"/>
  <c r="E156" i="3"/>
  <c r="D156" i="3"/>
  <c r="C156" i="3"/>
  <c r="M152" i="3"/>
  <c r="L152" i="3"/>
  <c r="K152" i="3"/>
  <c r="J152" i="3"/>
  <c r="I152" i="3"/>
  <c r="H152" i="3"/>
  <c r="G152" i="3"/>
  <c r="F152" i="3"/>
  <c r="E152" i="3"/>
  <c r="D152" i="3"/>
  <c r="C152" i="3"/>
  <c r="M148" i="3"/>
  <c r="L148" i="3"/>
  <c r="K148" i="3"/>
  <c r="J148" i="3"/>
  <c r="I148" i="3"/>
  <c r="H148" i="3"/>
  <c r="G148" i="3"/>
  <c r="F148" i="3"/>
  <c r="E148" i="3"/>
  <c r="D148" i="3"/>
  <c r="C148" i="3"/>
  <c r="E25" i="14" l="1"/>
  <c r="D25" i="14"/>
  <c r="E15" i="14"/>
  <c r="D15" i="14"/>
  <c r="E4" i="14"/>
  <c r="D4" i="14"/>
  <c r="D1" i="14"/>
  <c r="L295" i="3" l="1"/>
  <c r="K295" i="3"/>
  <c r="J295" i="3"/>
  <c r="I295" i="3"/>
  <c r="H295" i="3"/>
  <c r="G295" i="3"/>
  <c r="F295" i="3"/>
  <c r="E295" i="3"/>
  <c r="D295" i="3"/>
  <c r="C295" i="3"/>
  <c r="L291" i="3"/>
  <c r="K291" i="3"/>
  <c r="J291" i="3"/>
  <c r="I291" i="3"/>
  <c r="H291" i="3"/>
  <c r="G291" i="3"/>
  <c r="F291" i="3"/>
  <c r="E291" i="3"/>
  <c r="D291" i="3"/>
  <c r="C291" i="3"/>
  <c r="L287" i="3"/>
  <c r="K287" i="3"/>
  <c r="J287" i="3"/>
  <c r="I287" i="3"/>
  <c r="H287" i="3"/>
  <c r="G287" i="3"/>
  <c r="F287" i="3"/>
  <c r="E287" i="3"/>
  <c r="D287" i="3"/>
  <c r="C287" i="3"/>
  <c r="L283" i="3"/>
  <c r="K283" i="3"/>
  <c r="J283" i="3"/>
  <c r="I283" i="3"/>
  <c r="H283" i="3"/>
  <c r="G283" i="3"/>
  <c r="F283" i="3"/>
  <c r="E283" i="3"/>
  <c r="D283" i="3"/>
  <c r="C283" i="3"/>
  <c r="L279" i="3"/>
  <c r="K279" i="3"/>
  <c r="J279" i="3"/>
  <c r="I279" i="3"/>
  <c r="H279" i="3"/>
  <c r="G279" i="3"/>
  <c r="F279" i="3"/>
  <c r="E279" i="3"/>
  <c r="D279" i="3"/>
  <c r="C279" i="3"/>
  <c r="M187" i="3" l="1"/>
  <c r="L187" i="3"/>
  <c r="K187" i="3"/>
  <c r="J187" i="3"/>
  <c r="I187" i="3"/>
  <c r="H187" i="3"/>
  <c r="G187" i="3"/>
  <c r="F187" i="3"/>
  <c r="E187" i="3"/>
  <c r="D187" i="3"/>
  <c r="C187" i="3"/>
  <c r="M183" i="3"/>
  <c r="L183" i="3"/>
  <c r="K183" i="3"/>
  <c r="J183" i="3"/>
  <c r="I183" i="3"/>
  <c r="H183" i="3"/>
  <c r="G183" i="3"/>
  <c r="F183" i="3"/>
  <c r="E183" i="3"/>
  <c r="D183" i="3"/>
  <c r="C183" i="3"/>
  <c r="M179" i="3"/>
  <c r="L179" i="3"/>
  <c r="K179" i="3"/>
  <c r="J179" i="3"/>
  <c r="I179" i="3"/>
  <c r="H179" i="3"/>
  <c r="G179" i="3"/>
  <c r="F179" i="3"/>
  <c r="E179" i="3"/>
  <c r="D179" i="3"/>
  <c r="C179" i="3"/>
  <c r="M175" i="3"/>
  <c r="L175" i="3"/>
  <c r="K175" i="3"/>
  <c r="J175" i="3"/>
  <c r="I175" i="3"/>
  <c r="H175" i="3"/>
  <c r="G175" i="3"/>
  <c r="F175" i="3"/>
  <c r="E175" i="3"/>
  <c r="D175" i="3"/>
  <c r="C175" i="3"/>
  <c r="M171" i="3"/>
  <c r="L171" i="3"/>
  <c r="K171" i="3"/>
  <c r="J171" i="3"/>
  <c r="I171" i="3"/>
  <c r="H171" i="3"/>
  <c r="G171" i="3"/>
  <c r="F171" i="3"/>
  <c r="E171" i="3"/>
  <c r="D171" i="3"/>
  <c r="C171" i="3"/>
  <c r="M143" i="3" l="1"/>
  <c r="M165" i="3" s="1"/>
  <c r="L143" i="3"/>
  <c r="L165" i="3" s="1"/>
  <c r="K143" i="3"/>
  <c r="K165" i="3" s="1"/>
  <c r="J143" i="3"/>
  <c r="J165" i="3" s="1"/>
  <c r="I143" i="3"/>
  <c r="I165" i="3" s="1"/>
  <c r="H143" i="3"/>
  <c r="H165" i="3" s="1"/>
  <c r="G143" i="3"/>
  <c r="G165" i="3" s="1"/>
  <c r="F143" i="3"/>
  <c r="F165" i="3" s="1"/>
  <c r="E143" i="3"/>
  <c r="E165" i="3" s="1"/>
  <c r="D143" i="3"/>
  <c r="D165" i="3" s="1"/>
  <c r="C143" i="3"/>
  <c r="C165" i="3" s="1"/>
  <c r="D1" i="8" l="1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G23" i="7"/>
  <c r="K23" i="7"/>
  <c r="O23" i="7"/>
  <c r="E22" i="7"/>
  <c r="E21" i="7"/>
  <c r="E20" i="7"/>
  <c r="E19" i="7"/>
  <c r="E18" i="7"/>
  <c r="F15" i="7"/>
  <c r="G15" i="7"/>
  <c r="H15" i="7"/>
  <c r="I15" i="7"/>
  <c r="J15" i="7"/>
  <c r="K15" i="7"/>
  <c r="L15" i="7"/>
  <c r="M15" i="7"/>
  <c r="N15" i="7"/>
  <c r="O15" i="7"/>
  <c r="E15" i="7"/>
  <c r="F14" i="7"/>
  <c r="G14" i="7"/>
  <c r="H14" i="7"/>
  <c r="I14" i="7"/>
  <c r="J14" i="7"/>
  <c r="K14" i="7"/>
  <c r="L14" i="7"/>
  <c r="M14" i="7"/>
  <c r="N14" i="7"/>
  <c r="O14" i="7"/>
  <c r="E14" i="7"/>
  <c r="F13" i="7"/>
  <c r="G13" i="7"/>
  <c r="H13" i="7"/>
  <c r="I13" i="7"/>
  <c r="J13" i="7"/>
  <c r="K13" i="7"/>
  <c r="L13" i="7"/>
  <c r="M13" i="7"/>
  <c r="N13" i="7"/>
  <c r="O13" i="7"/>
  <c r="E13" i="7"/>
  <c r="F12" i="7"/>
  <c r="G12" i="7"/>
  <c r="H12" i="7"/>
  <c r="I12" i="7"/>
  <c r="J12" i="7"/>
  <c r="K12" i="7"/>
  <c r="L12" i="7"/>
  <c r="M12" i="7"/>
  <c r="N12" i="7"/>
  <c r="O12" i="7"/>
  <c r="E12" i="7"/>
  <c r="F11" i="7"/>
  <c r="G11" i="7"/>
  <c r="H11" i="7"/>
  <c r="I11" i="7"/>
  <c r="J11" i="7"/>
  <c r="K11" i="7"/>
  <c r="L11" i="7"/>
  <c r="M11" i="7"/>
  <c r="N11" i="7"/>
  <c r="O11" i="7"/>
  <c r="E11" i="7"/>
  <c r="N23" i="7"/>
  <c r="L23" i="7"/>
  <c r="J23" i="7"/>
  <c r="I23" i="7"/>
  <c r="H23" i="7"/>
  <c r="F23" i="7"/>
  <c r="E23" i="7"/>
  <c r="O16" i="7"/>
  <c r="N16" i="7"/>
  <c r="M16" i="7"/>
  <c r="L16" i="7"/>
  <c r="J16" i="7"/>
  <c r="I16" i="7"/>
  <c r="H16" i="7"/>
  <c r="E16" i="7"/>
  <c r="P11" i="7" l="1"/>
  <c r="R11" i="7"/>
  <c r="Q11" i="7"/>
  <c r="R18" i="7"/>
  <c r="P18" i="7"/>
  <c r="R20" i="7"/>
  <c r="R22" i="7"/>
  <c r="Q18" i="7"/>
  <c r="Q22" i="7"/>
  <c r="Q19" i="7"/>
  <c r="Q20" i="7"/>
  <c r="R21" i="7"/>
  <c r="R23" i="7"/>
  <c r="R13" i="7"/>
  <c r="R15" i="7"/>
  <c r="P21" i="7"/>
  <c r="P23" i="7"/>
  <c r="P13" i="7"/>
  <c r="R14" i="7"/>
  <c r="P15" i="7"/>
  <c r="R16" i="7"/>
  <c r="Q12" i="7"/>
  <c r="Q13" i="7"/>
  <c r="Q15" i="7"/>
  <c r="P14" i="7"/>
  <c r="P16" i="7"/>
  <c r="M23" i="7"/>
  <c r="P20" i="7"/>
  <c r="P22" i="7"/>
  <c r="G16" i="7"/>
  <c r="K16" i="7"/>
  <c r="F16" i="7"/>
  <c r="P19" i="7"/>
  <c r="Q21" i="7"/>
  <c r="Q23" i="7"/>
  <c r="R12" i="7"/>
  <c r="P12" i="7"/>
  <c r="Q14" i="7"/>
  <c r="Q16" i="7"/>
  <c r="D20" i="8" l="1"/>
  <c r="D18" i="8"/>
  <c r="D28" i="8"/>
  <c r="D16" i="8"/>
  <c r="D25" i="8"/>
  <c r="D27" i="8"/>
  <c r="D29" i="8"/>
  <c r="D17" i="8"/>
  <c r="D19" i="8"/>
  <c r="D30" i="8"/>
  <c r="D15" i="8"/>
  <c r="AE11" i="7"/>
  <c r="AE14" i="7"/>
  <c r="AE12" i="7"/>
  <c r="AE16" i="7"/>
  <c r="AE15" i="7"/>
  <c r="AE13" i="7"/>
  <c r="AE22" i="7"/>
  <c r="AE23" i="7"/>
  <c r="AE21" i="7"/>
  <c r="AE18" i="7"/>
  <c r="AE20" i="7"/>
  <c r="R19" i="7"/>
  <c r="D26" i="8" s="1"/>
  <c r="AE19" i="7" l="1"/>
  <c r="D324" i="3" l="1"/>
  <c r="E324" i="3"/>
  <c r="F324" i="3"/>
  <c r="G324" i="3"/>
  <c r="H324" i="3"/>
  <c r="I324" i="3"/>
  <c r="J324" i="3"/>
  <c r="K324" i="3"/>
  <c r="L324" i="3"/>
  <c r="M324" i="3"/>
  <c r="N324" i="3"/>
  <c r="O324" i="3"/>
  <c r="P324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P327" i="3" s="1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P323" i="3" s="1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C313" i="3"/>
  <c r="C314" i="3"/>
  <c r="C316" i="3"/>
  <c r="C317" i="3"/>
  <c r="C318" i="3"/>
  <c r="C320" i="3"/>
  <c r="C321" i="3"/>
  <c r="C322" i="3"/>
  <c r="C324" i="3"/>
  <c r="C325" i="3"/>
  <c r="C326" i="3"/>
  <c r="C312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C310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C307" i="3"/>
  <c r="C308" i="3"/>
  <c r="C309" i="3"/>
  <c r="D305" i="3"/>
  <c r="D306" i="3" s="1"/>
  <c r="F4" i="7" s="1"/>
  <c r="E305" i="3"/>
  <c r="F305" i="3"/>
  <c r="F306" i="3" s="1"/>
  <c r="H4" i="7" s="1"/>
  <c r="G305" i="3"/>
  <c r="G306" i="3" s="1"/>
  <c r="I4" i="7" s="1"/>
  <c r="H305" i="3"/>
  <c r="H306" i="3" s="1"/>
  <c r="J4" i="7" s="1"/>
  <c r="I305" i="3"/>
  <c r="I306" i="3" s="1"/>
  <c r="K4" i="7" s="1"/>
  <c r="J305" i="3"/>
  <c r="J306" i="3" s="1"/>
  <c r="L4" i="7" s="1"/>
  <c r="K305" i="3"/>
  <c r="K306" i="3" s="1"/>
  <c r="M4" i="7" s="1"/>
  <c r="L305" i="3"/>
  <c r="L306" i="3" s="1"/>
  <c r="N4" i="7" s="1"/>
  <c r="M305" i="3"/>
  <c r="M306" i="3" s="1"/>
  <c r="O4" i="7" s="1"/>
  <c r="N305" i="3"/>
  <c r="N306" i="3" s="1"/>
  <c r="O305" i="3"/>
  <c r="O306" i="3" s="1"/>
  <c r="P305" i="3"/>
  <c r="P306" i="3" s="1"/>
  <c r="R4" i="7" s="1"/>
  <c r="C305" i="3"/>
  <c r="C306" i="3" s="1"/>
  <c r="E4" i="7" s="1"/>
  <c r="P315" i="3"/>
  <c r="AC277" i="3"/>
  <c r="AC250" i="3"/>
  <c r="AC223" i="3"/>
  <c r="AC196" i="3"/>
  <c r="AC169" i="3"/>
  <c r="AC114" i="3"/>
  <c r="AC87" i="3"/>
  <c r="E32" i="7" l="1"/>
  <c r="E25" i="7"/>
  <c r="M32" i="7"/>
  <c r="M25" i="7"/>
  <c r="L25" i="7"/>
  <c r="L32" i="7"/>
  <c r="H25" i="7"/>
  <c r="H32" i="7"/>
  <c r="O315" i="3"/>
  <c r="K25" i="7"/>
  <c r="K32" i="7"/>
  <c r="O32" i="7"/>
  <c r="O25" i="7"/>
  <c r="R25" i="7"/>
  <c r="R32" i="7"/>
  <c r="N32" i="7"/>
  <c r="N25" i="7"/>
  <c r="J25" i="7"/>
  <c r="J32" i="7"/>
  <c r="F25" i="7"/>
  <c r="F32" i="7"/>
  <c r="I25" i="7"/>
  <c r="I32" i="7"/>
  <c r="P319" i="3"/>
  <c r="O323" i="3"/>
  <c r="O327" i="3"/>
  <c r="P311" i="3"/>
  <c r="AC312" i="3"/>
  <c r="AC322" i="3"/>
  <c r="AC326" i="3"/>
  <c r="AC318" i="3"/>
  <c r="AC325" i="3"/>
  <c r="AC314" i="3"/>
  <c r="AC317" i="3"/>
  <c r="AC320" i="3"/>
  <c r="AC324" i="3"/>
  <c r="E306" i="3"/>
  <c r="AC305" i="3"/>
  <c r="AC309" i="3"/>
  <c r="AC310" i="3"/>
  <c r="AC321" i="3"/>
  <c r="AC308" i="3"/>
  <c r="AC307" i="3"/>
  <c r="AC313" i="3"/>
  <c r="AC316" i="3"/>
  <c r="O319" i="3"/>
  <c r="O311" i="3"/>
  <c r="N311" i="3"/>
  <c r="N323" i="3"/>
  <c r="N327" i="3"/>
  <c r="N319" i="3"/>
  <c r="N315" i="3"/>
  <c r="K323" i="3"/>
  <c r="M8" i="7" s="1"/>
  <c r="L323" i="3"/>
  <c r="N8" i="7" s="1"/>
  <c r="H323" i="3"/>
  <c r="J8" i="7" s="1"/>
  <c r="D323" i="3"/>
  <c r="F8" i="7" s="1"/>
  <c r="L327" i="3"/>
  <c r="L315" i="3"/>
  <c r="N6" i="7" s="1"/>
  <c r="L319" i="3"/>
  <c r="N7" i="7" s="1"/>
  <c r="H319" i="3"/>
  <c r="J7" i="7" s="1"/>
  <c r="D319" i="3"/>
  <c r="F7" i="7" s="1"/>
  <c r="G323" i="3"/>
  <c r="I8" i="7" s="1"/>
  <c r="K315" i="3"/>
  <c r="M6" i="7" s="1"/>
  <c r="K319" i="3"/>
  <c r="M7" i="7" s="1"/>
  <c r="G319" i="3"/>
  <c r="I7" i="7" s="1"/>
  <c r="J327" i="3"/>
  <c r="J311" i="3"/>
  <c r="L5" i="7" s="1"/>
  <c r="F311" i="3"/>
  <c r="H5" i="7" s="1"/>
  <c r="D315" i="3"/>
  <c r="F6" i="7" s="1"/>
  <c r="F327" i="3"/>
  <c r="I311" i="3"/>
  <c r="K5" i="7" s="1"/>
  <c r="G315" i="3"/>
  <c r="I6" i="7" s="1"/>
  <c r="L311" i="3"/>
  <c r="N5" i="7" s="1"/>
  <c r="H311" i="3"/>
  <c r="J5" i="7" s="1"/>
  <c r="D311" i="3"/>
  <c r="F5" i="7" s="1"/>
  <c r="H327" i="3"/>
  <c r="D327" i="3"/>
  <c r="M311" i="3"/>
  <c r="O5" i="7" s="1"/>
  <c r="E311" i="3"/>
  <c r="G5" i="7" s="1"/>
  <c r="H315" i="3"/>
  <c r="J6" i="7" s="1"/>
  <c r="K311" i="3"/>
  <c r="M5" i="7" s="1"/>
  <c r="G311" i="3"/>
  <c r="I5" i="7" s="1"/>
  <c r="C319" i="3"/>
  <c r="E7" i="7" s="1"/>
  <c r="M323" i="3"/>
  <c r="O8" i="7" s="1"/>
  <c r="E323" i="3"/>
  <c r="G8" i="7" s="1"/>
  <c r="J323" i="3"/>
  <c r="L8" i="7" s="1"/>
  <c r="E327" i="3"/>
  <c r="C327" i="3"/>
  <c r="M319" i="3"/>
  <c r="O7" i="7" s="1"/>
  <c r="I319" i="3"/>
  <c r="K7" i="7" s="1"/>
  <c r="E319" i="3"/>
  <c r="G7" i="7" s="1"/>
  <c r="J319" i="3"/>
  <c r="L7" i="7" s="1"/>
  <c r="F319" i="3"/>
  <c r="H7" i="7" s="1"/>
  <c r="C311" i="3"/>
  <c r="E5" i="7" s="1"/>
  <c r="C323" i="3"/>
  <c r="E8" i="7" s="1"/>
  <c r="I323" i="3"/>
  <c r="K8" i="7" s="1"/>
  <c r="F323" i="3"/>
  <c r="H8" i="7" s="1"/>
  <c r="M327" i="3"/>
  <c r="I327" i="3"/>
  <c r="C315" i="3"/>
  <c r="E6" i="7" s="1"/>
  <c r="M315" i="3"/>
  <c r="O6" i="7" s="1"/>
  <c r="I315" i="3"/>
  <c r="K6" i="7" s="1"/>
  <c r="E315" i="3"/>
  <c r="G6" i="7" s="1"/>
  <c r="J315" i="3"/>
  <c r="L6" i="7" s="1"/>
  <c r="F315" i="3"/>
  <c r="H6" i="7" s="1"/>
  <c r="K327" i="3"/>
  <c r="G327" i="3"/>
  <c r="P328" i="3"/>
  <c r="H34" i="7" l="1"/>
  <c r="H27" i="7"/>
  <c r="L34" i="7"/>
  <c r="L27" i="7"/>
  <c r="E27" i="7"/>
  <c r="E34" i="7"/>
  <c r="K29" i="7"/>
  <c r="K36" i="7"/>
  <c r="L28" i="7"/>
  <c r="L35" i="7"/>
  <c r="O36" i="7"/>
  <c r="O29" i="7"/>
  <c r="J34" i="7"/>
  <c r="J27" i="7"/>
  <c r="I27" i="7"/>
  <c r="I34" i="7"/>
  <c r="H26" i="7"/>
  <c r="H33" i="7"/>
  <c r="M28" i="7"/>
  <c r="M35" i="7"/>
  <c r="J35" i="7"/>
  <c r="J28" i="7"/>
  <c r="F36" i="7"/>
  <c r="F29" i="7"/>
  <c r="O34" i="7"/>
  <c r="O27" i="7"/>
  <c r="G27" i="7"/>
  <c r="G34" i="7"/>
  <c r="E29" i="7"/>
  <c r="E36" i="7"/>
  <c r="G28" i="7"/>
  <c r="G35" i="7"/>
  <c r="E35" i="7"/>
  <c r="E28" i="7"/>
  <c r="G26" i="7"/>
  <c r="G33" i="7"/>
  <c r="F33" i="7"/>
  <c r="F26" i="7"/>
  <c r="K33" i="7"/>
  <c r="K26" i="7"/>
  <c r="L26" i="7"/>
  <c r="L33" i="7"/>
  <c r="M27" i="7"/>
  <c r="M34" i="7"/>
  <c r="N35" i="7"/>
  <c r="N28" i="7"/>
  <c r="J36" i="7"/>
  <c r="J29" i="7"/>
  <c r="K27" i="7"/>
  <c r="K34" i="7"/>
  <c r="E26" i="7"/>
  <c r="E33" i="7"/>
  <c r="K28" i="7"/>
  <c r="K35" i="7"/>
  <c r="L36" i="7"/>
  <c r="L29" i="7"/>
  <c r="I33" i="7"/>
  <c r="I26" i="7"/>
  <c r="O33" i="7"/>
  <c r="O26" i="7"/>
  <c r="J26" i="7"/>
  <c r="J33" i="7"/>
  <c r="I29" i="7"/>
  <c r="I36" i="7"/>
  <c r="N27" i="7"/>
  <c r="N34" i="7"/>
  <c r="N36" i="7"/>
  <c r="N29" i="7"/>
  <c r="H36" i="7"/>
  <c r="H29" i="7"/>
  <c r="H28" i="7"/>
  <c r="H35" i="7"/>
  <c r="O35" i="7"/>
  <c r="O28" i="7"/>
  <c r="G29" i="7"/>
  <c r="G36" i="7"/>
  <c r="M33" i="7"/>
  <c r="M26" i="7"/>
  <c r="N26" i="7"/>
  <c r="N33" i="7"/>
  <c r="F34" i="7"/>
  <c r="F27" i="7"/>
  <c r="I28" i="7"/>
  <c r="I35" i="7"/>
  <c r="F28" i="7"/>
  <c r="F35" i="7"/>
  <c r="M29" i="7"/>
  <c r="M36" i="7"/>
  <c r="AC306" i="3"/>
  <c r="G4" i="7"/>
  <c r="AC315" i="3"/>
  <c r="AC311" i="3"/>
  <c r="AC319" i="3"/>
  <c r="AC323" i="3"/>
  <c r="AC327" i="3"/>
  <c r="O328" i="3"/>
  <c r="N328" i="3"/>
  <c r="L328" i="3"/>
  <c r="K328" i="3"/>
  <c r="G328" i="3"/>
  <c r="D328" i="3"/>
  <c r="F328" i="3"/>
  <c r="M328" i="3"/>
  <c r="I328" i="3"/>
  <c r="E328" i="3"/>
  <c r="H328" i="3"/>
  <c r="J328" i="3"/>
  <c r="C328" i="3"/>
  <c r="G32" i="7" l="1"/>
  <c r="G25" i="7"/>
  <c r="AC328" i="3"/>
  <c r="L299" i="3"/>
  <c r="K299" i="3"/>
  <c r="J299" i="3"/>
  <c r="I299" i="3"/>
  <c r="H299" i="3"/>
  <c r="G299" i="3"/>
  <c r="F299" i="3"/>
  <c r="E299" i="3"/>
  <c r="D299" i="3"/>
  <c r="C299" i="3"/>
  <c r="M191" i="3"/>
  <c r="L191" i="3"/>
  <c r="K191" i="3"/>
  <c r="J191" i="3"/>
  <c r="I191" i="3"/>
  <c r="H191" i="3"/>
  <c r="G191" i="3"/>
  <c r="F191" i="3"/>
  <c r="E191" i="3"/>
  <c r="D191" i="3"/>
  <c r="C191" i="3"/>
  <c r="O9" i="7"/>
  <c r="N9" i="7"/>
  <c r="M9" i="7"/>
  <c r="L9" i="7"/>
  <c r="K9" i="7"/>
  <c r="J9" i="7"/>
  <c r="I9" i="7"/>
  <c r="H9" i="7"/>
  <c r="G9" i="7"/>
  <c r="F9" i="7"/>
  <c r="E9" i="7"/>
  <c r="F37" i="7" l="1"/>
  <c r="F30" i="7"/>
  <c r="J30" i="7"/>
  <c r="J37" i="7"/>
  <c r="N30" i="7"/>
  <c r="N37" i="7"/>
  <c r="G37" i="7"/>
  <c r="G30" i="7"/>
  <c r="K37" i="7"/>
  <c r="K30" i="7"/>
  <c r="O30" i="7"/>
  <c r="O37" i="7"/>
  <c r="H37" i="7"/>
  <c r="H30" i="7"/>
  <c r="L30" i="7"/>
  <c r="L37" i="7"/>
  <c r="E37" i="7"/>
  <c r="E30" i="7"/>
  <c r="I37" i="7"/>
  <c r="I30" i="7"/>
  <c r="M30" i="7"/>
  <c r="M37" i="7"/>
  <c r="F192" i="3"/>
  <c r="J192" i="3"/>
  <c r="E300" i="3"/>
  <c r="I300" i="3"/>
  <c r="F300" i="3"/>
  <c r="J300" i="3"/>
  <c r="D192" i="3"/>
  <c r="H192" i="3"/>
  <c r="L192" i="3"/>
  <c r="C300" i="3"/>
  <c r="G300" i="3"/>
  <c r="K300" i="3"/>
  <c r="C192" i="3"/>
  <c r="G192" i="3"/>
  <c r="K192" i="3"/>
  <c r="E192" i="3"/>
  <c r="I192" i="3"/>
  <c r="M192" i="3"/>
  <c r="D300" i="3"/>
  <c r="H300" i="3"/>
  <c r="L300" i="3"/>
  <c r="R9" i="7" l="1"/>
  <c r="Q9" i="7"/>
  <c r="R8" i="7"/>
  <c r="Q8" i="7"/>
  <c r="P8" i="7"/>
  <c r="R7" i="7"/>
  <c r="Q7" i="7"/>
  <c r="P7" i="7"/>
  <c r="R6" i="7"/>
  <c r="Q6" i="7"/>
  <c r="P6" i="7"/>
  <c r="R5" i="7"/>
  <c r="Q5" i="7"/>
  <c r="P5" i="7"/>
  <c r="Q4" i="7"/>
  <c r="P4" i="7"/>
  <c r="Q32" i="7" l="1"/>
  <c r="Q25" i="7"/>
  <c r="R26" i="7"/>
  <c r="R33" i="7"/>
  <c r="D8" i="8"/>
  <c r="P28" i="7"/>
  <c r="P35" i="7"/>
  <c r="Q36" i="7"/>
  <c r="Q29" i="7"/>
  <c r="D7" i="8"/>
  <c r="P34" i="7"/>
  <c r="P27" i="7"/>
  <c r="Q28" i="7"/>
  <c r="Q35" i="7"/>
  <c r="R29" i="7"/>
  <c r="R36" i="7"/>
  <c r="D6" i="8"/>
  <c r="P33" i="7"/>
  <c r="P26" i="7"/>
  <c r="Q27" i="7"/>
  <c r="Q34" i="7"/>
  <c r="R35" i="7"/>
  <c r="R28" i="7"/>
  <c r="Q30" i="7"/>
  <c r="Q37" i="7"/>
  <c r="D5" i="8"/>
  <c r="P25" i="7"/>
  <c r="P32" i="7"/>
  <c r="Q26" i="7"/>
  <c r="Q33" i="7"/>
  <c r="R27" i="7"/>
  <c r="R34" i="7"/>
  <c r="D9" i="8"/>
  <c r="P36" i="7"/>
  <c r="P29" i="7"/>
  <c r="R30" i="7"/>
  <c r="R37" i="7"/>
  <c r="AE6" i="7"/>
  <c r="AE4" i="7"/>
  <c r="AE8" i="7"/>
  <c r="AE5" i="7"/>
  <c r="AE7" i="7"/>
  <c r="AE26" i="7" l="1"/>
  <c r="AE33" i="7"/>
  <c r="AE32" i="7"/>
  <c r="AE25" i="7"/>
  <c r="AE36" i="7"/>
  <c r="AE29" i="7"/>
  <c r="AE35" i="7"/>
  <c r="AE28" i="7"/>
  <c r="AE34" i="7"/>
  <c r="AE27" i="7"/>
  <c r="E4" i="8"/>
  <c r="D4" i="8"/>
  <c r="E54" i="8"/>
  <c r="D54" i="8"/>
  <c r="E24" i="8"/>
  <c r="D24" i="8"/>
  <c r="E14" i="8"/>
  <c r="D14" i="8"/>
  <c r="P44" i="7" l="1"/>
  <c r="L44" i="7"/>
  <c r="H44" i="7"/>
  <c r="Q43" i="7"/>
  <c r="M43" i="7"/>
  <c r="I43" i="7"/>
  <c r="E43" i="7"/>
  <c r="F42" i="7"/>
  <c r="E42" i="7"/>
  <c r="O41" i="7"/>
  <c r="P40" i="7"/>
  <c r="L40" i="7"/>
  <c r="H40" i="7"/>
  <c r="P39" i="7"/>
  <c r="L39" i="7"/>
  <c r="I39" i="7"/>
  <c r="H39" i="7"/>
  <c r="P9" i="7"/>
  <c r="P37" i="7" l="1"/>
  <c r="P30" i="7"/>
  <c r="D10" i="8"/>
  <c r="AE9" i="7"/>
  <c r="O40" i="7"/>
  <c r="F41" i="7"/>
  <c r="N41" i="7"/>
  <c r="M42" i="7"/>
  <c r="L43" i="7"/>
  <c r="K44" i="7"/>
  <c r="N42" i="7"/>
  <c r="J39" i="7"/>
  <c r="N39" i="7"/>
  <c r="R39" i="7"/>
  <c r="E40" i="7"/>
  <c r="I40" i="7"/>
  <c r="M40" i="7"/>
  <c r="Q40" i="7"/>
  <c r="H41" i="7"/>
  <c r="L41" i="7"/>
  <c r="P41" i="7"/>
  <c r="K42" i="7"/>
  <c r="O42" i="7"/>
  <c r="F43" i="7"/>
  <c r="J43" i="7"/>
  <c r="N43" i="7"/>
  <c r="R43" i="7"/>
  <c r="E44" i="7"/>
  <c r="M44" i="7"/>
  <c r="Q44" i="7"/>
  <c r="K40" i="7"/>
  <c r="J41" i="7"/>
  <c r="R41" i="7"/>
  <c r="I42" i="7"/>
  <c r="Q42" i="7"/>
  <c r="H43" i="7"/>
  <c r="P43" i="7"/>
  <c r="O44" i="7"/>
  <c r="F40" i="7"/>
  <c r="J40" i="7"/>
  <c r="N40" i="7"/>
  <c r="R40" i="7"/>
  <c r="E41" i="7"/>
  <c r="I41" i="7"/>
  <c r="M41" i="7"/>
  <c r="Q41" i="7"/>
  <c r="H42" i="7"/>
  <c r="L42" i="7"/>
  <c r="P42" i="7"/>
  <c r="K43" i="7"/>
  <c r="O43" i="7"/>
  <c r="F44" i="7"/>
  <c r="J44" i="7"/>
  <c r="N44" i="7"/>
  <c r="R44" i="7"/>
  <c r="H10" i="7"/>
  <c r="P10" i="7"/>
  <c r="O10" i="7"/>
  <c r="I17" i="7"/>
  <c r="I10" i="7"/>
  <c r="Q10" i="7"/>
  <c r="P17" i="7"/>
  <c r="H17" i="7"/>
  <c r="J10" i="7"/>
  <c r="R10" i="7"/>
  <c r="K39" i="7"/>
  <c r="O17" i="7"/>
  <c r="R42" i="7"/>
  <c r="Q17" i="7"/>
  <c r="L10" i="7"/>
  <c r="K10" i="7"/>
  <c r="M17" i="7"/>
  <c r="M10" i="7"/>
  <c r="N17" i="7"/>
  <c r="K41" i="7"/>
  <c r="L17" i="7"/>
  <c r="N10" i="7"/>
  <c r="O39" i="7"/>
  <c r="J24" i="7"/>
  <c r="N24" i="7"/>
  <c r="R24" i="7"/>
  <c r="L24" i="7"/>
  <c r="P24" i="7"/>
  <c r="I44" i="7"/>
  <c r="E17" i="7"/>
  <c r="H24" i="7"/>
  <c r="F39" i="7"/>
  <c r="E39" i="7"/>
  <c r="F17" i="7"/>
  <c r="F10" i="7"/>
  <c r="P38" i="7" l="1"/>
  <c r="J38" i="7"/>
  <c r="O31" i="7"/>
  <c r="H31" i="7"/>
  <c r="I31" i="7"/>
  <c r="H38" i="7"/>
  <c r="L38" i="7"/>
  <c r="N31" i="7"/>
  <c r="P31" i="7"/>
  <c r="F31" i="7"/>
  <c r="R38" i="7"/>
  <c r="Q31" i="7"/>
  <c r="N38" i="7"/>
  <c r="L31" i="7"/>
  <c r="M31" i="7"/>
  <c r="E49" i="8"/>
  <c r="E40" i="8"/>
  <c r="E39" i="8"/>
  <c r="AE30" i="7"/>
  <c r="AE37" i="7"/>
  <c r="AE42" i="7"/>
  <c r="E59" i="8"/>
  <c r="D57" i="8"/>
  <c r="D59" i="8"/>
  <c r="P45" i="7"/>
  <c r="AE43" i="7"/>
  <c r="AE41" i="7"/>
  <c r="AE40" i="7"/>
  <c r="L45" i="7"/>
  <c r="H45" i="7"/>
  <c r="G42" i="7"/>
  <c r="AE44" i="7"/>
  <c r="G40" i="7"/>
  <c r="O24" i="7"/>
  <c r="O38" i="7" s="1"/>
  <c r="N45" i="7"/>
  <c r="G39" i="7"/>
  <c r="G41" i="7"/>
  <c r="Q24" i="7"/>
  <c r="Q38" i="7" s="1"/>
  <c r="Q39" i="7"/>
  <c r="J42" i="7"/>
  <c r="G44" i="7"/>
  <c r="M24" i="7"/>
  <c r="M38" i="7" s="1"/>
  <c r="M39" i="7"/>
  <c r="G43" i="7"/>
  <c r="E47" i="8"/>
  <c r="D37" i="8"/>
  <c r="E36" i="8"/>
  <c r="D39" i="8"/>
  <c r="E48" i="8"/>
  <c r="D36" i="8"/>
  <c r="D40" i="8"/>
  <c r="K24" i="7"/>
  <c r="G10" i="7"/>
  <c r="J17" i="7"/>
  <c r="J31" i="7" s="1"/>
  <c r="G17" i="7"/>
  <c r="R17" i="7"/>
  <c r="R31" i="7" s="1"/>
  <c r="K17" i="7"/>
  <c r="F24" i="7"/>
  <c r="F38" i="7" s="1"/>
  <c r="E24" i="7"/>
  <c r="E38" i="7" s="1"/>
  <c r="G24" i="7"/>
  <c r="I24" i="7"/>
  <c r="I38" i="7" s="1"/>
  <c r="E10" i="7"/>
  <c r="E31" i="7" s="1"/>
  <c r="D35" i="8"/>
  <c r="D32" i="14" l="1"/>
  <c r="D31" i="14"/>
  <c r="D28" i="14"/>
  <c r="D26" i="14"/>
  <c r="D29" i="14"/>
  <c r="D30" i="14"/>
  <c r="D27" i="14"/>
  <c r="D22" i="14"/>
  <c r="D16" i="14"/>
  <c r="D19" i="14"/>
  <c r="D17" i="14"/>
  <c r="D20" i="14"/>
  <c r="D21" i="14"/>
  <c r="D18" i="14"/>
  <c r="D11" i="14"/>
  <c r="D5" i="14"/>
  <c r="D9" i="14"/>
  <c r="D8" i="14"/>
  <c r="D7" i="14"/>
  <c r="D6" i="14"/>
  <c r="D10" i="14"/>
  <c r="D21" i="8"/>
  <c r="G31" i="7"/>
  <c r="K31" i="7"/>
  <c r="AE10" i="7"/>
  <c r="D11" i="8"/>
  <c r="D31" i="8"/>
  <c r="G38" i="7"/>
  <c r="K38" i="7"/>
  <c r="D45" i="8"/>
  <c r="D49" i="8"/>
  <c r="E35" i="8"/>
  <c r="E45" i="8"/>
  <c r="D48" i="8"/>
  <c r="D50" i="8"/>
  <c r="E60" i="8"/>
  <c r="E50" i="8"/>
  <c r="D46" i="8"/>
  <c r="E56" i="8"/>
  <c r="E46" i="8"/>
  <c r="D47" i="8"/>
  <c r="E57" i="8"/>
  <c r="E37" i="8"/>
  <c r="D38" i="8"/>
  <c r="E58" i="8"/>
  <c r="E38" i="8"/>
  <c r="AE17" i="7"/>
  <c r="AE24" i="7"/>
  <c r="Q45" i="7"/>
  <c r="R45" i="7"/>
  <c r="D55" i="8"/>
  <c r="D60" i="8"/>
  <c r="D56" i="8"/>
  <c r="M45" i="7"/>
  <c r="E45" i="7"/>
  <c r="F45" i="7"/>
  <c r="O45" i="7"/>
  <c r="I45" i="7"/>
  <c r="J45" i="7"/>
  <c r="E55" i="8"/>
  <c r="D58" i="8"/>
  <c r="AE39" i="7"/>
  <c r="K45" i="7"/>
  <c r="G45" i="7"/>
  <c r="AE38" i="7" l="1"/>
  <c r="AE31" i="7"/>
  <c r="E51" i="8"/>
  <c r="D51" i="8"/>
  <c r="E41" i="8"/>
  <c r="D41" i="8"/>
  <c r="E61" i="8"/>
  <c r="D61" i="8"/>
  <c r="AE4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 Tajudeen</author>
  </authors>
  <commentList>
    <comment ref="D1" authorId="0" shapeId="0" xr:uid="{E2119C9E-511B-438D-AB4C-1C1CD5934F4C}">
      <text>
        <r>
          <rPr>
            <b/>
            <sz val="9"/>
            <color indexed="81"/>
            <rFont val="Tahoma"/>
            <family val="2"/>
          </rPr>
          <t>Ibrahim Tajudeen:</t>
        </r>
        <r>
          <rPr>
            <sz val="9"/>
            <color indexed="81"/>
            <rFont val="Tahoma"/>
            <family val="2"/>
          </rPr>
          <t xml:space="preserve">
Select DisCo from the Aggregate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 Tajudeen</author>
  </authors>
  <commentList>
    <comment ref="D1" authorId="0" shapeId="0" xr:uid="{67099D8D-7D3C-42B5-93F2-DE746098C51A}">
      <text>
        <r>
          <rPr>
            <b/>
            <sz val="9"/>
            <color indexed="81"/>
            <rFont val="Tahoma"/>
            <family val="2"/>
          </rPr>
          <t>Ibrahim Tajudeen:</t>
        </r>
        <r>
          <rPr>
            <sz val="9"/>
            <color indexed="81"/>
            <rFont val="Tahoma"/>
            <family val="2"/>
          </rPr>
          <t xml:space="preserve">
Select DisCo from the Aggregate Sheet</t>
        </r>
      </text>
    </comment>
  </commentList>
</comments>
</file>

<file path=xl/sharedStrings.xml><?xml version="1.0" encoding="utf-8"?>
<sst xmlns="http://schemas.openxmlformats.org/spreadsheetml/2006/main" count="3469" uniqueCount="131">
  <si>
    <t xml:space="preserve">NAVIGATION SHEET </t>
  </si>
  <si>
    <t>Band A</t>
  </si>
  <si>
    <t>Sub-Total</t>
  </si>
  <si>
    <t>Lifeline</t>
  </si>
  <si>
    <t>Grand Total</t>
  </si>
  <si>
    <t>Menu</t>
  </si>
  <si>
    <t>Band A - Non Maximum Demand</t>
  </si>
  <si>
    <t>Band A - Maximum Demand 1</t>
  </si>
  <si>
    <t>Band A - Maximum Demand 2</t>
  </si>
  <si>
    <t>Band B - Non Maximum Demand</t>
  </si>
  <si>
    <t>Band B - Maximum Demand 1</t>
  </si>
  <si>
    <t>Band B - Maximum Demand 2</t>
  </si>
  <si>
    <t>Band C - Non Maximum Demand</t>
  </si>
  <si>
    <t>Band C - Maximum Demand 1</t>
  </si>
  <si>
    <t>Band C - Maximum Demand 2</t>
  </si>
  <si>
    <t>Band D - Non Maximum Demand</t>
  </si>
  <si>
    <t>Band D - Maximum Demand 1</t>
  </si>
  <si>
    <t>Band D - Maximum Demand 2</t>
  </si>
  <si>
    <t>Band E - Non Maximum Demand</t>
  </si>
  <si>
    <t>Band E - Maximum Demand 1</t>
  </si>
  <si>
    <t>Band E - Maximum Demand 2</t>
  </si>
  <si>
    <t>A-Non-MD</t>
  </si>
  <si>
    <t>A-MD1</t>
  </si>
  <si>
    <t>A-MD2</t>
  </si>
  <si>
    <t>B-Non-MD</t>
  </si>
  <si>
    <t>B-MD1</t>
  </si>
  <si>
    <t>B-MD2</t>
  </si>
  <si>
    <t>C-Non-MD</t>
  </si>
  <si>
    <t>C-MD1</t>
  </si>
  <si>
    <t>C-MD2</t>
  </si>
  <si>
    <t>D-Non-MD</t>
  </si>
  <si>
    <t>D-MD1</t>
  </si>
  <si>
    <t>D-MD2</t>
  </si>
  <si>
    <t>E-Non-MD</t>
  </si>
  <si>
    <t>E-MD1</t>
  </si>
  <si>
    <t>E-MD2</t>
  </si>
  <si>
    <t>Notation</t>
  </si>
  <si>
    <t>Tariff Band as in MYTO 2020</t>
  </si>
  <si>
    <t>Select year from the drop down below</t>
  </si>
  <si>
    <t>Band B</t>
  </si>
  <si>
    <t>Band C</t>
  </si>
  <si>
    <t>Band D</t>
  </si>
  <si>
    <t>Band E</t>
  </si>
  <si>
    <t>Energy Billed</t>
  </si>
  <si>
    <t>Billing</t>
  </si>
  <si>
    <t>Revenue Collection</t>
  </si>
  <si>
    <t>KWh</t>
  </si>
  <si>
    <r>
      <t>Naira (</t>
    </r>
    <r>
      <rPr>
        <sz val="8"/>
        <color theme="1"/>
        <rFont val="Calibri"/>
        <family val="2"/>
      </rPr>
      <t>₦</t>
    </r>
    <r>
      <rPr>
        <sz val="8"/>
        <color theme="1"/>
        <rFont val="Futura Bk"/>
        <family val="2"/>
      </rPr>
      <t>)</t>
    </r>
  </si>
  <si>
    <t>Collection Efficeinecy</t>
  </si>
  <si>
    <t>Percent (%)</t>
  </si>
  <si>
    <t>Collection Efficiency</t>
  </si>
  <si>
    <t>Collection Efficiency by Band (%)</t>
  </si>
  <si>
    <r>
      <t>Revenue Collection by Customers' Band  (</t>
    </r>
    <r>
      <rPr>
        <b/>
        <sz val="8"/>
        <rFont val="Calibri"/>
        <family val="2"/>
      </rPr>
      <t>₦</t>
    </r>
    <r>
      <rPr>
        <b/>
        <sz val="8"/>
        <rFont val="Futura Bk"/>
        <family val="2"/>
      </rPr>
      <t>)</t>
    </r>
  </si>
  <si>
    <r>
      <t>Billing  by Customers' Band  (</t>
    </r>
    <r>
      <rPr>
        <b/>
        <sz val="8"/>
        <rFont val="Calibri"/>
        <family val="2"/>
      </rPr>
      <t>₦</t>
    </r>
    <r>
      <rPr>
        <b/>
        <sz val="8"/>
        <rFont val="Futura Bk"/>
        <family val="2"/>
      </rPr>
      <t>)</t>
    </r>
  </si>
  <si>
    <t>Energy Billed by Customers' Band  (KWh)</t>
  </si>
  <si>
    <t>Energy Billed (KWh) to Customers by Tariff Band</t>
  </si>
  <si>
    <t>Total</t>
  </si>
  <si>
    <t>Abuja DisCo</t>
  </si>
  <si>
    <t>Benin DisCo</t>
  </si>
  <si>
    <t>Eko DisCo</t>
  </si>
  <si>
    <t>Enugu DisCo</t>
  </si>
  <si>
    <t>Ibadan DisCo</t>
  </si>
  <si>
    <t>Ikeja DisCo</t>
  </si>
  <si>
    <t>Jos DisCo</t>
  </si>
  <si>
    <t>Kaduna DisCo</t>
  </si>
  <si>
    <t>Kano DisCo</t>
  </si>
  <si>
    <t>Yola DisCo</t>
  </si>
  <si>
    <t>P/H DisCo</t>
  </si>
  <si>
    <t>Band A - Maximum Demand 3</t>
  </si>
  <si>
    <t>A-MD3</t>
  </si>
  <si>
    <t>Band A - Bilateral Contract</t>
  </si>
  <si>
    <t>A-Bilateral</t>
  </si>
  <si>
    <t>All DisCos</t>
  </si>
  <si>
    <t>Select DisCo</t>
  </si>
  <si>
    <t>A-MD3/Bilateral</t>
  </si>
  <si>
    <t>kWh</t>
  </si>
  <si>
    <t>All Electricity Distribution Company ("DisCos")</t>
  </si>
  <si>
    <t>Energy Billed, Billing &amp; Revenue by Band</t>
  </si>
  <si>
    <t>Share of Energy Billed by Customers' Band  (%)</t>
  </si>
  <si>
    <t>Share of Revenue Collection by Customers' Band  (%)</t>
  </si>
  <si>
    <t>Share of Billing  by Customers' Band  (%)</t>
  </si>
  <si>
    <t>Charts_Year_Absolute</t>
  </si>
  <si>
    <t>Charts_Year_Share</t>
  </si>
  <si>
    <t>Billing to Customer  by Band  (₦)</t>
  </si>
  <si>
    <r>
      <t>Revenue Collection from Customer  by Band  (</t>
    </r>
    <r>
      <rPr>
        <b/>
        <sz val="8"/>
        <rFont val="Calibri"/>
        <family val="2"/>
      </rPr>
      <t>₦</t>
    </r>
    <r>
      <rPr>
        <b/>
        <sz val="8"/>
        <rFont val="Futura Bk"/>
        <family val="2"/>
      </rPr>
      <t>)</t>
    </r>
  </si>
  <si>
    <t>Click to see end</t>
  </si>
  <si>
    <t>Click to see Start</t>
  </si>
  <si>
    <t>Abuja Electricity Distribution Plc ("AEDC")</t>
  </si>
  <si>
    <t>AEDC</t>
  </si>
  <si>
    <t>BEDC</t>
  </si>
  <si>
    <t>Benin Electricity Distribution Plc ("BEDC")</t>
  </si>
  <si>
    <t>EKEDC</t>
  </si>
  <si>
    <t>EEDC</t>
  </si>
  <si>
    <t>Ibadan Electricity Distrinution Plc ("IBEDC")</t>
  </si>
  <si>
    <t>IBEDC</t>
  </si>
  <si>
    <t>Enugu Electricity Distribution Plc ("EEDC")</t>
  </si>
  <si>
    <t>Eko Electricity Distribution Plc ("EKEDC")</t>
  </si>
  <si>
    <t>Ikeja Electric Plc ("IE")</t>
  </si>
  <si>
    <t>IE</t>
  </si>
  <si>
    <t>Jos Electricity Distribution Plc ("JEDC")</t>
  </si>
  <si>
    <t>JEDC</t>
  </si>
  <si>
    <t>Kaduna Electric Plc ("KE")</t>
  </si>
  <si>
    <t>KE</t>
  </si>
  <si>
    <t>Kano Electricity Distribution Plc ("KEDCO")</t>
  </si>
  <si>
    <t>KEDCO</t>
  </si>
  <si>
    <t>P/Harcourt Electricity Distribution Plc ("PHEDC")</t>
  </si>
  <si>
    <t>PHEDC</t>
  </si>
  <si>
    <t>Yola Electricity Distribution Plc ("YEDC")</t>
  </si>
  <si>
    <t>YEDC</t>
  </si>
  <si>
    <t>Total of All DisCos</t>
  </si>
  <si>
    <t>Energy Billed by Service Band  (kWh)</t>
  </si>
  <si>
    <t>Click to Main Menu</t>
  </si>
  <si>
    <t>Click to see Main Menu</t>
  </si>
  <si>
    <t>Click to see the End</t>
  </si>
  <si>
    <t>Click to See Main Menu</t>
  </si>
  <si>
    <t>Commercial Data of Electricity Distribution Company (DisCos) by Tariff Bands: Nov.2020 - Sep.2022</t>
  </si>
  <si>
    <t>Billing per kWh</t>
  </si>
  <si>
    <t>Naira (₦)/kWh</t>
  </si>
  <si>
    <t>Collection per kWh</t>
  </si>
  <si>
    <t>Billing per kWh by Customer's Band</t>
  </si>
  <si>
    <t>Collection per kWh by Customer's Band</t>
  </si>
  <si>
    <t>Energy Billed (kWh)</t>
  </si>
  <si>
    <t>Collection (NGN)</t>
  </si>
  <si>
    <t>Billing (NGN)</t>
  </si>
  <si>
    <t>P/Harcourt DisCo</t>
  </si>
  <si>
    <t>Summary of Billing &amp; Collection (Aggregate and per kWh)</t>
  </si>
  <si>
    <t>Bands Aggregate</t>
  </si>
  <si>
    <t>Billings (₦) by Customers' Tariff Band</t>
  </si>
  <si>
    <t>Revenue Collection (₦) by Customers' Tariff Band</t>
  </si>
  <si>
    <t>Yearly Aggregate</t>
  </si>
  <si>
    <t>Select DisCo from Bands Aggregate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</si>
</sst>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C00000"/>
      <name val="Futura Bk BT"/>
      <family val="2"/>
    </font>
    <font>
      <b/>
      <sz val="9"/>
      <color theme="1"/>
      <name val="Futura Bk BT"/>
      <family val="2"/>
    </font>
    <font>
      <b/>
      <sz val="14"/>
      <color rgb="FFC00000"/>
      <name val="Futura Bk BT"/>
      <family val="2"/>
    </font>
    <font>
      <b/>
      <sz val="12"/>
      <color rgb="FFC00000"/>
      <name val="Futura Bk BT"/>
      <family val="2"/>
    </font>
    <font>
      <b/>
      <sz val="14"/>
      <color rgb="FF002060"/>
      <name val="Futura Bk BT"/>
      <family val="2"/>
    </font>
    <font>
      <b/>
      <sz val="10"/>
      <color rgb="FFC00000"/>
      <name val="Futura Bk BT"/>
      <family val="2"/>
    </font>
    <font>
      <b/>
      <sz val="9"/>
      <color theme="0"/>
      <name val="Futura Bk BT"/>
      <family val="2"/>
    </font>
    <font>
      <b/>
      <sz val="7.5"/>
      <color rgb="FFC00000"/>
      <name val="Futura Bk BT"/>
      <family val="2"/>
    </font>
    <font>
      <sz val="8"/>
      <color theme="1"/>
      <name val="Futura Bk"/>
      <family val="2"/>
    </font>
    <font>
      <sz val="8"/>
      <color theme="0"/>
      <name val="Futura Bk"/>
      <family val="2"/>
    </font>
    <font>
      <b/>
      <sz val="8"/>
      <color theme="0"/>
      <name val="Futura Bk"/>
      <family val="2"/>
    </font>
    <font>
      <b/>
      <sz val="8"/>
      <name val="Futura Bk"/>
      <family val="2"/>
    </font>
    <font>
      <sz val="8"/>
      <color rgb="FF002060"/>
      <name val="Futura Bk"/>
      <family val="2"/>
    </font>
    <font>
      <b/>
      <sz val="8"/>
      <color rgb="FF002060"/>
      <name val="Futura Bk"/>
      <family val="2"/>
    </font>
    <font>
      <b/>
      <sz val="8"/>
      <color theme="1"/>
      <name val="Futura Bk"/>
      <family val="2"/>
    </font>
    <font>
      <sz val="8"/>
      <color rgb="FFFF0000"/>
      <name val="Futura Bk"/>
      <family val="2"/>
    </font>
    <font>
      <b/>
      <sz val="8"/>
      <name val="Calibri"/>
      <family val="2"/>
    </font>
    <font>
      <sz val="8"/>
      <color theme="1"/>
      <name val="Calibri"/>
      <family val="2"/>
    </font>
    <font>
      <b/>
      <sz val="10"/>
      <color rgb="FFFF0000"/>
      <name val="Futura Bk"/>
      <family val="2"/>
    </font>
    <font>
      <sz val="8"/>
      <name val="Futura Bk"/>
      <family val="2"/>
    </font>
    <font>
      <b/>
      <u/>
      <sz val="14"/>
      <color rgb="FF0070C0"/>
      <name val="Futura"/>
      <family val="1"/>
    </font>
    <font>
      <b/>
      <u/>
      <sz val="10"/>
      <color theme="0"/>
      <name val="Futura Bk"/>
      <family val="2"/>
    </font>
    <font>
      <b/>
      <sz val="10"/>
      <color theme="9" tint="-0.499984740745262"/>
      <name val="Futura Bk BT"/>
      <family val="2"/>
    </font>
    <font>
      <b/>
      <sz val="10"/>
      <color rgb="FF002060"/>
      <name val="Futura Bk BT"/>
      <family val="2"/>
    </font>
    <font>
      <b/>
      <sz val="10"/>
      <color rgb="FF7030A0"/>
      <name val="Futura Bk BT"/>
      <family val="2"/>
    </font>
    <font>
      <sz val="8"/>
      <name val="Calibri"/>
      <family val="2"/>
      <scheme val="minor"/>
    </font>
    <font>
      <sz val="9"/>
      <color theme="0"/>
      <name val="Futura"/>
      <family val="1"/>
    </font>
    <font>
      <b/>
      <sz val="9"/>
      <color theme="0"/>
      <name val="Futura"/>
      <family val="1"/>
    </font>
    <font>
      <b/>
      <sz val="10"/>
      <color theme="0"/>
      <name val="Futura Bk"/>
      <family val="2"/>
    </font>
    <font>
      <b/>
      <sz val="11"/>
      <color theme="0"/>
      <name val="Futura B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theme="0"/>
      <name val="Futura Bk"/>
      <family val="2"/>
    </font>
    <font>
      <sz val="7"/>
      <color theme="1"/>
      <name val="Futura Bk"/>
      <family val="2"/>
    </font>
    <font>
      <b/>
      <sz val="8"/>
      <color theme="10"/>
      <name val="Futura Bk"/>
      <family val="2"/>
    </font>
    <font>
      <b/>
      <u/>
      <sz val="9"/>
      <color theme="0"/>
      <name val="Futura Bk"/>
      <family val="2"/>
    </font>
    <font>
      <sz val="8"/>
      <color rgb="FF000000"/>
      <name val="Futura Bk"/>
      <family val="2"/>
    </font>
    <font>
      <b/>
      <u/>
      <sz val="10"/>
      <color rgb="FF0070C0"/>
      <name val="Futura Bk"/>
      <family val="2"/>
    </font>
    <font>
      <b/>
      <u/>
      <sz val="10"/>
      <color theme="10"/>
      <name val="Futura Bk"/>
      <family val="2"/>
    </font>
    <font>
      <b/>
      <u/>
      <sz val="10"/>
      <color theme="0"/>
      <name val="Tw Cen MT"/>
      <family val="2"/>
    </font>
    <font>
      <sz val="8"/>
      <color rgb="FFFF0000"/>
      <name val="Tw Cen MT"/>
      <family val="2"/>
    </font>
    <font>
      <b/>
      <u/>
      <sz val="11"/>
      <color theme="0"/>
      <name val="Tw Cen MT"/>
      <family val="2"/>
    </font>
    <font>
      <b/>
      <sz val="8"/>
      <color rgb="FFFF0000"/>
      <name val="Tw Cen MT"/>
      <family val="2"/>
    </font>
    <font>
      <b/>
      <u/>
      <sz val="9"/>
      <color theme="0"/>
      <name val="Tw Cen MT"/>
      <family val="2"/>
    </font>
    <font>
      <b/>
      <sz val="8"/>
      <color rgb="FF002060"/>
      <name val="Tw Cen MT"/>
      <family val="2"/>
    </font>
    <font>
      <b/>
      <sz val="7"/>
      <color theme="0"/>
      <name val="Tw Cen MT"/>
      <family val="2"/>
    </font>
    <font>
      <b/>
      <sz val="8"/>
      <color rgb="FFC00000"/>
      <name val="Tw Cen MT"/>
      <family val="2"/>
    </font>
    <font>
      <b/>
      <sz val="11"/>
      <color theme="0"/>
      <name val="Tw Cen MT"/>
      <family val="2"/>
    </font>
    <font>
      <b/>
      <u/>
      <sz val="8"/>
      <color theme="0"/>
      <name val="Tw Cen MT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4F2F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C3FC5"/>
        <bgColor indexed="64"/>
      </patternFill>
    </fill>
    <fill>
      <patternFill patternType="solid">
        <fgColor theme="7" tint="-0.249977111117893"/>
        <bgColor indexed="64"/>
      </patternFill>
    </fill>
  </fills>
  <borders count="61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ck">
        <color rgb="FF0070C0"/>
      </top>
      <bottom style="thin">
        <color theme="0" tint="-0.24994659260841701"/>
      </bottom>
      <diagonal/>
    </border>
    <border>
      <left/>
      <right/>
      <top style="thick">
        <color rgb="FF0070C0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ck">
        <color rgb="FF0070C0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ck">
        <color theme="8" tint="-0.24994659260841701"/>
      </left>
      <right style="thick">
        <color rgb="FF002060"/>
      </right>
      <top style="thick">
        <color theme="8" tint="-0.24994659260841701"/>
      </top>
      <bottom style="thick">
        <color rgb="FF002060"/>
      </bottom>
      <diagonal/>
    </border>
    <border>
      <left style="thick">
        <color theme="5" tint="0.39994506668294322"/>
      </left>
      <right style="thick">
        <color rgb="FFC00000"/>
      </right>
      <top style="thick">
        <color theme="5" tint="0.39994506668294322"/>
      </top>
      <bottom style="thick">
        <color rgb="FFC00000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24994659260841701"/>
      </left>
      <right style="thick">
        <color theme="1" tint="4.9989318521683403E-2"/>
      </right>
      <top style="thick">
        <color theme="0" tint="-0.24994659260841701"/>
      </top>
      <bottom style="thick">
        <color theme="1" tint="4.9989318521683403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ck">
        <color rgb="FF002060"/>
      </right>
      <top/>
      <bottom style="thick">
        <color theme="4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9" tint="0.59996337778862885"/>
      </left>
      <right style="thick">
        <color theme="9" tint="-0.499984740745262"/>
      </right>
      <top style="thick">
        <color theme="9" tint="0.59996337778862885"/>
      </top>
      <bottom style="thick">
        <color theme="9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ck">
        <color rgb="FFC00000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ck">
        <color rgb="FFC00000"/>
      </left>
      <right style="thin">
        <color theme="0" tint="-0.34998626667073579"/>
      </right>
      <top/>
      <bottom/>
      <diagonal/>
    </border>
    <border>
      <left style="thick">
        <color theme="1" tint="0.499984740745262"/>
      </left>
      <right style="thick">
        <color theme="1" tint="4.9989318521683403E-2"/>
      </right>
      <top style="thick">
        <color theme="1" tint="0.499984740745262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n">
        <color theme="0" tint="-0.34998626667073579"/>
      </left>
      <right/>
      <top style="thick">
        <color theme="1" tint="4.9989318521683403E-2"/>
      </top>
      <bottom/>
      <diagonal/>
    </border>
    <border>
      <left style="thin">
        <color theme="0" tint="-0.34998626667073579"/>
      </left>
      <right style="thick">
        <color rgb="FF002060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rgb="FF002060"/>
      </right>
      <top/>
      <bottom/>
      <diagonal/>
    </border>
    <border>
      <left style="thin">
        <color theme="0" tint="-0.34998626667073579"/>
      </left>
      <right style="thick">
        <color rgb="FF002060"/>
      </right>
      <top/>
      <bottom style="thick">
        <color rgb="FF002060"/>
      </bottom>
      <diagonal/>
    </border>
    <border>
      <left style="thin">
        <color theme="0" tint="-0.34998626667073579"/>
      </left>
      <right style="thick">
        <color rgb="FF7030A0"/>
      </right>
      <top/>
      <bottom style="thick">
        <color rgb="FF7030A0"/>
      </bottom>
      <diagonal/>
    </border>
    <border>
      <left style="thin">
        <color theme="0" tint="-0.34998626667073579"/>
      </left>
      <right style="thick">
        <color rgb="FF7030A0"/>
      </right>
      <top/>
      <bottom/>
      <diagonal/>
    </border>
    <border>
      <left style="thin">
        <color theme="0" tint="-0.499984740745262"/>
      </left>
      <right style="thick">
        <color theme="9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ck">
        <color theme="9" tint="-0.499984740745262"/>
      </right>
      <top/>
      <bottom/>
      <diagonal/>
    </border>
    <border>
      <left style="thin">
        <color theme="0" tint="-0.499984740745262"/>
      </left>
      <right style="thick">
        <color theme="9" tint="-0.499984740745262"/>
      </right>
      <top/>
      <bottom style="thick">
        <color theme="9" tint="-0.499984740745262"/>
      </bottom>
      <diagonal/>
    </border>
    <border>
      <left style="thin">
        <color theme="0" tint="-0.34998626667073579"/>
      </left>
      <right style="thick">
        <color rgb="FFC00000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rgb="FFC00000"/>
      </right>
      <top/>
      <bottom/>
      <diagonal/>
    </border>
    <border>
      <left style="thin">
        <color theme="0" tint="-0.34998626667073579"/>
      </left>
      <right style="thick">
        <color rgb="FFC00000"/>
      </right>
      <top/>
      <bottom style="thick">
        <color rgb="FFC00000"/>
      </bottom>
      <diagonal/>
    </border>
    <border>
      <left/>
      <right style="thick">
        <color theme="7" tint="-0.499984740745262"/>
      </right>
      <top/>
      <bottom style="thick">
        <color theme="7" tint="-0.499984740745262"/>
      </bottom>
      <diagonal/>
    </border>
    <border>
      <left/>
      <right style="thick">
        <color theme="7" tint="-0.499984740745262"/>
      </right>
      <top/>
      <bottom/>
      <diagonal/>
    </border>
    <border>
      <left style="thin">
        <color theme="0" tint="-0.24994659260841701"/>
      </left>
      <right style="thick">
        <color theme="5" tint="-0.499984740745262"/>
      </right>
      <top/>
      <bottom style="thick">
        <color theme="5" tint="-0.499984740745262"/>
      </bottom>
      <diagonal/>
    </border>
    <border>
      <left style="thin">
        <color theme="0" tint="-0.24994659260841701"/>
      </left>
      <right style="thick">
        <color theme="5" tint="-0.499984740745262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4" fillId="3" borderId="0" xfId="0" applyFont="1" applyFill="1"/>
    <xf numFmtId="0" fontId="5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right"/>
    </xf>
    <xf numFmtId="0" fontId="11" fillId="10" borderId="7" xfId="0" applyFont="1" applyFill="1" applyBorder="1" applyAlignment="1">
      <alignment horizontal="left"/>
    </xf>
    <xf numFmtId="0" fontId="16" fillId="10" borderId="7" xfId="0" applyFont="1" applyFill="1" applyBorder="1" applyAlignment="1">
      <alignment horizontal="left"/>
    </xf>
    <xf numFmtId="0" fontId="14" fillId="9" borderId="7" xfId="0" applyFont="1" applyFill="1" applyBorder="1" applyAlignment="1">
      <alignment horizontal="left"/>
    </xf>
    <xf numFmtId="0" fontId="16" fillId="10" borderId="7" xfId="0" applyFont="1" applyFill="1" applyBorder="1"/>
    <xf numFmtId="0" fontId="11" fillId="10" borderId="7" xfId="0" applyFont="1" applyFill="1" applyBorder="1"/>
    <xf numFmtId="0" fontId="13" fillId="7" borderId="7" xfId="0" applyFont="1" applyFill="1" applyBorder="1"/>
    <xf numFmtId="0" fontId="12" fillId="15" borderId="7" xfId="0" applyFont="1" applyFill="1" applyBorder="1"/>
    <xf numFmtId="0" fontId="13" fillId="17" borderId="7" xfId="0" applyFont="1" applyFill="1" applyBorder="1"/>
    <xf numFmtId="0" fontId="15" fillId="3" borderId="4" xfId="0" applyFont="1" applyFill="1" applyBorder="1"/>
    <xf numFmtId="0" fontId="16" fillId="3" borderId="5" xfId="0" applyFont="1" applyFill="1" applyBorder="1" applyAlignment="1">
      <alignment horizontal="right"/>
    </xf>
    <xf numFmtId="0" fontId="15" fillId="3" borderId="5" xfId="0" applyFont="1" applyFill="1" applyBorder="1"/>
    <xf numFmtId="0" fontId="16" fillId="3" borderId="4" xfId="0" applyFont="1" applyFill="1" applyBorder="1" applyAlignment="1">
      <alignment horizontal="right"/>
    </xf>
    <xf numFmtId="0" fontId="16" fillId="3" borderId="0" xfId="0" applyFont="1" applyFill="1" applyAlignment="1">
      <alignment horizontal="right"/>
    </xf>
    <xf numFmtId="0" fontId="15" fillId="3" borderId="0" xfId="0" applyFont="1" applyFill="1"/>
    <xf numFmtId="0" fontId="21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right"/>
    </xf>
    <xf numFmtId="0" fontId="13" fillId="3" borderId="0" xfId="0" applyFont="1" applyFill="1"/>
    <xf numFmtId="0" fontId="12" fillId="3" borderId="0" xfId="0" applyFont="1" applyFill="1"/>
    <xf numFmtId="0" fontId="22" fillId="3" borderId="0" xfId="0" applyFont="1" applyFill="1"/>
    <xf numFmtId="2" fontId="22" fillId="3" borderId="0" xfId="0" applyNumberFormat="1" applyFont="1" applyFill="1"/>
    <xf numFmtId="2" fontId="15" fillId="3" borderId="0" xfId="0" applyNumberFormat="1" applyFont="1" applyFill="1"/>
    <xf numFmtId="0" fontId="13" fillId="6" borderId="13" xfId="0" applyFont="1" applyFill="1" applyBorder="1"/>
    <xf numFmtId="0" fontId="13" fillId="6" borderId="13" xfId="0" applyFont="1" applyFill="1" applyBorder="1" applyAlignment="1">
      <alignment horizontal="right"/>
    </xf>
    <xf numFmtId="0" fontId="9" fillId="3" borderId="0" xfId="1" applyFont="1" applyFill="1" applyBorder="1"/>
    <xf numFmtId="0" fontId="8" fillId="3" borderId="0" xfId="0" applyFont="1" applyFill="1" applyAlignment="1">
      <alignment vertical="center" wrapText="1"/>
    </xf>
    <xf numFmtId="0" fontId="9" fillId="3" borderId="0" xfId="1" quotePrefix="1" applyFont="1" applyFill="1" applyBorder="1"/>
    <xf numFmtId="0" fontId="24" fillId="3" borderId="0" xfId="1" applyFont="1" applyFill="1" applyBorder="1" applyAlignment="1">
      <alignment horizontal="center" vertical="center"/>
    </xf>
    <xf numFmtId="0" fontId="24" fillId="3" borderId="0" xfId="1" applyFont="1" applyFill="1" applyBorder="1" applyAlignment="1">
      <alignment horizontal="center" vertical="center" wrapText="1"/>
    </xf>
    <xf numFmtId="0" fontId="14" fillId="9" borderId="15" xfId="0" applyFont="1" applyFill="1" applyBorder="1" applyAlignment="1" applyProtection="1">
      <alignment horizontal="right"/>
      <protection locked="0"/>
    </xf>
    <xf numFmtId="43" fontId="15" fillId="0" borderId="7" xfId="3" applyFont="1" applyFill="1" applyBorder="1" applyProtection="1"/>
    <xf numFmtId="43" fontId="22" fillId="3" borderId="7" xfId="3" applyFont="1" applyFill="1" applyBorder="1" applyAlignment="1">
      <alignment horizontal="right"/>
    </xf>
    <xf numFmtId="43" fontId="22" fillId="0" borderId="7" xfId="3" applyFont="1" applyFill="1" applyBorder="1" applyProtection="1"/>
    <xf numFmtId="0" fontId="14" fillId="9" borderId="15" xfId="0" applyFont="1" applyFill="1" applyBorder="1" applyProtection="1">
      <protection locked="0"/>
    </xf>
    <xf numFmtId="0" fontId="22" fillId="10" borderId="16" xfId="0" applyFont="1" applyFill="1" applyBorder="1" applyAlignment="1">
      <alignment horizontal="left"/>
    </xf>
    <xf numFmtId="0" fontId="11" fillId="3" borderId="25" xfId="0" applyFont="1" applyFill="1" applyBorder="1"/>
    <xf numFmtId="0" fontId="16" fillId="10" borderId="18" xfId="0" applyFont="1" applyFill="1" applyBorder="1" applyAlignment="1">
      <alignment horizontal="right"/>
    </xf>
    <xf numFmtId="0" fontId="11" fillId="3" borderId="0" xfId="0" applyFont="1" applyFill="1" applyAlignment="1">
      <alignment horizontal="right" vertical="center"/>
    </xf>
    <xf numFmtId="0" fontId="14" fillId="9" borderId="11" xfId="0" applyFont="1" applyFill="1" applyBorder="1" applyAlignment="1">
      <alignment horizontal="right" vertical="center" wrapText="1"/>
    </xf>
    <xf numFmtId="0" fontId="11" fillId="3" borderId="0" xfId="0" applyFont="1" applyFill="1" applyAlignment="1">
      <alignment vertical="center"/>
    </xf>
    <xf numFmtId="0" fontId="11" fillId="10" borderId="7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3" borderId="25" xfId="0" applyFont="1" applyFill="1" applyBorder="1" applyAlignment="1">
      <alignment vertical="center"/>
    </xf>
    <xf numFmtId="0" fontId="11" fillId="10" borderId="18" xfId="0" applyFont="1" applyFill="1" applyBorder="1" applyAlignment="1">
      <alignment horizontal="left"/>
    </xf>
    <xf numFmtId="0" fontId="11" fillId="10" borderId="14" xfId="0" applyFont="1" applyFill="1" applyBorder="1" applyAlignment="1">
      <alignment horizontal="left"/>
    </xf>
    <xf numFmtId="0" fontId="22" fillId="10" borderId="14" xfId="0" applyFont="1" applyFill="1" applyBorder="1" applyAlignment="1">
      <alignment horizontal="left"/>
    </xf>
    <xf numFmtId="0" fontId="22" fillId="10" borderId="18" xfId="0" applyFont="1" applyFill="1" applyBorder="1" applyAlignment="1">
      <alignment horizontal="left"/>
    </xf>
    <xf numFmtId="0" fontId="29" fillId="0" borderId="0" xfId="0" applyFont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right" vertical="center"/>
    </xf>
    <xf numFmtId="0" fontId="35" fillId="21" borderId="28" xfId="1" applyFont="1" applyFill="1" applyBorder="1" applyAlignment="1">
      <alignment horizontal="center" vertical="center"/>
    </xf>
    <xf numFmtId="0" fontId="37" fillId="0" borderId="0" xfId="1" applyFont="1" applyFill="1" applyAlignment="1">
      <alignment horizontal="center" vertical="center"/>
    </xf>
    <xf numFmtId="10" fontId="22" fillId="0" borderId="7" xfId="5" applyNumberFormat="1" applyFont="1" applyFill="1" applyBorder="1" applyProtection="1"/>
    <xf numFmtId="10" fontId="15" fillId="0" borderId="12" xfId="5" applyNumberFormat="1" applyFont="1" applyFill="1" applyBorder="1" applyProtection="1"/>
    <xf numFmtId="10" fontId="15" fillId="0" borderId="7" xfId="5" applyNumberFormat="1" applyFont="1" applyFill="1" applyBorder="1" applyProtection="1"/>
    <xf numFmtId="0" fontId="16" fillId="3" borderId="0" xfId="0" applyFont="1" applyFill="1" applyAlignment="1">
      <alignment horizontal="left"/>
    </xf>
    <xf numFmtId="43" fontId="22" fillId="3" borderId="0" xfId="3" applyFont="1" applyFill="1" applyBorder="1" applyProtection="1"/>
    <xf numFmtId="43" fontId="15" fillId="3" borderId="0" xfId="3" applyFont="1" applyFill="1" applyBorder="1" applyProtection="1"/>
    <xf numFmtId="0" fontId="31" fillId="24" borderId="36" xfId="1" applyFont="1" applyFill="1" applyBorder="1" applyAlignment="1">
      <alignment horizontal="center" vertical="center"/>
    </xf>
    <xf numFmtId="43" fontId="11" fillId="3" borderId="0" xfId="0" applyNumberFormat="1" applyFont="1" applyFill="1"/>
    <xf numFmtId="10" fontId="11" fillId="3" borderId="0" xfId="5" applyNumberFormat="1" applyFont="1" applyFill="1"/>
    <xf numFmtId="0" fontId="18" fillId="0" borderId="10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0" fontId="16" fillId="25" borderId="7" xfId="0" applyFont="1" applyFill="1" applyBorder="1" applyAlignment="1">
      <alignment horizontal="right" vertical="center"/>
    </xf>
    <xf numFmtId="0" fontId="11" fillId="27" borderId="7" xfId="0" applyFont="1" applyFill="1" applyBorder="1" applyAlignment="1">
      <alignment vertical="center"/>
    </xf>
    <xf numFmtId="0" fontId="16" fillId="26" borderId="7" xfId="0" applyFont="1" applyFill="1" applyBorder="1" applyAlignment="1">
      <alignment vertical="center"/>
    </xf>
    <xf numFmtId="17" fontId="16" fillId="26" borderId="7" xfId="0" applyNumberFormat="1" applyFont="1" applyFill="1" applyBorder="1" applyAlignment="1">
      <alignment horizontal="right" vertical="center"/>
    </xf>
    <xf numFmtId="0" fontId="15" fillId="27" borderId="7" xfId="0" applyFont="1" applyFill="1" applyBorder="1" applyAlignment="1">
      <alignment vertical="center"/>
    </xf>
    <xf numFmtId="0" fontId="17" fillId="3" borderId="0" xfId="0" applyFont="1" applyFill="1"/>
    <xf numFmtId="164" fontId="11" fillId="3" borderId="7" xfId="3" applyNumberFormat="1" applyFont="1" applyFill="1" applyBorder="1" applyProtection="1"/>
    <xf numFmtId="164" fontId="11" fillId="3" borderId="7" xfId="3" applyNumberFormat="1" applyFont="1" applyFill="1" applyBorder="1" applyProtection="1">
      <protection locked="0"/>
    </xf>
    <xf numFmtId="164" fontId="11" fillId="3" borderId="7" xfId="3" applyNumberFormat="1" applyFont="1" applyFill="1" applyBorder="1" applyAlignment="1" applyProtection="1">
      <alignment horizontal="right" vertical="center"/>
      <protection locked="0"/>
    </xf>
    <xf numFmtId="164" fontId="15" fillId="3" borderId="7" xfId="3" applyNumberFormat="1" applyFont="1" applyFill="1" applyBorder="1" applyProtection="1"/>
    <xf numFmtId="164" fontId="15" fillId="3" borderId="7" xfId="3" applyNumberFormat="1" applyFont="1" applyFill="1" applyBorder="1"/>
    <xf numFmtId="164" fontId="15" fillId="3" borderId="7" xfId="3" applyNumberFormat="1" applyFont="1" applyFill="1" applyBorder="1" applyAlignment="1">
      <alignment horizontal="right" vertical="center"/>
    </xf>
    <xf numFmtId="164" fontId="15" fillId="3" borderId="10" xfId="3" applyNumberFormat="1" applyFont="1" applyFill="1" applyBorder="1" applyAlignment="1">
      <alignment horizontal="right" vertical="center"/>
    </xf>
    <xf numFmtId="0" fontId="15" fillId="27" borderId="10" xfId="0" applyFont="1" applyFill="1" applyBorder="1" applyAlignment="1">
      <alignment vertical="center"/>
    </xf>
    <xf numFmtId="43" fontId="16" fillId="3" borderId="25" xfId="3" applyFont="1" applyFill="1" applyBorder="1" applyAlignment="1">
      <alignment horizontal="right" vertical="center"/>
    </xf>
    <xf numFmtId="0" fontId="17" fillId="3" borderId="25" xfId="0" applyFont="1" applyFill="1" applyBorder="1"/>
    <xf numFmtId="0" fontId="41" fillId="0" borderId="10" xfId="1" applyFont="1" applyFill="1" applyBorder="1" applyAlignment="1">
      <alignment horizontal="center" vertical="center" wrapText="1"/>
    </xf>
    <xf numFmtId="0" fontId="41" fillId="0" borderId="11" xfId="1" applyFont="1" applyFill="1" applyBorder="1" applyAlignment="1">
      <alignment horizontal="center" vertical="center" wrapText="1"/>
    </xf>
    <xf numFmtId="164" fontId="11" fillId="3" borderId="7" xfId="3" applyNumberFormat="1" applyFont="1" applyFill="1" applyBorder="1" applyAlignment="1" applyProtection="1">
      <alignment horizontal="right"/>
      <protection locked="0"/>
    </xf>
    <xf numFmtId="164" fontId="15" fillId="0" borderId="7" xfId="3" applyNumberFormat="1" applyFont="1" applyFill="1" applyBorder="1" applyAlignment="1">
      <alignment horizontal="right" vertical="center"/>
    </xf>
    <xf numFmtId="164" fontId="11" fillId="0" borderId="7" xfId="3" applyNumberFormat="1" applyFont="1" applyFill="1" applyBorder="1" applyProtection="1">
      <protection locked="0"/>
    </xf>
    <xf numFmtId="164" fontId="11" fillId="0" borderId="7" xfId="3" applyNumberFormat="1" applyFont="1" applyFill="1" applyBorder="1" applyAlignment="1" applyProtection="1">
      <alignment horizontal="right" vertical="center"/>
      <protection locked="0"/>
    </xf>
    <xf numFmtId="164" fontId="15" fillId="0" borderId="7" xfId="3" applyNumberFormat="1" applyFont="1" applyFill="1" applyBorder="1" applyProtection="1"/>
    <xf numFmtId="164" fontId="15" fillId="0" borderId="7" xfId="3" applyNumberFormat="1" applyFont="1" applyFill="1" applyBorder="1" applyAlignment="1" applyProtection="1">
      <alignment horizontal="right" vertical="center"/>
    </xf>
    <xf numFmtId="164" fontId="15" fillId="0" borderId="7" xfId="3" applyNumberFormat="1" applyFont="1" applyFill="1" applyBorder="1"/>
    <xf numFmtId="0" fontId="15" fillId="10" borderId="7" xfId="0" applyFont="1" applyFill="1" applyBorder="1" applyAlignment="1">
      <alignment vertical="center"/>
    </xf>
    <xf numFmtId="0" fontId="16" fillId="26" borderId="7" xfId="0" applyFont="1" applyFill="1" applyBorder="1" applyAlignment="1" applyProtection="1">
      <alignment horizontal="right" vertical="center"/>
      <protection locked="0"/>
    </xf>
    <xf numFmtId="17" fontId="16" fillId="26" borderId="7" xfId="0" applyNumberFormat="1" applyFont="1" applyFill="1" applyBorder="1" applyAlignment="1">
      <alignment horizontal="left" vertical="center"/>
    </xf>
    <xf numFmtId="164" fontId="15" fillId="3" borderId="7" xfId="3" applyNumberFormat="1" applyFont="1" applyFill="1" applyBorder="1" applyAlignment="1" applyProtection="1">
      <alignment horizontal="right"/>
    </xf>
    <xf numFmtId="164" fontId="15" fillId="3" borderId="7" xfId="3" applyNumberFormat="1" applyFont="1" applyFill="1" applyBorder="1" applyAlignment="1">
      <alignment horizontal="right"/>
    </xf>
    <xf numFmtId="164" fontId="22" fillId="0" borderId="7" xfId="3" applyNumberFormat="1" applyFont="1" applyFill="1" applyBorder="1" applyAlignment="1">
      <alignment horizontal="right" vertical="center"/>
    </xf>
    <xf numFmtId="0" fontId="14" fillId="26" borderId="7" xfId="0" applyFont="1" applyFill="1" applyBorder="1" applyAlignment="1" applyProtection="1">
      <alignment horizontal="right" vertical="center"/>
      <protection locked="0"/>
    </xf>
    <xf numFmtId="164" fontId="0" fillId="0" borderId="0" xfId="3" applyNumberFormat="1" applyFont="1" applyFill="1" applyProtection="1">
      <protection locked="0"/>
    </xf>
    <xf numFmtId="164" fontId="11" fillId="0" borderId="7" xfId="3" applyNumberFormat="1" applyFont="1" applyFill="1" applyBorder="1" applyProtection="1"/>
    <xf numFmtId="165" fontId="11" fillId="0" borderId="7" xfId="3" applyNumberFormat="1" applyFont="1" applyFill="1" applyBorder="1" applyProtection="1"/>
    <xf numFmtId="165" fontId="11" fillId="0" borderId="7" xfId="3" applyNumberFormat="1" applyFont="1" applyFill="1" applyBorder="1" applyProtection="1">
      <protection locked="0"/>
    </xf>
    <xf numFmtId="165" fontId="11" fillId="0" borderId="7" xfId="3" applyNumberFormat="1" applyFont="1" applyFill="1" applyBorder="1" applyAlignment="1" applyProtection="1">
      <alignment horizontal="right" vertical="center"/>
      <protection locked="0"/>
    </xf>
    <xf numFmtId="165" fontId="15" fillId="0" borderId="7" xfId="3" applyNumberFormat="1" applyFont="1" applyFill="1" applyBorder="1" applyAlignment="1">
      <alignment horizontal="right" vertical="center"/>
    </xf>
    <xf numFmtId="165" fontId="15" fillId="0" borderId="7" xfId="3" applyNumberFormat="1" applyFont="1" applyFill="1" applyBorder="1" applyProtection="1"/>
    <xf numFmtId="165" fontId="15" fillId="0" borderId="7" xfId="3" applyNumberFormat="1" applyFont="1" applyFill="1" applyBorder="1" applyAlignment="1" applyProtection="1">
      <alignment horizontal="right" vertical="center"/>
    </xf>
    <xf numFmtId="165" fontId="15" fillId="0" borderId="10" xfId="3" applyNumberFormat="1" applyFont="1" applyFill="1" applyBorder="1" applyProtection="1"/>
    <xf numFmtId="165" fontId="15" fillId="0" borderId="7" xfId="3" applyNumberFormat="1" applyFont="1" applyFill="1" applyBorder="1"/>
    <xf numFmtId="165" fontId="11" fillId="0" borderId="14" xfId="3" applyNumberFormat="1" applyFont="1" applyFill="1" applyBorder="1" applyProtection="1"/>
    <xf numFmtId="165" fontId="11" fillId="0" borderId="37" xfId="3" applyNumberFormat="1" applyFont="1" applyFill="1" applyBorder="1" applyProtection="1"/>
    <xf numFmtId="165" fontId="11" fillId="0" borderId="0" xfId="3" applyNumberFormat="1" applyFont="1" applyFill="1" applyProtection="1"/>
    <xf numFmtId="165" fontId="15" fillId="0" borderId="14" xfId="3" applyNumberFormat="1" applyFont="1" applyFill="1" applyBorder="1" applyProtection="1"/>
    <xf numFmtId="165" fontId="15" fillId="0" borderId="37" xfId="3" applyNumberFormat="1" applyFont="1" applyFill="1" applyBorder="1" applyProtection="1"/>
    <xf numFmtId="165" fontId="15" fillId="0" borderId="18" xfId="3" applyNumberFormat="1" applyFont="1" applyFill="1" applyBorder="1" applyProtection="1"/>
    <xf numFmtId="165" fontId="15" fillId="0" borderId="12" xfId="3" applyNumberFormat="1" applyFont="1" applyFill="1" applyBorder="1" applyProtection="1"/>
    <xf numFmtId="164" fontId="39" fillId="0" borderId="33" xfId="0" applyNumberFormat="1" applyFont="1" applyBorder="1" applyProtection="1">
      <protection locked="0"/>
    </xf>
    <xf numFmtId="164" fontId="39" fillId="0" borderId="34" xfId="0" applyNumberFormat="1" applyFont="1" applyBorder="1" applyProtection="1">
      <protection locked="0"/>
    </xf>
    <xf numFmtId="164" fontId="11" fillId="0" borderId="7" xfId="3" applyNumberFormat="1" applyFont="1" applyFill="1" applyBorder="1" applyAlignment="1" applyProtection="1">
      <alignment horizontal="right" vertical="center"/>
    </xf>
    <xf numFmtId="164" fontId="22" fillId="0" borderId="7" xfId="3" applyNumberFormat="1" applyFont="1" applyFill="1" applyBorder="1"/>
    <xf numFmtId="164" fontId="22" fillId="0" borderId="7" xfId="3" applyNumberFormat="1" applyFont="1" applyFill="1" applyBorder="1" applyAlignment="1">
      <alignment horizontal="right"/>
    </xf>
    <xf numFmtId="164" fontId="22" fillId="0" borderId="7" xfId="3" applyNumberFormat="1" applyFont="1" applyFill="1" applyBorder="1" applyProtection="1"/>
    <xf numFmtId="0" fontId="16" fillId="25" borderId="7" xfId="0" applyFont="1" applyFill="1" applyBorder="1" applyAlignment="1">
      <alignment horizontal="left"/>
    </xf>
    <xf numFmtId="0" fontId="16" fillId="25" borderId="14" xfId="0" applyFont="1" applyFill="1" applyBorder="1" applyAlignment="1">
      <alignment horizontal="left"/>
    </xf>
    <xf numFmtId="0" fontId="16" fillId="25" borderId="29" xfId="0" applyFont="1" applyFill="1" applyBorder="1" applyAlignment="1">
      <alignment horizontal="left"/>
    </xf>
    <xf numFmtId="17" fontId="16" fillId="25" borderId="15" xfId="0" applyNumberFormat="1" applyFont="1" applyFill="1" applyBorder="1"/>
    <xf numFmtId="0" fontId="32" fillId="22" borderId="30" xfId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41" fillId="3" borderId="35" xfId="1" applyFont="1" applyFill="1" applyBorder="1" applyAlignment="1">
      <alignment horizontal="center" vertical="center" wrapText="1"/>
    </xf>
    <xf numFmtId="0" fontId="41" fillId="3" borderId="10" xfId="1" applyFont="1" applyFill="1" applyBorder="1" applyAlignment="1">
      <alignment horizontal="center" vertical="center" wrapText="1"/>
    </xf>
    <xf numFmtId="0" fontId="35" fillId="23" borderId="38" xfId="1" applyFont="1" applyFill="1" applyBorder="1" applyAlignment="1">
      <alignment horizontal="center" vertical="center"/>
    </xf>
    <xf numFmtId="0" fontId="45" fillId="0" borderId="10" xfId="0" applyFont="1" applyBorder="1" applyAlignment="1">
      <alignment horizontal="right" vertical="center" wrapText="1"/>
    </xf>
    <xf numFmtId="0" fontId="45" fillId="0" borderId="10" xfId="0" applyFont="1" applyBorder="1" applyAlignment="1">
      <alignment horizontal="center" vertical="center" wrapText="1"/>
    </xf>
    <xf numFmtId="0" fontId="44" fillId="19" borderId="0" xfId="1" applyFont="1" applyFill="1" applyAlignment="1">
      <alignment horizontal="center" vertical="center"/>
    </xf>
    <xf numFmtId="0" fontId="46" fillId="8" borderId="0" xfId="1" applyFont="1" applyFill="1" applyAlignment="1">
      <alignment horizontal="center" vertical="center"/>
    </xf>
    <xf numFmtId="43" fontId="16" fillId="11" borderId="7" xfId="3" applyFont="1" applyFill="1" applyBorder="1" applyAlignment="1">
      <alignment horizontal="right"/>
    </xf>
    <xf numFmtId="164" fontId="16" fillId="0" borderId="7" xfId="3" applyNumberFormat="1" applyFont="1" applyFill="1" applyBorder="1" applyAlignment="1">
      <alignment horizontal="right"/>
    </xf>
    <xf numFmtId="0" fontId="40" fillId="3" borderId="35" xfId="1" applyFont="1" applyFill="1" applyBorder="1" applyAlignment="1">
      <alignment horizontal="center" vertical="center" wrapText="1"/>
    </xf>
    <xf numFmtId="0" fontId="40" fillId="3" borderId="19" xfId="1" applyFont="1" applyFill="1" applyBorder="1" applyAlignment="1">
      <alignment horizontal="center" vertical="center" wrapText="1"/>
    </xf>
    <xf numFmtId="164" fontId="16" fillId="11" borderId="7" xfId="3" applyNumberFormat="1" applyFont="1" applyFill="1" applyBorder="1"/>
    <xf numFmtId="43" fontId="17" fillId="0" borderId="0" xfId="3" applyFont="1" applyFill="1" applyBorder="1"/>
    <xf numFmtId="43" fontId="22" fillId="0" borderId="7" xfId="3" applyFont="1" applyFill="1" applyBorder="1"/>
    <xf numFmtId="43" fontId="16" fillId="0" borderId="7" xfId="3" applyFont="1" applyFill="1" applyBorder="1"/>
    <xf numFmtId="0" fontId="16" fillId="3" borderId="0" xfId="0" applyFont="1" applyFill="1"/>
    <xf numFmtId="164" fontId="22" fillId="0" borderId="7" xfId="3" applyNumberFormat="1" applyFont="1" applyFill="1" applyBorder="1" applyAlignment="1"/>
    <xf numFmtId="164" fontId="22" fillId="0" borderId="7" xfId="3" applyNumberFormat="1" applyFont="1" applyFill="1" applyBorder="1" applyAlignment="1" applyProtection="1"/>
    <xf numFmtId="43" fontId="22" fillId="0" borderId="7" xfId="3" applyFont="1" applyFill="1" applyBorder="1" applyAlignment="1"/>
    <xf numFmtId="43" fontId="22" fillId="3" borderId="7" xfId="3" applyFont="1" applyFill="1" applyBorder="1" applyAlignment="1"/>
    <xf numFmtId="164" fontId="15" fillId="11" borderId="7" xfId="3" applyNumberFormat="1" applyFont="1" applyFill="1" applyBorder="1" applyAlignment="1"/>
    <xf numFmtId="43" fontId="15" fillId="0" borderId="7" xfId="3" applyFont="1" applyFill="1" applyBorder="1" applyAlignment="1"/>
    <xf numFmtId="43" fontId="15" fillId="11" borderId="7" xfId="3" applyFont="1" applyFill="1" applyBorder="1" applyAlignment="1"/>
    <xf numFmtId="164" fontId="15" fillId="0" borderId="12" xfId="3" applyNumberFormat="1" applyFont="1" applyFill="1" applyBorder="1" applyProtection="1"/>
    <xf numFmtId="0" fontId="13" fillId="28" borderId="7" xfId="0" applyFont="1" applyFill="1" applyBorder="1"/>
    <xf numFmtId="43" fontId="15" fillId="0" borderId="10" xfId="3" applyFont="1" applyFill="1" applyBorder="1" applyProtection="1"/>
    <xf numFmtId="43" fontId="15" fillId="0" borderId="0" xfId="3" applyFont="1" applyFill="1" applyBorder="1" applyProtection="1"/>
    <xf numFmtId="0" fontId="16" fillId="26" borderId="7" xfId="0" applyFont="1" applyFill="1" applyBorder="1" applyAlignment="1">
      <alignment horizontal="right" vertical="center"/>
    </xf>
    <xf numFmtId="43" fontId="11" fillId="3" borderId="7" xfId="3" applyFont="1" applyFill="1" applyBorder="1" applyAlignment="1" applyProtection="1">
      <alignment horizontal="right"/>
      <protection locked="0"/>
    </xf>
    <xf numFmtId="164" fontId="11" fillId="3" borderId="4" xfId="3" applyNumberFormat="1" applyFont="1" applyFill="1" applyBorder="1" applyAlignment="1" applyProtection="1">
      <alignment horizontal="right"/>
      <protection locked="0"/>
    </xf>
    <xf numFmtId="164" fontId="11" fillId="3" borderId="5" xfId="3" applyNumberFormat="1" applyFont="1" applyFill="1" applyBorder="1" applyAlignment="1" applyProtection="1">
      <alignment horizontal="right"/>
      <protection locked="0"/>
    </xf>
    <xf numFmtId="43" fontId="11" fillId="3" borderId="4" xfId="3" applyFont="1" applyFill="1" applyBorder="1" applyAlignment="1" applyProtection="1">
      <alignment horizontal="right"/>
      <protection locked="0"/>
    </xf>
    <xf numFmtId="43" fontId="11" fillId="3" borderId="5" xfId="3" applyFont="1" applyFill="1" applyBorder="1" applyAlignment="1" applyProtection="1">
      <alignment horizontal="right"/>
      <protection locked="0"/>
    </xf>
    <xf numFmtId="164" fontId="15" fillId="3" borderId="7" xfId="3" applyNumberFormat="1" applyFont="1" applyFill="1" applyBorder="1" applyAlignment="1" applyProtection="1">
      <alignment horizontal="right"/>
      <protection locked="0"/>
    </xf>
    <xf numFmtId="43" fontId="15" fillId="3" borderId="7" xfId="3" applyFont="1" applyFill="1" applyBorder="1" applyAlignment="1" applyProtection="1">
      <alignment horizontal="right"/>
      <protection locked="0"/>
    </xf>
    <xf numFmtId="0" fontId="47" fillId="9" borderId="7" xfId="0" applyFont="1" applyFill="1" applyBorder="1" applyAlignment="1">
      <alignment horizontal="right" vertical="center"/>
    </xf>
    <xf numFmtId="0" fontId="11" fillId="0" borderId="0" xfId="0" applyFont="1"/>
    <xf numFmtId="164" fontId="11" fillId="3" borderId="39" xfId="3" applyNumberFormat="1" applyFont="1" applyFill="1" applyBorder="1" applyAlignment="1" applyProtection="1">
      <alignment horizontal="right"/>
      <protection locked="0"/>
    </xf>
    <xf numFmtId="164" fontId="11" fillId="3" borderId="29" xfId="3" applyNumberFormat="1" applyFont="1" applyFill="1" applyBorder="1" applyAlignment="1" applyProtection="1">
      <alignment horizontal="right"/>
      <protection locked="0"/>
    </xf>
    <xf numFmtId="43" fontId="11" fillId="3" borderId="39" xfId="3" applyFont="1" applyFill="1" applyBorder="1" applyAlignment="1" applyProtection="1">
      <alignment horizontal="right"/>
      <protection locked="0"/>
    </xf>
    <xf numFmtId="43" fontId="11" fillId="3" borderId="29" xfId="3" applyFont="1" applyFill="1" applyBorder="1" applyAlignment="1" applyProtection="1">
      <alignment horizontal="right"/>
      <protection locked="0"/>
    </xf>
    <xf numFmtId="0" fontId="47" fillId="9" borderId="18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vertical="center"/>
    </xf>
    <xf numFmtId="0" fontId="35" fillId="20" borderId="27" xfId="1" applyFont="1" applyFill="1" applyBorder="1" applyAlignment="1">
      <alignment horizontal="right" vertical="center"/>
    </xf>
    <xf numFmtId="0" fontId="41" fillId="3" borderId="11" xfId="1" applyFont="1" applyFill="1" applyBorder="1" applyAlignment="1">
      <alignment horizontal="right" vertical="center" wrapText="1"/>
    </xf>
    <xf numFmtId="0" fontId="46" fillId="3" borderId="0" xfId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48" fillId="29" borderId="42" xfId="1" applyFont="1" applyFill="1" applyBorder="1" applyAlignment="1">
      <alignment horizontal="center" vertical="center"/>
    </xf>
    <xf numFmtId="0" fontId="24" fillId="3" borderId="45" xfId="1" applyFont="1" applyFill="1" applyBorder="1" applyAlignment="1">
      <alignment vertical="center" wrapText="1"/>
    </xf>
    <xf numFmtId="0" fontId="38" fillId="3" borderId="21" xfId="1" applyFont="1" applyFill="1" applyBorder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23" fillId="3" borderId="7" xfId="1" applyFont="1" applyFill="1" applyBorder="1" applyAlignment="1">
      <alignment vertical="center"/>
    </xf>
    <xf numFmtId="0" fontId="23" fillId="3" borderId="7" xfId="1" applyFont="1" applyFill="1" applyBorder="1" applyAlignment="1">
      <alignment horizontal="left" vertical="center"/>
    </xf>
    <xf numFmtId="0" fontId="50" fillId="24" borderId="36" xfId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0" fontId="6" fillId="4" borderId="24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top"/>
    </xf>
    <xf numFmtId="0" fontId="8" fillId="5" borderId="11" xfId="0" applyFont="1" applyFill="1" applyBorder="1" applyAlignment="1" applyProtection="1">
      <alignment horizontal="center" vertical="center" wrapText="1"/>
      <protection locked="0"/>
    </xf>
    <xf numFmtId="0" fontId="31" fillId="23" borderId="51" xfId="1" quotePrefix="1" applyFont="1" applyFill="1" applyBorder="1" applyAlignment="1" applyProtection="1">
      <alignment horizontal="center" vertical="center" wrapText="1"/>
      <protection locked="0"/>
    </xf>
    <xf numFmtId="0" fontId="31" fillId="23" borderId="52" xfId="1" quotePrefix="1" applyFont="1" applyFill="1" applyBorder="1" applyAlignment="1" applyProtection="1">
      <alignment horizontal="center" vertical="center" wrapText="1"/>
      <protection locked="0"/>
    </xf>
    <xf numFmtId="0" fontId="31" fillId="23" borderId="53" xfId="1" quotePrefix="1" applyFont="1" applyFill="1" applyBorder="1" applyAlignment="1" applyProtection="1">
      <alignment horizontal="center" vertical="center" wrapText="1"/>
      <protection locked="0"/>
    </xf>
    <xf numFmtId="0" fontId="32" fillId="21" borderId="54" xfId="1" applyFont="1" applyFill="1" applyBorder="1" applyAlignment="1">
      <alignment horizontal="center" vertical="center" wrapText="1"/>
    </xf>
    <xf numFmtId="0" fontId="32" fillId="21" borderId="55" xfId="1" applyFont="1" applyFill="1" applyBorder="1" applyAlignment="1">
      <alignment horizontal="center" vertical="center" wrapText="1"/>
    </xf>
    <xf numFmtId="0" fontId="32" fillId="21" borderId="56" xfId="1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left" vertical="top"/>
    </xf>
    <xf numFmtId="0" fontId="27" fillId="5" borderId="10" xfId="0" applyFont="1" applyFill="1" applyBorder="1" applyAlignment="1" applyProtection="1">
      <alignment horizontal="center" vertical="center" wrapText="1"/>
      <protection locked="0"/>
    </xf>
    <xf numFmtId="0" fontId="27" fillId="5" borderId="11" xfId="0" applyFont="1" applyFill="1" applyBorder="1" applyAlignment="1" applyProtection="1">
      <alignment horizontal="center" vertical="center" wrapText="1"/>
      <protection locked="0"/>
    </xf>
    <xf numFmtId="0" fontId="27" fillId="5" borderId="12" xfId="0" applyFont="1" applyFill="1" applyBorder="1" applyAlignment="1" applyProtection="1">
      <alignment horizontal="center" vertical="center" wrapText="1"/>
      <protection locked="0"/>
    </xf>
    <xf numFmtId="0" fontId="32" fillId="32" borderId="46" xfId="1" applyFont="1" applyFill="1" applyBorder="1" applyAlignment="1">
      <alignment horizontal="center" vertical="center" wrapText="1"/>
    </xf>
    <xf numFmtId="0" fontId="32" fillId="32" borderId="47" xfId="1" applyFont="1" applyFill="1" applyBorder="1" applyAlignment="1">
      <alignment horizontal="center" vertical="center" wrapText="1"/>
    </xf>
    <xf numFmtId="0" fontId="32" fillId="32" borderId="48" xfId="1" applyFont="1" applyFill="1" applyBorder="1" applyAlignment="1">
      <alignment horizontal="center" vertical="center" wrapText="1"/>
    </xf>
    <xf numFmtId="0" fontId="26" fillId="5" borderId="35" xfId="0" applyFont="1" applyFill="1" applyBorder="1" applyAlignment="1" applyProtection="1">
      <alignment horizontal="center" vertical="center" wrapText="1"/>
      <protection locked="0"/>
    </xf>
    <xf numFmtId="0" fontId="32" fillId="30" borderId="43" xfId="1" applyFont="1" applyFill="1" applyBorder="1" applyAlignment="1">
      <alignment horizontal="center" vertical="center" wrapText="1"/>
    </xf>
    <xf numFmtId="0" fontId="32" fillId="30" borderId="44" xfId="1" applyFont="1" applyFill="1" applyBorder="1" applyAlignment="1">
      <alignment horizontal="center" vertical="center" wrapText="1"/>
    </xf>
    <xf numFmtId="0" fontId="32" fillId="33" borderId="50" xfId="1" applyFont="1" applyFill="1" applyBorder="1" applyAlignment="1">
      <alignment horizontal="center" vertical="center" wrapText="1"/>
    </xf>
    <xf numFmtId="0" fontId="32" fillId="33" borderId="49" xfId="1" applyFont="1" applyFill="1" applyBorder="1" applyAlignment="1">
      <alignment horizontal="center" vertical="center" wrapText="1"/>
    </xf>
    <xf numFmtId="0" fontId="32" fillId="31" borderId="60" xfId="1" applyFont="1" applyFill="1" applyBorder="1" applyAlignment="1">
      <alignment horizontal="center" vertical="center"/>
    </xf>
    <xf numFmtId="0" fontId="32" fillId="31" borderId="59" xfId="1" applyFont="1" applyFill="1" applyBorder="1" applyAlignment="1">
      <alignment horizontal="center" vertical="center"/>
    </xf>
    <xf numFmtId="0" fontId="32" fillId="34" borderId="58" xfId="1" applyFont="1" applyFill="1" applyBorder="1" applyAlignment="1">
      <alignment horizontal="center" vertical="center"/>
    </xf>
    <xf numFmtId="0" fontId="32" fillId="34" borderId="57" xfId="1" applyFont="1" applyFill="1" applyBorder="1" applyAlignment="1">
      <alignment horizontal="center" vertical="center"/>
    </xf>
    <xf numFmtId="0" fontId="42" fillId="8" borderId="10" xfId="1" applyFont="1" applyFill="1" applyBorder="1" applyAlignment="1">
      <alignment horizontal="center" vertical="center" wrapText="1"/>
    </xf>
    <xf numFmtId="0" fontId="42" fillId="8" borderId="11" xfId="1" applyFont="1" applyFill="1" applyBorder="1" applyAlignment="1">
      <alignment horizontal="center" vertical="center" wrapText="1"/>
    </xf>
    <xf numFmtId="0" fontId="16" fillId="25" borderId="7" xfId="0" applyFont="1" applyFill="1" applyBorder="1" applyAlignment="1">
      <alignment horizontal="left" vertical="center"/>
    </xf>
    <xf numFmtId="0" fontId="16" fillId="25" borderId="14" xfId="0" applyFont="1" applyFill="1" applyBorder="1" applyAlignment="1">
      <alignment horizontal="left" vertical="center"/>
    </xf>
    <xf numFmtId="0" fontId="16" fillId="25" borderId="18" xfId="0" applyFont="1" applyFill="1" applyBorder="1" applyAlignment="1">
      <alignment horizontal="left" vertical="center"/>
    </xf>
    <xf numFmtId="0" fontId="14" fillId="9" borderId="7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left" vertical="center"/>
    </xf>
    <xf numFmtId="0" fontId="46" fillId="8" borderId="10" xfId="1" applyFont="1" applyFill="1" applyBorder="1" applyAlignment="1">
      <alignment horizontal="center" vertical="center" wrapText="1"/>
    </xf>
    <xf numFmtId="0" fontId="46" fillId="8" borderId="11" xfId="1" applyFont="1" applyFill="1" applyBorder="1" applyAlignment="1">
      <alignment horizontal="center" vertical="center" wrapText="1"/>
    </xf>
    <xf numFmtId="0" fontId="46" fillId="8" borderId="11" xfId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49" fillId="0" borderId="40" xfId="0" applyFont="1" applyBorder="1" applyAlignment="1">
      <alignment horizontal="center" vertical="center" wrapText="1"/>
    </xf>
    <xf numFmtId="0" fontId="49" fillId="0" borderId="41" xfId="0" applyFont="1" applyBorder="1" applyAlignment="1">
      <alignment horizontal="center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right"/>
    </xf>
    <xf numFmtId="0" fontId="16" fillId="10" borderId="16" xfId="0" applyFont="1" applyFill="1" applyBorder="1" applyAlignment="1">
      <alignment horizontal="right"/>
    </xf>
    <xf numFmtId="0" fontId="43" fillId="0" borderId="10" xfId="0" applyFont="1" applyBorder="1" applyAlignment="1">
      <alignment horizontal="center" wrapText="1"/>
    </xf>
    <xf numFmtId="0" fontId="43" fillId="0" borderId="17" xfId="0" applyFont="1" applyBorder="1" applyAlignment="1">
      <alignment horizontal="center" wrapText="1"/>
    </xf>
    <xf numFmtId="0" fontId="51" fillId="8" borderId="0" xfId="1" applyFont="1" applyFill="1" applyBorder="1" applyAlignment="1">
      <alignment horizontal="center" vertical="center"/>
    </xf>
    <xf numFmtId="0" fontId="51" fillId="8" borderId="31" xfId="1" applyFont="1" applyFill="1" applyBorder="1" applyAlignment="1">
      <alignment horizontal="center" vertical="center"/>
    </xf>
    <xf numFmtId="0" fontId="51" fillId="8" borderId="35" xfId="1" applyFont="1" applyFill="1" applyBorder="1" applyAlignment="1">
      <alignment horizontal="center" vertical="center" wrapText="1"/>
    </xf>
    <xf numFmtId="0" fontId="51" fillId="8" borderId="19" xfId="1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left" vertical="center"/>
    </xf>
    <xf numFmtId="0" fontId="14" fillId="9" borderId="5" xfId="0" applyFont="1" applyFill="1" applyBorder="1" applyAlignment="1">
      <alignment horizontal="left" vertical="center"/>
    </xf>
    <xf numFmtId="0" fontId="17" fillId="16" borderId="14" xfId="0" applyFont="1" applyFill="1" applyBorder="1" applyAlignment="1">
      <alignment horizontal="left"/>
    </xf>
    <xf numFmtId="0" fontId="17" fillId="16" borderId="16" xfId="0" applyFont="1" applyFill="1" applyBorder="1" applyAlignment="1">
      <alignment horizontal="left"/>
    </xf>
    <xf numFmtId="0" fontId="17" fillId="16" borderId="18" xfId="0" applyFont="1" applyFill="1" applyBorder="1" applyAlignment="1">
      <alignment horizontal="left"/>
    </xf>
    <xf numFmtId="0" fontId="16" fillId="18" borderId="14" xfId="0" applyFont="1" applyFill="1" applyBorder="1" applyAlignment="1">
      <alignment horizontal="right"/>
    </xf>
    <xf numFmtId="0" fontId="16" fillId="18" borderId="16" xfId="0" applyFont="1" applyFill="1" applyBorder="1" applyAlignment="1">
      <alignment horizontal="right"/>
    </xf>
    <xf numFmtId="0" fontId="16" fillId="18" borderId="18" xfId="0" applyFont="1" applyFill="1" applyBorder="1" applyAlignment="1">
      <alignment horizontal="right"/>
    </xf>
    <xf numFmtId="0" fontId="31" fillId="19" borderId="20" xfId="0" applyFont="1" applyFill="1" applyBorder="1" applyAlignment="1">
      <alignment horizontal="center" vertical="center" wrapText="1"/>
    </xf>
    <xf numFmtId="0" fontId="31" fillId="19" borderId="1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right"/>
    </xf>
    <xf numFmtId="0" fontId="14" fillId="13" borderId="7" xfId="0" applyFont="1" applyFill="1" applyBorder="1" applyAlignment="1">
      <alignment horizontal="left"/>
    </xf>
    <xf numFmtId="0" fontId="14" fillId="13" borderId="14" xfId="0" applyFont="1" applyFill="1" applyBorder="1" applyAlignment="1">
      <alignment horizontal="left"/>
    </xf>
    <xf numFmtId="0" fontId="14" fillId="14" borderId="14" xfId="0" applyFont="1" applyFill="1" applyBorder="1" applyAlignment="1">
      <alignment horizontal="left"/>
    </xf>
    <xf numFmtId="0" fontId="14" fillId="14" borderId="16" xfId="0" applyFont="1" applyFill="1" applyBorder="1" applyAlignment="1">
      <alignment horizontal="left"/>
    </xf>
    <xf numFmtId="0" fontId="14" fillId="14" borderId="18" xfId="0" applyFont="1" applyFill="1" applyBorder="1" applyAlignment="1">
      <alignment horizontal="left"/>
    </xf>
    <xf numFmtId="0" fontId="14" fillId="12" borderId="7" xfId="0" applyFont="1" applyFill="1" applyBorder="1"/>
    <xf numFmtId="0" fontId="14" fillId="12" borderId="14" xfId="0" applyFont="1" applyFill="1" applyBorder="1"/>
    <xf numFmtId="0" fontId="16" fillId="10" borderId="18" xfId="0" applyFont="1" applyFill="1" applyBorder="1" applyAlignment="1">
      <alignment horizontal="right"/>
    </xf>
    <xf numFmtId="0" fontId="49" fillId="3" borderId="16" xfId="0" applyFont="1" applyFill="1" applyBorder="1" applyAlignment="1">
      <alignment horizontal="center" vertical="center"/>
    </xf>
    <xf numFmtId="0" fontId="49" fillId="3" borderId="32" xfId="0" applyFont="1" applyFill="1" applyBorder="1" applyAlignment="1">
      <alignment horizontal="center" vertical="center"/>
    </xf>
    <xf numFmtId="0" fontId="17" fillId="26" borderId="14" xfId="0" applyFont="1" applyFill="1" applyBorder="1" applyAlignment="1">
      <alignment horizontal="left"/>
    </xf>
    <xf numFmtId="0" fontId="17" fillId="26" borderId="16" xfId="0" applyFont="1" applyFill="1" applyBorder="1" applyAlignment="1">
      <alignment horizontal="left"/>
    </xf>
    <xf numFmtId="0" fontId="17" fillId="26" borderId="18" xfId="0" applyFont="1" applyFill="1" applyBorder="1" applyAlignment="1">
      <alignment horizontal="left"/>
    </xf>
    <xf numFmtId="0" fontId="17" fillId="3" borderId="0" xfId="0" applyFont="1" applyFill="1" applyAlignment="1">
      <alignment horizontal="left"/>
    </xf>
    <xf numFmtId="0" fontId="16" fillId="3" borderId="0" xfId="0" applyFont="1" applyFill="1" applyAlignment="1">
      <alignment horizontal="right"/>
    </xf>
    <xf numFmtId="0" fontId="25" fillId="5" borderId="6" xfId="0" applyFont="1" applyFill="1" applyBorder="1" applyAlignment="1" applyProtection="1">
      <alignment horizontal="center" vertical="center" wrapText="1"/>
      <protection locked="0"/>
    </xf>
    <xf numFmtId="0" fontId="25" fillId="5" borderId="8" xfId="0" applyFont="1" applyFill="1" applyBorder="1" applyAlignment="1" applyProtection="1">
      <alignment horizontal="center" vertical="center" wrapText="1"/>
      <protection locked="0"/>
    </xf>
    <xf numFmtId="0" fontId="25" fillId="5" borderId="9" xfId="0" applyFont="1" applyFill="1" applyBorder="1" applyAlignment="1" applyProtection="1">
      <alignment horizontal="center" vertical="center" wrapText="1"/>
      <protection locked="0"/>
    </xf>
  </cellXfs>
  <cellStyles count="9">
    <cellStyle name="Comma" xfId="3" builtinId="3"/>
    <cellStyle name="Comma 2" xfId="2" xr:uid="{00000000-0005-0000-0000-000000000000}"/>
    <cellStyle name="Comma 2 2" xfId="4" xr:uid="{15CD7F1E-7AF3-4E7E-92F5-9313C117A7D7}"/>
    <cellStyle name="Comma 2 3" xfId="7" xr:uid="{9C9C46C2-D6C4-49FF-8750-077F3D6E40A7}"/>
    <cellStyle name="Comma 3" xfId="6" xr:uid="{A50CA794-D2D5-4EE1-981C-3C141373931A}"/>
    <cellStyle name="Comma 4" xfId="8" xr:uid="{DE97AA9A-793D-47A9-BADE-E4A26FB60782}"/>
    <cellStyle name="Hyperlink" xfId="1" builtinId="8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FE695E"/>
      <color rgb="FFFF2929"/>
      <color rgb="FF446A2C"/>
      <color rgb="FF8C3FC5"/>
      <color rgb="FFF5F5F5"/>
      <color rgb="FFF2F2F2"/>
      <color rgb="FFFF5959"/>
      <color rgb="FFFF5050"/>
      <color rgb="FFFFF7E1"/>
      <color rgb="FF85E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Charts_Year_Abs!$D$2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Charts_Year_Abs!$A$5:$A$10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Charts_Year_Abs!$D$5:$D$10</c:f>
              <c:numCache>
                <c:formatCode>_-* #,##0_-;\-* #,##0_-;_-* "-"??_-;_-@_-</c:formatCode>
                <c:ptCount val="6"/>
                <c:pt idx="0">
                  <c:v>34205157.144901112</c:v>
                </c:pt>
                <c:pt idx="1">
                  <c:v>6737138579.9700012</c:v>
                </c:pt>
                <c:pt idx="2">
                  <c:v>3961959594.0050936</c:v>
                </c:pt>
                <c:pt idx="3">
                  <c:v>5006048819.9528036</c:v>
                </c:pt>
                <c:pt idx="4">
                  <c:v>5319361520.1116724</c:v>
                </c:pt>
                <c:pt idx="5">
                  <c:v>2254994746.5430937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A-4A95-AA5B-5CBAE28E081F}"/>
            </c:ext>
          </c:extLst>
        </c:ser>
        <c:ser>
          <c:idx val="1"/>
          <c:order val="1"/>
          <c:tx>
            <c:strRef>
              <c:f>Charts_Year_Abs!$E$2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Charts_Year_Abs!$A$5:$A$10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Charts_Year_Abs!$E$5:$E$10</c:f>
              <c:numCache>
                <c:formatCode>_-* #,##0_-;\-* #,##0_-;_-* "-"??_-;_-@_-</c:formatCode>
                <c:ptCount val="6"/>
                <c:pt idx="0">
                  <c:v>23206368.561772503</c:v>
                </c:pt>
                <c:pt idx="1">
                  <c:v>5384793523.8332615</c:v>
                </c:pt>
                <c:pt idx="2">
                  <c:v>2652567193.3457575</c:v>
                </c:pt>
                <c:pt idx="3">
                  <c:v>3233881819.4801207</c:v>
                </c:pt>
                <c:pt idx="4">
                  <c:v>3203259433.6746902</c:v>
                </c:pt>
                <c:pt idx="5">
                  <c:v>1432139059.2592628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A-4A95-AA5B-5CBAE28E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30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chemeClr val="accent6">
                        <a:lumMod val="50000"/>
                      </a:schemeClr>
                    </a:solidFill>
                  </a:rPr>
                  <a:t>Fig 1: Energy Billed (KWh) to Customers by Band</a:t>
                </a:r>
              </a:p>
            </c:rich>
          </c:tx>
          <c:layout>
            <c:manualLayout>
              <c:xMode val="edge"/>
              <c:yMode val="edge"/>
              <c:x val="0.3470571556963109"/>
              <c:y val="3.808668405878582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566177886672939"/>
          <c:y val="0.1880550940089267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Charts_Year_Abs!$D$14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Charts_Year_Abs!$A$15:$A$20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Charts_Year_Abs!$D$15:$D$20</c:f>
              <c:numCache>
                <c:formatCode>_-* #,##0_-;\-* #,##0_-;_-* "-"??_-;_-@_-</c:formatCode>
                <c:ptCount val="6"/>
                <c:pt idx="0">
                  <c:v>446509256.50935012</c:v>
                </c:pt>
                <c:pt idx="1">
                  <c:v>409962292241.69971</c:v>
                </c:pt>
                <c:pt idx="2">
                  <c:v>223416807766.0657</c:v>
                </c:pt>
                <c:pt idx="3">
                  <c:v>238242793487.15726</c:v>
                </c:pt>
                <c:pt idx="4">
                  <c:v>170891481084.55927</c:v>
                </c:pt>
                <c:pt idx="5">
                  <c:v>75398347817.643112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0-4BB1-AE87-FB970E729260}"/>
            </c:ext>
          </c:extLst>
        </c:ser>
        <c:ser>
          <c:idx val="1"/>
          <c:order val="1"/>
          <c:tx>
            <c:strRef>
              <c:f>Charts_Year_Abs!$E$14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Charts_Year_Abs!$A$15:$A$20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Charts_Year_Abs!$E$15:$E$20</c:f>
              <c:numCache>
                <c:formatCode>_-* #,##0_-;\-* #,##0_-;_-* "-"??_-;_-@_-</c:formatCode>
                <c:ptCount val="6"/>
                <c:pt idx="0">
                  <c:v>354806707.97732568</c:v>
                </c:pt>
                <c:pt idx="1">
                  <c:v>338956073331.26068</c:v>
                </c:pt>
                <c:pt idx="2">
                  <c:v>153757910129.37866</c:v>
                </c:pt>
                <c:pt idx="3">
                  <c:v>174247062262.24139</c:v>
                </c:pt>
                <c:pt idx="4">
                  <c:v>118541253829.85185</c:v>
                </c:pt>
                <c:pt idx="5">
                  <c:v>54324864321.818192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0-4BB1-AE87-FB970E72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30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rgbClr val="002060"/>
                    </a:solidFill>
                  </a:rPr>
                  <a:t>Fig 2: Energy Billed (</a:t>
                </a:r>
                <a:r>
                  <a:rPr lang="en-GB" b="1">
                    <a:solidFill>
                      <a:srgbClr val="00206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₦</a:t>
                </a:r>
                <a:r>
                  <a:rPr lang="en-GB" b="1">
                    <a:solidFill>
                      <a:srgbClr val="002060"/>
                    </a:solidFill>
                  </a:rPr>
                  <a:t>) to Customers by Band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298778420314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736029380296147"/>
          <c:y val="0.16327079749524837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Charts_Year_Abs!$D$24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Charts_Year_Abs!$A$25:$A$30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Charts_Year_Abs!$D$25:$D$30</c:f>
              <c:numCache>
                <c:formatCode>_-* #,##0_-;\-* #,##0_-;_-* "-"??_-;_-@_-</c:formatCode>
                <c:ptCount val="6"/>
                <c:pt idx="0">
                  <c:v>259344066.31520244</c:v>
                </c:pt>
                <c:pt idx="1">
                  <c:v>340980248299.50757</c:v>
                </c:pt>
                <c:pt idx="2">
                  <c:v>156281523373.0697</c:v>
                </c:pt>
                <c:pt idx="3">
                  <c:v>147285247775.99503</c:v>
                </c:pt>
                <c:pt idx="4">
                  <c:v>91140023385.909317</c:v>
                </c:pt>
                <c:pt idx="5">
                  <c:v>35365557882.639221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3B3-9567-18D9B6539954}"/>
            </c:ext>
          </c:extLst>
        </c:ser>
        <c:ser>
          <c:idx val="1"/>
          <c:order val="1"/>
          <c:tx>
            <c:strRef>
              <c:f>Charts_Year_Abs!$E$24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Charts_Year_Abs!$A$25:$A$30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Charts_Year_Abs!$E$25:$E$30</c:f>
              <c:numCache>
                <c:formatCode>_-* #,##0_-;\-* #,##0_-;_-* "-"??_-;_-@_-</c:formatCode>
                <c:ptCount val="6"/>
                <c:pt idx="0">
                  <c:v>191219300.45809218</c:v>
                </c:pt>
                <c:pt idx="1">
                  <c:v>282077794987.05212</c:v>
                </c:pt>
                <c:pt idx="2">
                  <c:v>112047322801.61086</c:v>
                </c:pt>
                <c:pt idx="3">
                  <c:v>108254165836.52258</c:v>
                </c:pt>
                <c:pt idx="4">
                  <c:v>67542693000.865479</c:v>
                </c:pt>
                <c:pt idx="5">
                  <c:v>26526671243.324043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4-43B3-9567-18D9B653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9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</a:rPr>
                  <a:t>Fig 3: Revenue Collection (</a:t>
                </a: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₦</a:t>
                </a: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</a:rPr>
                  <a:t>) by</a:t>
                </a:r>
                <a:r>
                  <a:rPr lang="en-GB" b="1" baseline="0">
                    <a:solidFill>
                      <a:schemeClr val="accent2">
                        <a:lumMod val="50000"/>
                      </a:schemeClr>
                    </a:solidFill>
                  </a:rPr>
                  <a:t> </a:t>
                </a: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</a:rPr>
                  <a:t>Customer's Band 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600847970926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226474899426502"/>
          <c:y val="0.13174157076519274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Charts_Year_Abs!$D$54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Charts_Year_Abs!$A$55:$A$60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Charts_Year_Abs!$D$55:$D$60</c:f>
              <c:numCache>
                <c:formatCode>_(* #,##0.00_);_(* \(#,##0.00\);_(* "-"??_);_(@_)</c:formatCode>
                <c:ptCount val="6"/>
                <c:pt idx="0">
                  <c:v>58.082573325055279</c:v>
                </c:pt>
                <c:pt idx="1">
                  <c:v>83.173563703872873</c:v>
                </c:pt>
                <c:pt idx="2">
                  <c:v>69.950656325153602</c:v>
                </c:pt>
                <c:pt idx="3">
                  <c:v>61.82149126955003</c:v>
                </c:pt>
                <c:pt idx="4">
                  <c:v>53.332104565710956</c:v>
                </c:pt>
                <c:pt idx="5">
                  <c:v>46.904950713474022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9F5-8D41-BEE5DC0DD426}"/>
            </c:ext>
          </c:extLst>
        </c:ser>
        <c:ser>
          <c:idx val="1"/>
          <c:order val="1"/>
          <c:tx>
            <c:strRef>
              <c:f>Charts_Year_Abs!$E$54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Charts_Year_Abs!$A$55:$A$60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Charts_Year_Abs!$E$55:$E$60</c:f>
              <c:numCache>
                <c:formatCode>_(* #,##0.00_);_(* \(#,##0.00\);_(* "-"??_);_(@_)</c:formatCode>
                <c:ptCount val="6"/>
                <c:pt idx="0">
                  <c:v>53.893936095005358</c:v>
                </c:pt>
                <c:pt idx="1">
                  <c:v>83.219572440402445</c:v>
                </c:pt>
                <c:pt idx="2">
                  <c:v>72.872558366154507</c:v>
                </c:pt>
                <c:pt idx="3">
                  <c:v>62.126824080167466</c:v>
                </c:pt>
                <c:pt idx="4">
                  <c:v>56.978217134275347</c:v>
                </c:pt>
                <c:pt idx="5">
                  <c:v>48.829705466324164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C-49F5-8D41-BEE5DC0D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9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chemeClr val="bg2">
                        <a:lumMod val="10000"/>
                      </a:schemeClr>
                    </a:solidFill>
                    <a:latin typeface="Futura Bk" panose="020B0502020204020303" pitchFamily="34" charset="0"/>
                  </a:rPr>
                  <a:t>Fig 6: Collection Performance (</a:t>
                </a:r>
                <a:r>
                  <a:rPr lang="en-GB" b="1">
                    <a:solidFill>
                      <a:schemeClr val="bg2">
                        <a:lumMod val="10000"/>
                      </a:schemeClr>
                    </a:solidFill>
                    <a:latin typeface="Futura Bk" panose="020B0502020204020303" pitchFamily="34" charset="0"/>
                    <a:cs typeface="Calibri" panose="020F0502020204030204" pitchFamily="34" charset="0"/>
                  </a:rPr>
                  <a:t>%</a:t>
                </a:r>
                <a:r>
                  <a:rPr lang="en-GB" b="1">
                    <a:solidFill>
                      <a:schemeClr val="bg2">
                        <a:lumMod val="10000"/>
                      </a:schemeClr>
                    </a:solidFill>
                    <a:latin typeface="Futura Bk" panose="020B0502020204020303" pitchFamily="34" charset="0"/>
                  </a:rPr>
                  <a:t>) by Customer's Band 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600847970926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736029380296147"/>
          <c:y val="0.16251080153442357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Charts_Year_Abs!$D$34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Charts_Year_Abs!$A$34:$A$40</c15:sqref>
                  </c15:fullRef>
                </c:ext>
              </c:extLst>
              <c:f>Charts_Year_Abs!$A$35:$A$40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Charts_Year_Abs!$D$34:$D$40</c15:sqref>
                  </c15:fullRef>
                </c:ext>
              </c:extLst>
              <c:f>Charts_Year_Abs!$D$35:$D$40</c:f>
              <c:numCache>
                <c:formatCode>_(* #,##0.00_);_(* \(#,##0.00\);_(* "-"??_);_(@_)</c:formatCode>
                <c:ptCount val="6"/>
                <c:pt idx="0">
                  <c:v>13.053857774072828</c:v>
                </c:pt>
                <c:pt idx="1">
                  <c:v>60.851099821598915</c:v>
                </c:pt>
                <c:pt idx="2">
                  <c:v>56.390481140726763</c:v>
                </c:pt>
                <c:pt idx="3">
                  <c:v>47.59098483769948</c:v>
                </c:pt>
                <c:pt idx="4">
                  <c:v>32.126314490648049</c:v>
                </c:pt>
                <c:pt idx="5">
                  <c:v>33.436152316198857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7-4AAC-AD87-01CC66B9CFC3}"/>
            </c:ext>
          </c:extLst>
        </c:ser>
        <c:ser>
          <c:idx val="1"/>
          <c:order val="1"/>
          <c:tx>
            <c:strRef>
              <c:f>Charts_Year_Abs!$E$34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Charts_Year_Abs!$A$34:$A$40</c15:sqref>
                  </c15:fullRef>
                </c:ext>
              </c:extLst>
              <c:f>Charts_Year_Abs!$A$35:$A$40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Charts_Year_Abs!$E$34:$E$40</c15:sqref>
                  </c15:fullRef>
                </c:ext>
              </c:extLst>
              <c:f>Charts_Year_Abs!$E$35:$E$40</c:f>
              <c:numCache>
                <c:formatCode>_(* #,##0.00_);_(* \(#,##0.00\);_(* "-"??_);_(@_)</c:formatCode>
                <c:ptCount val="6"/>
                <c:pt idx="0">
                  <c:v>15.289195594428048</c:v>
                </c:pt>
                <c:pt idx="1">
                  <c:v>62.946902575006952</c:v>
                </c:pt>
                <c:pt idx="2">
                  <c:v>57.965698480738389</c:v>
                </c:pt>
                <c:pt idx="3">
                  <c:v>53.881703781696444</c:v>
                </c:pt>
                <c:pt idx="4">
                  <c:v>37.006448052153125</c:v>
                </c:pt>
                <c:pt idx="5">
                  <c:v>37.932674184528096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7-4AAC-AD87-01CC66B9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9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chemeClr val="accent4">
                        <a:lumMod val="50000"/>
                      </a:schemeClr>
                    </a:solidFill>
                  </a:rPr>
                  <a:t>Fig 4: Billing per kWh (₦) by Customer's</a:t>
                </a:r>
                <a:r>
                  <a:rPr lang="en-GB" b="1" baseline="0">
                    <a:solidFill>
                      <a:schemeClr val="accent4">
                        <a:lumMod val="50000"/>
                      </a:schemeClr>
                    </a:solidFill>
                  </a:rPr>
                  <a:t> </a:t>
                </a:r>
                <a:r>
                  <a:rPr lang="en-GB" b="1">
                    <a:solidFill>
                      <a:schemeClr val="accent4">
                        <a:lumMod val="50000"/>
                      </a:schemeClr>
                    </a:solidFill>
                  </a:rPr>
                  <a:t>Band 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600847970926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226474899426502"/>
          <c:y val="0.13174157076519274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Charts_Year_Abs!$D$44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E695E"/>
            </a:solidFill>
            <a:ln>
              <a:solidFill>
                <a:srgbClr val="FE695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Charts_Year_Abs!$A$45:$A$50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Charts_Year_Abs!$D$45:$D$50</c:f>
              <c:numCache>
                <c:formatCode>_(* #,##0.00_);_(* \(#,##0.00\);_(* "-"??_);_(@_)</c:formatCode>
                <c:ptCount val="6"/>
                <c:pt idx="0">
                  <c:v>7.5820165133742794</c:v>
                </c:pt>
                <c:pt idx="1">
                  <c:v>50.612028274624841</c:v>
                </c:pt>
                <c:pt idx="2">
                  <c:v>39.445511662850336</c:v>
                </c:pt>
                <c:pt idx="3">
                  <c:v>29.421456536531263</c:v>
                </c:pt>
                <c:pt idx="4">
                  <c:v>17.13363963726157</c:v>
                </c:pt>
                <c:pt idx="5">
                  <c:v>15.683210764395177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D-4851-AA97-AF592443C758}"/>
            </c:ext>
          </c:extLst>
        </c:ser>
        <c:ser>
          <c:idx val="1"/>
          <c:order val="1"/>
          <c:tx>
            <c:strRef>
              <c:f>Charts_Year_Abs!$E$44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Charts_Year_Abs!$A$45:$A$50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Charts_Year_Abs!$E$45:$E$50</c:f>
              <c:numCache>
                <c:formatCode>_(* #,##0.00_);_(* \(#,##0.00\);_(* "-"??_);_(@_)</c:formatCode>
                <c:ptCount val="6"/>
                <c:pt idx="0">
                  <c:v>8.2399493031014259</c:v>
                </c:pt>
                <c:pt idx="1">
                  <c:v>52.384143187397463</c:v>
                </c:pt>
                <c:pt idx="2">
                  <c:v>42.241087457725214</c:v>
                </c:pt>
                <c:pt idx="3">
                  <c:v>33.47499131985149</c:v>
                </c:pt>
                <c:pt idx="4">
                  <c:v>21.085614324838616</c:v>
                </c:pt>
                <c:pt idx="5">
                  <c:v>18.52241307980545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D-4851-AA97-AF592443C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9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rgbClr val="C00000"/>
                    </a:solidFill>
                  </a:rPr>
                  <a:t>Fig 5: Collection per kWh (₦) by Customer's</a:t>
                </a:r>
                <a:r>
                  <a:rPr lang="en-GB" b="1" baseline="0">
                    <a:solidFill>
                      <a:srgbClr val="C00000"/>
                    </a:solidFill>
                  </a:rPr>
                  <a:t> </a:t>
                </a:r>
                <a:r>
                  <a:rPr lang="en-GB" b="1">
                    <a:solidFill>
                      <a:srgbClr val="C00000"/>
                    </a:solidFill>
                  </a:rPr>
                  <a:t>Band 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600847970926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226474899426502"/>
          <c:y val="0.13174157076519274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Charts_Year_Share!$D$2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Charts_Year_Share!$A$5:$A$10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Charts_Year_Share!$D$5:$D$10</c:f>
              <c:numCache>
                <c:formatCode>0.00%</c:formatCode>
                <c:ptCount val="6"/>
                <c:pt idx="0">
                  <c:v>1.4671692950784172E-3</c:v>
                </c:pt>
                <c:pt idx="1">
                  <c:v>0.28897756029440314</c:v>
                </c:pt>
                <c:pt idx="2">
                  <c:v>0.16994120038802793</c:v>
                </c:pt>
                <c:pt idx="3">
                  <c:v>0.21472554817346184</c:v>
                </c:pt>
                <c:pt idx="4">
                  <c:v>0.22816453842524986</c:v>
                </c:pt>
                <c:pt idx="5">
                  <c:v>9.6723983423778817E-2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5-4F2B-9E79-651356248111}"/>
            </c:ext>
          </c:extLst>
        </c:ser>
        <c:ser>
          <c:idx val="1"/>
          <c:order val="1"/>
          <c:tx>
            <c:strRef>
              <c:f>Charts_Year_Share!$E$2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Charts_Year_Share!$A$5:$A$10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Charts_Year_Share!$E$5:$E$10</c:f>
              <c:numCache>
                <c:formatCode>0.00%</c:formatCode>
                <c:ptCount val="6"/>
                <c:pt idx="0">
                  <c:v>1.4567853653425754E-3</c:v>
                </c:pt>
                <c:pt idx="1">
                  <c:v>0.33803170797838133</c:v>
                </c:pt>
                <c:pt idx="2">
                  <c:v>0.16651554324701201</c:v>
                </c:pt>
                <c:pt idx="3">
                  <c:v>0.20300770865229367</c:v>
                </c:pt>
                <c:pt idx="4">
                  <c:v>0.20108538102164875</c:v>
                </c:pt>
                <c:pt idx="5">
                  <c:v>8.9902873735321909E-2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5-4F2B-9E79-6513562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30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chemeClr val="accent6">
                        <a:lumMod val="50000"/>
                      </a:schemeClr>
                    </a:solidFill>
                  </a:rPr>
                  <a:t>Fig 1: Energy Billed (KWh) to Customers by Band</a:t>
                </a:r>
              </a:p>
            </c:rich>
          </c:tx>
          <c:layout>
            <c:manualLayout>
              <c:xMode val="edge"/>
              <c:yMode val="edge"/>
              <c:x val="0.3470571556963109"/>
              <c:y val="3.808668405878582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566177886672939"/>
          <c:y val="0.17799218896709432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Charts_Year_Share!$D$15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Charts_Year_Share!$A$16:$A$21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Charts_Year_Share!$D$16:$D$21</c:f>
              <c:numCache>
                <c:formatCode>0.00%</c:formatCode>
                <c:ptCount val="6"/>
                <c:pt idx="0">
                  <c:v>3.9925423166880045E-4</c:v>
                </c:pt>
                <c:pt idx="1">
                  <c:v>0.36657511040582991</c:v>
                </c:pt>
                <c:pt idx="2">
                  <c:v>0.19977213154296336</c:v>
                </c:pt>
                <c:pt idx="3">
                  <c:v>0.21302905164375202</c:v>
                </c:pt>
                <c:pt idx="4">
                  <c:v>0.15280567196422792</c:v>
                </c:pt>
                <c:pt idx="5">
                  <c:v>6.7418780211558074E-2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E-4B07-B8A0-91A95ACB7C26}"/>
            </c:ext>
          </c:extLst>
        </c:ser>
        <c:ser>
          <c:idx val="1"/>
          <c:order val="1"/>
          <c:tx>
            <c:strRef>
              <c:f>Charts_Year_Share!$E$15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Charts_Year_Share!$A$16:$A$21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Charts_Year_Share!$E$16:$E$21</c:f>
              <c:numCache>
                <c:formatCode>0.00%</c:formatCode>
                <c:ptCount val="6"/>
                <c:pt idx="0">
                  <c:v>4.2229745507550638E-4</c:v>
                </c:pt>
                <c:pt idx="1">
                  <c:v>0.40343173883658828</c:v>
                </c:pt>
                <c:pt idx="2">
                  <c:v>0.18300548632669753</c:v>
                </c:pt>
                <c:pt idx="3">
                  <c:v>0.20739205120222903</c:v>
                </c:pt>
                <c:pt idx="4">
                  <c:v>0.14108997571997758</c:v>
                </c:pt>
                <c:pt idx="5">
                  <c:v>6.4658450459431804E-2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E-4B07-B8A0-91A95ACB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30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rgbClr val="002060"/>
                    </a:solidFill>
                  </a:rPr>
                  <a:t>Fig 2: Energy Billed (</a:t>
                </a:r>
                <a:r>
                  <a:rPr lang="en-GB" b="1">
                    <a:solidFill>
                      <a:srgbClr val="00206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₦</a:t>
                </a:r>
                <a:r>
                  <a:rPr lang="en-GB" b="1">
                    <a:solidFill>
                      <a:srgbClr val="002060"/>
                    </a:solidFill>
                  </a:rPr>
                  <a:t>) to Customers by Band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298778420314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2415435354789"/>
          <c:y val="0.16327079749524845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9918691862596E-2"/>
          <c:y val="0.14250967593751179"/>
          <c:w val="0.914361144397843"/>
          <c:h val="0.82750177406471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Charts_Year_Share!$D$25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Charts_Year_Share!$A$26:$A$31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Charts_Year_Share!$D$26:$D$31</c:f>
              <c:numCache>
                <c:formatCode>0.00%</c:formatCode>
                <c:ptCount val="6"/>
                <c:pt idx="0">
                  <c:v>3.3623758593291251E-4</c:v>
                </c:pt>
                <c:pt idx="1">
                  <c:v>0.44207826756170071</c:v>
                </c:pt>
                <c:pt idx="2">
                  <c:v>0.20261779223054741</c:v>
                </c:pt>
                <c:pt idx="3">
                  <c:v>0.19095419015888418</c:v>
                </c:pt>
                <c:pt idx="4">
                  <c:v>0.11816233885953759</c:v>
                </c:pt>
                <c:pt idx="5">
                  <c:v>4.5851173603397175E-2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B38-BF8C-8D1BBE4D3337}"/>
            </c:ext>
          </c:extLst>
        </c:ser>
        <c:ser>
          <c:idx val="1"/>
          <c:order val="1"/>
          <c:tx>
            <c:strRef>
              <c:f>Charts_Year_Share!$E$25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Charts_Year_Share!$A$26:$A$31</c:f>
              <c:strCache>
                <c:ptCount val="6"/>
                <c:pt idx="0">
                  <c:v>Lifeline</c:v>
                </c:pt>
                <c:pt idx="1">
                  <c:v>Band A</c:v>
                </c:pt>
                <c:pt idx="2">
                  <c:v>Band B</c:v>
                </c:pt>
                <c:pt idx="3">
                  <c:v>Band C</c:v>
                </c:pt>
                <c:pt idx="4">
                  <c:v>Band D</c:v>
                </c:pt>
                <c:pt idx="5">
                  <c:v>Band E</c:v>
                </c:pt>
              </c:strCache>
            </c:strRef>
          </c:cat>
          <c:val>
            <c:numRef>
              <c:f>Charts_Year_Share!$E$26:$E$31</c:f>
              <c:numCache>
                <c:formatCode>0.00%</c:formatCode>
                <c:ptCount val="6"/>
                <c:pt idx="0">
                  <c:v>3.2049366959861851E-4</c:v>
                </c:pt>
                <c:pt idx="1">
                  <c:v>0.47277731594620181</c:v>
                </c:pt>
                <c:pt idx="2">
                  <c:v>0.18779724414512958</c:v>
                </c:pt>
                <c:pt idx="3">
                  <c:v>0.18143971228410738</c:v>
                </c:pt>
                <c:pt idx="4">
                  <c:v>0.1132051287843953</c:v>
                </c:pt>
                <c:pt idx="5">
                  <c:v>4.446010517056722E-2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B38-BF8C-8D1BBE4D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9"/>
        <c:axId val="676942056"/>
        <c:axId val="676947960"/>
      </c:barChart>
      <c:catAx>
        <c:axId val="67694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utura Bk" panose="020B0502020204020303" pitchFamily="34" charset="0"/>
                <a:ea typeface="Futura" panose="02020800000000000000" pitchFamily="18" charset="0"/>
                <a:cs typeface="Futura" panose="02020800000000000000" pitchFamily="18" charset="0"/>
              </a:defRPr>
            </a:pPr>
            <a:endParaRPr lang="en-US"/>
          </a:p>
        </c:txPr>
        <c:crossAx val="676947960"/>
        <c:crosses val="autoZero"/>
        <c:auto val="1"/>
        <c:lblAlgn val="ctr"/>
        <c:lblOffset val="100"/>
        <c:noMultiLvlLbl val="0"/>
      </c:catAx>
      <c:valAx>
        <c:axId val="67694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Futura Bk" panose="020B0502020204020303" pitchFamily="34" charset="0"/>
                    <a:ea typeface="Futura" panose="02020800000000000000" pitchFamily="18" charset="0"/>
                    <a:cs typeface="Futura" panose="02020800000000000000" pitchFamily="18" charset="0"/>
                  </a:defRPr>
                </a:pP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</a:rPr>
                  <a:t>Fig 3: Revenue Collection (</a:t>
                </a: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₦</a:t>
                </a:r>
                <a:r>
                  <a:rPr lang="en-GB" b="1">
                    <a:solidFill>
                      <a:schemeClr val="accent2">
                        <a:lumMod val="50000"/>
                      </a:schemeClr>
                    </a:solidFill>
                  </a:rPr>
                  <a:t>) from Customer  by Band </a:t>
                </a:r>
              </a:p>
            </c:rich>
          </c:tx>
          <c:layout>
            <c:manualLayout>
              <c:xMode val="edge"/>
              <c:yMode val="edge"/>
              <c:x val="0.35385121544123943"/>
              <c:y val="3.808600847970926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rgbClr val="00B050"/>
                  </a:solidFill>
                  <a:latin typeface="Futura Bk" panose="020B0502020204020303" pitchFamily="34" charset="0"/>
                  <a:ea typeface="Futura" panose="02020800000000000000" pitchFamily="18" charset="0"/>
                  <a:cs typeface="Futura" panose="02020800000000000000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676942056"/>
        <c:crosses val="autoZero"/>
        <c:crossBetween val="between"/>
      </c:valAx>
      <c:spPr>
        <a:solidFill>
          <a:srgbClr val="F4F2F2">
            <a:alpha val="25098"/>
          </a:srgbClr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91736029380296147"/>
          <c:y val="0.19328003230365426"/>
          <c:w val="6.1251925875203277E-2"/>
          <c:h val="0.2440247443461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Bk" panose="020B0502020204020303" pitchFamily="34" charset="0"/>
              <a:ea typeface="Futura" panose="02020800000000000000" pitchFamily="18" charset="0"/>
              <a:cs typeface="Futura" panose="02020800000000000000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Futura Bk" panose="020B0502020204020303" pitchFamily="34" charset="0"/>
          <a:ea typeface="Futura" panose="02020800000000000000" pitchFamily="18" charset="0"/>
          <a:cs typeface="Futura" panose="020208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714375</xdr:colOff>
          <xdr:row>1</xdr:row>
          <xdr:rowOff>161925</xdr:rowOff>
        </xdr:from>
        <xdr:to>
          <xdr:col>8</xdr:col>
          <xdr:colOff>2200275</xdr:colOff>
          <xdr:row>10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0</xdr:row>
      <xdr:rowOff>104775</xdr:rowOff>
    </xdr:from>
    <xdr:to>
      <xdr:col>1</xdr:col>
      <xdr:colOff>1171575</xdr:colOff>
      <xdr:row>0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1514475" y="104775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123830</xdr:colOff>
      <xdr:row>2</xdr:row>
      <xdr:rowOff>61913</xdr:rowOff>
    </xdr:from>
    <xdr:to>
      <xdr:col>10</xdr:col>
      <xdr:colOff>1123950</xdr:colOff>
      <xdr:row>11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12</xdr:row>
      <xdr:rowOff>28574</xdr:rowOff>
    </xdr:from>
    <xdr:to>
      <xdr:col>10</xdr:col>
      <xdr:colOff>1114420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22</xdr:row>
      <xdr:rowOff>47625</xdr:rowOff>
    </xdr:from>
    <xdr:to>
      <xdr:col>10</xdr:col>
      <xdr:colOff>1114420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52</xdr:row>
      <xdr:rowOff>66675</xdr:rowOff>
    </xdr:from>
    <xdr:to>
      <xdr:col>10</xdr:col>
      <xdr:colOff>1104895</xdr:colOff>
      <xdr:row>61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32</xdr:row>
      <xdr:rowOff>38100</xdr:rowOff>
    </xdr:from>
    <xdr:to>
      <xdr:col>10</xdr:col>
      <xdr:colOff>1114420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42</xdr:row>
      <xdr:rowOff>47625</xdr:rowOff>
    </xdr:from>
    <xdr:to>
      <xdr:col>10</xdr:col>
      <xdr:colOff>1114420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123830</xdr:colOff>
      <xdr:row>2</xdr:row>
      <xdr:rowOff>138113</xdr:rowOff>
    </xdr:from>
    <xdr:to>
      <xdr:col>10</xdr:col>
      <xdr:colOff>1123950</xdr:colOff>
      <xdr:row>11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13</xdr:row>
      <xdr:rowOff>133349</xdr:rowOff>
    </xdr:from>
    <xdr:to>
      <xdr:col>10</xdr:col>
      <xdr:colOff>1123945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23</xdr:row>
      <xdr:rowOff>133350</xdr:rowOff>
    </xdr:from>
    <xdr:to>
      <xdr:col>10</xdr:col>
      <xdr:colOff>1123945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U102"/>
  <sheetViews>
    <sheetView view="pageBreakPreview" zoomScaleNormal="100" zoomScaleSheetLayoutView="100" zoomScalePageLayoutView="70" workbookViewId="0">
      <selection sqref="A1:I1"/>
    </sheetView>
  </sheetViews>
  <sheetFormatPr defaultColWidth="9.140625" defaultRowHeight="12" customHeight="1" x14ac:dyDescent="0.2"/>
  <cols>
    <col min="1" max="1" width="9.140625" style="1" customWidth="1"/>
    <col min="2" max="2" width="24.28515625" style="1" customWidth="1"/>
    <col min="3" max="3" width="28.140625" style="1" customWidth="1"/>
    <col min="4" max="4" width="7.140625" style="1" customWidth="1"/>
    <col min="5" max="5" width="6.28515625" style="1" customWidth="1"/>
    <col min="6" max="6" width="26" style="1" customWidth="1"/>
    <col min="7" max="7" width="33.7109375" style="1" customWidth="1"/>
    <col min="8" max="8" width="13.7109375" style="1" customWidth="1"/>
    <col min="9" max="9" width="34.7109375" style="1" customWidth="1"/>
    <col min="10" max="10" width="3.140625" style="1" customWidth="1"/>
    <col min="11" max="11" width="9.140625" style="1"/>
    <col min="12" max="12" width="7.85546875" style="1" customWidth="1"/>
    <col min="13" max="18" width="9.140625" style="1" hidden="1" customWidth="1"/>
    <col min="19" max="19" width="9.140625" style="1"/>
    <col min="20" max="20" width="5.28515625" style="1" customWidth="1"/>
    <col min="21" max="21" width="9.140625" style="1" hidden="1" customWidth="1"/>
    <col min="22" max="16384" width="9.140625" style="1"/>
  </cols>
  <sheetData>
    <row r="1" spans="1:9" ht="35.25" customHeight="1" thickTop="1" thickBot="1" x14ac:dyDescent="0.25">
      <c r="A1" s="190" t="s">
        <v>115</v>
      </c>
      <c r="B1" s="191"/>
      <c r="C1" s="191"/>
      <c r="D1" s="191"/>
      <c r="E1" s="191"/>
      <c r="F1" s="191"/>
      <c r="G1" s="191"/>
      <c r="H1" s="191"/>
      <c r="I1" s="192"/>
    </row>
    <row r="2" spans="1:9" ht="18" customHeight="1" thickTop="1" x14ac:dyDescent="0.2">
      <c r="A2" s="193" t="s">
        <v>0</v>
      </c>
      <c r="B2" s="194"/>
      <c r="C2" s="194"/>
      <c r="D2" s="194"/>
      <c r="E2" s="195"/>
      <c r="F2" s="2"/>
      <c r="G2" s="2"/>
      <c r="H2" s="2"/>
      <c r="I2" s="2"/>
    </row>
    <row r="3" spans="1:9" ht="18" customHeight="1" x14ac:dyDescent="0.2">
      <c r="A3" s="204"/>
      <c r="B3" s="204"/>
      <c r="C3" s="204"/>
      <c r="D3" s="204"/>
      <c r="E3" s="204"/>
      <c r="F3" s="2"/>
      <c r="G3" s="2"/>
      <c r="H3" s="2"/>
      <c r="I3" s="2"/>
    </row>
    <row r="4" spans="1:9" s="4" customFormat="1" ht="18" x14ac:dyDescent="0.25">
      <c r="A4" s="196"/>
      <c r="B4" s="196"/>
      <c r="C4" s="196"/>
      <c r="D4" s="196"/>
      <c r="E4" s="196"/>
      <c r="F4" s="3"/>
      <c r="G4" s="3"/>
      <c r="H4" s="3"/>
    </row>
    <row r="5" spans="1:9" ht="12" customHeight="1" x14ac:dyDescent="0.2">
      <c r="B5" s="5"/>
      <c r="C5" s="5"/>
      <c r="D5" s="5"/>
      <c r="E5" s="5"/>
      <c r="F5" s="5"/>
      <c r="G5" s="5"/>
      <c r="H5" s="5"/>
      <c r="I5" s="5"/>
    </row>
    <row r="6" spans="1:9" ht="12" customHeight="1" x14ac:dyDescent="0.2">
      <c r="B6" s="270" t="s">
        <v>76</v>
      </c>
      <c r="C6" s="198" t="s">
        <v>55</v>
      </c>
      <c r="F6" s="211" t="s">
        <v>76</v>
      </c>
      <c r="G6" s="208" t="s">
        <v>127</v>
      </c>
      <c r="H6" s="36"/>
      <c r="I6" s="5"/>
    </row>
    <row r="7" spans="1:9" ht="12" customHeight="1" x14ac:dyDescent="0.2">
      <c r="B7" s="271"/>
      <c r="C7" s="199"/>
      <c r="F7" s="211"/>
      <c r="G7" s="209"/>
      <c r="H7" s="36"/>
      <c r="I7" s="5"/>
    </row>
    <row r="8" spans="1:9" ht="12" customHeight="1" x14ac:dyDescent="0.2">
      <c r="B8" s="271"/>
      <c r="C8" s="199"/>
      <c r="F8" s="211"/>
      <c r="G8" s="209"/>
      <c r="H8" s="36"/>
      <c r="I8" s="5"/>
    </row>
    <row r="9" spans="1:9" ht="12" customHeight="1" thickBot="1" x14ac:dyDescent="0.25">
      <c r="B9" s="272"/>
      <c r="C9" s="200"/>
      <c r="F9" s="211"/>
      <c r="G9" s="210"/>
      <c r="H9" s="5"/>
      <c r="I9" s="5"/>
    </row>
    <row r="10" spans="1:9" ht="12" customHeight="1" thickTop="1" x14ac:dyDescent="0.2">
      <c r="E10" s="5"/>
      <c r="F10" s="5"/>
      <c r="G10" s="5"/>
      <c r="H10" s="5"/>
    </row>
    <row r="11" spans="1:9" ht="12" customHeight="1" x14ac:dyDescent="0.2">
      <c r="E11" s="5"/>
      <c r="F11" s="5"/>
      <c r="G11" s="5"/>
      <c r="H11" s="5"/>
    </row>
    <row r="12" spans="1:9" ht="12" customHeight="1" x14ac:dyDescent="0.2">
      <c r="E12" s="5"/>
      <c r="F12" s="5"/>
      <c r="G12" s="5"/>
      <c r="H12" s="5"/>
    </row>
    <row r="13" spans="1:9" ht="12" customHeight="1" x14ac:dyDescent="0.2">
      <c r="E13" s="5"/>
      <c r="F13" s="5"/>
      <c r="G13" s="5"/>
      <c r="H13" s="5"/>
    </row>
    <row r="14" spans="1:9" ht="12" customHeight="1" x14ac:dyDescent="0.2">
      <c r="E14" s="5"/>
      <c r="F14" s="5"/>
      <c r="G14" s="5"/>
      <c r="H14" s="5"/>
    </row>
    <row r="15" spans="1:9" ht="12.75" customHeight="1" x14ac:dyDescent="0.2">
      <c r="E15" s="5"/>
      <c r="G15" s="33"/>
      <c r="H15" s="33"/>
    </row>
    <row r="16" spans="1:9" ht="12" customHeight="1" x14ac:dyDescent="0.2">
      <c r="C16" s="5"/>
      <c r="D16" s="5"/>
      <c r="E16" s="6"/>
      <c r="F16" s="34"/>
      <c r="G16" s="33"/>
      <c r="H16" s="33"/>
    </row>
    <row r="17" spans="2:9" ht="12" customHeight="1" x14ac:dyDescent="0.2">
      <c r="B17" s="197" t="s">
        <v>76</v>
      </c>
      <c r="C17" s="201" t="s">
        <v>128</v>
      </c>
      <c r="D17" s="6"/>
      <c r="F17" s="205" t="s">
        <v>76</v>
      </c>
      <c r="G17" s="212" t="s">
        <v>129</v>
      </c>
      <c r="H17" s="37"/>
      <c r="I17" s="218" t="s">
        <v>81</v>
      </c>
    </row>
    <row r="18" spans="2:9" ht="12" customHeight="1" thickBot="1" x14ac:dyDescent="0.25">
      <c r="B18" s="197"/>
      <c r="C18" s="202"/>
      <c r="D18" s="6"/>
      <c r="F18" s="206"/>
      <c r="G18" s="213"/>
      <c r="H18" s="37"/>
      <c r="I18" s="219"/>
    </row>
    <row r="19" spans="2:9" ht="12" customHeight="1" thickTop="1" x14ac:dyDescent="0.2">
      <c r="B19" s="197"/>
      <c r="C19" s="202"/>
      <c r="D19" s="6"/>
      <c r="F19" s="206"/>
      <c r="G19" s="184"/>
      <c r="H19" s="37"/>
      <c r="I19" s="185"/>
    </row>
    <row r="20" spans="2:9" ht="12" customHeight="1" x14ac:dyDescent="0.2">
      <c r="B20" s="197"/>
      <c r="C20" s="202"/>
      <c r="D20" s="6"/>
      <c r="F20" s="206"/>
      <c r="G20" s="214" t="s">
        <v>126</v>
      </c>
      <c r="H20" s="37"/>
      <c r="I20" s="216" t="s">
        <v>82</v>
      </c>
    </row>
    <row r="21" spans="2:9" ht="12" customHeight="1" thickBot="1" x14ac:dyDescent="0.25">
      <c r="B21" s="197"/>
      <c r="C21" s="203"/>
      <c r="D21" s="6"/>
      <c r="F21" s="207"/>
      <c r="G21" s="215"/>
      <c r="H21" s="37"/>
      <c r="I21" s="217"/>
    </row>
    <row r="22" spans="2:9" ht="12" customHeight="1" thickTop="1" x14ac:dyDescent="0.2">
      <c r="F22" s="34"/>
      <c r="G22" s="33"/>
      <c r="H22" s="33"/>
    </row>
    <row r="23" spans="2:9" ht="12" customHeight="1" x14ac:dyDescent="0.2">
      <c r="F23" s="34"/>
      <c r="G23" s="35"/>
      <c r="H23" s="35"/>
    </row>
    <row r="78" ht="11.25" customHeight="1" x14ac:dyDescent="0.2"/>
    <row r="79" ht="12" hidden="1" customHeight="1" x14ac:dyDescent="0.2"/>
    <row r="80" ht="12" hidden="1" customHeight="1" x14ac:dyDescent="0.2"/>
    <row r="81" ht="12" hidden="1" customHeight="1" x14ac:dyDescent="0.2"/>
    <row r="82" ht="12" hidden="1" customHeight="1" x14ac:dyDescent="0.2"/>
    <row r="83" ht="12" hidden="1" customHeight="1" x14ac:dyDescent="0.2"/>
    <row r="84" ht="12" hidden="1" customHeight="1" x14ac:dyDescent="0.2"/>
    <row r="85" ht="12" hidden="1" customHeight="1" x14ac:dyDescent="0.2"/>
    <row r="86" ht="12" hidden="1" customHeight="1" x14ac:dyDescent="0.2"/>
    <row r="87" ht="12" hidden="1" customHeight="1" x14ac:dyDescent="0.2"/>
    <row r="88" ht="12" hidden="1" customHeight="1" x14ac:dyDescent="0.2"/>
    <row r="89" ht="12" hidden="1" customHeight="1" x14ac:dyDescent="0.2"/>
    <row r="90" ht="12" hidden="1" customHeight="1" x14ac:dyDescent="0.2"/>
    <row r="91" ht="12" hidden="1" customHeight="1" x14ac:dyDescent="0.2"/>
    <row r="92" ht="12" hidden="1" customHeight="1" x14ac:dyDescent="0.2"/>
    <row r="93" ht="12" hidden="1" customHeight="1" x14ac:dyDescent="0.2"/>
    <row r="94" ht="12" hidden="1" customHeight="1" x14ac:dyDescent="0.2"/>
    <row r="95" ht="12" hidden="1" customHeight="1" x14ac:dyDescent="0.2"/>
    <row r="96" ht="12" hidden="1" customHeight="1" x14ac:dyDescent="0.2"/>
    <row r="97" ht="12" hidden="1" customHeight="1" x14ac:dyDescent="0.2"/>
    <row r="98" ht="12" hidden="1" customHeight="1" x14ac:dyDescent="0.2"/>
    <row r="99" ht="12" hidden="1" customHeight="1" x14ac:dyDescent="0.2"/>
    <row r="100" ht="12" hidden="1" customHeight="1" x14ac:dyDescent="0.2"/>
    <row r="101" ht="12" hidden="1" customHeight="1" x14ac:dyDescent="0.2"/>
    <row r="102" ht="12" hidden="1" customHeight="1" x14ac:dyDescent="0.2"/>
  </sheetData>
  <mergeCells count="15">
    <mergeCell ref="A1:I1"/>
    <mergeCell ref="A2:E2"/>
    <mergeCell ref="A4:E4"/>
    <mergeCell ref="B6:B9"/>
    <mergeCell ref="B17:B21"/>
    <mergeCell ref="C6:C9"/>
    <mergeCell ref="C17:C21"/>
    <mergeCell ref="A3:E3"/>
    <mergeCell ref="F17:F21"/>
    <mergeCell ref="G6:G9"/>
    <mergeCell ref="F6:F9"/>
    <mergeCell ref="G17:G18"/>
    <mergeCell ref="G20:G21"/>
    <mergeCell ref="I20:I21"/>
    <mergeCell ref="I17:I18"/>
  </mergeCells>
  <hyperlinks>
    <hyperlink ref="G6" location="'TCN-Transmission Loss'!A1" display="Transmission Loss" xr:uid="{00000000-0004-0000-0000-000000000000}"/>
    <hyperlink ref="C17" location="'NBET-GenCo Payment'!A1" display="Payment to GenCos" xr:uid="{00000000-0004-0000-0000-000001000000}"/>
    <hyperlink ref="C6:C9" location="'Energy Billed (KWh) by Bands'!A1" display="Energy Billed to Customers by Tariff Band" xr:uid="{00000000-0004-0000-0000-000002000000}"/>
    <hyperlink ref="G6:G8" location="'Billing (Naira) by Bands'!A1" display="Billings (₦) to Customers by Band" xr:uid="{00000000-0004-0000-0000-000003000000}"/>
    <hyperlink ref="C17:C21" location="'Collection (Naira) by Bands'!A1" display="Revenue Collection (₦) by Customers' Tariff Band" xr:uid="{00000000-0004-0000-0000-000004000000}"/>
    <hyperlink ref="G17" location="'DisCos-billings'!A1" display="Billings" xr:uid="{00000000-0004-0000-0000-000005000000}"/>
    <hyperlink ref="I17" location="Charts_Year_Abs!A1" display="Charts_Year_Absolute" xr:uid="{77F38A40-20B3-479D-B149-FB9E6C9964C9}"/>
    <hyperlink ref="I20" location="Charts_Year_Share!A1" display="Charts_Year_Share" xr:uid="{91B3966D-292E-4F79-8241-663E0746CF84}"/>
    <hyperlink ref="G17:G18" location="'Yearly Aggregate'!A1" display="Yearly Aggregated" xr:uid="{9693CAE9-ECB7-4831-BA09-3505307E21EF}"/>
    <hyperlink ref="G20:G21" location="'Bands Aggregate'!A1" display="Bands Aggregate" xr:uid="{BE88E2AF-EEC7-4243-859E-751187BF51BF}"/>
    <hyperlink ref="G6:G9" location="'Billing (Naira) by Band'!A1" display="Billings (₦) by Customers' Tariff Band" xr:uid="{8FA46EEE-3066-4BD6-BCE5-51D216C95FEB}"/>
  </hyperlinks>
  <printOptions horizontalCentered="1"/>
  <pageMargins left="0.78740157480314965" right="0.78740157480314965" top="0.78740157480314965" bottom="0.78740157480314965" header="0.39370078740157483" footer="0.39370078740157483"/>
  <pageSetup paperSize="510" scale="64" orientation="landscape" r:id="rId1"/>
  <headerFooter>
    <oddHeader xml:space="preserve">&amp;C&amp;"Book Antiqua,Bold"&amp;12&amp;KC00000
</oddHeader>
  </headerFooter>
  <drawing r:id="rId2"/>
  <legacyDrawing r:id="rId3"/>
  <oleObjects>
    <mc:AlternateContent xmlns:mc="http://schemas.openxmlformats.org/markup-compatibility/2006">
      <mc:Choice Requires="x14">
        <oleObject progId="CorelDRAW.Graphic.12" shapeId="1025" r:id="rId4">
          <objectPr defaultSize="0" autoPict="0" r:id="rId5">
            <anchor moveWithCells="1" sizeWithCells="1">
              <from>
                <xdr:col>8</xdr:col>
                <xdr:colOff>714375</xdr:colOff>
                <xdr:row>1</xdr:row>
                <xdr:rowOff>161925</xdr:rowOff>
              </from>
              <to>
                <xdr:col>8</xdr:col>
                <xdr:colOff>2200275</xdr:colOff>
                <xdr:row>10</xdr:row>
                <xdr:rowOff>38100</xdr:rowOff>
              </to>
            </anchor>
          </objectPr>
        </oleObject>
      </mc:Choice>
      <mc:Fallback>
        <oleObject progId="CorelDRAW.Graphic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C328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defaultColWidth="24.28515625" defaultRowHeight="11.45" customHeight="1" x14ac:dyDescent="0.25"/>
  <cols>
    <col min="1" max="1" width="26.7109375" style="48" bestFit="1" customWidth="1"/>
    <col min="2" max="2" width="15.28515625" style="48" customWidth="1"/>
    <col min="3" max="13" width="12.5703125" style="46" customWidth="1"/>
    <col min="14" max="28" width="12.7109375" style="46" customWidth="1"/>
    <col min="29" max="29" width="15" style="46" customWidth="1"/>
    <col min="30" max="16384" width="24.28515625" style="8"/>
  </cols>
  <sheetData>
    <row r="1" spans="1:29" ht="20.25" customHeight="1" thickBot="1" x14ac:dyDescent="0.3">
      <c r="A1" s="139" t="s">
        <v>112</v>
      </c>
      <c r="B1" s="140" t="s">
        <v>113</v>
      </c>
      <c r="F1" s="57"/>
      <c r="H1" s="57"/>
      <c r="N1" s="5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220" t="s">
        <v>86</v>
      </c>
      <c r="AC1" s="137" t="s">
        <v>38</v>
      </c>
    </row>
    <row r="2" spans="1:29" ht="12.75" customHeight="1" thickTop="1" thickBot="1" x14ac:dyDescent="0.3">
      <c r="A2" s="225" t="s">
        <v>110</v>
      </c>
      <c r="B2" s="226"/>
      <c r="C2" s="136" t="s">
        <v>57</v>
      </c>
      <c r="D2" s="136" t="s">
        <v>58</v>
      </c>
      <c r="E2" s="136" t="s">
        <v>59</v>
      </c>
      <c r="F2" s="136" t="s">
        <v>60</v>
      </c>
      <c r="G2" s="136" t="s">
        <v>61</v>
      </c>
      <c r="H2" s="136" t="s">
        <v>62</v>
      </c>
      <c r="I2" s="136" t="s">
        <v>63</v>
      </c>
      <c r="J2" s="136" t="s">
        <v>64</v>
      </c>
      <c r="K2" s="136" t="s">
        <v>65</v>
      </c>
      <c r="L2" s="136" t="s">
        <v>67</v>
      </c>
      <c r="M2" s="136" t="s">
        <v>66</v>
      </c>
      <c r="N2" s="136" t="s">
        <v>72</v>
      </c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221"/>
      <c r="AC2" s="47">
        <v>2022</v>
      </c>
    </row>
    <row r="3" spans="1:29" ht="7.5" customHeight="1" thickTop="1" x14ac:dyDescent="0.25">
      <c r="AC3" s="71"/>
    </row>
    <row r="4" spans="1:29" ht="11.45" customHeight="1" x14ac:dyDescent="0.25">
      <c r="A4" s="223" t="s">
        <v>87</v>
      </c>
      <c r="B4" s="224"/>
      <c r="C4" s="72" t="s">
        <v>88</v>
      </c>
      <c r="D4" s="72" t="s">
        <v>88</v>
      </c>
      <c r="E4" s="72" t="s">
        <v>88</v>
      </c>
      <c r="F4" s="72" t="s">
        <v>88</v>
      </c>
      <c r="G4" s="72" t="s">
        <v>88</v>
      </c>
      <c r="H4" s="72" t="s">
        <v>88</v>
      </c>
      <c r="I4" s="72" t="s">
        <v>88</v>
      </c>
      <c r="J4" s="72" t="s">
        <v>88</v>
      </c>
      <c r="K4" s="72" t="s">
        <v>88</v>
      </c>
      <c r="L4" s="72" t="s">
        <v>88</v>
      </c>
      <c r="M4" s="72" t="s">
        <v>88</v>
      </c>
      <c r="N4" s="72" t="s">
        <v>88</v>
      </c>
      <c r="O4" s="72" t="s">
        <v>88</v>
      </c>
      <c r="P4" s="72" t="s">
        <v>88</v>
      </c>
      <c r="Q4" s="72" t="s">
        <v>88</v>
      </c>
      <c r="R4" s="72" t="s">
        <v>88</v>
      </c>
      <c r="S4" s="72" t="s">
        <v>88</v>
      </c>
      <c r="T4" s="72" t="s">
        <v>88</v>
      </c>
      <c r="U4" s="72" t="s">
        <v>88</v>
      </c>
      <c r="V4" s="72" t="s">
        <v>88</v>
      </c>
      <c r="W4" s="72" t="s">
        <v>88</v>
      </c>
      <c r="X4" s="72" t="s">
        <v>88</v>
      </c>
      <c r="Y4" s="72" t="s">
        <v>88</v>
      </c>
      <c r="Z4" s="72" t="s">
        <v>88</v>
      </c>
      <c r="AA4" s="72" t="s">
        <v>88</v>
      </c>
      <c r="AB4" s="72" t="s">
        <v>88</v>
      </c>
      <c r="AC4" s="72" t="s">
        <v>88</v>
      </c>
    </row>
    <row r="5" spans="1:29" ht="11.25" customHeight="1" x14ac:dyDescent="0.25">
      <c r="A5" s="74" t="s">
        <v>37</v>
      </c>
      <c r="B5" s="74" t="s">
        <v>36</v>
      </c>
      <c r="C5" s="75">
        <v>44136</v>
      </c>
      <c r="D5" s="75">
        <v>44166</v>
      </c>
      <c r="E5" s="75">
        <v>44197</v>
      </c>
      <c r="F5" s="75">
        <v>44228</v>
      </c>
      <c r="G5" s="75">
        <v>44256</v>
      </c>
      <c r="H5" s="75">
        <v>44287</v>
      </c>
      <c r="I5" s="75">
        <v>44317</v>
      </c>
      <c r="J5" s="75">
        <v>44348</v>
      </c>
      <c r="K5" s="75">
        <v>44378</v>
      </c>
      <c r="L5" s="75">
        <v>44409</v>
      </c>
      <c r="M5" s="75">
        <v>44440</v>
      </c>
      <c r="N5" s="75">
        <v>44470</v>
      </c>
      <c r="O5" s="75">
        <v>44501</v>
      </c>
      <c r="P5" s="75">
        <v>44531</v>
      </c>
      <c r="Q5" s="75">
        <v>44562</v>
      </c>
      <c r="R5" s="75">
        <v>44593</v>
      </c>
      <c r="S5" s="75">
        <v>44621</v>
      </c>
      <c r="T5" s="75">
        <v>44652</v>
      </c>
      <c r="U5" s="75">
        <v>44682</v>
      </c>
      <c r="V5" s="75">
        <v>44713</v>
      </c>
      <c r="W5" s="75">
        <v>44743</v>
      </c>
      <c r="X5" s="75">
        <v>44774</v>
      </c>
      <c r="Y5" s="75">
        <v>44805</v>
      </c>
      <c r="Z5" s="75">
        <v>44835</v>
      </c>
      <c r="AA5" s="75">
        <v>44866</v>
      </c>
      <c r="AB5" s="75">
        <v>44896</v>
      </c>
      <c r="AC5" s="98">
        <f>AC2</f>
        <v>2022</v>
      </c>
    </row>
    <row r="6" spans="1:29" ht="11.45" customHeight="1" x14ac:dyDescent="0.25">
      <c r="A6" s="73" t="s">
        <v>3</v>
      </c>
      <c r="B6" s="73" t="s">
        <v>3</v>
      </c>
      <c r="C6" s="78">
        <v>1477</v>
      </c>
      <c r="D6" s="78">
        <v>8764</v>
      </c>
      <c r="E6" s="78">
        <v>21968</v>
      </c>
      <c r="F6" s="78">
        <v>45777</v>
      </c>
      <c r="G6" s="78">
        <v>1473</v>
      </c>
      <c r="H6" s="78">
        <v>826</v>
      </c>
      <c r="I6" s="78">
        <v>850</v>
      </c>
      <c r="J6" s="78">
        <v>1326</v>
      </c>
      <c r="K6" s="79">
        <v>4025</v>
      </c>
      <c r="L6" s="79">
        <v>12257</v>
      </c>
      <c r="M6" s="79">
        <v>6435</v>
      </c>
      <c r="N6" s="80">
        <v>4361</v>
      </c>
      <c r="O6" s="80">
        <v>6526</v>
      </c>
      <c r="P6" s="80">
        <v>10394</v>
      </c>
      <c r="Q6" s="80">
        <v>17689</v>
      </c>
      <c r="R6" s="80">
        <v>9024</v>
      </c>
      <c r="S6" s="80">
        <v>7019</v>
      </c>
      <c r="T6" s="80">
        <v>11800</v>
      </c>
      <c r="U6" s="80">
        <v>4874</v>
      </c>
      <c r="V6" s="80">
        <v>4166</v>
      </c>
      <c r="W6" s="80">
        <v>5928</v>
      </c>
      <c r="X6" s="80">
        <v>6927</v>
      </c>
      <c r="Y6" s="80">
        <v>2197</v>
      </c>
      <c r="Z6" s="80"/>
      <c r="AA6" s="80"/>
      <c r="AB6" s="80"/>
      <c r="AC6" s="90">
        <f t="shared" ref="AC6:AC29" si="0">IF(AC$2=2020,SUM(C6:D6),IF(AC$2=2021,SUM(E6:P6), IF(AC$2=2022,SUM(Q6:AB6))))</f>
        <v>69624</v>
      </c>
    </row>
    <row r="7" spans="1:29" ht="11.45" customHeight="1" x14ac:dyDescent="0.25">
      <c r="A7" s="76" t="s">
        <v>2</v>
      </c>
      <c r="B7" s="76"/>
      <c r="C7" s="81">
        <f>C6</f>
        <v>1477</v>
      </c>
      <c r="D7" s="81">
        <f t="shared" ref="D7:Y7" si="1">D6</f>
        <v>8764</v>
      </c>
      <c r="E7" s="81">
        <f t="shared" si="1"/>
        <v>21968</v>
      </c>
      <c r="F7" s="81">
        <f t="shared" si="1"/>
        <v>45777</v>
      </c>
      <c r="G7" s="81">
        <f t="shared" si="1"/>
        <v>1473</v>
      </c>
      <c r="H7" s="81">
        <f t="shared" si="1"/>
        <v>826</v>
      </c>
      <c r="I7" s="81">
        <f t="shared" si="1"/>
        <v>850</v>
      </c>
      <c r="J7" s="81">
        <f t="shared" si="1"/>
        <v>1326</v>
      </c>
      <c r="K7" s="81">
        <f t="shared" si="1"/>
        <v>4025</v>
      </c>
      <c r="L7" s="81">
        <f t="shared" si="1"/>
        <v>12257</v>
      </c>
      <c r="M7" s="81">
        <f t="shared" si="1"/>
        <v>6435</v>
      </c>
      <c r="N7" s="81">
        <f t="shared" si="1"/>
        <v>4361</v>
      </c>
      <c r="O7" s="81">
        <f t="shared" si="1"/>
        <v>6526</v>
      </c>
      <c r="P7" s="81">
        <f t="shared" si="1"/>
        <v>10394</v>
      </c>
      <c r="Q7" s="81">
        <f t="shared" si="1"/>
        <v>17689</v>
      </c>
      <c r="R7" s="81">
        <f t="shared" si="1"/>
        <v>9024</v>
      </c>
      <c r="S7" s="81">
        <f t="shared" si="1"/>
        <v>7019</v>
      </c>
      <c r="T7" s="81">
        <f t="shared" si="1"/>
        <v>11800</v>
      </c>
      <c r="U7" s="81">
        <f t="shared" si="1"/>
        <v>4874</v>
      </c>
      <c r="V7" s="81">
        <f t="shared" si="1"/>
        <v>4166</v>
      </c>
      <c r="W7" s="81">
        <f t="shared" si="1"/>
        <v>5928</v>
      </c>
      <c r="X7" s="81">
        <f t="shared" si="1"/>
        <v>6927</v>
      </c>
      <c r="Y7" s="81">
        <f t="shared" si="1"/>
        <v>2197</v>
      </c>
      <c r="Z7" s="81"/>
      <c r="AA7" s="81"/>
      <c r="AB7" s="81"/>
      <c r="AC7" s="100">
        <f t="shared" si="0"/>
        <v>69624</v>
      </c>
    </row>
    <row r="8" spans="1:29" ht="11.45" customHeight="1" x14ac:dyDescent="0.25">
      <c r="A8" s="73" t="s">
        <v>6</v>
      </c>
      <c r="B8" s="73" t="s">
        <v>21</v>
      </c>
      <c r="C8" s="78">
        <v>53135822</v>
      </c>
      <c r="D8" s="78">
        <v>55508433</v>
      </c>
      <c r="E8" s="78">
        <v>57688891</v>
      </c>
      <c r="F8" s="78">
        <v>67658771</v>
      </c>
      <c r="G8" s="78">
        <v>62857886</v>
      </c>
      <c r="H8" s="78">
        <v>60212550</v>
      </c>
      <c r="I8" s="78">
        <v>52379788</v>
      </c>
      <c r="J8" s="78">
        <v>53887837</v>
      </c>
      <c r="K8" s="79">
        <v>65323972</v>
      </c>
      <c r="L8" s="79">
        <v>59795066</v>
      </c>
      <c r="M8" s="79">
        <v>63656493</v>
      </c>
      <c r="N8" s="80">
        <v>68851197</v>
      </c>
      <c r="O8" s="80">
        <v>64465582</v>
      </c>
      <c r="P8" s="80">
        <v>62277541</v>
      </c>
      <c r="Q8" s="80">
        <v>57226718</v>
      </c>
      <c r="R8" s="80">
        <v>61017368</v>
      </c>
      <c r="S8" s="80">
        <v>61250600</v>
      </c>
      <c r="T8" s="80">
        <v>56609606</v>
      </c>
      <c r="U8" s="80">
        <v>51475936</v>
      </c>
      <c r="V8" s="80">
        <v>59211069</v>
      </c>
      <c r="W8" s="80">
        <v>62354975</v>
      </c>
      <c r="X8" s="80">
        <v>64710062</v>
      </c>
      <c r="Y8" s="80">
        <v>72476987</v>
      </c>
      <c r="Z8" s="80"/>
      <c r="AA8" s="80"/>
      <c r="AB8" s="80"/>
      <c r="AC8" s="90">
        <f t="shared" si="0"/>
        <v>546333321</v>
      </c>
    </row>
    <row r="9" spans="1:29" ht="11.45" customHeight="1" x14ac:dyDescent="0.25">
      <c r="A9" s="73" t="s">
        <v>7</v>
      </c>
      <c r="B9" s="73" t="s">
        <v>22</v>
      </c>
      <c r="C9" s="78">
        <v>23865111</v>
      </c>
      <c r="D9" s="78">
        <v>23948626</v>
      </c>
      <c r="E9" s="78">
        <v>22199047</v>
      </c>
      <c r="F9" s="78">
        <v>22251550</v>
      </c>
      <c r="G9" s="78">
        <v>26174626</v>
      </c>
      <c r="H9" s="78">
        <v>23818587</v>
      </c>
      <c r="I9" s="78">
        <v>21473366</v>
      </c>
      <c r="J9" s="78">
        <v>19913399</v>
      </c>
      <c r="K9" s="79">
        <v>20244783</v>
      </c>
      <c r="L9" s="79">
        <v>20459229</v>
      </c>
      <c r="M9" s="79">
        <v>22451874</v>
      </c>
      <c r="N9" s="80">
        <v>23957197</v>
      </c>
      <c r="O9" s="80">
        <v>27454265</v>
      </c>
      <c r="P9" s="80">
        <v>23644539</v>
      </c>
      <c r="Q9" s="80">
        <v>22375151</v>
      </c>
      <c r="R9" s="80">
        <v>21711777</v>
      </c>
      <c r="S9" s="80">
        <v>22641261</v>
      </c>
      <c r="T9" s="80">
        <v>21940136</v>
      </c>
      <c r="U9" s="80">
        <v>21310608</v>
      </c>
      <c r="V9" s="80">
        <v>17356797</v>
      </c>
      <c r="W9" s="80">
        <v>20190777</v>
      </c>
      <c r="X9" s="80">
        <v>20078582</v>
      </c>
      <c r="Y9" s="80">
        <v>20695861</v>
      </c>
      <c r="Z9" s="80"/>
      <c r="AA9" s="80"/>
      <c r="AB9" s="80"/>
      <c r="AC9" s="90">
        <f t="shared" si="0"/>
        <v>188300950</v>
      </c>
    </row>
    <row r="10" spans="1:29" ht="11.45" customHeight="1" x14ac:dyDescent="0.25">
      <c r="A10" s="73" t="s">
        <v>8</v>
      </c>
      <c r="B10" s="73" t="s">
        <v>23</v>
      </c>
      <c r="C10" s="78">
        <v>33644045</v>
      </c>
      <c r="D10" s="78">
        <v>34606501</v>
      </c>
      <c r="E10" s="78">
        <v>30978875</v>
      </c>
      <c r="F10" s="78">
        <v>30062927</v>
      </c>
      <c r="G10" s="78">
        <v>35701705</v>
      </c>
      <c r="H10" s="78">
        <v>33382034</v>
      </c>
      <c r="I10" s="78">
        <v>30490559</v>
      </c>
      <c r="J10" s="78">
        <v>29974001</v>
      </c>
      <c r="K10" s="79">
        <v>28393502</v>
      </c>
      <c r="L10" s="79">
        <v>30596869</v>
      </c>
      <c r="M10" s="79">
        <v>30559892</v>
      </c>
      <c r="N10" s="80">
        <v>30120345</v>
      </c>
      <c r="O10" s="80">
        <v>36278408</v>
      </c>
      <c r="P10" s="80">
        <v>30775733</v>
      </c>
      <c r="Q10" s="80">
        <v>31209576</v>
      </c>
      <c r="R10" s="80">
        <v>28956634</v>
      </c>
      <c r="S10" s="80">
        <v>32373112</v>
      </c>
      <c r="T10" s="80">
        <v>28909207</v>
      </c>
      <c r="U10" s="80">
        <v>26605700</v>
      </c>
      <c r="V10" s="80">
        <v>23564865</v>
      </c>
      <c r="W10" s="80">
        <v>27974445</v>
      </c>
      <c r="X10" s="80">
        <v>26945022</v>
      </c>
      <c r="Y10" s="80">
        <v>26158692</v>
      </c>
      <c r="Z10" s="80"/>
      <c r="AA10" s="80"/>
      <c r="AB10" s="80"/>
      <c r="AC10" s="90">
        <f t="shared" si="0"/>
        <v>252697253</v>
      </c>
    </row>
    <row r="11" spans="1:29" ht="11.45" customHeight="1" x14ac:dyDescent="0.25">
      <c r="A11" s="73" t="s">
        <v>68</v>
      </c>
      <c r="B11" s="73" t="s">
        <v>69</v>
      </c>
      <c r="C11" s="78">
        <v>6612000</v>
      </c>
      <c r="D11" s="78">
        <v>6712800</v>
      </c>
      <c r="E11" s="78">
        <v>6597600</v>
      </c>
      <c r="F11" s="78">
        <v>6516000</v>
      </c>
      <c r="G11" s="78">
        <v>6482400</v>
      </c>
      <c r="H11" s="78">
        <v>6456000</v>
      </c>
      <c r="I11" s="78">
        <v>8112000</v>
      </c>
      <c r="J11" s="78">
        <v>6496800</v>
      </c>
      <c r="K11" s="79">
        <v>6559200</v>
      </c>
      <c r="L11" s="79">
        <v>6602400</v>
      </c>
      <c r="M11" s="79">
        <v>7412280</v>
      </c>
      <c r="N11" s="80">
        <v>7012320</v>
      </c>
      <c r="O11" s="80">
        <v>8852590</v>
      </c>
      <c r="P11" s="80">
        <v>11373270</v>
      </c>
      <c r="Q11" s="80">
        <v>10140090</v>
      </c>
      <c r="R11" s="80">
        <v>10045820</v>
      </c>
      <c r="S11" s="80">
        <v>7263170</v>
      </c>
      <c r="T11" s="80">
        <v>10664010</v>
      </c>
      <c r="U11" s="80">
        <v>11209230</v>
      </c>
      <c r="V11" s="80">
        <v>8120970</v>
      </c>
      <c r="W11" s="80">
        <v>9345640</v>
      </c>
      <c r="X11" s="80">
        <v>8804080</v>
      </c>
      <c r="Y11" s="80">
        <v>8453080</v>
      </c>
      <c r="Z11" s="80"/>
      <c r="AA11" s="80"/>
      <c r="AB11" s="80"/>
      <c r="AC11" s="90">
        <f t="shared" si="0"/>
        <v>84046090</v>
      </c>
    </row>
    <row r="12" spans="1:29" ht="11.45" customHeight="1" x14ac:dyDescent="0.25">
      <c r="A12" s="76" t="s">
        <v>2</v>
      </c>
      <c r="B12" s="76"/>
      <c r="C12" s="81">
        <f t="shared" ref="C12:J12" si="2">SUM(C8:C11)</f>
        <v>117256978</v>
      </c>
      <c r="D12" s="81">
        <f t="shared" si="2"/>
        <v>120776360</v>
      </c>
      <c r="E12" s="81">
        <f t="shared" si="2"/>
        <v>117464413</v>
      </c>
      <c r="F12" s="81">
        <f t="shared" si="2"/>
        <v>126489248</v>
      </c>
      <c r="G12" s="81">
        <f t="shared" si="2"/>
        <v>131216617</v>
      </c>
      <c r="H12" s="81">
        <f t="shared" si="2"/>
        <v>123869171</v>
      </c>
      <c r="I12" s="81">
        <f t="shared" si="2"/>
        <v>112455713</v>
      </c>
      <c r="J12" s="81">
        <f t="shared" si="2"/>
        <v>110272037</v>
      </c>
      <c r="K12" s="82">
        <f>SUM(K8:K11)</f>
        <v>120521457</v>
      </c>
      <c r="L12" s="82">
        <f t="shared" ref="L12:Y12" si="3">SUM(L8:L11)</f>
        <v>117453564</v>
      </c>
      <c r="M12" s="82">
        <f t="shared" si="3"/>
        <v>124080539</v>
      </c>
      <c r="N12" s="82">
        <f t="shared" si="3"/>
        <v>129941059</v>
      </c>
      <c r="O12" s="82">
        <f t="shared" si="3"/>
        <v>137050845</v>
      </c>
      <c r="P12" s="82">
        <f t="shared" si="3"/>
        <v>128071083</v>
      </c>
      <c r="Q12" s="82">
        <f t="shared" si="3"/>
        <v>120951535</v>
      </c>
      <c r="R12" s="82">
        <f t="shared" si="3"/>
        <v>121731599</v>
      </c>
      <c r="S12" s="82">
        <f t="shared" si="3"/>
        <v>123528143</v>
      </c>
      <c r="T12" s="82">
        <f t="shared" si="3"/>
        <v>118122959</v>
      </c>
      <c r="U12" s="82">
        <f t="shared" si="3"/>
        <v>110601474</v>
      </c>
      <c r="V12" s="82">
        <f t="shared" si="3"/>
        <v>108253701</v>
      </c>
      <c r="W12" s="82">
        <f t="shared" si="3"/>
        <v>119865837</v>
      </c>
      <c r="X12" s="82">
        <f t="shared" si="3"/>
        <v>120537746</v>
      </c>
      <c r="Y12" s="82">
        <f t="shared" si="3"/>
        <v>127784620</v>
      </c>
      <c r="Z12" s="82"/>
      <c r="AA12" s="82"/>
      <c r="AB12" s="82"/>
      <c r="AC12" s="101">
        <f t="shared" si="0"/>
        <v>1071377614</v>
      </c>
    </row>
    <row r="13" spans="1:29" ht="11.45" customHeight="1" x14ac:dyDescent="0.25">
      <c r="A13" s="73" t="s">
        <v>9</v>
      </c>
      <c r="B13" s="73" t="s">
        <v>24</v>
      </c>
      <c r="C13" s="78">
        <v>20443635</v>
      </c>
      <c r="D13" s="78">
        <v>17961630</v>
      </c>
      <c r="E13" s="78">
        <v>21242634</v>
      </c>
      <c r="F13" s="78">
        <v>25259521</v>
      </c>
      <c r="G13" s="78">
        <v>21075361</v>
      </c>
      <c r="H13" s="78">
        <v>19016216</v>
      </c>
      <c r="I13" s="78">
        <v>17061070</v>
      </c>
      <c r="J13" s="78">
        <v>17494190</v>
      </c>
      <c r="K13" s="79">
        <v>20741572</v>
      </c>
      <c r="L13" s="79">
        <v>17604200</v>
      </c>
      <c r="M13" s="79">
        <v>17969578</v>
      </c>
      <c r="N13" s="80">
        <v>19229618</v>
      </c>
      <c r="O13" s="80">
        <v>18626196</v>
      </c>
      <c r="P13" s="80">
        <v>18438287</v>
      </c>
      <c r="Q13" s="80">
        <v>17497464</v>
      </c>
      <c r="R13" s="80">
        <v>17721960</v>
      </c>
      <c r="S13" s="80">
        <v>19732831</v>
      </c>
      <c r="T13" s="80">
        <v>17882859</v>
      </c>
      <c r="U13" s="80">
        <v>16187464</v>
      </c>
      <c r="V13" s="80">
        <v>18056562</v>
      </c>
      <c r="W13" s="80">
        <v>20946500</v>
      </c>
      <c r="X13" s="80">
        <v>23087791</v>
      </c>
      <c r="Y13" s="80">
        <v>23940538</v>
      </c>
      <c r="Z13" s="80"/>
      <c r="AA13" s="80"/>
      <c r="AB13" s="80"/>
      <c r="AC13" s="90">
        <f t="shared" si="0"/>
        <v>175053969</v>
      </c>
    </row>
    <row r="14" spans="1:29" ht="11.45" customHeight="1" x14ac:dyDescent="0.25">
      <c r="A14" s="73" t="s">
        <v>10</v>
      </c>
      <c r="B14" s="73" t="s">
        <v>25</v>
      </c>
      <c r="C14" s="78">
        <v>3815776</v>
      </c>
      <c r="D14" s="78">
        <v>2429965</v>
      </c>
      <c r="E14" s="78">
        <v>2209059</v>
      </c>
      <c r="F14" s="78">
        <v>2221646</v>
      </c>
      <c r="G14" s="78">
        <v>2239582</v>
      </c>
      <c r="H14" s="78">
        <v>2053039</v>
      </c>
      <c r="I14" s="78">
        <v>1957512</v>
      </c>
      <c r="J14" s="78">
        <v>1724899</v>
      </c>
      <c r="K14" s="79">
        <v>1828919</v>
      </c>
      <c r="L14" s="79">
        <v>1934702</v>
      </c>
      <c r="M14" s="79">
        <v>2025483</v>
      </c>
      <c r="N14" s="80">
        <v>2200187</v>
      </c>
      <c r="O14" s="80">
        <v>2360386</v>
      </c>
      <c r="P14" s="80">
        <v>2121646</v>
      </c>
      <c r="Q14" s="80">
        <v>2019357</v>
      </c>
      <c r="R14" s="80">
        <v>2124988</v>
      </c>
      <c r="S14" s="80">
        <v>2127224</v>
      </c>
      <c r="T14" s="80">
        <v>2103388</v>
      </c>
      <c r="U14" s="80">
        <v>1586549</v>
      </c>
      <c r="V14" s="80">
        <v>1610157</v>
      </c>
      <c r="W14" s="80">
        <v>2023750</v>
      </c>
      <c r="X14" s="80">
        <v>1881633</v>
      </c>
      <c r="Y14" s="80">
        <v>1568803</v>
      </c>
      <c r="Z14" s="80"/>
      <c r="AA14" s="80"/>
      <c r="AB14" s="80"/>
      <c r="AC14" s="90">
        <f t="shared" si="0"/>
        <v>17045849</v>
      </c>
    </row>
    <row r="15" spans="1:29" ht="11.45" customHeight="1" x14ac:dyDescent="0.25">
      <c r="A15" s="73" t="s">
        <v>11</v>
      </c>
      <c r="B15" s="73" t="s">
        <v>26</v>
      </c>
      <c r="C15" s="78">
        <v>4248042</v>
      </c>
      <c r="D15" s="78">
        <v>1829905</v>
      </c>
      <c r="E15" s="78">
        <v>1592624</v>
      </c>
      <c r="F15" s="78">
        <v>1796162</v>
      </c>
      <c r="G15" s="78">
        <v>2092424</v>
      </c>
      <c r="H15" s="78">
        <v>1860179</v>
      </c>
      <c r="I15" s="78">
        <v>1703040</v>
      </c>
      <c r="J15" s="78">
        <v>1520045</v>
      </c>
      <c r="K15" s="79">
        <v>1554056</v>
      </c>
      <c r="L15" s="79">
        <v>1634552</v>
      </c>
      <c r="M15" s="79">
        <v>1684557</v>
      </c>
      <c r="N15" s="80">
        <v>1779171</v>
      </c>
      <c r="O15" s="80">
        <v>2600877</v>
      </c>
      <c r="P15" s="80">
        <v>1563322</v>
      </c>
      <c r="Q15" s="80">
        <v>1497845</v>
      </c>
      <c r="R15" s="80">
        <v>1469980</v>
      </c>
      <c r="S15" s="80">
        <v>1893210</v>
      </c>
      <c r="T15" s="80">
        <v>1559617</v>
      </c>
      <c r="U15" s="80">
        <v>1235764</v>
      </c>
      <c r="V15" s="80">
        <v>1305571</v>
      </c>
      <c r="W15" s="80">
        <v>1503445</v>
      </c>
      <c r="X15" s="80">
        <v>1214446</v>
      </c>
      <c r="Y15" s="80">
        <v>831551</v>
      </c>
      <c r="Z15" s="80"/>
      <c r="AA15" s="80"/>
      <c r="AB15" s="80"/>
      <c r="AC15" s="90">
        <f t="shared" si="0"/>
        <v>12511429</v>
      </c>
    </row>
    <row r="16" spans="1:29" ht="11.45" customHeight="1" x14ac:dyDescent="0.25">
      <c r="A16" s="76" t="s">
        <v>2</v>
      </c>
      <c r="B16" s="76"/>
      <c r="C16" s="81">
        <f t="shared" ref="C16:Y16" si="4">SUM(C13:C15)</f>
        <v>28507453</v>
      </c>
      <c r="D16" s="81">
        <f t="shared" si="4"/>
        <v>22221500</v>
      </c>
      <c r="E16" s="81">
        <f t="shared" si="4"/>
        <v>25044317</v>
      </c>
      <c r="F16" s="81">
        <f t="shared" si="4"/>
        <v>29277329</v>
      </c>
      <c r="G16" s="81">
        <f t="shared" si="4"/>
        <v>25407367</v>
      </c>
      <c r="H16" s="81">
        <f t="shared" si="4"/>
        <v>22929434</v>
      </c>
      <c r="I16" s="81">
        <f t="shared" si="4"/>
        <v>20721622</v>
      </c>
      <c r="J16" s="81">
        <f t="shared" si="4"/>
        <v>20739134</v>
      </c>
      <c r="K16" s="82">
        <f t="shared" si="4"/>
        <v>24124547</v>
      </c>
      <c r="L16" s="82">
        <f t="shared" si="4"/>
        <v>21173454</v>
      </c>
      <c r="M16" s="82">
        <f t="shared" si="4"/>
        <v>21679618</v>
      </c>
      <c r="N16" s="82">
        <f t="shared" si="4"/>
        <v>23208976</v>
      </c>
      <c r="O16" s="82">
        <f t="shared" si="4"/>
        <v>23587459</v>
      </c>
      <c r="P16" s="82">
        <f t="shared" si="4"/>
        <v>22123255</v>
      </c>
      <c r="Q16" s="82">
        <f t="shared" si="4"/>
        <v>21014666</v>
      </c>
      <c r="R16" s="82">
        <f t="shared" si="4"/>
        <v>21316928</v>
      </c>
      <c r="S16" s="82">
        <f t="shared" si="4"/>
        <v>23753265</v>
      </c>
      <c r="T16" s="82">
        <f t="shared" si="4"/>
        <v>21545864</v>
      </c>
      <c r="U16" s="82">
        <f t="shared" si="4"/>
        <v>19009777</v>
      </c>
      <c r="V16" s="82">
        <f t="shared" si="4"/>
        <v>20972290</v>
      </c>
      <c r="W16" s="82">
        <f t="shared" si="4"/>
        <v>24473695</v>
      </c>
      <c r="X16" s="82">
        <f t="shared" si="4"/>
        <v>26183870</v>
      </c>
      <c r="Y16" s="82">
        <f t="shared" si="4"/>
        <v>26340892</v>
      </c>
      <c r="Z16" s="82"/>
      <c r="AA16" s="82"/>
      <c r="AB16" s="82"/>
      <c r="AC16" s="101">
        <f t="shared" si="0"/>
        <v>204611247</v>
      </c>
    </row>
    <row r="17" spans="1:29" ht="11.45" customHeight="1" x14ac:dyDescent="0.25">
      <c r="A17" s="73" t="s">
        <v>12</v>
      </c>
      <c r="B17" s="73" t="s">
        <v>27</v>
      </c>
      <c r="C17" s="78">
        <v>14124234</v>
      </c>
      <c r="D17" s="78">
        <v>13105349</v>
      </c>
      <c r="E17" s="78">
        <v>15372433</v>
      </c>
      <c r="F17" s="78">
        <v>13788135</v>
      </c>
      <c r="G17" s="78">
        <v>13313473</v>
      </c>
      <c r="H17" s="78">
        <v>13834737</v>
      </c>
      <c r="I17" s="78">
        <v>11720257</v>
      </c>
      <c r="J17" s="78">
        <v>13431503</v>
      </c>
      <c r="K17" s="79">
        <v>16027882</v>
      </c>
      <c r="L17" s="79">
        <v>13399879</v>
      </c>
      <c r="M17" s="79">
        <v>12944976</v>
      </c>
      <c r="N17" s="80">
        <v>13549590</v>
      </c>
      <c r="O17" s="80">
        <v>13757538</v>
      </c>
      <c r="P17" s="80">
        <v>13322604</v>
      </c>
      <c r="Q17" s="80">
        <v>12940876</v>
      </c>
      <c r="R17" s="80">
        <v>11951044</v>
      </c>
      <c r="S17" s="80">
        <v>12096165</v>
      </c>
      <c r="T17" s="80">
        <v>11255527</v>
      </c>
      <c r="U17" s="80">
        <v>9893482</v>
      </c>
      <c r="V17" s="80">
        <v>11948767</v>
      </c>
      <c r="W17" s="80">
        <v>13281097</v>
      </c>
      <c r="X17" s="80">
        <v>14192117</v>
      </c>
      <c r="Y17" s="80">
        <v>13391430</v>
      </c>
      <c r="Z17" s="80"/>
      <c r="AA17" s="80"/>
      <c r="AB17" s="80"/>
      <c r="AC17" s="90">
        <f t="shared" si="0"/>
        <v>110950505</v>
      </c>
    </row>
    <row r="18" spans="1:29" ht="11.45" customHeight="1" x14ac:dyDescent="0.25">
      <c r="A18" s="73" t="s">
        <v>13</v>
      </c>
      <c r="B18" s="73" t="s">
        <v>28</v>
      </c>
      <c r="C18" s="78">
        <v>1894613</v>
      </c>
      <c r="D18" s="78">
        <v>1786834</v>
      </c>
      <c r="E18" s="78">
        <v>1661746</v>
      </c>
      <c r="F18" s="78">
        <v>2895348</v>
      </c>
      <c r="G18" s="78">
        <v>2885480</v>
      </c>
      <c r="H18" s="78">
        <v>2446433</v>
      </c>
      <c r="I18" s="78">
        <v>2203649</v>
      </c>
      <c r="J18" s="78">
        <v>2091239</v>
      </c>
      <c r="K18" s="79">
        <v>2489218</v>
      </c>
      <c r="L18" s="79">
        <v>2638166</v>
      </c>
      <c r="M18" s="79">
        <v>2766541</v>
      </c>
      <c r="N18" s="80">
        <v>2516424</v>
      </c>
      <c r="O18" s="80">
        <v>2813890</v>
      </c>
      <c r="P18" s="80">
        <v>2906876</v>
      </c>
      <c r="Q18" s="80">
        <v>2856308</v>
      </c>
      <c r="R18" s="80">
        <v>2482671</v>
      </c>
      <c r="S18" s="80">
        <v>2316143</v>
      </c>
      <c r="T18" s="80">
        <v>1990088</v>
      </c>
      <c r="U18" s="80">
        <v>2233541</v>
      </c>
      <c r="V18" s="80">
        <v>1416547</v>
      </c>
      <c r="W18" s="80">
        <v>1900102</v>
      </c>
      <c r="X18" s="80">
        <v>1880629</v>
      </c>
      <c r="Y18" s="80">
        <v>1943682</v>
      </c>
      <c r="Z18" s="80"/>
      <c r="AA18" s="80"/>
      <c r="AB18" s="80"/>
      <c r="AC18" s="90">
        <f t="shared" si="0"/>
        <v>19019711</v>
      </c>
    </row>
    <row r="19" spans="1:29" ht="11.45" customHeight="1" x14ac:dyDescent="0.25">
      <c r="A19" s="73" t="s">
        <v>14</v>
      </c>
      <c r="B19" s="73" t="s">
        <v>29</v>
      </c>
      <c r="C19" s="78">
        <v>932003</v>
      </c>
      <c r="D19" s="78">
        <v>917395</v>
      </c>
      <c r="E19" s="78">
        <v>832354</v>
      </c>
      <c r="F19" s="78">
        <v>1276772</v>
      </c>
      <c r="G19" s="78">
        <v>865914</v>
      </c>
      <c r="H19" s="78">
        <v>680394</v>
      </c>
      <c r="I19" s="78">
        <v>540250</v>
      </c>
      <c r="J19" s="78">
        <v>474745</v>
      </c>
      <c r="K19" s="79">
        <v>556707</v>
      </c>
      <c r="L19" s="79">
        <v>596066</v>
      </c>
      <c r="M19" s="79">
        <v>557657</v>
      </c>
      <c r="N19" s="80">
        <v>560454</v>
      </c>
      <c r="O19" s="80">
        <v>762100</v>
      </c>
      <c r="P19" s="80">
        <v>540984</v>
      </c>
      <c r="Q19" s="80">
        <v>552078</v>
      </c>
      <c r="R19" s="80">
        <v>537552</v>
      </c>
      <c r="S19" s="80">
        <v>540326</v>
      </c>
      <c r="T19" s="80">
        <v>511748</v>
      </c>
      <c r="U19" s="80">
        <v>354297</v>
      </c>
      <c r="V19" s="80">
        <v>253854</v>
      </c>
      <c r="W19" s="80">
        <v>306775</v>
      </c>
      <c r="X19" s="80">
        <v>314189</v>
      </c>
      <c r="Y19" s="80">
        <v>339341</v>
      </c>
      <c r="Z19" s="80"/>
      <c r="AA19" s="80"/>
      <c r="AB19" s="80"/>
      <c r="AC19" s="90">
        <f t="shared" si="0"/>
        <v>3710160</v>
      </c>
    </row>
    <row r="20" spans="1:29" ht="11.45" customHeight="1" x14ac:dyDescent="0.25">
      <c r="A20" s="76" t="s">
        <v>2</v>
      </c>
      <c r="B20" s="76"/>
      <c r="C20" s="81">
        <f t="shared" ref="C20:Y20" si="5">SUM(C17:C19)</f>
        <v>16950850</v>
      </c>
      <c r="D20" s="81">
        <f t="shared" si="5"/>
        <v>15809578</v>
      </c>
      <c r="E20" s="81">
        <f t="shared" si="5"/>
        <v>17866533</v>
      </c>
      <c r="F20" s="81">
        <f t="shared" si="5"/>
        <v>17960255</v>
      </c>
      <c r="G20" s="81">
        <f t="shared" si="5"/>
        <v>17064867</v>
      </c>
      <c r="H20" s="81">
        <f t="shared" si="5"/>
        <v>16961564</v>
      </c>
      <c r="I20" s="81">
        <f t="shared" si="5"/>
        <v>14464156</v>
      </c>
      <c r="J20" s="81">
        <f t="shared" si="5"/>
        <v>15997487</v>
      </c>
      <c r="K20" s="82">
        <f t="shared" si="5"/>
        <v>19073807</v>
      </c>
      <c r="L20" s="82">
        <f t="shared" si="5"/>
        <v>16634111</v>
      </c>
      <c r="M20" s="82">
        <f t="shared" si="5"/>
        <v>16269174</v>
      </c>
      <c r="N20" s="82">
        <f t="shared" si="5"/>
        <v>16626468</v>
      </c>
      <c r="O20" s="82">
        <f t="shared" si="5"/>
        <v>17333528</v>
      </c>
      <c r="P20" s="82">
        <f t="shared" si="5"/>
        <v>16770464</v>
      </c>
      <c r="Q20" s="82">
        <f t="shared" si="5"/>
        <v>16349262</v>
      </c>
      <c r="R20" s="82">
        <f t="shared" si="5"/>
        <v>14971267</v>
      </c>
      <c r="S20" s="82">
        <f t="shared" si="5"/>
        <v>14952634</v>
      </c>
      <c r="T20" s="82">
        <f t="shared" si="5"/>
        <v>13757363</v>
      </c>
      <c r="U20" s="82">
        <f t="shared" si="5"/>
        <v>12481320</v>
      </c>
      <c r="V20" s="82">
        <f t="shared" si="5"/>
        <v>13619168</v>
      </c>
      <c r="W20" s="82">
        <f t="shared" si="5"/>
        <v>15487974</v>
      </c>
      <c r="X20" s="82">
        <f t="shared" si="5"/>
        <v>16386935</v>
      </c>
      <c r="Y20" s="82">
        <f t="shared" si="5"/>
        <v>15674453</v>
      </c>
      <c r="Z20" s="82"/>
      <c r="AA20" s="82"/>
      <c r="AB20" s="82"/>
      <c r="AC20" s="101">
        <f t="shared" si="0"/>
        <v>133680376</v>
      </c>
    </row>
    <row r="21" spans="1:29" ht="11.45" customHeight="1" x14ac:dyDescent="0.25">
      <c r="A21" s="73" t="s">
        <v>15</v>
      </c>
      <c r="B21" s="73" t="s">
        <v>30</v>
      </c>
      <c r="C21" s="78">
        <v>41996316</v>
      </c>
      <c r="D21" s="78">
        <v>42190803</v>
      </c>
      <c r="E21" s="78">
        <v>50541539</v>
      </c>
      <c r="F21" s="78">
        <v>43154540</v>
      </c>
      <c r="G21" s="78">
        <v>46551733</v>
      </c>
      <c r="H21" s="78">
        <v>46619718</v>
      </c>
      <c r="I21" s="78">
        <v>44696193</v>
      </c>
      <c r="J21" s="78">
        <v>42373724</v>
      </c>
      <c r="K21" s="79">
        <v>46516207</v>
      </c>
      <c r="L21" s="79">
        <v>44561223</v>
      </c>
      <c r="M21" s="79">
        <v>44580924</v>
      </c>
      <c r="N21" s="80">
        <v>44204629</v>
      </c>
      <c r="O21" s="80">
        <v>44689518</v>
      </c>
      <c r="P21" s="80">
        <v>44511179</v>
      </c>
      <c r="Q21" s="80">
        <v>43700897</v>
      </c>
      <c r="R21" s="80">
        <v>44694732</v>
      </c>
      <c r="S21" s="80">
        <v>44467083</v>
      </c>
      <c r="T21" s="80">
        <v>44625344</v>
      </c>
      <c r="U21" s="80">
        <v>39366136</v>
      </c>
      <c r="V21" s="80">
        <v>41372772</v>
      </c>
      <c r="W21" s="80">
        <v>44805152</v>
      </c>
      <c r="X21" s="80">
        <v>57892687</v>
      </c>
      <c r="Y21" s="80">
        <v>55540055</v>
      </c>
      <c r="Z21" s="80"/>
      <c r="AA21" s="80"/>
      <c r="AB21" s="80"/>
      <c r="AC21" s="90">
        <f t="shared" si="0"/>
        <v>416464858</v>
      </c>
    </row>
    <row r="22" spans="1:29" ht="11.45" customHeight="1" x14ac:dyDescent="0.25">
      <c r="A22" s="73" t="s">
        <v>16</v>
      </c>
      <c r="B22" s="73" t="s">
        <v>31</v>
      </c>
      <c r="C22" s="78">
        <v>2204811</v>
      </c>
      <c r="D22" s="78">
        <v>1826706</v>
      </c>
      <c r="E22" s="78">
        <v>1613043</v>
      </c>
      <c r="F22" s="78">
        <v>1484227</v>
      </c>
      <c r="G22" s="78">
        <v>1834582</v>
      </c>
      <c r="H22" s="78">
        <v>1729934</v>
      </c>
      <c r="I22" s="78">
        <v>1474781</v>
      </c>
      <c r="J22" s="78">
        <v>1697310</v>
      </c>
      <c r="K22" s="79">
        <v>1790532</v>
      </c>
      <c r="L22" s="79">
        <v>1473957</v>
      </c>
      <c r="M22" s="79">
        <v>1696224</v>
      </c>
      <c r="N22" s="80">
        <v>1645734</v>
      </c>
      <c r="O22" s="80">
        <v>2153608</v>
      </c>
      <c r="P22" s="80">
        <v>1704077</v>
      </c>
      <c r="Q22" s="80">
        <v>1764494</v>
      </c>
      <c r="R22" s="80">
        <v>1712491</v>
      </c>
      <c r="S22" s="80">
        <v>1975415</v>
      </c>
      <c r="T22" s="80">
        <v>1822586</v>
      </c>
      <c r="U22" s="80">
        <v>1392707</v>
      </c>
      <c r="V22" s="80">
        <v>1552636</v>
      </c>
      <c r="W22" s="80">
        <v>1664317</v>
      </c>
      <c r="X22" s="80">
        <v>1650103</v>
      </c>
      <c r="Y22" s="80">
        <v>2051875</v>
      </c>
      <c r="Z22" s="80"/>
      <c r="AA22" s="80"/>
      <c r="AB22" s="80"/>
      <c r="AC22" s="90">
        <f t="shared" si="0"/>
        <v>15586624</v>
      </c>
    </row>
    <row r="23" spans="1:29" ht="11.45" customHeight="1" x14ac:dyDescent="0.25">
      <c r="A23" s="73" t="s">
        <v>17</v>
      </c>
      <c r="B23" s="73" t="s">
        <v>32</v>
      </c>
      <c r="C23" s="78">
        <v>959448</v>
      </c>
      <c r="D23" s="78">
        <v>834336</v>
      </c>
      <c r="E23" s="78">
        <v>1357748</v>
      </c>
      <c r="F23" s="78">
        <v>829717</v>
      </c>
      <c r="G23" s="78">
        <v>899485</v>
      </c>
      <c r="H23" s="78">
        <v>875609</v>
      </c>
      <c r="I23" s="78">
        <v>747439</v>
      </c>
      <c r="J23" s="78">
        <v>778276</v>
      </c>
      <c r="K23" s="79">
        <v>856701</v>
      </c>
      <c r="L23" s="79">
        <v>627005</v>
      </c>
      <c r="M23" s="79">
        <v>578588</v>
      </c>
      <c r="N23" s="80">
        <v>773410</v>
      </c>
      <c r="O23" s="80">
        <v>1306872</v>
      </c>
      <c r="P23" s="80">
        <v>784614</v>
      </c>
      <c r="Q23" s="80">
        <v>810733</v>
      </c>
      <c r="R23" s="80">
        <v>818511</v>
      </c>
      <c r="S23" s="80">
        <v>864060</v>
      </c>
      <c r="T23" s="80">
        <v>799870</v>
      </c>
      <c r="U23" s="80">
        <v>823828</v>
      </c>
      <c r="V23" s="80">
        <v>808421</v>
      </c>
      <c r="W23" s="80">
        <v>765348</v>
      </c>
      <c r="X23" s="80">
        <v>907251</v>
      </c>
      <c r="Y23" s="80">
        <v>940647</v>
      </c>
      <c r="Z23" s="80"/>
      <c r="AA23" s="80"/>
      <c r="AB23" s="80"/>
      <c r="AC23" s="90">
        <f t="shared" si="0"/>
        <v>7538669</v>
      </c>
    </row>
    <row r="24" spans="1:29" ht="11.45" customHeight="1" x14ac:dyDescent="0.25">
      <c r="A24" s="76" t="s">
        <v>2</v>
      </c>
      <c r="B24" s="76"/>
      <c r="C24" s="81">
        <f t="shared" ref="C24:Y24" si="6">SUM(C21:C23)</f>
        <v>45160575</v>
      </c>
      <c r="D24" s="81">
        <f t="shared" si="6"/>
        <v>44851845</v>
      </c>
      <c r="E24" s="81">
        <f t="shared" si="6"/>
        <v>53512330</v>
      </c>
      <c r="F24" s="81">
        <f t="shared" si="6"/>
        <v>45468484</v>
      </c>
      <c r="G24" s="81">
        <f t="shared" si="6"/>
        <v>49285800</v>
      </c>
      <c r="H24" s="81">
        <f t="shared" si="6"/>
        <v>49225261</v>
      </c>
      <c r="I24" s="81">
        <f t="shared" si="6"/>
        <v>46918413</v>
      </c>
      <c r="J24" s="81">
        <f t="shared" si="6"/>
        <v>44849310</v>
      </c>
      <c r="K24" s="82">
        <f t="shared" si="6"/>
        <v>49163440</v>
      </c>
      <c r="L24" s="82">
        <f t="shared" si="6"/>
        <v>46662185</v>
      </c>
      <c r="M24" s="82">
        <f t="shared" si="6"/>
        <v>46855736</v>
      </c>
      <c r="N24" s="82">
        <f t="shared" si="6"/>
        <v>46623773</v>
      </c>
      <c r="O24" s="82">
        <f t="shared" si="6"/>
        <v>48149998</v>
      </c>
      <c r="P24" s="82">
        <f t="shared" si="6"/>
        <v>46999870</v>
      </c>
      <c r="Q24" s="82">
        <f t="shared" si="6"/>
        <v>46276124</v>
      </c>
      <c r="R24" s="82">
        <f t="shared" si="6"/>
        <v>47225734</v>
      </c>
      <c r="S24" s="82">
        <f t="shared" si="6"/>
        <v>47306558</v>
      </c>
      <c r="T24" s="82">
        <f t="shared" si="6"/>
        <v>47247800</v>
      </c>
      <c r="U24" s="82">
        <f t="shared" si="6"/>
        <v>41582671</v>
      </c>
      <c r="V24" s="82">
        <f t="shared" si="6"/>
        <v>43733829</v>
      </c>
      <c r="W24" s="82">
        <f t="shared" si="6"/>
        <v>47234817</v>
      </c>
      <c r="X24" s="82">
        <f t="shared" si="6"/>
        <v>60450041</v>
      </c>
      <c r="Y24" s="82">
        <f t="shared" si="6"/>
        <v>58532577</v>
      </c>
      <c r="Z24" s="82"/>
      <c r="AA24" s="82"/>
      <c r="AB24" s="82"/>
      <c r="AC24" s="101">
        <f t="shared" si="0"/>
        <v>439590151</v>
      </c>
    </row>
    <row r="25" spans="1:29" ht="11.45" customHeight="1" x14ac:dyDescent="0.25">
      <c r="A25" s="73" t="s">
        <v>18</v>
      </c>
      <c r="B25" s="73" t="s">
        <v>33</v>
      </c>
      <c r="C25" s="78">
        <v>10850602</v>
      </c>
      <c r="D25" s="78">
        <v>10065080</v>
      </c>
      <c r="E25" s="78">
        <v>11952857</v>
      </c>
      <c r="F25" s="78">
        <v>9273116</v>
      </c>
      <c r="G25" s="78">
        <v>9842075</v>
      </c>
      <c r="H25" s="78">
        <v>9104977</v>
      </c>
      <c r="I25" s="78">
        <v>8667387</v>
      </c>
      <c r="J25" s="78">
        <v>8705542</v>
      </c>
      <c r="K25" s="79">
        <v>9882813</v>
      </c>
      <c r="L25" s="79">
        <v>9150190</v>
      </c>
      <c r="M25" s="79">
        <v>8313193</v>
      </c>
      <c r="N25" s="80">
        <v>8671910</v>
      </c>
      <c r="O25" s="80">
        <v>8850658</v>
      </c>
      <c r="P25" s="80">
        <v>8840444</v>
      </c>
      <c r="Q25" s="80">
        <v>7857764</v>
      </c>
      <c r="R25" s="80">
        <v>7616447</v>
      </c>
      <c r="S25" s="80">
        <v>7128884</v>
      </c>
      <c r="T25" s="80">
        <v>7082929</v>
      </c>
      <c r="U25" s="80">
        <v>6901073</v>
      </c>
      <c r="V25" s="80">
        <v>7824525</v>
      </c>
      <c r="W25" s="80">
        <v>10251188</v>
      </c>
      <c r="X25" s="80">
        <v>9895502</v>
      </c>
      <c r="Y25" s="80">
        <v>10180347</v>
      </c>
      <c r="Z25" s="80"/>
      <c r="AA25" s="80"/>
      <c r="AB25" s="80"/>
      <c r="AC25" s="90">
        <f t="shared" si="0"/>
        <v>74738659</v>
      </c>
    </row>
    <row r="26" spans="1:29" ht="11.45" customHeight="1" x14ac:dyDescent="0.25">
      <c r="A26" s="73" t="s">
        <v>19</v>
      </c>
      <c r="B26" s="73" t="s">
        <v>34</v>
      </c>
      <c r="C26" s="78">
        <v>293479</v>
      </c>
      <c r="D26" s="78">
        <v>174362</v>
      </c>
      <c r="E26" s="78">
        <v>141283</v>
      </c>
      <c r="F26" s="78">
        <v>166393</v>
      </c>
      <c r="G26" s="78">
        <v>209887</v>
      </c>
      <c r="H26" s="78">
        <v>160463</v>
      </c>
      <c r="I26" s="78">
        <v>154416</v>
      </c>
      <c r="J26" s="78">
        <v>80205</v>
      </c>
      <c r="K26" s="79">
        <v>91867</v>
      </c>
      <c r="L26" s="79">
        <v>109095</v>
      </c>
      <c r="M26" s="79">
        <v>92646</v>
      </c>
      <c r="N26" s="80">
        <v>98814</v>
      </c>
      <c r="O26" s="80">
        <v>107467</v>
      </c>
      <c r="P26" s="80">
        <v>110906</v>
      </c>
      <c r="Q26" s="80">
        <v>128618</v>
      </c>
      <c r="R26" s="80">
        <v>107568</v>
      </c>
      <c r="S26" s="80">
        <v>99497</v>
      </c>
      <c r="T26" s="80">
        <v>139805</v>
      </c>
      <c r="U26" s="80">
        <v>76468</v>
      </c>
      <c r="V26" s="80">
        <v>364394</v>
      </c>
      <c r="W26" s="80">
        <v>41602</v>
      </c>
      <c r="X26" s="80">
        <v>130017</v>
      </c>
      <c r="Y26" s="80">
        <v>234644</v>
      </c>
      <c r="Z26" s="80"/>
      <c r="AA26" s="80"/>
      <c r="AB26" s="80"/>
      <c r="AC26" s="90">
        <f t="shared" si="0"/>
        <v>1322613</v>
      </c>
    </row>
    <row r="27" spans="1:29" ht="11.45" customHeight="1" x14ac:dyDescent="0.25">
      <c r="A27" s="73" t="s">
        <v>20</v>
      </c>
      <c r="B27" s="73" t="s">
        <v>35</v>
      </c>
      <c r="C27" s="78">
        <v>112126</v>
      </c>
      <c r="D27" s="78">
        <v>51760</v>
      </c>
      <c r="E27" s="78">
        <v>36841</v>
      </c>
      <c r="F27" s="78">
        <v>71824</v>
      </c>
      <c r="G27" s="78">
        <v>57514</v>
      </c>
      <c r="H27" s="78">
        <v>87529</v>
      </c>
      <c r="I27" s="78">
        <v>58023</v>
      </c>
      <c r="J27" s="78">
        <v>47975</v>
      </c>
      <c r="K27" s="79">
        <v>98891</v>
      </c>
      <c r="L27" s="79">
        <v>121461</v>
      </c>
      <c r="M27" s="79">
        <v>104664</v>
      </c>
      <c r="N27" s="80">
        <v>120622</v>
      </c>
      <c r="O27" s="80">
        <v>189948</v>
      </c>
      <c r="P27" s="80">
        <v>119341</v>
      </c>
      <c r="Q27" s="80">
        <v>126943</v>
      </c>
      <c r="R27" s="80">
        <v>133461</v>
      </c>
      <c r="S27" s="80">
        <v>159916</v>
      </c>
      <c r="T27" s="80">
        <v>231035</v>
      </c>
      <c r="U27" s="80">
        <v>81944</v>
      </c>
      <c r="V27" s="80">
        <v>77523</v>
      </c>
      <c r="W27" s="80">
        <v>73168</v>
      </c>
      <c r="X27" s="80">
        <v>59891</v>
      </c>
      <c r="Y27" s="80">
        <v>95783</v>
      </c>
      <c r="Z27" s="80"/>
      <c r="AA27" s="80"/>
      <c r="AB27" s="80"/>
      <c r="AC27" s="90">
        <f t="shared" si="0"/>
        <v>1039664</v>
      </c>
    </row>
    <row r="28" spans="1:29" ht="11.45" customHeight="1" x14ac:dyDescent="0.25">
      <c r="A28" s="76" t="s">
        <v>2</v>
      </c>
      <c r="B28" s="76"/>
      <c r="C28" s="81">
        <f t="shared" ref="C28:Y28" si="7">SUM(C25:C27)</f>
        <v>11256207</v>
      </c>
      <c r="D28" s="81">
        <f t="shared" si="7"/>
        <v>10291202</v>
      </c>
      <c r="E28" s="81">
        <f t="shared" si="7"/>
        <v>12130981</v>
      </c>
      <c r="F28" s="81">
        <f t="shared" si="7"/>
        <v>9511333</v>
      </c>
      <c r="G28" s="81">
        <f t="shared" si="7"/>
        <v>10109476</v>
      </c>
      <c r="H28" s="81">
        <f t="shared" si="7"/>
        <v>9352969</v>
      </c>
      <c r="I28" s="81">
        <f t="shared" si="7"/>
        <v>8879826</v>
      </c>
      <c r="J28" s="81">
        <f t="shared" si="7"/>
        <v>8833722</v>
      </c>
      <c r="K28" s="82">
        <f t="shared" si="7"/>
        <v>10073571</v>
      </c>
      <c r="L28" s="82">
        <f t="shared" si="7"/>
        <v>9380746</v>
      </c>
      <c r="M28" s="82">
        <f t="shared" si="7"/>
        <v>8510503</v>
      </c>
      <c r="N28" s="82">
        <f t="shared" si="7"/>
        <v>8891346</v>
      </c>
      <c r="O28" s="82">
        <f t="shared" si="7"/>
        <v>9148073</v>
      </c>
      <c r="P28" s="83">
        <f t="shared" si="7"/>
        <v>9070691</v>
      </c>
      <c r="Q28" s="83">
        <f t="shared" si="7"/>
        <v>8113325</v>
      </c>
      <c r="R28" s="83">
        <f t="shared" si="7"/>
        <v>7857476</v>
      </c>
      <c r="S28" s="83">
        <f t="shared" si="7"/>
        <v>7388297</v>
      </c>
      <c r="T28" s="83">
        <f t="shared" si="7"/>
        <v>7453769</v>
      </c>
      <c r="U28" s="83">
        <f t="shared" si="7"/>
        <v>7059485</v>
      </c>
      <c r="V28" s="83">
        <f t="shared" si="7"/>
        <v>8266442</v>
      </c>
      <c r="W28" s="83">
        <f t="shared" si="7"/>
        <v>10365958</v>
      </c>
      <c r="X28" s="83">
        <f t="shared" si="7"/>
        <v>10085410</v>
      </c>
      <c r="Y28" s="83">
        <f t="shared" si="7"/>
        <v>10510774</v>
      </c>
      <c r="Z28" s="83"/>
      <c r="AA28" s="83"/>
      <c r="AB28" s="83"/>
      <c r="AC28" s="101">
        <f t="shared" si="0"/>
        <v>77100936</v>
      </c>
    </row>
    <row r="29" spans="1:29" ht="11.45" customHeight="1" x14ac:dyDescent="0.25">
      <c r="A29" s="85" t="s">
        <v>4</v>
      </c>
      <c r="B29" s="85"/>
      <c r="C29" s="81">
        <f t="shared" ref="C29:Y29" si="8">C7+C12+C16+C20+C24+C28</f>
        <v>219133540</v>
      </c>
      <c r="D29" s="81">
        <f t="shared" si="8"/>
        <v>213959249</v>
      </c>
      <c r="E29" s="81">
        <f t="shared" si="8"/>
        <v>226040542</v>
      </c>
      <c r="F29" s="81">
        <f t="shared" si="8"/>
        <v>228752426</v>
      </c>
      <c r="G29" s="81">
        <f t="shared" si="8"/>
        <v>233085600</v>
      </c>
      <c r="H29" s="81">
        <f t="shared" si="8"/>
        <v>222339225</v>
      </c>
      <c r="I29" s="81">
        <f t="shared" si="8"/>
        <v>203440580</v>
      </c>
      <c r="J29" s="81">
        <f t="shared" si="8"/>
        <v>200693016</v>
      </c>
      <c r="K29" s="82">
        <f t="shared" si="8"/>
        <v>222960847</v>
      </c>
      <c r="L29" s="82">
        <f t="shared" si="8"/>
        <v>211316317</v>
      </c>
      <c r="M29" s="82">
        <f t="shared" si="8"/>
        <v>217402005</v>
      </c>
      <c r="N29" s="84">
        <f t="shared" si="8"/>
        <v>225295983</v>
      </c>
      <c r="O29" s="84">
        <f t="shared" si="8"/>
        <v>235276429</v>
      </c>
      <c r="P29" s="84">
        <f t="shared" si="8"/>
        <v>223045757</v>
      </c>
      <c r="Q29" s="84">
        <f t="shared" si="8"/>
        <v>212722601</v>
      </c>
      <c r="R29" s="84">
        <f t="shared" si="8"/>
        <v>213112028</v>
      </c>
      <c r="S29" s="84">
        <f t="shared" si="8"/>
        <v>216935916</v>
      </c>
      <c r="T29" s="84">
        <f t="shared" si="8"/>
        <v>208139555</v>
      </c>
      <c r="U29" s="84">
        <f t="shared" si="8"/>
        <v>190739601</v>
      </c>
      <c r="V29" s="84">
        <f t="shared" si="8"/>
        <v>194849596</v>
      </c>
      <c r="W29" s="84">
        <f t="shared" si="8"/>
        <v>217434209</v>
      </c>
      <c r="X29" s="84">
        <f t="shared" si="8"/>
        <v>233650929</v>
      </c>
      <c r="Y29" s="84">
        <f t="shared" si="8"/>
        <v>238845513</v>
      </c>
      <c r="Z29" s="84"/>
      <c r="AA29" s="84"/>
      <c r="AB29" s="84"/>
      <c r="AC29" s="101">
        <f t="shared" si="0"/>
        <v>1926429948</v>
      </c>
    </row>
    <row r="30" spans="1:29" s="87" customFormat="1" ht="11.45" customHeight="1" x14ac:dyDescent="0.25">
      <c r="A30" s="51"/>
      <c r="B30" s="51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</row>
    <row r="32" spans="1:29" ht="11.45" customHeight="1" x14ac:dyDescent="0.25">
      <c r="A32" s="223" t="s">
        <v>90</v>
      </c>
      <c r="B32" s="224"/>
      <c r="C32" s="72" t="s">
        <v>89</v>
      </c>
      <c r="D32" s="72" t="s">
        <v>89</v>
      </c>
      <c r="E32" s="72" t="s">
        <v>89</v>
      </c>
      <c r="F32" s="72" t="s">
        <v>89</v>
      </c>
      <c r="G32" s="72" t="s">
        <v>89</v>
      </c>
      <c r="H32" s="72" t="s">
        <v>89</v>
      </c>
      <c r="I32" s="72" t="s">
        <v>89</v>
      </c>
      <c r="J32" s="72" t="s">
        <v>89</v>
      </c>
      <c r="K32" s="72" t="s">
        <v>89</v>
      </c>
      <c r="L32" s="72" t="s">
        <v>89</v>
      </c>
      <c r="M32" s="72" t="s">
        <v>89</v>
      </c>
      <c r="N32" s="72" t="s">
        <v>89</v>
      </c>
      <c r="O32" s="72" t="s">
        <v>89</v>
      </c>
      <c r="P32" s="72" t="s">
        <v>89</v>
      </c>
      <c r="Q32" s="72" t="s">
        <v>89</v>
      </c>
      <c r="R32" s="72" t="s">
        <v>89</v>
      </c>
      <c r="S32" s="72" t="s">
        <v>89</v>
      </c>
      <c r="T32" s="72" t="s">
        <v>89</v>
      </c>
      <c r="U32" s="72" t="s">
        <v>89</v>
      </c>
      <c r="V32" s="72" t="s">
        <v>89</v>
      </c>
      <c r="W32" s="72" t="s">
        <v>89</v>
      </c>
      <c r="X32" s="72" t="s">
        <v>89</v>
      </c>
      <c r="Y32" s="72" t="s">
        <v>89</v>
      </c>
      <c r="Z32" s="72" t="s">
        <v>89</v>
      </c>
      <c r="AA32" s="72" t="s">
        <v>89</v>
      </c>
      <c r="AB32" s="72" t="s">
        <v>89</v>
      </c>
      <c r="AC32" s="72" t="s">
        <v>89</v>
      </c>
    </row>
    <row r="33" spans="1:29" ht="11.45" customHeight="1" x14ac:dyDescent="0.25">
      <c r="A33" s="99" t="s">
        <v>37</v>
      </c>
      <c r="B33" s="99" t="s">
        <v>36</v>
      </c>
      <c r="C33" s="75">
        <v>44136</v>
      </c>
      <c r="D33" s="75">
        <v>44166</v>
      </c>
      <c r="E33" s="75">
        <v>44197</v>
      </c>
      <c r="F33" s="75">
        <v>44228</v>
      </c>
      <c r="G33" s="75">
        <v>44256</v>
      </c>
      <c r="H33" s="75">
        <v>44287</v>
      </c>
      <c r="I33" s="75">
        <v>44317</v>
      </c>
      <c r="J33" s="75">
        <v>44348</v>
      </c>
      <c r="K33" s="75">
        <v>44378</v>
      </c>
      <c r="L33" s="75">
        <v>44409</v>
      </c>
      <c r="M33" s="75">
        <v>44440</v>
      </c>
      <c r="N33" s="75">
        <v>44470</v>
      </c>
      <c r="O33" s="75">
        <v>44501</v>
      </c>
      <c r="P33" s="75">
        <v>44531</v>
      </c>
      <c r="Q33" s="75">
        <v>44562</v>
      </c>
      <c r="R33" s="75">
        <v>44593</v>
      </c>
      <c r="S33" s="75">
        <v>44621</v>
      </c>
      <c r="T33" s="75">
        <v>44652</v>
      </c>
      <c r="U33" s="75">
        <v>44682</v>
      </c>
      <c r="V33" s="75">
        <v>44713</v>
      </c>
      <c r="W33" s="75">
        <v>44743</v>
      </c>
      <c r="X33" s="75">
        <v>44774</v>
      </c>
      <c r="Y33" s="75">
        <v>44805</v>
      </c>
      <c r="Z33" s="75">
        <v>44835</v>
      </c>
      <c r="AA33" s="75">
        <v>44866</v>
      </c>
      <c r="AB33" s="75">
        <v>44896</v>
      </c>
      <c r="AC33" s="98">
        <f>AC2</f>
        <v>2022</v>
      </c>
    </row>
    <row r="34" spans="1:29" ht="11.45" customHeight="1" x14ac:dyDescent="0.25">
      <c r="A34" s="49" t="s">
        <v>3</v>
      </c>
      <c r="B34" s="49" t="s">
        <v>3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>
        <v>76825</v>
      </c>
      <c r="N34" s="93">
        <v>55533</v>
      </c>
      <c r="O34" s="93">
        <v>80855</v>
      </c>
      <c r="P34" s="93">
        <v>81772</v>
      </c>
      <c r="Q34" s="93">
        <v>77559</v>
      </c>
      <c r="R34" s="93">
        <v>76333</v>
      </c>
      <c r="S34" s="93">
        <v>55620</v>
      </c>
      <c r="T34" s="93">
        <v>53373</v>
      </c>
      <c r="U34" s="93">
        <v>88990</v>
      </c>
      <c r="V34" s="93">
        <v>112941</v>
      </c>
      <c r="W34" s="93">
        <v>93335</v>
      </c>
      <c r="X34" s="93">
        <v>92140</v>
      </c>
      <c r="Y34" s="93">
        <v>88493</v>
      </c>
      <c r="Z34" s="93"/>
      <c r="AA34" s="93"/>
      <c r="AB34" s="93"/>
      <c r="AC34" s="91">
        <f t="shared" ref="AC34:AC56" si="9">IF(AC$2=2020,SUM(C34:D34),IF(AC$2=2021,SUM(E34:P34),IF(AC$2=2022,SUM(Q34:AB34))))</f>
        <v>738784</v>
      </c>
    </row>
    <row r="35" spans="1:29" ht="11.45" customHeight="1" x14ac:dyDescent="0.25">
      <c r="A35" s="97" t="s">
        <v>2</v>
      </c>
      <c r="B35" s="97"/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76825</v>
      </c>
      <c r="N35" s="95">
        <v>55533</v>
      </c>
      <c r="O35" s="95">
        <v>80855</v>
      </c>
      <c r="P35" s="95">
        <v>81772</v>
      </c>
      <c r="Q35" s="95">
        <v>77559</v>
      </c>
      <c r="R35" s="95">
        <v>76333</v>
      </c>
      <c r="S35" s="95">
        <v>55620</v>
      </c>
      <c r="T35" s="95">
        <v>53373</v>
      </c>
      <c r="U35" s="95">
        <v>88990</v>
      </c>
      <c r="V35" s="95">
        <v>112941</v>
      </c>
      <c r="W35" s="95">
        <v>93335</v>
      </c>
      <c r="X35" s="95">
        <v>92140</v>
      </c>
      <c r="Y35" s="95">
        <f t="shared" ref="Y35" si="10">Y34</f>
        <v>88493</v>
      </c>
      <c r="Z35" s="95"/>
      <c r="AA35" s="95"/>
      <c r="AB35" s="95"/>
      <c r="AC35" s="91">
        <f t="shared" si="9"/>
        <v>738784</v>
      </c>
    </row>
    <row r="36" spans="1:29" ht="11.45" customHeight="1" x14ac:dyDescent="0.25">
      <c r="A36" s="49" t="s">
        <v>6</v>
      </c>
      <c r="B36" s="49" t="s">
        <v>21</v>
      </c>
      <c r="C36" s="92">
        <v>9947081.7000000514</v>
      </c>
      <c r="D36" s="92">
        <v>9655056.1000000499</v>
      </c>
      <c r="E36" s="92">
        <v>11956428.200000035</v>
      </c>
      <c r="F36" s="92">
        <v>10166106.600000024</v>
      </c>
      <c r="G36" s="92">
        <v>2350837.9000000334</v>
      </c>
      <c r="H36" s="92">
        <v>1937508.100000042</v>
      </c>
      <c r="I36" s="92">
        <v>2776219.7999998638</v>
      </c>
      <c r="J36" s="92">
        <v>2640377.0999998627</v>
      </c>
      <c r="K36" s="92">
        <v>2817792.3999998043</v>
      </c>
      <c r="L36" s="92">
        <v>2860490.8999998011</v>
      </c>
      <c r="M36" s="92">
        <v>1961687.1000000024</v>
      </c>
      <c r="N36" s="93">
        <v>2781558.6999999341</v>
      </c>
      <c r="O36" s="93">
        <v>3455947.499999918</v>
      </c>
      <c r="P36" s="93">
        <v>3359005.7999999458</v>
      </c>
      <c r="Q36" s="93">
        <v>3383857.2999999914</v>
      </c>
      <c r="R36" s="93">
        <v>3447058.8999999636</v>
      </c>
      <c r="S36" s="93">
        <v>2472758.8000000166</v>
      </c>
      <c r="T36" s="93">
        <v>2697972.1000000034</v>
      </c>
      <c r="U36" s="93">
        <v>2550019.8000000287</v>
      </c>
      <c r="V36" s="93">
        <v>2834684.9000000348</v>
      </c>
      <c r="W36" s="93">
        <v>3072629.7000000263</v>
      </c>
      <c r="X36" s="93">
        <v>2738951.1000000285</v>
      </c>
      <c r="Y36" s="93">
        <v>2980002.3000000268</v>
      </c>
      <c r="Z36" s="93"/>
      <c r="AA36" s="93"/>
      <c r="AB36" s="93"/>
      <c r="AC36" s="91">
        <f t="shared" si="9"/>
        <v>26177934.900000118</v>
      </c>
    </row>
    <row r="37" spans="1:29" ht="11.45" customHeight="1" x14ac:dyDescent="0.25">
      <c r="A37" s="49" t="s">
        <v>7</v>
      </c>
      <c r="B37" s="49" t="s">
        <v>22</v>
      </c>
      <c r="C37" s="92">
        <v>6326176.2200000007</v>
      </c>
      <c r="D37" s="92">
        <v>7226960.7600000007</v>
      </c>
      <c r="E37" s="92">
        <v>8687616.0499999989</v>
      </c>
      <c r="F37" s="92">
        <v>9893769.8100000005</v>
      </c>
      <c r="G37" s="92">
        <v>4805372.8699999992</v>
      </c>
      <c r="H37" s="92">
        <v>6597169.4099999992</v>
      </c>
      <c r="I37" s="92">
        <v>6304304.2299999995</v>
      </c>
      <c r="J37" s="92">
        <v>5690648.8899999997</v>
      </c>
      <c r="K37" s="92">
        <v>5136841.49</v>
      </c>
      <c r="L37" s="92">
        <v>4855647.6100000003</v>
      </c>
      <c r="M37" s="92">
        <v>5359351.91</v>
      </c>
      <c r="N37" s="93">
        <v>6828366.3499999996</v>
      </c>
      <c r="O37" s="93">
        <v>6916435.3200000003</v>
      </c>
      <c r="P37" s="93">
        <v>6769548.7999999998</v>
      </c>
      <c r="Q37" s="93">
        <v>6466521.6700000009</v>
      </c>
      <c r="R37" s="93">
        <v>6985669.040000001</v>
      </c>
      <c r="S37" s="93">
        <v>5501866.0300000003</v>
      </c>
      <c r="T37" s="93">
        <v>6254243.0100000007</v>
      </c>
      <c r="U37" s="93">
        <v>5619869.6600000001</v>
      </c>
      <c r="V37" s="93">
        <v>5821565.3799999999</v>
      </c>
      <c r="W37" s="93">
        <v>7219460.379999999</v>
      </c>
      <c r="X37" s="93">
        <v>6917234.6300000008</v>
      </c>
      <c r="Y37" s="93">
        <v>7201680.3800000008</v>
      </c>
      <c r="Z37" s="93"/>
      <c r="AA37" s="93"/>
      <c r="AB37" s="93"/>
      <c r="AC37" s="91">
        <f t="shared" si="9"/>
        <v>57988110.180000007</v>
      </c>
    </row>
    <row r="38" spans="1:29" ht="11.45" customHeight="1" x14ac:dyDescent="0.25">
      <c r="A38" s="49" t="s">
        <v>8</v>
      </c>
      <c r="B38" s="49" t="s">
        <v>23</v>
      </c>
      <c r="C38" s="92">
        <v>26659075.800000001</v>
      </c>
      <c r="D38" s="92">
        <v>26481809.100000001</v>
      </c>
      <c r="E38" s="92">
        <v>24204758.899999999</v>
      </c>
      <c r="F38" s="92">
        <v>23264188.5</v>
      </c>
      <c r="G38" s="92">
        <v>32974084.399999999</v>
      </c>
      <c r="H38" s="92">
        <v>27606033.900000002</v>
      </c>
      <c r="I38" s="92">
        <v>24519430.099999998</v>
      </c>
      <c r="J38" s="92">
        <v>25845548</v>
      </c>
      <c r="K38" s="92">
        <v>28265040.299999997</v>
      </c>
      <c r="L38" s="92">
        <v>32519839.800000001</v>
      </c>
      <c r="M38" s="92">
        <v>29310921.800000001</v>
      </c>
      <c r="N38" s="93">
        <v>25716991.199999999</v>
      </c>
      <c r="O38" s="93">
        <v>20662437.600000001</v>
      </c>
      <c r="P38" s="93">
        <v>23726837.699999999</v>
      </c>
      <c r="Q38" s="93">
        <v>25161404.5</v>
      </c>
      <c r="R38" s="93">
        <v>38246847.899999999</v>
      </c>
      <c r="S38" s="93">
        <v>30227212.699999999</v>
      </c>
      <c r="T38" s="93">
        <v>28962712.5</v>
      </c>
      <c r="U38" s="93">
        <v>24166975.100000001</v>
      </c>
      <c r="V38" s="93">
        <v>26911105.399999999</v>
      </c>
      <c r="W38" s="93">
        <v>27563504.899999999</v>
      </c>
      <c r="X38" s="93">
        <v>40136809.5</v>
      </c>
      <c r="Y38" s="93">
        <v>44121704.900000006</v>
      </c>
      <c r="Z38" s="93"/>
      <c r="AA38" s="93"/>
      <c r="AB38" s="93"/>
      <c r="AC38" s="91">
        <f t="shared" si="9"/>
        <v>285498277.39999998</v>
      </c>
    </row>
    <row r="39" spans="1:29" ht="11.45" customHeight="1" x14ac:dyDescent="0.25">
      <c r="A39" s="97" t="s">
        <v>2</v>
      </c>
      <c r="B39" s="97"/>
      <c r="C39" s="96">
        <v>42932333.720000051</v>
      </c>
      <c r="D39" s="96">
        <v>43363825.960000053</v>
      </c>
      <c r="E39" s="96">
        <v>44848803.150000036</v>
      </c>
      <c r="F39" s="96">
        <v>43324064.910000026</v>
      </c>
      <c r="G39" s="96">
        <v>40130295.170000032</v>
      </c>
      <c r="H39" s="96">
        <v>36140711.410000041</v>
      </c>
      <c r="I39" s="96">
        <v>33599954.129999861</v>
      </c>
      <c r="J39" s="96">
        <v>34176573.989999861</v>
      </c>
      <c r="K39" s="96">
        <v>36219674.189999804</v>
      </c>
      <c r="L39" s="96">
        <v>40235978.309999801</v>
      </c>
      <c r="M39" s="96">
        <v>36631960.810000002</v>
      </c>
      <c r="N39" s="91">
        <v>35326916.249999933</v>
      </c>
      <c r="O39" s="91">
        <v>31034820.41999992</v>
      </c>
      <c r="P39" s="91">
        <v>33855392.299999945</v>
      </c>
      <c r="Q39" s="91">
        <v>35011783.469999991</v>
      </c>
      <c r="R39" s="91">
        <v>48679575.839999959</v>
      </c>
      <c r="S39" s="91">
        <v>38201837.530000016</v>
      </c>
      <c r="T39" s="91">
        <v>37914927.609999999</v>
      </c>
      <c r="U39" s="91">
        <v>32336864.560000032</v>
      </c>
      <c r="V39" s="91">
        <v>35567355.680000037</v>
      </c>
      <c r="W39" s="91">
        <v>37855594.980000019</v>
      </c>
      <c r="X39" s="91">
        <v>49792995.230000034</v>
      </c>
      <c r="Y39" s="91">
        <f t="shared" ref="Y39" si="11">SUM(Y36:Y38)</f>
        <v>54303387.580000035</v>
      </c>
      <c r="Z39" s="91"/>
      <c r="AA39" s="91"/>
      <c r="AB39" s="91"/>
      <c r="AC39" s="91">
        <f t="shared" si="9"/>
        <v>369664322.48000014</v>
      </c>
    </row>
    <row r="40" spans="1:29" ht="11.45" customHeight="1" x14ac:dyDescent="0.25">
      <c r="A40" s="49" t="s">
        <v>9</v>
      </c>
      <c r="B40" s="49" t="s">
        <v>24</v>
      </c>
      <c r="C40" s="92">
        <v>17957863.900000028</v>
      </c>
      <c r="D40" s="92">
        <v>16009584.600000011</v>
      </c>
      <c r="E40" s="92">
        <v>16634071.699999884</v>
      </c>
      <c r="F40" s="92">
        <v>13793570.600000037</v>
      </c>
      <c r="G40" s="92">
        <v>14434235.500000032</v>
      </c>
      <c r="H40" s="92">
        <v>15440911.000000168</v>
      </c>
      <c r="I40" s="92">
        <v>18938020.19999994</v>
      </c>
      <c r="J40" s="92">
        <v>13249879.699999895</v>
      </c>
      <c r="K40" s="92">
        <v>14233313.30000009</v>
      </c>
      <c r="L40" s="92">
        <v>14956942.300000094</v>
      </c>
      <c r="M40" s="92">
        <v>17647604.199999813</v>
      </c>
      <c r="N40" s="93">
        <v>14790287.199999958</v>
      </c>
      <c r="O40" s="93">
        <v>16931609.599999908</v>
      </c>
      <c r="P40" s="93">
        <v>18124519.399999954</v>
      </c>
      <c r="Q40" s="93">
        <v>15345778.800000111</v>
      </c>
      <c r="R40" s="93">
        <v>15076335.400000114</v>
      </c>
      <c r="S40" s="93">
        <v>12449488.700000053</v>
      </c>
      <c r="T40" s="93">
        <v>13598671.500000037</v>
      </c>
      <c r="U40" s="93">
        <v>12413783.400000054</v>
      </c>
      <c r="V40" s="93">
        <v>15912752.400000123</v>
      </c>
      <c r="W40" s="93">
        <v>14092876.10000011</v>
      </c>
      <c r="X40" s="93">
        <v>14239223.400000136</v>
      </c>
      <c r="Y40" s="93">
        <v>14530184.20000013</v>
      </c>
      <c r="Z40" s="93"/>
      <c r="AA40" s="93"/>
      <c r="AB40" s="93"/>
      <c r="AC40" s="91">
        <f t="shared" si="9"/>
        <v>127659093.90000087</v>
      </c>
    </row>
    <row r="41" spans="1:29" ht="11.45" customHeight="1" x14ac:dyDescent="0.25">
      <c r="A41" s="49" t="s">
        <v>10</v>
      </c>
      <c r="B41" s="49" t="s">
        <v>25</v>
      </c>
      <c r="C41" s="92">
        <v>5534892.7000000002</v>
      </c>
      <c r="D41" s="92">
        <v>5756690.2000000002</v>
      </c>
      <c r="E41" s="92">
        <v>5509587.2999999998</v>
      </c>
      <c r="F41" s="92">
        <v>4826274</v>
      </c>
      <c r="G41" s="92">
        <v>7644838.2000000002</v>
      </c>
      <c r="H41" s="92">
        <v>6944878.2000000002</v>
      </c>
      <c r="I41" s="92">
        <v>7029049.7000000002</v>
      </c>
      <c r="J41" s="92">
        <v>6623152.2000000002</v>
      </c>
      <c r="K41" s="92">
        <v>6568543.9000000004</v>
      </c>
      <c r="L41" s="92">
        <v>6405152.5</v>
      </c>
      <c r="M41" s="92">
        <v>7119744.7000000002</v>
      </c>
      <c r="N41" s="93">
        <v>7765102.2000000002</v>
      </c>
      <c r="O41" s="93">
        <v>7589230</v>
      </c>
      <c r="P41" s="93">
        <v>8356293.5</v>
      </c>
      <c r="Q41" s="93">
        <v>8196953.9000000004</v>
      </c>
      <c r="R41" s="93">
        <v>7355471</v>
      </c>
      <c r="S41" s="93">
        <v>6354659</v>
      </c>
      <c r="T41" s="93">
        <v>6538078.4000000004</v>
      </c>
      <c r="U41" s="93">
        <v>6584519.0999999996</v>
      </c>
      <c r="V41" s="93">
        <v>4930769.3</v>
      </c>
      <c r="W41" s="93">
        <v>6124371.5999999996</v>
      </c>
      <c r="X41" s="93">
        <v>5713287.4000000004</v>
      </c>
      <c r="Y41" s="93">
        <v>6017429</v>
      </c>
      <c r="Z41" s="93"/>
      <c r="AA41" s="93"/>
      <c r="AB41" s="93"/>
      <c r="AC41" s="91">
        <f t="shared" si="9"/>
        <v>57815538.699999996</v>
      </c>
    </row>
    <row r="42" spans="1:29" ht="11.45" customHeight="1" x14ac:dyDescent="0.25">
      <c r="A42" s="49" t="s">
        <v>11</v>
      </c>
      <c r="B42" s="49" t="s">
        <v>26</v>
      </c>
      <c r="C42" s="92">
        <v>3028787</v>
      </c>
      <c r="D42" s="92">
        <v>1938911</v>
      </c>
      <c r="E42" s="92">
        <v>1881269</v>
      </c>
      <c r="F42" s="92">
        <v>1866378</v>
      </c>
      <c r="G42" s="92">
        <v>4169507</v>
      </c>
      <c r="H42" s="92">
        <v>3777317</v>
      </c>
      <c r="I42" s="92">
        <v>3793415</v>
      </c>
      <c r="J42" s="92">
        <v>3820100</v>
      </c>
      <c r="K42" s="92">
        <v>3671024</v>
      </c>
      <c r="L42" s="92">
        <v>3579511</v>
      </c>
      <c r="M42" s="92">
        <v>3872684.1</v>
      </c>
      <c r="N42" s="93">
        <v>4256526</v>
      </c>
      <c r="O42" s="93">
        <v>4622050</v>
      </c>
      <c r="P42" s="93">
        <v>4686175</v>
      </c>
      <c r="Q42" s="93">
        <v>4262930</v>
      </c>
      <c r="R42" s="93">
        <v>3925261</v>
      </c>
      <c r="S42" s="93">
        <v>3131852</v>
      </c>
      <c r="T42" s="93">
        <v>2906379</v>
      </c>
      <c r="U42" s="93">
        <v>3338447</v>
      </c>
      <c r="V42" s="93">
        <v>3050577</v>
      </c>
      <c r="W42" s="93">
        <v>3546302</v>
      </c>
      <c r="X42" s="93">
        <v>3543448</v>
      </c>
      <c r="Y42" s="93">
        <v>3681159</v>
      </c>
      <c r="Z42" s="93"/>
      <c r="AA42" s="93"/>
      <c r="AB42" s="93"/>
      <c r="AC42" s="91">
        <f t="shared" si="9"/>
        <v>31386355</v>
      </c>
    </row>
    <row r="43" spans="1:29" ht="11.45" customHeight="1" x14ac:dyDescent="0.25">
      <c r="A43" s="97" t="s">
        <v>2</v>
      </c>
      <c r="B43" s="97"/>
      <c r="C43" s="96">
        <v>26521543.600000028</v>
      </c>
      <c r="D43" s="96">
        <v>23705185.800000012</v>
      </c>
      <c r="E43" s="96">
        <v>24024927.999999885</v>
      </c>
      <c r="F43" s="96">
        <v>20486222.600000039</v>
      </c>
      <c r="G43" s="96">
        <v>26248580.700000033</v>
      </c>
      <c r="H43" s="96">
        <v>26163106.200000167</v>
      </c>
      <c r="I43" s="96">
        <v>29760484.899999939</v>
      </c>
      <c r="J43" s="96">
        <v>23693131.899999894</v>
      </c>
      <c r="K43" s="96">
        <v>24472881.200000092</v>
      </c>
      <c r="L43" s="96">
        <v>24941605.800000094</v>
      </c>
      <c r="M43" s="96">
        <v>28640032.999999814</v>
      </c>
      <c r="N43" s="91">
        <v>26811915.399999958</v>
      </c>
      <c r="O43" s="91">
        <v>29142889.599999908</v>
      </c>
      <c r="P43" s="91">
        <v>31166987.899999954</v>
      </c>
      <c r="Q43" s="91">
        <v>27805662.700000111</v>
      </c>
      <c r="R43" s="91">
        <v>26357067.400000114</v>
      </c>
      <c r="S43" s="91">
        <v>21935999.700000055</v>
      </c>
      <c r="T43" s="91">
        <v>23043128.900000036</v>
      </c>
      <c r="U43" s="91">
        <v>22336749.500000052</v>
      </c>
      <c r="V43" s="91">
        <v>23894098.700000122</v>
      </c>
      <c r="W43" s="91">
        <v>23763549.700000107</v>
      </c>
      <c r="X43" s="91">
        <v>23495958.800000139</v>
      </c>
      <c r="Y43" s="91">
        <f t="shared" ref="Y43" si="12">SUM(Y40:Y42)</f>
        <v>24228772.20000013</v>
      </c>
      <c r="Z43" s="91"/>
      <c r="AA43" s="91"/>
      <c r="AB43" s="91"/>
      <c r="AC43" s="91">
        <f t="shared" si="9"/>
        <v>216860987.60000089</v>
      </c>
    </row>
    <row r="44" spans="1:29" ht="11.45" customHeight="1" x14ac:dyDescent="0.25">
      <c r="A44" s="49" t="s">
        <v>12</v>
      </c>
      <c r="B44" s="49" t="s">
        <v>27</v>
      </c>
      <c r="C44" s="92">
        <v>31376282.099998169</v>
      </c>
      <c r="D44" s="92">
        <v>36068417.800000213</v>
      </c>
      <c r="E44" s="92">
        <v>40722326.300001055</v>
      </c>
      <c r="F44" s="92">
        <v>35005730.099997789</v>
      </c>
      <c r="G44" s="92">
        <v>33684990.299999073</v>
      </c>
      <c r="H44" s="92">
        <v>34451413.899999946</v>
      </c>
      <c r="I44" s="92">
        <v>36613571.499999903</v>
      </c>
      <c r="J44" s="92">
        <v>29406809.599999879</v>
      </c>
      <c r="K44" s="92">
        <v>33973607.700000145</v>
      </c>
      <c r="L44" s="92">
        <v>31563487.200000025</v>
      </c>
      <c r="M44" s="92">
        <v>37059019.299998716</v>
      </c>
      <c r="N44" s="93">
        <v>36000006.199998692</v>
      </c>
      <c r="O44" s="93">
        <v>44015702.099998385</v>
      </c>
      <c r="P44" s="93">
        <v>41422850.499998838</v>
      </c>
      <c r="Q44" s="93">
        <v>36665686.499999851</v>
      </c>
      <c r="R44" s="93">
        <v>35572878.199999467</v>
      </c>
      <c r="S44" s="93">
        <v>29840007.600000288</v>
      </c>
      <c r="T44" s="93">
        <v>31591860.4000002</v>
      </c>
      <c r="U44" s="93">
        <v>30774134.099999957</v>
      </c>
      <c r="V44" s="93">
        <v>34439374.400000811</v>
      </c>
      <c r="W44" s="93">
        <v>34337242.200000905</v>
      </c>
      <c r="X44" s="93">
        <v>32021757.500000905</v>
      </c>
      <c r="Y44" s="93">
        <v>34916197.000000864</v>
      </c>
      <c r="Z44" s="93"/>
      <c r="AA44" s="93"/>
      <c r="AB44" s="93"/>
      <c r="AC44" s="91">
        <f t="shared" si="9"/>
        <v>300159137.90000325</v>
      </c>
    </row>
    <row r="45" spans="1:29" ht="11.45" customHeight="1" x14ac:dyDescent="0.25">
      <c r="A45" s="49" t="s">
        <v>13</v>
      </c>
      <c r="B45" s="49" t="s">
        <v>28</v>
      </c>
      <c r="C45" s="92">
        <v>2990437.3</v>
      </c>
      <c r="D45" s="92">
        <v>4175077</v>
      </c>
      <c r="E45" s="92">
        <v>2500601.2399999998</v>
      </c>
      <c r="F45" s="92">
        <v>2716369.4</v>
      </c>
      <c r="G45" s="92">
        <v>3486703.6</v>
      </c>
      <c r="H45" s="92">
        <v>2069697</v>
      </c>
      <c r="I45" s="92">
        <v>1931563.8</v>
      </c>
      <c r="J45" s="92">
        <v>1951025.3800000001</v>
      </c>
      <c r="K45" s="92">
        <v>1912211.76</v>
      </c>
      <c r="L45" s="92">
        <v>1855131.1</v>
      </c>
      <c r="M45" s="92">
        <v>2108650.62</v>
      </c>
      <c r="N45" s="93">
        <v>1946080.2000000002</v>
      </c>
      <c r="O45" s="93">
        <v>2240254.1</v>
      </c>
      <c r="P45" s="93">
        <v>2384584.7999999998</v>
      </c>
      <c r="Q45" s="93">
        <v>2247229.4900000002</v>
      </c>
      <c r="R45" s="93">
        <v>2165577.5</v>
      </c>
      <c r="S45" s="93">
        <v>2097492.4699999997</v>
      </c>
      <c r="T45" s="93">
        <v>1745560.6</v>
      </c>
      <c r="U45" s="93">
        <v>1934085.51</v>
      </c>
      <c r="V45" s="93">
        <v>1923454.49</v>
      </c>
      <c r="W45" s="93">
        <v>2380679.61</v>
      </c>
      <c r="X45" s="93">
        <v>1927304.19</v>
      </c>
      <c r="Y45" s="93">
        <v>2304111.63</v>
      </c>
      <c r="Z45" s="93"/>
      <c r="AA45" s="93"/>
      <c r="AB45" s="93"/>
      <c r="AC45" s="91">
        <f t="shared" si="9"/>
        <v>18725495.489999998</v>
      </c>
    </row>
    <row r="46" spans="1:29" ht="11.45" customHeight="1" x14ac:dyDescent="0.25">
      <c r="A46" s="49" t="s">
        <v>14</v>
      </c>
      <c r="B46" s="49" t="s">
        <v>29</v>
      </c>
      <c r="C46" s="92">
        <v>936854.4</v>
      </c>
      <c r="D46" s="92">
        <v>1357606.1</v>
      </c>
      <c r="E46" s="92">
        <v>655210.6</v>
      </c>
      <c r="F46" s="92">
        <v>867197.5</v>
      </c>
      <c r="G46" s="92">
        <v>1356012.1</v>
      </c>
      <c r="H46" s="92">
        <v>872329.7</v>
      </c>
      <c r="I46" s="92">
        <v>1145297.7</v>
      </c>
      <c r="J46" s="92">
        <v>793170.1</v>
      </c>
      <c r="K46" s="92">
        <v>1004214.7</v>
      </c>
      <c r="L46" s="92">
        <v>758766.6</v>
      </c>
      <c r="M46" s="92">
        <v>591337.5</v>
      </c>
      <c r="N46" s="93">
        <v>444536.4</v>
      </c>
      <c r="O46" s="93">
        <v>433705.9</v>
      </c>
      <c r="P46" s="93">
        <v>502215.5</v>
      </c>
      <c r="Q46" s="93">
        <v>419558.9</v>
      </c>
      <c r="R46" s="93">
        <v>511910</v>
      </c>
      <c r="S46" s="93">
        <v>3010993.8</v>
      </c>
      <c r="T46" s="93">
        <v>3239320</v>
      </c>
      <c r="U46" s="93">
        <v>668954.9</v>
      </c>
      <c r="V46" s="93">
        <v>837288.5</v>
      </c>
      <c r="W46" s="93">
        <v>885338.7</v>
      </c>
      <c r="X46" s="93">
        <v>677931</v>
      </c>
      <c r="Y46" s="93">
        <v>725639.6</v>
      </c>
      <c r="Z46" s="93"/>
      <c r="AA46" s="93"/>
      <c r="AB46" s="93"/>
      <c r="AC46" s="91">
        <f t="shared" si="9"/>
        <v>10976935.399999999</v>
      </c>
    </row>
    <row r="47" spans="1:29" ht="11.45" customHeight="1" x14ac:dyDescent="0.25">
      <c r="A47" s="97" t="s">
        <v>2</v>
      </c>
      <c r="B47" s="97"/>
      <c r="C47" s="96">
        <v>35303573.799998164</v>
      </c>
      <c r="D47" s="96">
        <v>41601100.900000215</v>
      </c>
      <c r="E47" s="96">
        <v>43878138.140001059</v>
      </c>
      <c r="F47" s="96">
        <v>38589296.999997787</v>
      </c>
      <c r="G47" s="96">
        <v>38527705.999999076</v>
      </c>
      <c r="H47" s="96">
        <v>37393440.599999949</v>
      </c>
      <c r="I47" s="96">
        <v>39690432.999999903</v>
      </c>
      <c r="J47" s="96">
        <v>32151005.079999879</v>
      </c>
      <c r="K47" s="96">
        <v>36890034.160000145</v>
      </c>
      <c r="L47" s="96">
        <v>34177384.900000028</v>
      </c>
      <c r="M47" s="96">
        <v>39759007.419998713</v>
      </c>
      <c r="N47" s="91">
        <v>38390622.799998693</v>
      </c>
      <c r="O47" s="91">
        <v>46689662.099998385</v>
      </c>
      <c r="P47" s="91">
        <v>44309650.799998835</v>
      </c>
      <c r="Q47" s="91">
        <v>39332474.889999852</v>
      </c>
      <c r="R47" s="91">
        <v>38250365.699999467</v>
      </c>
      <c r="S47" s="91">
        <v>34948493.870000288</v>
      </c>
      <c r="T47" s="91">
        <v>36576741.000000201</v>
      </c>
      <c r="U47" s="91">
        <v>33377174.509999957</v>
      </c>
      <c r="V47" s="91">
        <v>37200117.390000813</v>
      </c>
      <c r="W47" s="91">
        <v>37603260.510000907</v>
      </c>
      <c r="X47" s="91">
        <v>34626992.690000907</v>
      </c>
      <c r="Y47" s="91">
        <f t="shared" ref="Y47" si="13">SUM(Y44:Y46)</f>
        <v>37945948.230000868</v>
      </c>
      <c r="Z47" s="91"/>
      <c r="AA47" s="91"/>
      <c r="AB47" s="91"/>
      <c r="AC47" s="91">
        <f t="shared" si="9"/>
        <v>329861568.79000324</v>
      </c>
    </row>
    <row r="48" spans="1:29" ht="11.45" customHeight="1" x14ac:dyDescent="0.25">
      <c r="A48" s="49" t="s">
        <v>15</v>
      </c>
      <c r="B48" s="49" t="s">
        <v>30</v>
      </c>
      <c r="C48" s="92">
        <v>36609224.399999067</v>
      </c>
      <c r="D48" s="92">
        <v>36636571.799998894</v>
      </c>
      <c r="E48" s="92">
        <v>38281977.399998955</v>
      </c>
      <c r="F48" s="92">
        <v>30864549.699999359</v>
      </c>
      <c r="G48" s="92">
        <v>34802161.099999249</v>
      </c>
      <c r="H48" s="92">
        <v>25770333.999999709</v>
      </c>
      <c r="I48" s="92">
        <v>26705902.999999642</v>
      </c>
      <c r="J48" s="92">
        <v>23864801.999999754</v>
      </c>
      <c r="K48" s="92">
        <v>27399125.999999665</v>
      </c>
      <c r="L48" s="92">
        <v>25568817.699999671</v>
      </c>
      <c r="M48" s="92">
        <v>37496046.499999061</v>
      </c>
      <c r="N48" s="93">
        <v>34613483.29999914</v>
      </c>
      <c r="O48" s="93">
        <v>40894096.899999186</v>
      </c>
      <c r="P48" s="93">
        <v>39834669.899999559</v>
      </c>
      <c r="Q48" s="93">
        <v>34793662.000000671</v>
      </c>
      <c r="R48" s="93">
        <v>35549114.900000699</v>
      </c>
      <c r="S48" s="93">
        <v>29305220.000000432</v>
      </c>
      <c r="T48" s="93">
        <v>32968329.30000047</v>
      </c>
      <c r="U48" s="93">
        <v>30641193.700000428</v>
      </c>
      <c r="V48" s="93">
        <v>34010270.600000128</v>
      </c>
      <c r="W48" s="93">
        <v>36357481.800000302</v>
      </c>
      <c r="X48" s="93">
        <v>36864242.300000288</v>
      </c>
      <c r="Y48" s="93">
        <v>35805021.900000185</v>
      </c>
      <c r="Z48" s="93"/>
      <c r="AA48" s="93"/>
      <c r="AB48" s="93"/>
      <c r="AC48" s="91">
        <f t="shared" si="9"/>
        <v>306294536.5000037</v>
      </c>
    </row>
    <row r="49" spans="1:29" ht="11.45" customHeight="1" x14ac:dyDescent="0.25">
      <c r="A49" s="49" t="s">
        <v>16</v>
      </c>
      <c r="B49" s="49" t="s">
        <v>31</v>
      </c>
      <c r="C49" s="92">
        <v>1692716.2</v>
      </c>
      <c r="D49" s="92">
        <v>1584035.8</v>
      </c>
      <c r="E49" s="92">
        <v>1542091.2</v>
      </c>
      <c r="F49" s="92">
        <v>1483915.6</v>
      </c>
      <c r="G49" s="92">
        <v>1559369.8</v>
      </c>
      <c r="H49" s="92">
        <v>1320629.1000000001</v>
      </c>
      <c r="I49" s="92">
        <v>1482164.0999999999</v>
      </c>
      <c r="J49" s="92">
        <v>1374414.2000000002</v>
      </c>
      <c r="K49" s="92">
        <v>1470385.1</v>
      </c>
      <c r="L49" s="92">
        <v>1443102.3</v>
      </c>
      <c r="M49" s="92">
        <v>1506678.6</v>
      </c>
      <c r="N49" s="93">
        <v>1454078.2</v>
      </c>
      <c r="O49" s="93">
        <v>1635785.8</v>
      </c>
      <c r="P49" s="93">
        <v>1590989.6</v>
      </c>
      <c r="Q49" s="93">
        <v>1558631.2000000002</v>
      </c>
      <c r="R49" s="93">
        <v>1422360.8</v>
      </c>
      <c r="S49" s="93">
        <v>1851547.2999999998</v>
      </c>
      <c r="T49" s="93">
        <v>1386582.6</v>
      </c>
      <c r="U49" s="93">
        <v>1313202.5</v>
      </c>
      <c r="V49" s="93">
        <v>1314370.6000000001</v>
      </c>
      <c r="W49" s="93">
        <v>1389651.4</v>
      </c>
      <c r="X49" s="93">
        <v>1454370.2</v>
      </c>
      <c r="Y49" s="93">
        <v>1314858</v>
      </c>
      <c r="Z49" s="93"/>
      <c r="AA49" s="93"/>
      <c r="AB49" s="93"/>
      <c r="AC49" s="91">
        <f t="shared" si="9"/>
        <v>13005574.6</v>
      </c>
    </row>
    <row r="50" spans="1:29" ht="11.45" customHeight="1" x14ac:dyDescent="0.25">
      <c r="A50" s="49" t="s">
        <v>17</v>
      </c>
      <c r="B50" s="49" t="s">
        <v>32</v>
      </c>
      <c r="C50" s="92">
        <v>207040</v>
      </c>
      <c r="D50" s="92">
        <v>144400</v>
      </c>
      <c r="E50" s="92">
        <v>137001</v>
      </c>
      <c r="F50" s="92">
        <v>250261</v>
      </c>
      <c r="G50" s="92">
        <v>158095</v>
      </c>
      <c r="H50" s="92">
        <v>153808</v>
      </c>
      <c r="I50" s="92">
        <v>157971.6</v>
      </c>
      <c r="J50" s="92">
        <v>148220.1</v>
      </c>
      <c r="K50" s="92">
        <v>562452.6</v>
      </c>
      <c r="L50" s="92">
        <v>103983</v>
      </c>
      <c r="M50" s="92">
        <v>245932.7</v>
      </c>
      <c r="N50" s="93">
        <v>287796.3</v>
      </c>
      <c r="O50" s="93">
        <v>317649.90000000002</v>
      </c>
      <c r="P50" s="93">
        <v>363922.5</v>
      </c>
      <c r="Q50" s="93">
        <v>308105.2</v>
      </c>
      <c r="R50" s="93">
        <v>177712.4</v>
      </c>
      <c r="S50" s="93">
        <v>190125.8</v>
      </c>
      <c r="T50" s="93">
        <v>276517.8</v>
      </c>
      <c r="U50" s="93">
        <v>375445.8</v>
      </c>
      <c r="V50" s="93">
        <v>310460.59999999998</v>
      </c>
      <c r="W50" s="93">
        <v>282545.59999999998</v>
      </c>
      <c r="X50" s="93">
        <v>244031.2</v>
      </c>
      <c r="Y50" s="93">
        <v>272626.90000000002</v>
      </c>
      <c r="Z50" s="93"/>
      <c r="AA50" s="93"/>
      <c r="AB50" s="93"/>
      <c r="AC50" s="91">
        <f t="shared" si="9"/>
        <v>2437571.3000000003</v>
      </c>
    </row>
    <row r="51" spans="1:29" ht="11.45" customHeight="1" x14ac:dyDescent="0.25">
      <c r="A51" s="97" t="s">
        <v>2</v>
      </c>
      <c r="B51" s="97"/>
      <c r="C51" s="96">
        <v>38508980.59999907</v>
      </c>
      <c r="D51" s="96">
        <v>38365007.599998891</v>
      </c>
      <c r="E51" s="96">
        <v>39961069.599998958</v>
      </c>
      <c r="F51" s="96">
        <v>32598726.29999936</v>
      </c>
      <c r="G51" s="96">
        <v>36519625.899999246</v>
      </c>
      <c r="H51" s="96">
        <v>27244771.099999711</v>
      </c>
      <c r="I51" s="96">
        <v>28346038.699999645</v>
      </c>
      <c r="J51" s="96">
        <v>25387436.299999755</v>
      </c>
      <c r="K51" s="96">
        <v>29431963.699999668</v>
      </c>
      <c r="L51" s="96">
        <v>27115902.999999672</v>
      </c>
      <c r="M51" s="96">
        <v>39248657.799999066</v>
      </c>
      <c r="N51" s="91">
        <v>36355357.79999914</v>
      </c>
      <c r="O51" s="91">
        <v>42847532.599999182</v>
      </c>
      <c r="P51" s="91">
        <v>41789581.99999956</v>
      </c>
      <c r="Q51" s="91">
        <v>36660398.400000677</v>
      </c>
      <c r="R51" s="91">
        <v>37149188.100000694</v>
      </c>
      <c r="S51" s="91">
        <v>31346893.100000434</v>
      </c>
      <c r="T51" s="91">
        <v>34631429.700000465</v>
      </c>
      <c r="U51" s="91">
        <v>32329842.000000428</v>
      </c>
      <c r="V51" s="91">
        <v>35635101.800000131</v>
      </c>
      <c r="W51" s="91">
        <v>38029678.800000302</v>
      </c>
      <c r="X51" s="91">
        <v>38562643.700000294</v>
      </c>
      <c r="Y51" s="91">
        <f t="shared" ref="Y51" si="14">SUM(Y48:Y50)</f>
        <v>37392506.800000183</v>
      </c>
      <c r="Z51" s="91"/>
      <c r="AA51" s="91"/>
      <c r="AB51" s="91"/>
      <c r="AC51" s="91">
        <f t="shared" si="9"/>
        <v>321737682.40000361</v>
      </c>
    </row>
    <row r="52" spans="1:29" ht="11.45" customHeight="1" x14ac:dyDescent="0.25">
      <c r="A52" s="49" t="s">
        <v>18</v>
      </c>
      <c r="B52" s="49" t="s">
        <v>33</v>
      </c>
      <c r="C52" s="92">
        <v>50231081.999998756</v>
      </c>
      <c r="D52" s="92">
        <v>51749488.499998353</v>
      </c>
      <c r="E52" s="92">
        <v>49650059.999998778</v>
      </c>
      <c r="F52" s="92">
        <v>43097111.099998817</v>
      </c>
      <c r="G52" s="92">
        <v>58536330.399998508</v>
      </c>
      <c r="H52" s="92">
        <v>52038575.600000508</v>
      </c>
      <c r="I52" s="92">
        <v>54302053.100000761</v>
      </c>
      <c r="J52" s="92">
        <v>55087670.400000334</v>
      </c>
      <c r="K52" s="92">
        <v>59009701.40000087</v>
      </c>
      <c r="L52" s="92">
        <v>50082717.600000806</v>
      </c>
      <c r="M52" s="92">
        <v>44728586.199999243</v>
      </c>
      <c r="N52" s="93">
        <v>43844328.300000034</v>
      </c>
      <c r="O52" s="93">
        <v>54938897.800000541</v>
      </c>
      <c r="P52" s="93">
        <v>55475500.399997927</v>
      </c>
      <c r="Q52" s="93">
        <v>47470303.600001067</v>
      </c>
      <c r="R52" s="93">
        <v>48901120.000000797</v>
      </c>
      <c r="S52" s="93">
        <v>40924545.60000097</v>
      </c>
      <c r="T52" s="93">
        <v>42833461.400000617</v>
      </c>
      <c r="U52" s="93">
        <v>40728566.10000065</v>
      </c>
      <c r="V52" s="93">
        <v>49910710.800000109</v>
      </c>
      <c r="W52" s="93">
        <v>49049275.000000156</v>
      </c>
      <c r="X52" s="93">
        <v>49000563.200000182</v>
      </c>
      <c r="Y52" s="93">
        <v>49087195.500000149</v>
      </c>
      <c r="Z52" s="93"/>
      <c r="AA52" s="93"/>
      <c r="AB52" s="93"/>
      <c r="AC52" s="91">
        <f t="shared" si="9"/>
        <v>417905741.2000047</v>
      </c>
    </row>
    <row r="53" spans="1:29" ht="11.45" customHeight="1" x14ac:dyDescent="0.25">
      <c r="A53" s="49" t="s">
        <v>19</v>
      </c>
      <c r="B53" s="49" t="s">
        <v>34</v>
      </c>
      <c r="C53" s="92">
        <v>1383256.2799999998</v>
      </c>
      <c r="D53" s="92">
        <v>1459899.7999999998</v>
      </c>
      <c r="E53" s="92">
        <v>1271019.1400000001</v>
      </c>
      <c r="F53" s="92">
        <v>1355635</v>
      </c>
      <c r="G53" s="92">
        <v>1796046</v>
      </c>
      <c r="H53" s="92">
        <v>1750908.2</v>
      </c>
      <c r="I53" s="92">
        <v>1819487.9</v>
      </c>
      <c r="J53" s="92">
        <v>1654397.3</v>
      </c>
      <c r="K53" s="92">
        <v>1538174.2</v>
      </c>
      <c r="L53" s="92">
        <v>1469129.5999999999</v>
      </c>
      <c r="M53" s="92">
        <v>1398609.8</v>
      </c>
      <c r="N53" s="93">
        <v>1760103.2</v>
      </c>
      <c r="O53" s="93">
        <v>1669620.3</v>
      </c>
      <c r="P53" s="93">
        <v>1500112.2</v>
      </c>
      <c r="Q53" s="93">
        <v>1433670</v>
      </c>
      <c r="R53" s="93">
        <v>1402678.7</v>
      </c>
      <c r="S53" s="93">
        <v>1243541</v>
      </c>
      <c r="T53" s="93">
        <v>1192399.8999999999</v>
      </c>
      <c r="U53" s="93">
        <v>1285410</v>
      </c>
      <c r="V53" s="93">
        <v>1133263.1000000001</v>
      </c>
      <c r="W53" s="93">
        <v>1348278.7</v>
      </c>
      <c r="X53" s="93">
        <v>1354501.5</v>
      </c>
      <c r="Y53" s="93">
        <v>1386870.4</v>
      </c>
      <c r="Z53" s="93"/>
      <c r="AA53" s="93"/>
      <c r="AB53" s="93"/>
      <c r="AC53" s="91">
        <f t="shared" si="9"/>
        <v>11780613.299999999</v>
      </c>
    </row>
    <row r="54" spans="1:29" ht="11.45" customHeight="1" x14ac:dyDescent="0.25">
      <c r="A54" s="49" t="s">
        <v>20</v>
      </c>
      <c r="B54" s="49" t="s">
        <v>35</v>
      </c>
      <c r="C54" s="92">
        <v>206053.3</v>
      </c>
      <c r="D54" s="92">
        <v>259967.3</v>
      </c>
      <c r="E54" s="92">
        <v>214944.9</v>
      </c>
      <c r="F54" s="92">
        <v>179045.9</v>
      </c>
      <c r="G54" s="92">
        <v>245656.7</v>
      </c>
      <c r="H54" s="92">
        <v>255077.8</v>
      </c>
      <c r="I54" s="92">
        <v>291665</v>
      </c>
      <c r="J54" s="92">
        <v>240964.8</v>
      </c>
      <c r="K54" s="92">
        <v>289271.5</v>
      </c>
      <c r="L54" s="92">
        <v>279192.3</v>
      </c>
      <c r="M54" s="92">
        <v>257943.1</v>
      </c>
      <c r="N54" s="93">
        <v>191070.3</v>
      </c>
      <c r="O54" s="93">
        <v>208625.3</v>
      </c>
      <c r="P54" s="93">
        <v>218736.6</v>
      </c>
      <c r="Q54" s="93">
        <v>201606</v>
      </c>
      <c r="R54" s="93">
        <v>185056.3</v>
      </c>
      <c r="S54" s="93">
        <v>158344.6</v>
      </c>
      <c r="T54" s="93">
        <v>93511.4</v>
      </c>
      <c r="U54" s="93">
        <v>174335</v>
      </c>
      <c r="V54" s="93">
        <v>185897.2</v>
      </c>
      <c r="W54" s="93">
        <v>197322.3</v>
      </c>
      <c r="X54" s="93">
        <v>214796</v>
      </c>
      <c r="Y54" s="93">
        <v>190102</v>
      </c>
      <c r="Z54" s="93"/>
      <c r="AA54" s="93"/>
      <c r="AB54" s="93"/>
      <c r="AC54" s="91">
        <f t="shared" si="9"/>
        <v>1600970.8</v>
      </c>
    </row>
    <row r="55" spans="1:29" ht="11.45" customHeight="1" x14ac:dyDescent="0.25">
      <c r="A55" s="97" t="s">
        <v>2</v>
      </c>
      <c r="B55" s="97"/>
      <c r="C55" s="96">
        <v>51820391.579998754</v>
      </c>
      <c r="D55" s="96">
        <v>53469355.599998347</v>
      </c>
      <c r="E55" s="96">
        <v>51136024.039998777</v>
      </c>
      <c r="F55" s="96">
        <v>44631791.999998815</v>
      </c>
      <c r="G55" s="96">
        <v>60578033.099998511</v>
      </c>
      <c r="H55" s="96">
        <v>54044561.600000508</v>
      </c>
      <c r="I55" s="96">
        <v>56413206.00000076</v>
      </c>
      <c r="J55" s="96">
        <v>56983032.500000328</v>
      </c>
      <c r="K55" s="96">
        <v>60837147.100000873</v>
      </c>
      <c r="L55" s="96">
        <v>51831039.500000805</v>
      </c>
      <c r="M55" s="96">
        <v>46385139.099999242</v>
      </c>
      <c r="N55" s="91">
        <v>45795501.800000034</v>
      </c>
      <c r="O55" s="91">
        <v>56817143.400000535</v>
      </c>
      <c r="P55" s="91">
        <v>57194349.199997932</v>
      </c>
      <c r="Q55" s="91">
        <v>49105579.600001067</v>
      </c>
      <c r="R55" s="91">
        <v>50488855.000000797</v>
      </c>
      <c r="S55" s="91">
        <v>42326431.200000972</v>
      </c>
      <c r="T55" s="91">
        <v>44119372.700000614</v>
      </c>
      <c r="U55" s="91">
        <v>42188311.10000065</v>
      </c>
      <c r="V55" s="91">
        <v>51229871.100000113</v>
      </c>
      <c r="W55" s="91">
        <v>50594876.000000156</v>
      </c>
      <c r="X55" s="91">
        <v>50569860.700000182</v>
      </c>
      <c r="Y55" s="91">
        <f t="shared" ref="Y55" si="15">SUM(Y52:Y54)</f>
        <v>50664167.900000148</v>
      </c>
      <c r="Z55" s="91"/>
      <c r="AA55" s="91"/>
      <c r="AB55" s="91"/>
      <c r="AC55" s="91">
        <f t="shared" si="9"/>
        <v>431287325.30000472</v>
      </c>
    </row>
    <row r="56" spans="1:29" ht="11.45" customHeight="1" x14ac:dyDescent="0.25">
      <c r="A56" s="97" t="s">
        <v>4</v>
      </c>
      <c r="B56" s="97"/>
      <c r="C56" s="96">
        <v>195086823.29999608</v>
      </c>
      <c r="D56" s="96">
        <v>200504475.85999751</v>
      </c>
      <c r="E56" s="96">
        <v>203848962.9299987</v>
      </c>
      <c r="F56" s="96">
        <v>179630102.80999601</v>
      </c>
      <c r="G56" s="96">
        <v>202004240.86999688</v>
      </c>
      <c r="H56" s="96">
        <v>180986590.91000038</v>
      </c>
      <c r="I56" s="96">
        <v>187810116.73000011</v>
      </c>
      <c r="J56" s="96">
        <v>172391179.76999974</v>
      </c>
      <c r="K56" s="96">
        <v>187851700.35000056</v>
      </c>
      <c r="L56" s="96">
        <v>178301911.51000041</v>
      </c>
      <c r="M56" s="96">
        <v>190741623.12999684</v>
      </c>
      <c r="N56" s="91">
        <v>182735847.04999778</v>
      </c>
      <c r="O56" s="91">
        <v>206612903.11999795</v>
      </c>
      <c r="P56" s="91">
        <v>208397734.19999623</v>
      </c>
      <c r="Q56" s="91">
        <v>187993458.0600017</v>
      </c>
      <c r="R56" s="91">
        <v>201001385.04000103</v>
      </c>
      <c r="S56" s="91">
        <v>168815275.40000176</v>
      </c>
      <c r="T56" s="91">
        <v>176338972.91000131</v>
      </c>
      <c r="U56" s="91">
        <v>162657931.67000112</v>
      </c>
      <c r="V56" s="91">
        <v>183639485.67000121</v>
      </c>
      <c r="W56" s="91">
        <v>187940294.9900015</v>
      </c>
      <c r="X56" s="91">
        <v>197140591.12000155</v>
      </c>
      <c r="Y56" s="91">
        <f t="shared" ref="Y56" si="16">Y35+Y39+Y43+Y47+Y51+Y55</f>
        <v>204623275.71000138</v>
      </c>
      <c r="Z56" s="91"/>
      <c r="AA56" s="91"/>
      <c r="AB56" s="91"/>
      <c r="AC56" s="91">
        <f t="shared" si="9"/>
        <v>1670150670.5700126</v>
      </c>
    </row>
    <row r="57" spans="1:29" ht="10.5" customHeight="1" x14ac:dyDescent="0.25"/>
    <row r="59" spans="1:29" ht="11.45" customHeight="1" x14ac:dyDescent="0.25">
      <c r="A59" s="222" t="s">
        <v>96</v>
      </c>
      <c r="B59" s="222"/>
      <c r="C59" s="72" t="s">
        <v>91</v>
      </c>
      <c r="D59" s="72" t="s">
        <v>91</v>
      </c>
      <c r="E59" s="72" t="s">
        <v>91</v>
      </c>
      <c r="F59" s="72" t="s">
        <v>91</v>
      </c>
      <c r="G59" s="72" t="s">
        <v>91</v>
      </c>
      <c r="H59" s="72" t="s">
        <v>91</v>
      </c>
      <c r="I59" s="72" t="s">
        <v>91</v>
      </c>
      <c r="J59" s="72" t="s">
        <v>91</v>
      </c>
      <c r="K59" s="72" t="s">
        <v>91</v>
      </c>
      <c r="L59" s="72" t="s">
        <v>91</v>
      </c>
      <c r="M59" s="72" t="s">
        <v>91</v>
      </c>
      <c r="N59" s="72" t="s">
        <v>91</v>
      </c>
      <c r="O59" s="72" t="s">
        <v>91</v>
      </c>
      <c r="P59" s="72" t="s">
        <v>91</v>
      </c>
      <c r="Q59" s="72" t="s">
        <v>91</v>
      </c>
      <c r="R59" s="72" t="s">
        <v>91</v>
      </c>
      <c r="S59" s="72" t="s">
        <v>91</v>
      </c>
      <c r="T59" s="72" t="s">
        <v>91</v>
      </c>
      <c r="U59" s="72" t="s">
        <v>91</v>
      </c>
      <c r="V59" s="72" t="s">
        <v>91</v>
      </c>
      <c r="W59" s="72" t="s">
        <v>91</v>
      </c>
      <c r="X59" s="72" t="s">
        <v>91</v>
      </c>
      <c r="Y59" s="72" t="s">
        <v>91</v>
      </c>
      <c r="Z59" s="72" t="s">
        <v>91</v>
      </c>
      <c r="AA59" s="72" t="s">
        <v>91</v>
      </c>
      <c r="AB59" s="72" t="s">
        <v>91</v>
      </c>
      <c r="AC59" s="72" t="s">
        <v>91</v>
      </c>
    </row>
    <row r="60" spans="1:29" ht="11.25" customHeight="1" x14ac:dyDescent="0.25">
      <c r="A60" s="99" t="s">
        <v>37</v>
      </c>
      <c r="B60" s="99" t="s">
        <v>36</v>
      </c>
      <c r="C60" s="75">
        <v>44136</v>
      </c>
      <c r="D60" s="75">
        <v>44166</v>
      </c>
      <c r="E60" s="75">
        <v>44197</v>
      </c>
      <c r="F60" s="75">
        <v>44228</v>
      </c>
      <c r="G60" s="75">
        <v>44256</v>
      </c>
      <c r="H60" s="75">
        <v>44287</v>
      </c>
      <c r="I60" s="75">
        <v>44317</v>
      </c>
      <c r="J60" s="75">
        <v>44348</v>
      </c>
      <c r="K60" s="75">
        <v>44378</v>
      </c>
      <c r="L60" s="75">
        <v>44409</v>
      </c>
      <c r="M60" s="75">
        <v>44440</v>
      </c>
      <c r="N60" s="75">
        <v>44470</v>
      </c>
      <c r="O60" s="75">
        <v>44501</v>
      </c>
      <c r="P60" s="75">
        <v>44531</v>
      </c>
      <c r="Q60" s="75">
        <v>44562</v>
      </c>
      <c r="R60" s="75">
        <v>44593</v>
      </c>
      <c r="S60" s="75">
        <v>44621</v>
      </c>
      <c r="T60" s="75">
        <v>44652</v>
      </c>
      <c r="U60" s="75">
        <v>44682</v>
      </c>
      <c r="V60" s="75">
        <v>44713</v>
      </c>
      <c r="W60" s="75">
        <v>44743</v>
      </c>
      <c r="X60" s="75">
        <v>44774</v>
      </c>
      <c r="Y60" s="75">
        <v>44805</v>
      </c>
      <c r="Z60" s="75">
        <v>44835</v>
      </c>
      <c r="AA60" s="75">
        <v>44866</v>
      </c>
      <c r="AB60" s="75">
        <v>44896</v>
      </c>
      <c r="AC60" s="103">
        <f>AC2</f>
        <v>2022</v>
      </c>
    </row>
    <row r="61" spans="1:29" ht="11.45" customHeight="1" x14ac:dyDescent="0.25">
      <c r="A61" s="49" t="s">
        <v>3</v>
      </c>
      <c r="B61" s="49" t="s">
        <v>3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102">
        <f t="shared" ref="AC61:AC83" si="17">IF(AC$2=2020,SUM(C61:D61),IF(AC$2=2021,SUM(E61:P61),IF(AC$2=2022,SUM(Q61:AB61))))</f>
        <v>0</v>
      </c>
    </row>
    <row r="62" spans="1:29" ht="11.45" customHeight="1" x14ac:dyDescent="0.25">
      <c r="A62" s="50" t="s">
        <v>2</v>
      </c>
      <c r="B62" s="50"/>
      <c r="C62" s="96">
        <f>C61</f>
        <v>0</v>
      </c>
      <c r="D62" s="96">
        <f t="shared" ref="D62:Y62" si="18">D61</f>
        <v>0</v>
      </c>
      <c r="E62" s="96">
        <f t="shared" si="18"/>
        <v>0</v>
      </c>
      <c r="F62" s="96">
        <f t="shared" si="18"/>
        <v>0</v>
      </c>
      <c r="G62" s="96">
        <f t="shared" si="18"/>
        <v>0</v>
      </c>
      <c r="H62" s="96">
        <f t="shared" si="18"/>
        <v>0</v>
      </c>
      <c r="I62" s="96">
        <f t="shared" si="18"/>
        <v>0</v>
      </c>
      <c r="J62" s="96">
        <f t="shared" si="18"/>
        <v>0</v>
      </c>
      <c r="K62" s="96">
        <f t="shared" si="18"/>
        <v>0</v>
      </c>
      <c r="L62" s="96">
        <f t="shared" si="18"/>
        <v>0</v>
      </c>
      <c r="M62" s="96">
        <f t="shared" si="18"/>
        <v>0</v>
      </c>
      <c r="N62" s="96">
        <f t="shared" si="18"/>
        <v>0</v>
      </c>
      <c r="O62" s="96">
        <f t="shared" si="18"/>
        <v>0</v>
      </c>
      <c r="P62" s="95">
        <f t="shared" si="18"/>
        <v>0</v>
      </c>
      <c r="Q62" s="95">
        <f t="shared" si="18"/>
        <v>0</v>
      </c>
      <c r="R62" s="95">
        <f t="shared" si="18"/>
        <v>0</v>
      </c>
      <c r="S62" s="95">
        <f t="shared" si="18"/>
        <v>0</v>
      </c>
      <c r="T62" s="95">
        <f t="shared" si="18"/>
        <v>0</v>
      </c>
      <c r="U62" s="95">
        <f t="shared" si="18"/>
        <v>0</v>
      </c>
      <c r="V62" s="95">
        <f t="shared" si="18"/>
        <v>0</v>
      </c>
      <c r="W62" s="95">
        <f t="shared" si="18"/>
        <v>0</v>
      </c>
      <c r="X62" s="95">
        <f t="shared" si="18"/>
        <v>0</v>
      </c>
      <c r="Y62" s="95">
        <f t="shared" si="18"/>
        <v>0</v>
      </c>
      <c r="Z62" s="95"/>
      <c r="AA62" s="95"/>
      <c r="AB62" s="95"/>
      <c r="AC62" s="102">
        <f t="shared" si="17"/>
        <v>0</v>
      </c>
    </row>
    <row r="63" spans="1:29" ht="11.45" customHeight="1" x14ac:dyDescent="0.25">
      <c r="A63" s="49" t="s">
        <v>6</v>
      </c>
      <c r="B63" s="49" t="s">
        <v>21</v>
      </c>
      <c r="C63" s="92">
        <v>7339283.71</v>
      </c>
      <c r="D63" s="92">
        <v>7827315.3099999996</v>
      </c>
      <c r="E63" s="92">
        <v>7795671.0700000003</v>
      </c>
      <c r="F63" s="92">
        <v>7289123.4299999997</v>
      </c>
      <c r="G63" s="92">
        <v>6970106.4000000004</v>
      </c>
      <c r="H63" s="92">
        <v>6990397.4900000002</v>
      </c>
      <c r="I63" s="92">
        <v>6016251.7000000002</v>
      </c>
      <c r="J63" s="92">
        <v>5831863.0699999677</v>
      </c>
      <c r="K63" s="92">
        <v>6786172.6200000001</v>
      </c>
      <c r="L63" s="92">
        <v>6464326.9800000004</v>
      </c>
      <c r="M63" s="92">
        <v>7259781.9500000002</v>
      </c>
      <c r="N63" s="92">
        <v>7074746.2699999241</v>
      </c>
      <c r="O63" s="92">
        <v>7854669.9599998528</v>
      </c>
      <c r="P63" s="93">
        <v>11522226.54000015</v>
      </c>
      <c r="Q63" s="93">
        <v>10025544.619999999</v>
      </c>
      <c r="R63" s="93">
        <v>11440491.84</v>
      </c>
      <c r="S63" s="93">
        <v>10829543.140000001</v>
      </c>
      <c r="T63" s="93">
        <v>12719654.982768212</v>
      </c>
      <c r="U63" s="93">
        <v>12381763.453173324</v>
      </c>
      <c r="V63" s="93">
        <v>11353789.470000001</v>
      </c>
      <c r="W63" s="93">
        <v>13224282.834309174</v>
      </c>
      <c r="X63" s="93">
        <v>12981224.619999997</v>
      </c>
      <c r="Y63" s="93">
        <v>13357248.446584232</v>
      </c>
      <c r="Z63" s="93"/>
      <c r="AA63" s="93"/>
      <c r="AB63" s="93"/>
      <c r="AC63" s="102">
        <f t="shared" si="17"/>
        <v>108313543.40683493</v>
      </c>
    </row>
    <row r="64" spans="1:29" ht="11.45" customHeight="1" x14ac:dyDescent="0.25">
      <c r="A64" s="49" t="s">
        <v>7</v>
      </c>
      <c r="B64" s="49" t="s">
        <v>22</v>
      </c>
      <c r="C64" s="92">
        <v>8973127.5700000003</v>
      </c>
      <c r="D64" s="92">
        <v>10793646.68</v>
      </c>
      <c r="E64" s="92">
        <v>10382060.1</v>
      </c>
      <c r="F64" s="92">
        <v>10106135.630000001</v>
      </c>
      <c r="G64" s="92">
        <v>9810584.4900000002</v>
      </c>
      <c r="H64" s="92">
        <v>9734430.1899999995</v>
      </c>
      <c r="I64" s="92">
        <v>9125756.3900000006</v>
      </c>
      <c r="J64" s="92">
        <v>7847527.3200000636</v>
      </c>
      <c r="K64" s="92">
        <v>8524900.6099999994</v>
      </c>
      <c r="L64" s="92">
        <v>8821538.3900000006</v>
      </c>
      <c r="M64" s="92">
        <v>8477996.219999982</v>
      </c>
      <c r="N64" s="92">
        <v>10122275.13000001</v>
      </c>
      <c r="O64" s="92">
        <v>9905080.5599999912</v>
      </c>
      <c r="P64" s="93">
        <v>11982649.930000054</v>
      </c>
      <c r="Q64" s="93">
        <v>11020391.15</v>
      </c>
      <c r="R64" s="93">
        <v>17717610.530000001</v>
      </c>
      <c r="S64" s="93">
        <v>15083522.390000001</v>
      </c>
      <c r="T64" s="93">
        <v>16125473.286870966</v>
      </c>
      <c r="U64" s="93">
        <v>17327801.310204525</v>
      </c>
      <c r="V64" s="93">
        <v>14663698.33</v>
      </c>
      <c r="W64" s="93">
        <v>15181260.982265962</v>
      </c>
      <c r="X64" s="93">
        <v>18389922.539999999</v>
      </c>
      <c r="Y64" s="93">
        <v>18293461.832312483</v>
      </c>
      <c r="Z64" s="93"/>
      <c r="AA64" s="93"/>
      <c r="AB64" s="93"/>
      <c r="AC64" s="102">
        <f t="shared" si="17"/>
        <v>143803142.35165393</v>
      </c>
    </row>
    <row r="65" spans="1:29" ht="11.45" customHeight="1" x14ac:dyDescent="0.25">
      <c r="A65" s="49" t="s">
        <v>8</v>
      </c>
      <c r="B65" s="49" t="s">
        <v>23</v>
      </c>
      <c r="C65" s="92">
        <v>37229664</v>
      </c>
      <c r="D65" s="92">
        <v>44336478</v>
      </c>
      <c r="E65" s="92">
        <v>42255467.200000003</v>
      </c>
      <c r="F65" s="92">
        <v>34851030</v>
      </c>
      <c r="G65" s="92">
        <v>34587751</v>
      </c>
      <c r="H65" s="92">
        <v>36310922</v>
      </c>
      <c r="I65" s="92">
        <v>35033592</v>
      </c>
      <c r="J65" s="92">
        <v>32334328.699999999</v>
      </c>
      <c r="K65" s="92">
        <v>32005065.199999999</v>
      </c>
      <c r="L65" s="92">
        <v>34530642</v>
      </c>
      <c r="M65" s="92">
        <v>31017716</v>
      </c>
      <c r="N65" s="92">
        <v>36323803</v>
      </c>
      <c r="O65" s="92">
        <v>36849405.200000003</v>
      </c>
      <c r="P65" s="93">
        <v>38678404.300000004</v>
      </c>
      <c r="Q65" s="93">
        <v>35300804.399999999</v>
      </c>
      <c r="R65" s="93">
        <v>44612396.799999997</v>
      </c>
      <c r="S65" s="93">
        <v>40490868.100000001</v>
      </c>
      <c r="T65" s="93">
        <v>37539045.07</v>
      </c>
      <c r="U65" s="93">
        <v>44976891.800000004</v>
      </c>
      <c r="V65" s="93">
        <v>38868571.479999997</v>
      </c>
      <c r="W65" s="93">
        <v>41288999.300000004</v>
      </c>
      <c r="X65" s="93">
        <v>44582945</v>
      </c>
      <c r="Y65" s="93">
        <v>44367179.5</v>
      </c>
      <c r="Z65" s="93"/>
      <c r="AA65" s="93"/>
      <c r="AB65" s="93"/>
      <c r="AC65" s="102">
        <f t="shared" si="17"/>
        <v>372027701.44999999</v>
      </c>
    </row>
    <row r="66" spans="1:29" ht="11.45" customHeight="1" x14ac:dyDescent="0.25">
      <c r="A66" s="50" t="s">
        <v>2</v>
      </c>
      <c r="B66" s="50"/>
      <c r="C66" s="96">
        <f t="shared" ref="C66:M66" si="19">SUM(C63:C65)</f>
        <v>53542075.280000001</v>
      </c>
      <c r="D66" s="96">
        <f t="shared" si="19"/>
        <v>62957439.989999995</v>
      </c>
      <c r="E66" s="96">
        <f t="shared" si="19"/>
        <v>60433198.370000005</v>
      </c>
      <c r="F66" s="96">
        <f t="shared" si="19"/>
        <v>52246289.060000002</v>
      </c>
      <c r="G66" s="96">
        <f t="shared" si="19"/>
        <v>51368441.890000001</v>
      </c>
      <c r="H66" s="96">
        <f t="shared" si="19"/>
        <v>53035749.68</v>
      </c>
      <c r="I66" s="96">
        <f t="shared" si="19"/>
        <v>50175600.090000004</v>
      </c>
      <c r="J66" s="96">
        <f t="shared" si="19"/>
        <v>46013719.090000033</v>
      </c>
      <c r="K66" s="96">
        <f t="shared" si="19"/>
        <v>47316138.43</v>
      </c>
      <c r="L66" s="96">
        <f t="shared" si="19"/>
        <v>49816507.370000005</v>
      </c>
      <c r="M66" s="96">
        <f t="shared" si="19"/>
        <v>46755494.169999987</v>
      </c>
      <c r="N66" s="96">
        <f t="shared" ref="N66:Y66" si="20">SUM(N63:N65)</f>
        <v>53520824.399999931</v>
      </c>
      <c r="O66" s="96">
        <f t="shared" si="20"/>
        <v>54609155.71999985</v>
      </c>
      <c r="P66" s="91">
        <f t="shared" si="20"/>
        <v>62183280.770000204</v>
      </c>
      <c r="Q66" s="91">
        <f t="shared" si="20"/>
        <v>56346740.170000002</v>
      </c>
      <c r="R66" s="91">
        <f t="shared" si="20"/>
        <v>73770499.170000002</v>
      </c>
      <c r="S66" s="91">
        <f t="shared" si="20"/>
        <v>66403933.630000003</v>
      </c>
      <c r="T66" s="91">
        <f t="shared" si="20"/>
        <v>66384173.339639179</v>
      </c>
      <c r="U66" s="91">
        <f t="shared" si="20"/>
        <v>74686456.563377857</v>
      </c>
      <c r="V66" s="91">
        <f t="shared" si="20"/>
        <v>64886059.280000001</v>
      </c>
      <c r="W66" s="91">
        <f t="shared" si="20"/>
        <v>69694543.116575137</v>
      </c>
      <c r="X66" s="91">
        <f t="shared" si="20"/>
        <v>75954092.159999996</v>
      </c>
      <c r="Y66" s="91">
        <f t="shared" si="20"/>
        <v>76017889.778896719</v>
      </c>
      <c r="Z66" s="91"/>
      <c r="AA66" s="91"/>
      <c r="AB66" s="91"/>
      <c r="AC66" s="102">
        <f t="shared" si="17"/>
        <v>624144387.20848882</v>
      </c>
    </row>
    <row r="67" spans="1:29" ht="11.45" customHeight="1" x14ac:dyDescent="0.25">
      <c r="A67" s="49" t="s">
        <v>9</v>
      </c>
      <c r="B67" s="49" t="s">
        <v>24</v>
      </c>
      <c r="C67" s="92">
        <v>28357521.82</v>
      </c>
      <c r="D67" s="92">
        <v>31029336.829999998</v>
      </c>
      <c r="E67" s="92">
        <v>29802042.899999999</v>
      </c>
      <c r="F67" s="92">
        <v>27962733.73</v>
      </c>
      <c r="G67" s="92">
        <v>25898532.5</v>
      </c>
      <c r="H67" s="92">
        <v>26793747.879999999</v>
      </c>
      <c r="I67" s="92">
        <v>22781168.390000001</v>
      </c>
      <c r="J67" s="92">
        <v>20342511.290001925</v>
      </c>
      <c r="K67" s="92">
        <v>23129384.620000001</v>
      </c>
      <c r="L67" s="92">
        <v>23143448.82</v>
      </c>
      <c r="M67" s="92">
        <v>25485897.720001202</v>
      </c>
      <c r="N67" s="92">
        <v>26791752.599999785</v>
      </c>
      <c r="O67" s="92">
        <v>29178996.670001619</v>
      </c>
      <c r="P67" s="93">
        <v>31632286.229999922</v>
      </c>
      <c r="Q67" s="93">
        <v>21279816.989999998</v>
      </c>
      <c r="R67" s="93">
        <v>22314583.93</v>
      </c>
      <c r="S67" s="93">
        <v>19859746.289999999</v>
      </c>
      <c r="T67" s="93">
        <v>25513525.156773418</v>
      </c>
      <c r="U67" s="93">
        <v>23420364.901529301</v>
      </c>
      <c r="V67" s="93">
        <v>19743265.829999998</v>
      </c>
      <c r="W67" s="93">
        <v>27357617.699555617</v>
      </c>
      <c r="X67" s="93">
        <v>29634219.449999981</v>
      </c>
      <c r="Y67" s="93">
        <v>28955628.454756636</v>
      </c>
      <c r="Z67" s="93"/>
      <c r="AA67" s="93"/>
      <c r="AB67" s="93"/>
      <c r="AC67" s="102">
        <f t="shared" si="17"/>
        <v>218078768.70261496</v>
      </c>
    </row>
    <row r="68" spans="1:29" ht="11.45" customHeight="1" x14ac:dyDescent="0.25">
      <c r="A68" s="49" t="s">
        <v>10</v>
      </c>
      <c r="B68" s="49" t="s">
        <v>25</v>
      </c>
      <c r="C68" s="92">
        <v>26376872.879999999</v>
      </c>
      <c r="D68" s="92">
        <v>30131333.469999999</v>
      </c>
      <c r="E68" s="92">
        <v>30031149.579999998</v>
      </c>
      <c r="F68" s="92">
        <v>28753011.07</v>
      </c>
      <c r="G68" s="92">
        <v>27571116.609999999</v>
      </c>
      <c r="H68" s="92">
        <v>26273995.399999999</v>
      </c>
      <c r="I68" s="92">
        <v>25440992.93</v>
      </c>
      <c r="J68" s="92">
        <v>22164343.229999967</v>
      </c>
      <c r="K68" s="92">
        <v>21752217.879999999</v>
      </c>
      <c r="L68" s="92">
        <v>25893960.600000001</v>
      </c>
      <c r="M68" s="92">
        <v>23309621.359999977</v>
      </c>
      <c r="N68" s="92">
        <v>26866242.189999919</v>
      </c>
      <c r="O68" s="92">
        <v>25052656.629999895</v>
      </c>
      <c r="P68" s="93">
        <v>24324441.999999996</v>
      </c>
      <c r="Q68" s="93">
        <v>26506015.449999999</v>
      </c>
      <c r="R68" s="93">
        <v>19116849.550000001</v>
      </c>
      <c r="S68" s="93">
        <v>14649259.550000001</v>
      </c>
      <c r="T68" s="93">
        <v>17073963.070437975</v>
      </c>
      <c r="U68" s="93">
        <v>20016828.308552984</v>
      </c>
      <c r="V68" s="93">
        <v>16101506.710000001</v>
      </c>
      <c r="W68" s="93">
        <v>19116304.24551909</v>
      </c>
      <c r="X68" s="93">
        <v>24354659.480000004</v>
      </c>
      <c r="Y68" s="93">
        <v>23358687.190626062</v>
      </c>
      <c r="Z68" s="93"/>
      <c r="AA68" s="93"/>
      <c r="AB68" s="93"/>
      <c r="AC68" s="102">
        <f t="shared" si="17"/>
        <v>180294073.55513611</v>
      </c>
    </row>
    <row r="69" spans="1:29" ht="11.45" customHeight="1" x14ac:dyDescent="0.25">
      <c r="A69" s="49" t="s">
        <v>11</v>
      </c>
      <c r="B69" s="49" t="s">
        <v>26</v>
      </c>
      <c r="C69" s="92">
        <v>21198865.629999999</v>
      </c>
      <c r="D69" s="92">
        <v>23061379.300000001</v>
      </c>
      <c r="E69" s="92">
        <v>22165281.399999999</v>
      </c>
      <c r="F69" s="92">
        <v>20050389.600000001</v>
      </c>
      <c r="G69" s="92">
        <v>20056041.899999999</v>
      </c>
      <c r="H69" s="92">
        <v>20481949.800000001</v>
      </c>
      <c r="I69" s="92">
        <v>18901941.100000001</v>
      </c>
      <c r="J69" s="92">
        <v>16741877.200000001</v>
      </c>
      <c r="K69" s="92">
        <v>15654241.5</v>
      </c>
      <c r="L69" s="92">
        <v>18591750.5</v>
      </c>
      <c r="M69" s="92">
        <v>16333518.910005972</v>
      </c>
      <c r="N69" s="92">
        <v>19355170.099999998</v>
      </c>
      <c r="O69" s="92">
        <v>19898398.799999997</v>
      </c>
      <c r="P69" s="93">
        <v>23489305.410001401</v>
      </c>
      <c r="Q69" s="93">
        <v>21062489</v>
      </c>
      <c r="R69" s="93">
        <v>14106492.279999999</v>
      </c>
      <c r="S69" s="93">
        <v>12913449.300000001</v>
      </c>
      <c r="T69" s="93">
        <v>12501025</v>
      </c>
      <c r="U69" s="93">
        <v>14404145.970000001</v>
      </c>
      <c r="V69" s="93">
        <v>11702143.84</v>
      </c>
      <c r="W69" s="93">
        <v>13499184.819999998</v>
      </c>
      <c r="X69" s="93">
        <v>16013333</v>
      </c>
      <c r="Y69" s="93">
        <v>16658512.199999997</v>
      </c>
      <c r="Z69" s="93"/>
      <c r="AA69" s="93"/>
      <c r="AB69" s="93"/>
      <c r="AC69" s="102">
        <f t="shared" si="17"/>
        <v>132860775.41</v>
      </c>
    </row>
    <row r="70" spans="1:29" ht="11.45" customHeight="1" x14ac:dyDescent="0.25">
      <c r="A70" s="50" t="s">
        <v>2</v>
      </c>
      <c r="B70" s="50"/>
      <c r="C70" s="96">
        <f t="shared" ref="C70:M70" si="21">SUM(C67:C69)</f>
        <v>75933260.329999998</v>
      </c>
      <c r="D70" s="96">
        <f t="shared" si="21"/>
        <v>84222049.599999994</v>
      </c>
      <c r="E70" s="96">
        <f t="shared" si="21"/>
        <v>81998473.879999995</v>
      </c>
      <c r="F70" s="96">
        <f t="shared" si="21"/>
        <v>76766134.400000006</v>
      </c>
      <c r="G70" s="96">
        <f t="shared" si="21"/>
        <v>73525691.00999999</v>
      </c>
      <c r="H70" s="96">
        <f t="shared" si="21"/>
        <v>73549693.079999998</v>
      </c>
      <c r="I70" s="96">
        <f t="shared" si="21"/>
        <v>67124102.420000002</v>
      </c>
      <c r="J70" s="96">
        <f t="shared" si="21"/>
        <v>59248731.720001891</v>
      </c>
      <c r="K70" s="96">
        <f t="shared" si="21"/>
        <v>60535844</v>
      </c>
      <c r="L70" s="96">
        <f t="shared" si="21"/>
        <v>67629159.920000002</v>
      </c>
      <c r="M70" s="96">
        <f t="shared" si="21"/>
        <v>65129037.990007147</v>
      </c>
      <c r="N70" s="96">
        <f t="shared" ref="N70:Y70" si="22">SUM(N67:N69)</f>
        <v>73013164.889999703</v>
      </c>
      <c r="O70" s="96">
        <f t="shared" si="22"/>
        <v>74130052.100001514</v>
      </c>
      <c r="P70" s="91">
        <f t="shared" si="22"/>
        <v>79446033.640001312</v>
      </c>
      <c r="Q70" s="91">
        <f t="shared" si="22"/>
        <v>68848321.439999998</v>
      </c>
      <c r="R70" s="91">
        <f t="shared" si="22"/>
        <v>55537925.760000005</v>
      </c>
      <c r="S70" s="91">
        <f t="shared" si="22"/>
        <v>47422455.140000001</v>
      </c>
      <c r="T70" s="91">
        <f t="shared" si="22"/>
        <v>55088513.227211393</v>
      </c>
      <c r="U70" s="91">
        <f t="shared" si="22"/>
        <v>57841339.180082284</v>
      </c>
      <c r="V70" s="91">
        <f t="shared" si="22"/>
        <v>47546916.379999995</v>
      </c>
      <c r="W70" s="91">
        <f t="shared" si="22"/>
        <v>59973106.765074708</v>
      </c>
      <c r="X70" s="91">
        <f t="shared" si="22"/>
        <v>70002211.929999977</v>
      </c>
      <c r="Y70" s="91">
        <f t="shared" si="22"/>
        <v>68972827.845382705</v>
      </c>
      <c r="Z70" s="91"/>
      <c r="AA70" s="91"/>
      <c r="AB70" s="91"/>
      <c r="AC70" s="102">
        <f t="shared" si="17"/>
        <v>531233617.66775107</v>
      </c>
    </row>
    <row r="71" spans="1:29" ht="11.45" customHeight="1" x14ac:dyDescent="0.25">
      <c r="A71" s="49" t="s">
        <v>12</v>
      </c>
      <c r="B71" s="49" t="s">
        <v>27</v>
      </c>
      <c r="C71" s="92">
        <v>30937866.510000002</v>
      </c>
      <c r="D71" s="92">
        <v>31247389.219999999</v>
      </c>
      <c r="E71" s="92">
        <v>30635644.600000001</v>
      </c>
      <c r="F71" s="92">
        <v>26050545.870000001</v>
      </c>
      <c r="G71" s="92">
        <v>27165473.98</v>
      </c>
      <c r="H71" s="92">
        <v>25594652.510000002</v>
      </c>
      <c r="I71" s="92">
        <v>26073826.27</v>
      </c>
      <c r="J71" s="92">
        <v>23900438.390000712</v>
      </c>
      <c r="K71" s="92">
        <v>26296936.59</v>
      </c>
      <c r="L71" s="92">
        <v>25344552.329999998</v>
      </c>
      <c r="M71" s="92">
        <v>24196871.260003306</v>
      </c>
      <c r="N71" s="92">
        <v>26786527.560003445</v>
      </c>
      <c r="O71" s="92">
        <v>26646109.030002676</v>
      </c>
      <c r="P71" s="93">
        <v>26840444.430001162</v>
      </c>
      <c r="Q71" s="93">
        <v>21554244.57</v>
      </c>
      <c r="R71" s="93">
        <v>28059187.969999999</v>
      </c>
      <c r="S71" s="93">
        <v>25292982.260000002</v>
      </c>
      <c r="T71" s="93">
        <v>30289993.193708796</v>
      </c>
      <c r="U71" s="93">
        <v>28180615.982322119</v>
      </c>
      <c r="V71" s="93">
        <v>23899912.949999999</v>
      </c>
      <c r="W71" s="93">
        <v>28926051.548520904</v>
      </c>
      <c r="X71" s="93">
        <v>33626260.449999861</v>
      </c>
      <c r="Y71" s="93">
        <v>34032271.772504866</v>
      </c>
      <c r="Z71" s="93"/>
      <c r="AA71" s="93"/>
      <c r="AB71" s="93"/>
      <c r="AC71" s="102">
        <f t="shared" si="17"/>
        <v>253861520.69705653</v>
      </c>
    </row>
    <row r="72" spans="1:29" ht="11.45" customHeight="1" x14ac:dyDescent="0.25">
      <c r="A72" s="49" t="s">
        <v>13</v>
      </c>
      <c r="B72" s="49" t="s">
        <v>28</v>
      </c>
      <c r="C72" s="92">
        <v>7641044.1299999999</v>
      </c>
      <c r="D72" s="92">
        <v>8091796.4000000004</v>
      </c>
      <c r="E72" s="92">
        <v>8266037.9000000004</v>
      </c>
      <c r="F72" s="92">
        <v>8608737.3000000007</v>
      </c>
      <c r="G72" s="92">
        <v>8402817.8399999999</v>
      </c>
      <c r="H72" s="92">
        <v>7436332.2999999998</v>
      </c>
      <c r="I72" s="92">
        <v>7577616.9000000004</v>
      </c>
      <c r="J72" s="92">
        <v>7110917.669999999</v>
      </c>
      <c r="K72" s="92">
        <v>7228561.5</v>
      </c>
      <c r="L72" s="92">
        <v>7788058.2999999998</v>
      </c>
      <c r="M72" s="92">
        <v>6830970.7999999989</v>
      </c>
      <c r="N72" s="92">
        <v>8039880.0100075845</v>
      </c>
      <c r="O72" s="92">
        <v>7521353.3299999991</v>
      </c>
      <c r="P72" s="93">
        <v>8891073.2300000004</v>
      </c>
      <c r="Q72" s="93">
        <v>7689489.21</v>
      </c>
      <c r="R72" s="93">
        <v>4696861.8600000003</v>
      </c>
      <c r="S72" s="93">
        <v>4533547.03</v>
      </c>
      <c r="T72" s="93">
        <v>4760822.7999999989</v>
      </c>
      <c r="U72" s="93">
        <v>4708884.0400000019</v>
      </c>
      <c r="V72" s="93">
        <v>3891562.19</v>
      </c>
      <c r="W72" s="93">
        <v>3578767.2500000019</v>
      </c>
      <c r="X72" s="93">
        <v>4721220.76</v>
      </c>
      <c r="Y72" s="93">
        <v>5269549.8000000082</v>
      </c>
      <c r="Z72" s="93"/>
      <c r="AA72" s="93"/>
      <c r="AB72" s="93"/>
      <c r="AC72" s="102">
        <f t="shared" si="17"/>
        <v>43850704.940000013</v>
      </c>
    </row>
    <row r="73" spans="1:29" ht="11.45" customHeight="1" x14ac:dyDescent="0.25">
      <c r="A73" s="49" t="s">
        <v>14</v>
      </c>
      <c r="B73" s="49" t="s">
        <v>29</v>
      </c>
      <c r="C73" s="92">
        <v>6535299</v>
      </c>
      <c r="D73" s="92">
        <v>10867100</v>
      </c>
      <c r="E73" s="92">
        <v>10963985.6</v>
      </c>
      <c r="F73" s="92">
        <v>11985561</v>
      </c>
      <c r="G73" s="92">
        <v>12225677</v>
      </c>
      <c r="H73" s="92">
        <v>11125925</v>
      </c>
      <c r="I73" s="92">
        <v>11135015</v>
      </c>
      <c r="J73" s="92">
        <v>11072216</v>
      </c>
      <c r="K73" s="92">
        <v>12102177</v>
      </c>
      <c r="L73" s="92">
        <v>10498979</v>
      </c>
      <c r="M73" s="92">
        <v>7828093</v>
      </c>
      <c r="N73" s="92">
        <v>10714309</v>
      </c>
      <c r="O73" s="92">
        <v>10273717</v>
      </c>
      <c r="P73" s="93">
        <v>11772770</v>
      </c>
      <c r="Q73" s="93">
        <v>10607640.83</v>
      </c>
      <c r="R73" s="93">
        <v>6637270</v>
      </c>
      <c r="S73" s="93">
        <v>5055301</v>
      </c>
      <c r="T73" s="93">
        <v>3329428</v>
      </c>
      <c r="U73" s="93">
        <v>2935948</v>
      </c>
      <c r="V73" s="93">
        <v>2215962.12</v>
      </c>
      <c r="W73" s="93">
        <v>1756519.2</v>
      </c>
      <c r="X73" s="93">
        <v>3354562.5</v>
      </c>
      <c r="Y73" s="93">
        <v>1490760</v>
      </c>
      <c r="Z73" s="93"/>
      <c r="AA73" s="93"/>
      <c r="AB73" s="93"/>
      <c r="AC73" s="102">
        <f t="shared" si="17"/>
        <v>37383391.649999999</v>
      </c>
    </row>
    <row r="74" spans="1:29" ht="11.45" customHeight="1" x14ac:dyDescent="0.25">
      <c r="A74" s="50" t="s">
        <v>2</v>
      </c>
      <c r="B74" s="50"/>
      <c r="C74" s="96">
        <f t="shared" ref="C74:M74" si="23">SUM(C71:C73)</f>
        <v>45114209.640000001</v>
      </c>
      <c r="D74" s="96">
        <f t="shared" si="23"/>
        <v>50206285.619999997</v>
      </c>
      <c r="E74" s="96">
        <f t="shared" si="23"/>
        <v>49865668.100000001</v>
      </c>
      <c r="F74" s="96">
        <f t="shared" si="23"/>
        <v>46644844.170000002</v>
      </c>
      <c r="G74" s="96">
        <f t="shared" si="23"/>
        <v>47793968.82</v>
      </c>
      <c r="H74" s="96">
        <f t="shared" si="23"/>
        <v>44156909.810000002</v>
      </c>
      <c r="I74" s="96">
        <f t="shared" si="23"/>
        <v>44786458.170000002</v>
      </c>
      <c r="J74" s="96">
        <f t="shared" si="23"/>
        <v>42083572.06000071</v>
      </c>
      <c r="K74" s="96">
        <f t="shared" si="23"/>
        <v>45627675.090000004</v>
      </c>
      <c r="L74" s="96">
        <f t="shared" si="23"/>
        <v>43631589.629999995</v>
      </c>
      <c r="M74" s="96">
        <f t="shared" si="23"/>
        <v>38855935.060003303</v>
      </c>
      <c r="N74" s="96">
        <f t="shared" ref="N74:Y74" si="24">SUM(N71:N73)</f>
        <v>45540716.570011027</v>
      </c>
      <c r="O74" s="96">
        <f t="shared" si="24"/>
        <v>44441179.360002674</v>
      </c>
      <c r="P74" s="91">
        <f t="shared" si="24"/>
        <v>47504287.660001159</v>
      </c>
      <c r="Q74" s="91">
        <f t="shared" si="24"/>
        <v>39851374.609999999</v>
      </c>
      <c r="R74" s="91">
        <f t="shared" si="24"/>
        <v>39393319.829999998</v>
      </c>
      <c r="S74" s="91">
        <f t="shared" si="24"/>
        <v>34881830.290000007</v>
      </c>
      <c r="T74" s="91">
        <f t="shared" si="24"/>
        <v>38380243.993708797</v>
      </c>
      <c r="U74" s="91">
        <f t="shared" si="24"/>
        <v>35825448.022322118</v>
      </c>
      <c r="V74" s="91">
        <f t="shared" si="24"/>
        <v>30007437.260000002</v>
      </c>
      <c r="W74" s="91">
        <f t="shared" si="24"/>
        <v>34261337.998520911</v>
      </c>
      <c r="X74" s="91">
        <f t="shared" si="24"/>
        <v>41702043.709999859</v>
      </c>
      <c r="Y74" s="91">
        <f t="shared" si="24"/>
        <v>40792581.572504878</v>
      </c>
      <c r="Z74" s="91"/>
      <c r="AA74" s="91"/>
      <c r="AB74" s="91"/>
      <c r="AC74" s="102">
        <f t="shared" si="17"/>
        <v>335095617.28705657</v>
      </c>
    </row>
    <row r="75" spans="1:29" ht="11.45" customHeight="1" x14ac:dyDescent="0.25">
      <c r="A75" s="49" t="s">
        <v>15</v>
      </c>
      <c r="B75" s="49" t="s">
        <v>30</v>
      </c>
      <c r="C75" s="92">
        <v>68117936.870000005</v>
      </c>
      <c r="D75" s="92">
        <v>73686806.269999996</v>
      </c>
      <c r="E75" s="92">
        <v>77653071.049999997</v>
      </c>
      <c r="F75" s="92">
        <v>68097727.189999998</v>
      </c>
      <c r="G75" s="92">
        <v>63841582.149999999</v>
      </c>
      <c r="H75" s="92">
        <v>57548500.200000003</v>
      </c>
      <c r="I75" s="92">
        <v>60285684.020000003</v>
      </c>
      <c r="J75" s="92">
        <v>58081846.189978145</v>
      </c>
      <c r="K75" s="92">
        <v>67585791.340000004</v>
      </c>
      <c r="L75" s="92">
        <v>70637451.840000004</v>
      </c>
      <c r="M75" s="92">
        <v>64343745.930021659</v>
      </c>
      <c r="N75" s="92">
        <v>70970060.540025294</v>
      </c>
      <c r="O75" s="92">
        <v>67461459.880020335</v>
      </c>
      <c r="P75" s="93">
        <v>64950910.930014603</v>
      </c>
      <c r="Q75" s="93">
        <v>60525590.130000003</v>
      </c>
      <c r="R75" s="93">
        <v>38805617.310000002</v>
      </c>
      <c r="S75" s="93">
        <v>33618275.579999998</v>
      </c>
      <c r="T75" s="93">
        <v>39339179.404246345</v>
      </c>
      <c r="U75" s="93">
        <v>41272168.791546904</v>
      </c>
      <c r="V75" s="93">
        <v>31225968.780000001</v>
      </c>
      <c r="W75" s="93">
        <v>36644042.257534072</v>
      </c>
      <c r="X75" s="93">
        <v>43955120.039999656</v>
      </c>
      <c r="Y75" s="93">
        <v>45048033.542154007</v>
      </c>
      <c r="Z75" s="93"/>
      <c r="AA75" s="93"/>
      <c r="AB75" s="93"/>
      <c r="AC75" s="102">
        <f t="shared" si="17"/>
        <v>370433995.83548099</v>
      </c>
    </row>
    <row r="76" spans="1:29" ht="11.45" customHeight="1" x14ac:dyDescent="0.25">
      <c r="A76" s="49" t="s">
        <v>16</v>
      </c>
      <c r="B76" s="49" t="s">
        <v>31</v>
      </c>
      <c r="C76" s="92">
        <v>5386018.4800000004</v>
      </c>
      <c r="D76" s="92">
        <v>5807587.2999999998</v>
      </c>
      <c r="E76" s="92">
        <v>5559004.5999999996</v>
      </c>
      <c r="F76" s="92">
        <v>5656275.6600000001</v>
      </c>
      <c r="G76" s="92">
        <v>5374109.75</v>
      </c>
      <c r="H76" s="92">
        <v>4256106.5</v>
      </c>
      <c r="I76" s="92">
        <v>4828825.0999999996</v>
      </c>
      <c r="J76" s="92">
        <v>4219641.22</v>
      </c>
      <c r="K76" s="92">
        <v>4794970.87</v>
      </c>
      <c r="L76" s="92">
        <v>5367167.57</v>
      </c>
      <c r="M76" s="92">
        <v>4597768.8099999977</v>
      </c>
      <c r="N76" s="92">
        <v>5146282.9900000039</v>
      </c>
      <c r="O76" s="92">
        <v>4951991.1400000062</v>
      </c>
      <c r="P76" s="93">
        <v>5452517.0000000009</v>
      </c>
      <c r="Q76" s="93">
        <v>4683372.7259999998</v>
      </c>
      <c r="R76" s="93">
        <v>2964207.56</v>
      </c>
      <c r="S76" s="93">
        <v>2453643.66</v>
      </c>
      <c r="T76" s="93">
        <v>2474283.1242059977</v>
      </c>
      <c r="U76" s="93">
        <v>2827502.8699999969</v>
      </c>
      <c r="V76" s="93">
        <v>2237414.37</v>
      </c>
      <c r="W76" s="93">
        <v>2206523.1281387764</v>
      </c>
      <c r="X76" s="93">
        <v>2914073.18</v>
      </c>
      <c r="Y76" s="93">
        <v>2742047.6999999983</v>
      </c>
      <c r="Z76" s="93"/>
      <c r="AA76" s="93"/>
      <c r="AB76" s="93"/>
      <c r="AC76" s="102">
        <f t="shared" si="17"/>
        <v>25503068.318344772</v>
      </c>
    </row>
    <row r="77" spans="1:29" ht="11.45" customHeight="1" x14ac:dyDescent="0.25">
      <c r="A77" s="49" t="s">
        <v>17</v>
      </c>
      <c r="B77" s="49" t="s">
        <v>32</v>
      </c>
      <c r="C77" s="92">
        <v>925822.72</v>
      </c>
      <c r="D77" s="92">
        <v>1036947</v>
      </c>
      <c r="E77" s="92">
        <v>1015541</v>
      </c>
      <c r="F77" s="92">
        <v>1058502</v>
      </c>
      <c r="G77" s="92">
        <v>970373.2</v>
      </c>
      <c r="H77" s="92">
        <v>793981</v>
      </c>
      <c r="I77" s="92">
        <v>1855659.8</v>
      </c>
      <c r="J77" s="92">
        <v>1860538.8</v>
      </c>
      <c r="K77" s="92">
        <v>1979250.8</v>
      </c>
      <c r="L77" s="92">
        <v>2270564.2000000002</v>
      </c>
      <c r="M77" s="92">
        <v>1182417</v>
      </c>
      <c r="N77" s="92">
        <v>1432060</v>
      </c>
      <c r="O77" s="92">
        <v>1899697.4</v>
      </c>
      <c r="P77" s="93">
        <v>2033617.4</v>
      </c>
      <c r="Q77" s="93">
        <v>1791301.9</v>
      </c>
      <c r="R77" s="93">
        <v>1883467</v>
      </c>
      <c r="S77" s="93">
        <v>1618289.53</v>
      </c>
      <c r="T77" s="93">
        <v>1385644.6</v>
      </c>
      <c r="U77" s="93">
        <v>1663522.02</v>
      </c>
      <c r="V77" s="93">
        <v>1445794.43</v>
      </c>
      <c r="W77" s="93">
        <v>1504487.73</v>
      </c>
      <c r="X77" s="93">
        <v>1657417</v>
      </c>
      <c r="Y77" s="93">
        <v>642174</v>
      </c>
      <c r="Z77" s="93"/>
      <c r="AA77" s="93"/>
      <c r="AB77" s="93"/>
      <c r="AC77" s="102">
        <f t="shared" si="17"/>
        <v>13592098.209999999</v>
      </c>
    </row>
    <row r="78" spans="1:29" ht="11.45" customHeight="1" x14ac:dyDescent="0.25">
      <c r="A78" s="50" t="s">
        <v>2</v>
      </c>
      <c r="B78" s="50"/>
      <c r="C78" s="96">
        <f t="shared" ref="C78:M78" si="25">SUM(C75:C77)</f>
        <v>74429778.070000008</v>
      </c>
      <c r="D78" s="96">
        <f t="shared" si="25"/>
        <v>80531340.569999993</v>
      </c>
      <c r="E78" s="96">
        <f t="shared" si="25"/>
        <v>84227616.649999991</v>
      </c>
      <c r="F78" s="96">
        <f t="shared" si="25"/>
        <v>74812504.849999994</v>
      </c>
      <c r="G78" s="96">
        <f t="shared" si="25"/>
        <v>70186065.100000009</v>
      </c>
      <c r="H78" s="96">
        <f t="shared" si="25"/>
        <v>62598587.700000003</v>
      </c>
      <c r="I78" s="96">
        <f t="shared" si="25"/>
        <v>66970168.920000002</v>
      </c>
      <c r="J78" s="96">
        <f t="shared" si="25"/>
        <v>64162026.209978141</v>
      </c>
      <c r="K78" s="96">
        <f t="shared" si="25"/>
        <v>74360013.010000005</v>
      </c>
      <c r="L78" s="96">
        <f t="shared" si="25"/>
        <v>78275183.609999999</v>
      </c>
      <c r="M78" s="96">
        <f t="shared" si="25"/>
        <v>70123931.740021661</v>
      </c>
      <c r="N78" s="96">
        <f t="shared" ref="N78:Y78" si="26">SUM(N75:N77)</f>
        <v>77548403.530025303</v>
      </c>
      <c r="O78" s="96">
        <f t="shared" si="26"/>
        <v>74313148.420020342</v>
      </c>
      <c r="P78" s="91">
        <f t="shared" si="26"/>
        <v>72437045.330014616</v>
      </c>
      <c r="Q78" s="91">
        <f t="shared" si="26"/>
        <v>67000264.756000005</v>
      </c>
      <c r="R78" s="91">
        <f t="shared" si="26"/>
        <v>43653291.870000005</v>
      </c>
      <c r="S78" s="91">
        <f t="shared" si="26"/>
        <v>37690208.769999996</v>
      </c>
      <c r="T78" s="91">
        <f t="shared" si="26"/>
        <v>43199107.128452346</v>
      </c>
      <c r="U78" s="91">
        <f t="shared" si="26"/>
        <v>45763193.681546904</v>
      </c>
      <c r="V78" s="91">
        <f t="shared" si="26"/>
        <v>34909177.580000006</v>
      </c>
      <c r="W78" s="91">
        <f t="shared" si="26"/>
        <v>40355053.115672842</v>
      </c>
      <c r="X78" s="91">
        <f t="shared" si="26"/>
        <v>48526610.219999656</v>
      </c>
      <c r="Y78" s="91">
        <f t="shared" si="26"/>
        <v>48432255.242154002</v>
      </c>
      <c r="Z78" s="91"/>
      <c r="AA78" s="91"/>
      <c r="AB78" s="91"/>
      <c r="AC78" s="102">
        <f t="shared" si="17"/>
        <v>409529162.3638258</v>
      </c>
    </row>
    <row r="79" spans="1:29" ht="11.45" customHeight="1" x14ac:dyDescent="0.25">
      <c r="A79" s="49" t="s">
        <v>18</v>
      </c>
      <c r="B79" s="49" t="s">
        <v>33</v>
      </c>
      <c r="C79" s="92">
        <v>15880575.289999999</v>
      </c>
      <c r="D79" s="92">
        <v>15941844.49</v>
      </c>
      <c r="E79" s="92">
        <v>15453616.789999999</v>
      </c>
      <c r="F79" s="92">
        <v>14747480.130000001</v>
      </c>
      <c r="G79" s="92">
        <v>12957927.77</v>
      </c>
      <c r="H79" s="92">
        <v>13630386.949999999</v>
      </c>
      <c r="I79" s="92">
        <v>13913888.5</v>
      </c>
      <c r="J79" s="92">
        <v>12231479.18000127</v>
      </c>
      <c r="K79" s="92">
        <v>15078577.859999999</v>
      </c>
      <c r="L79" s="92">
        <v>16058474.970000001</v>
      </c>
      <c r="M79" s="92">
        <v>15341225.089999</v>
      </c>
      <c r="N79" s="92">
        <v>15836022.739998838</v>
      </c>
      <c r="O79" s="92">
        <v>15447797.22999905</v>
      </c>
      <c r="P79" s="93">
        <v>13951783.189999441</v>
      </c>
      <c r="Q79" s="93">
        <v>12860094.6</v>
      </c>
      <c r="R79" s="93">
        <v>6313797.25</v>
      </c>
      <c r="S79" s="93">
        <v>5976325.7000000002</v>
      </c>
      <c r="T79" s="93">
        <v>6091692.1144611994</v>
      </c>
      <c r="U79" s="93">
        <v>6124205.2426712681</v>
      </c>
      <c r="V79" s="93">
        <v>4441442.76</v>
      </c>
      <c r="W79" s="93">
        <v>5325504.5387186073</v>
      </c>
      <c r="X79" s="93">
        <v>6414733.7999999998</v>
      </c>
      <c r="Y79" s="93">
        <v>2844774.0650959816</v>
      </c>
      <c r="Z79" s="93"/>
      <c r="AA79" s="93"/>
      <c r="AB79" s="93"/>
      <c r="AC79" s="102">
        <f t="shared" si="17"/>
        <v>56392570.070947058</v>
      </c>
    </row>
    <row r="80" spans="1:29" ht="11.45" customHeight="1" x14ac:dyDescent="0.25">
      <c r="A80" s="49" t="s">
        <v>19</v>
      </c>
      <c r="B80" s="49" t="s">
        <v>34</v>
      </c>
      <c r="C80" s="92">
        <v>2127153.2599999998</v>
      </c>
      <c r="D80" s="92">
        <v>2241350.9</v>
      </c>
      <c r="E80" s="92">
        <v>1978385.3</v>
      </c>
      <c r="F80" s="92">
        <v>2095290.6</v>
      </c>
      <c r="G80" s="92">
        <v>1931669.74</v>
      </c>
      <c r="H80" s="92">
        <v>1879585.3</v>
      </c>
      <c r="I80" s="92">
        <v>2177808.2999999998</v>
      </c>
      <c r="J80" s="92">
        <v>1906316.6</v>
      </c>
      <c r="K80" s="92">
        <v>2297180.15</v>
      </c>
      <c r="L80" s="92">
        <v>2840851.8</v>
      </c>
      <c r="M80" s="92">
        <v>2404270.6999999997</v>
      </c>
      <c r="N80" s="92">
        <v>2447063.4300000002</v>
      </c>
      <c r="O80" s="92">
        <v>2349988.6999999988</v>
      </c>
      <c r="P80" s="93">
        <v>2560576.2999999998</v>
      </c>
      <c r="Q80" s="93">
        <v>2217241.7000000002</v>
      </c>
      <c r="R80" s="93">
        <v>1407194.1</v>
      </c>
      <c r="S80" s="93">
        <v>1034266.2</v>
      </c>
      <c r="T80" s="93">
        <v>1150934.6000000001</v>
      </c>
      <c r="U80" s="93">
        <v>1270867.3999999992</v>
      </c>
      <c r="V80" s="93">
        <v>918595</v>
      </c>
      <c r="W80" s="93">
        <v>741750.19999999984</v>
      </c>
      <c r="X80" s="93">
        <v>1464536</v>
      </c>
      <c r="Y80" s="93">
        <v>145696.90000000002</v>
      </c>
      <c r="Z80" s="93"/>
      <c r="AA80" s="93"/>
      <c r="AB80" s="93"/>
      <c r="AC80" s="102">
        <f t="shared" si="17"/>
        <v>10351082.1</v>
      </c>
    </row>
    <row r="81" spans="1:29" ht="11.45" customHeight="1" x14ac:dyDescent="0.25">
      <c r="A81" s="49" t="s">
        <v>20</v>
      </c>
      <c r="B81" s="49" t="s">
        <v>35</v>
      </c>
      <c r="C81" s="92">
        <v>3864631.86</v>
      </c>
      <c r="D81" s="92">
        <v>3952461</v>
      </c>
      <c r="E81" s="92">
        <v>3923327.7</v>
      </c>
      <c r="F81" s="92">
        <v>4277594</v>
      </c>
      <c r="G81" s="92">
        <v>4105464</v>
      </c>
      <c r="H81" s="92">
        <v>4010848.7</v>
      </c>
      <c r="I81" s="92">
        <v>4288129</v>
      </c>
      <c r="J81" s="92">
        <v>3901652.7</v>
      </c>
      <c r="K81" s="92">
        <v>4246023</v>
      </c>
      <c r="L81" s="92">
        <v>4515159</v>
      </c>
      <c r="M81" s="92">
        <v>4078989</v>
      </c>
      <c r="N81" s="92">
        <v>4059182.5</v>
      </c>
      <c r="O81" s="92">
        <v>3944027</v>
      </c>
      <c r="P81" s="93">
        <v>4365735</v>
      </c>
      <c r="Q81" s="93">
        <v>4263397</v>
      </c>
      <c r="R81" s="93">
        <v>551987</v>
      </c>
      <c r="S81" s="93">
        <v>346738</v>
      </c>
      <c r="T81" s="93">
        <v>394764</v>
      </c>
      <c r="U81" s="93">
        <v>384810</v>
      </c>
      <c r="V81" s="93">
        <v>362294</v>
      </c>
      <c r="W81" s="93">
        <v>211295</v>
      </c>
      <c r="X81" s="93">
        <v>563770</v>
      </c>
      <c r="Y81" s="93">
        <v>0</v>
      </c>
      <c r="Z81" s="93"/>
      <c r="AA81" s="93"/>
      <c r="AB81" s="93"/>
      <c r="AC81" s="102">
        <f t="shared" si="17"/>
        <v>7079055</v>
      </c>
    </row>
    <row r="82" spans="1:29" ht="11.45" customHeight="1" x14ac:dyDescent="0.25">
      <c r="A82" s="50" t="s">
        <v>2</v>
      </c>
      <c r="B82" s="50"/>
      <c r="C82" s="96">
        <f t="shared" ref="C82:M82" si="27">SUM(C79:C81)</f>
        <v>21872360.409999996</v>
      </c>
      <c r="D82" s="96">
        <f t="shared" si="27"/>
        <v>22135656.390000001</v>
      </c>
      <c r="E82" s="96">
        <f t="shared" si="27"/>
        <v>21355329.789999999</v>
      </c>
      <c r="F82" s="96">
        <f t="shared" si="27"/>
        <v>21120364.73</v>
      </c>
      <c r="G82" s="96">
        <f t="shared" si="27"/>
        <v>18995061.509999998</v>
      </c>
      <c r="H82" s="96">
        <f t="shared" si="27"/>
        <v>19520820.949999999</v>
      </c>
      <c r="I82" s="96">
        <f t="shared" si="27"/>
        <v>20379825.800000001</v>
      </c>
      <c r="J82" s="96">
        <f t="shared" si="27"/>
        <v>18039448.480001271</v>
      </c>
      <c r="K82" s="96">
        <f t="shared" si="27"/>
        <v>21621781.009999998</v>
      </c>
      <c r="L82" s="96">
        <f t="shared" si="27"/>
        <v>23414485.77</v>
      </c>
      <c r="M82" s="96">
        <f t="shared" si="27"/>
        <v>21824484.789999001</v>
      </c>
      <c r="N82" s="96">
        <f t="shared" ref="N82:Y82" si="28">SUM(N79:N81)</f>
        <v>22342268.669998839</v>
      </c>
      <c r="O82" s="96">
        <f t="shared" si="28"/>
        <v>21741812.92999905</v>
      </c>
      <c r="P82" s="91">
        <f t="shared" si="28"/>
        <v>20878094.48999944</v>
      </c>
      <c r="Q82" s="91">
        <f t="shared" si="28"/>
        <v>19340733.300000001</v>
      </c>
      <c r="R82" s="91">
        <f t="shared" si="28"/>
        <v>8272978.3499999996</v>
      </c>
      <c r="S82" s="91">
        <f t="shared" si="28"/>
        <v>7357329.9000000004</v>
      </c>
      <c r="T82" s="91">
        <f t="shared" si="28"/>
        <v>7637390.7144611999</v>
      </c>
      <c r="U82" s="91">
        <f t="shared" si="28"/>
        <v>7779882.6426712675</v>
      </c>
      <c r="V82" s="91">
        <f t="shared" si="28"/>
        <v>5722331.7599999998</v>
      </c>
      <c r="W82" s="91">
        <f t="shared" si="28"/>
        <v>6278549.7387186075</v>
      </c>
      <c r="X82" s="91">
        <f t="shared" si="28"/>
        <v>8443039.8000000007</v>
      </c>
      <c r="Y82" s="91">
        <f t="shared" si="28"/>
        <v>2990470.9650959815</v>
      </c>
      <c r="Z82" s="91"/>
      <c r="AA82" s="91"/>
      <c r="AB82" s="91"/>
      <c r="AC82" s="102">
        <f t="shared" si="17"/>
        <v>73822707.170947045</v>
      </c>
    </row>
    <row r="83" spans="1:29" ht="11.45" customHeight="1" x14ac:dyDescent="0.25">
      <c r="A83" s="50" t="s">
        <v>4</v>
      </c>
      <c r="B83" s="50"/>
      <c r="C83" s="96">
        <f t="shared" ref="C83:AB83" si="29">C62+C66+C70+C74+C78+C82</f>
        <v>270891683.73000002</v>
      </c>
      <c r="D83" s="96">
        <f t="shared" si="29"/>
        <v>300052772.16999996</v>
      </c>
      <c r="E83" s="96">
        <f t="shared" si="29"/>
        <v>297880286.79000002</v>
      </c>
      <c r="F83" s="96">
        <f t="shared" si="29"/>
        <v>271590137.20999998</v>
      </c>
      <c r="G83" s="96">
        <f t="shared" si="29"/>
        <v>261869228.32999998</v>
      </c>
      <c r="H83" s="96">
        <f t="shared" si="29"/>
        <v>252861761.21999997</v>
      </c>
      <c r="I83" s="96">
        <f t="shared" si="29"/>
        <v>249436155.40000004</v>
      </c>
      <c r="J83" s="96">
        <f t="shared" si="29"/>
        <v>229547497.55998203</v>
      </c>
      <c r="K83" s="96">
        <f t="shared" si="29"/>
        <v>249461451.54000002</v>
      </c>
      <c r="L83" s="96">
        <f t="shared" si="29"/>
        <v>262766926.30000004</v>
      </c>
      <c r="M83" s="96">
        <f t="shared" si="29"/>
        <v>242688883.75003111</v>
      </c>
      <c r="N83" s="96">
        <f t="shared" si="29"/>
        <v>271965378.06003481</v>
      </c>
      <c r="O83" s="96">
        <f t="shared" si="29"/>
        <v>269235348.5300234</v>
      </c>
      <c r="P83" s="96">
        <f t="shared" si="29"/>
        <v>282448741.89001673</v>
      </c>
      <c r="Q83" s="96">
        <f t="shared" si="29"/>
        <v>251387434.27600002</v>
      </c>
      <c r="R83" s="96">
        <f t="shared" si="29"/>
        <v>220628014.97999999</v>
      </c>
      <c r="S83" s="96">
        <f t="shared" si="29"/>
        <v>193755757.72999999</v>
      </c>
      <c r="T83" s="96">
        <f t="shared" si="29"/>
        <v>210689428.4034729</v>
      </c>
      <c r="U83" s="96">
        <f t="shared" si="29"/>
        <v>221896320.09000042</v>
      </c>
      <c r="V83" s="96">
        <f t="shared" si="29"/>
        <v>183071922.25999999</v>
      </c>
      <c r="W83" s="96">
        <f t="shared" si="29"/>
        <v>210562590.73456219</v>
      </c>
      <c r="X83" s="96">
        <f t="shared" si="29"/>
        <v>244627997.81999952</v>
      </c>
      <c r="Y83" s="96">
        <f t="shared" si="29"/>
        <v>237206025.40403429</v>
      </c>
      <c r="Z83" s="96">
        <f t="shared" si="29"/>
        <v>0</v>
      </c>
      <c r="AA83" s="96">
        <f t="shared" si="29"/>
        <v>0</v>
      </c>
      <c r="AB83" s="96">
        <f t="shared" si="29"/>
        <v>0</v>
      </c>
      <c r="AC83" s="102">
        <f t="shared" si="17"/>
        <v>1973825491.6980693</v>
      </c>
    </row>
    <row r="84" spans="1:29" ht="9.75" customHeight="1" x14ac:dyDescent="0.25"/>
    <row r="86" spans="1:29" ht="11.45" customHeight="1" x14ac:dyDescent="0.25">
      <c r="A86" s="222" t="s">
        <v>95</v>
      </c>
      <c r="B86" s="222"/>
      <c r="C86" s="72" t="s">
        <v>92</v>
      </c>
      <c r="D86" s="72" t="s">
        <v>92</v>
      </c>
      <c r="E86" s="72" t="s">
        <v>92</v>
      </c>
      <c r="F86" s="72" t="s">
        <v>92</v>
      </c>
      <c r="G86" s="72" t="s">
        <v>92</v>
      </c>
      <c r="H86" s="72" t="s">
        <v>92</v>
      </c>
      <c r="I86" s="72" t="s">
        <v>92</v>
      </c>
      <c r="J86" s="72" t="s">
        <v>92</v>
      </c>
      <c r="K86" s="72" t="s">
        <v>92</v>
      </c>
      <c r="L86" s="72" t="s">
        <v>92</v>
      </c>
      <c r="M86" s="72" t="s">
        <v>92</v>
      </c>
      <c r="N86" s="72" t="s">
        <v>92</v>
      </c>
      <c r="O86" s="72" t="s">
        <v>92</v>
      </c>
      <c r="P86" s="72" t="s">
        <v>92</v>
      </c>
      <c r="Q86" s="72" t="s">
        <v>92</v>
      </c>
      <c r="R86" s="72" t="s">
        <v>92</v>
      </c>
      <c r="S86" s="72" t="s">
        <v>92</v>
      </c>
      <c r="T86" s="72" t="s">
        <v>92</v>
      </c>
      <c r="U86" s="72" t="s">
        <v>92</v>
      </c>
      <c r="V86" s="72" t="s">
        <v>92</v>
      </c>
      <c r="W86" s="72" t="s">
        <v>92</v>
      </c>
      <c r="X86" s="72" t="s">
        <v>92</v>
      </c>
      <c r="Y86" s="72" t="s">
        <v>92</v>
      </c>
      <c r="Z86" s="72" t="s">
        <v>92</v>
      </c>
      <c r="AA86" s="72" t="s">
        <v>92</v>
      </c>
      <c r="AB86" s="72" t="s">
        <v>92</v>
      </c>
      <c r="AC86" s="72" t="s">
        <v>92</v>
      </c>
    </row>
    <row r="87" spans="1:29" ht="11.25" customHeight="1" x14ac:dyDescent="0.25">
      <c r="A87" s="99" t="s">
        <v>37</v>
      </c>
      <c r="B87" s="99" t="s">
        <v>36</v>
      </c>
      <c r="C87" s="75">
        <v>44136</v>
      </c>
      <c r="D87" s="75">
        <v>44166</v>
      </c>
      <c r="E87" s="75">
        <v>44197</v>
      </c>
      <c r="F87" s="75">
        <v>44228</v>
      </c>
      <c r="G87" s="75">
        <v>44256</v>
      </c>
      <c r="H87" s="75">
        <v>44287</v>
      </c>
      <c r="I87" s="75">
        <v>44317</v>
      </c>
      <c r="J87" s="75">
        <v>44348</v>
      </c>
      <c r="K87" s="75">
        <v>44378</v>
      </c>
      <c r="L87" s="75">
        <v>44409</v>
      </c>
      <c r="M87" s="75">
        <v>44440</v>
      </c>
      <c r="N87" s="75">
        <v>44470</v>
      </c>
      <c r="O87" s="75">
        <v>44501</v>
      </c>
      <c r="P87" s="75">
        <v>44531</v>
      </c>
      <c r="Q87" s="75">
        <v>44562</v>
      </c>
      <c r="R87" s="75">
        <v>44593</v>
      </c>
      <c r="S87" s="75">
        <v>44621</v>
      </c>
      <c r="T87" s="75">
        <v>44652</v>
      </c>
      <c r="U87" s="75">
        <v>44682</v>
      </c>
      <c r="V87" s="75">
        <v>44713</v>
      </c>
      <c r="W87" s="75">
        <v>44743</v>
      </c>
      <c r="X87" s="75">
        <v>44774</v>
      </c>
      <c r="Y87" s="75">
        <v>44805</v>
      </c>
      <c r="Z87" s="75">
        <v>44835</v>
      </c>
      <c r="AA87" s="75">
        <v>44866</v>
      </c>
      <c r="AB87" s="75">
        <v>44896</v>
      </c>
      <c r="AC87" s="103">
        <f>AC2</f>
        <v>2022</v>
      </c>
    </row>
    <row r="88" spans="1:29" ht="11.45" customHeight="1" x14ac:dyDescent="0.25">
      <c r="A88" s="49" t="s">
        <v>3</v>
      </c>
      <c r="B88" s="49" t="s">
        <v>3</v>
      </c>
      <c r="C88" s="92">
        <v>38099.982000000004</v>
      </c>
      <c r="D88" s="92">
        <v>22093.844999999994</v>
      </c>
      <c r="E88" s="92">
        <v>18261.579999999998</v>
      </c>
      <c r="F88" s="92">
        <v>160427.24366666668</v>
      </c>
      <c r="G88" s="92">
        <v>98950.782666666651</v>
      </c>
      <c r="H88" s="92">
        <v>62634.857780220183</v>
      </c>
      <c r="I88" s="92">
        <v>59120.160333333326</v>
      </c>
      <c r="J88" s="92">
        <v>49596.38231602688</v>
      </c>
      <c r="K88" s="92">
        <v>48899</v>
      </c>
      <c r="L88" s="104">
        <v>37858.367870470349</v>
      </c>
      <c r="M88" s="92">
        <v>35603.615747958393</v>
      </c>
      <c r="N88" s="92">
        <v>33360.295215702412</v>
      </c>
      <c r="O88" s="92">
        <v>29273.481</v>
      </c>
      <c r="P88" s="93">
        <v>30588.737333333342</v>
      </c>
      <c r="Q88" s="93">
        <v>35149.005964753502</v>
      </c>
      <c r="R88" s="93">
        <v>24655.294478491356</v>
      </c>
      <c r="S88" s="93">
        <v>32045.59766409134</v>
      </c>
      <c r="T88" s="93">
        <v>54067.938777777781</v>
      </c>
      <c r="U88" s="93">
        <v>6067.3834856202011</v>
      </c>
      <c r="V88" s="93">
        <v>10662</v>
      </c>
      <c r="W88" s="93">
        <v>8946</v>
      </c>
      <c r="X88" s="93">
        <v>19944</v>
      </c>
      <c r="Y88" s="93">
        <v>5519.6319999999996</v>
      </c>
      <c r="Z88" s="93"/>
      <c r="AA88" s="93"/>
      <c r="AB88" s="93"/>
      <c r="AC88" s="91">
        <f t="shared" ref="AC88:AC110" si="30">IF(AC$2=2020,SUM(C88:D88),IF(AC$2=2021,SUM(E88:P88),IF(AC$2=2022,SUM(Q88:AB88))))</f>
        <v>197056.85237073418</v>
      </c>
    </row>
    <row r="89" spans="1:29" ht="11.45" customHeight="1" x14ac:dyDescent="0.25">
      <c r="A89" s="50" t="s">
        <v>2</v>
      </c>
      <c r="B89" s="50"/>
      <c r="C89" s="96">
        <f>C88</f>
        <v>38099.982000000004</v>
      </c>
      <c r="D89" s="96">
        <f t="shared" ref="D89:X89" si="31">D88</f>
        <v>22093.844999999994</v>
      </c>
      <c r="E89" s="96">
        <f t="shared" si="31"/>
        <v>18261.579999999998</v>
      </c>
      <c r="F89" s="96">
        <f t="shared" si="31"/>
        <v>160427.24366666668</v>
      </c>
      <c r="G89" s="96">
        <f t="shared" si="31"/>
        <v>98950.782666666651</v>
      </c>
      <c r="H89" s="96">
        <f t="shared" si="31"/>
        <v>62634.857780220183</v>
      </c>
      <c r="I89" s="96">
        <f t="shared" si="31"/>
        <v>59120.160333333326</v>
      </c>
      <c r="J89" s="96">
        <f t="shared" si="31"/>
        <v>49596.38231602688</v>
      </c>
      <c r="K89" s="96">
        <f t="shared" si="31"/>
        <v>48899</v>
      </c>
      <c r="L89" s="96">
        <f t="shared" si="31"/>
        <v>37858.367870470349</v>
      </c>
      <c r="M89" s="96">
        <f t="shared" si="31"/>
        <v>35603.615747958393</v>
      </c>
      <c r="N89" s="96">
        <f t="shared" si="31"/>
        <v>33360.295215702412</v>
      </c>
      <c r="O89" s="96">
        <f t="shared" si="31"/>
        <v>29273.481</v>
      </c>
      <c r="P89" s="95">
        <f t="shared" si="31"/>
        <v>30588.737333333342</v>
      </c>
      <c r="Q89" s="95">
        <f t="shared" si="31"/>
        <v>35149.005964753502</v>
      </c>
      <c r="R89" s="95">
        <f t="shared" si="31"/>
        <v>24655.294478491356</v>
      </c>
      <c r="S89" s="95">
        <f t="shared" si="31"/>
        <v>32045.59766409134</v>
      </c>
      <c r="T89" s="95"/>
      <c r="U89" s="95">
        <f t="shared" si="31"/>
        <v>6067.3834856202011</v>
      </c>
      <c r="V89" s="95">
        <f t="shared" si="31"/>
        <v>10662</v>
      </c>
      <c r="W89" s="95">
        <f t="shared" si="31"/>
        <v>8946</v>
      </c>
      <c r="X89" s="95">
        <f t="shared" si="31"/>
        <v>19944</v>
      </c>
      <c r="Y89" s="95">
        <v>5519.6319999999996</v>
      </c>
      <c r="Z89" s="95"/>
      <c r="AA89" s="95"/>
      <c r="AB89" s="95"/>
      <c r="AC89" s="91">
        <f t="shared" si="30"/>
        <v>142988.91359295641</v>
      </c>
    </row>
    <row r="90" spans="1:29" ht="11.45" customHeight="1" x14ac:dyDescent="0.25">
      <c r="A90" s="49" t="s">
        <v>6</v>
      </c>
      <c r="B90" s="49" t="s">
        <v>21</v>
      </c>
      <c r="C90" s="92">
        <v>16220297.646096682</v>
      </c>
      <c r="D90" s="92">
        <v>17194449.926860813</v>
      </c>
      <c r="E90" s="92">
        <v>17027627.784678139</v>
      </c>
      <c r="F90" s="92">
        <v>13145494.239099557</v>
      </c>
      <c r="G90" s="92">
        <v>12922010.486812497</v>
      </c>
      <c r="H90" s="92">
        <v>12737529.980977109</v>
      </c>
      <c r="I90" s="92">
        <v>12266844.150168905</v>
      </c>
      <c r="J90" s="92">
        <v>10651615.433738781</v>
      </c>
      <c r="K90" s="92">
        <v>11312168.236113299</v>
      </c>
      <c r="L90" s="92">
        <v>10647019.18593701</v>
      </c>
      <c r="M90" s="92">
        <v>10142006.823026976</v>
      </c>
      <c r="N90" s="92">
        <v>9421308.6675724499</v>
      </c>
      <c r="O90" s="92">
        <v>9540247.3029809315</v>
      </c>
      <c r="P90" s="93">
        <v>10205562.586759543</v>
      </c>
      <c r="Q90" s="93">
        <v>10137021.872852195</v>
      </c>
      <c r="R90" s="93">
        <v>12468355.787638547</v>
      </c>
      <c r="S90" s="93">
        <v>13317366.663321443</v>
      </c>
      <c r="T90" s="93">
        <v>13255042.978528492</v>
      </c>
      <c r="U90" s="93">
        <v>12916560.183230491</v>
      </c>
      <c r="V90" s="93">
        <v>12351255</v>
      </c>
      <c r="W90" s="93">
        <v>13255033</v>
      </c>
      <c r="X90" s="93">
        <v>11508370</v>
      </c>
      <c r="Y90" s="93">
        <v>24166936.1684171</v>
      </c>
      <c r="Z90" s="93"/>
      <c r="AA90" s="93"/>
      <c r="AB90" s="93"/>
      <c r="AC90" s="91">
        <f t="shared" si="30"/>
        <v>123375941.65398827</v>
      </c>
    </row>
    <row r="91" spans="1:29" ht="11.45" customHeight="1" x14ac:dyDescent="0.25">
      <c r="A91" s="49" t="s">
        <v>7</v>
      </c>
      <c r="B91" s="49" t="s">
        <v>22</v>
      </c>
      <c r="C91" s="92">
        <v>7008978.131483118</v>
      </c>
      <c r="D91" s="92">
        <v>8014677.6655184682</v>
      </c>
      <c r="E91" s="92">
        <v>8434930.5864450037</v>
      </c>
      <c r="F91" s="92">
        <v>7788610.8966437075</v>
      </c>
      <c r="G91" s="92">
        <v>8310047.254954733</v>
      </c>
      <c r="H91" s="92">
        <v>7860359.15293709</v>
      </c>
      <c r="I91" s="92">
        <v>7386207.3573145373</v>
      </c>
      <c r="J91" s="92">
        <v>6274256.2892827</v>
      </c>
      <c r="K91" s="92">
        <v>6404894.5310888905</v>
      </c>
      <c r="L91" s="92">
        <v>5893929.8815894593</v>
      </c>
      <c r="M91" s="92">
        <v>5538162.4009343032</v>
      </c>
      <c r="N91" s="92">
        <v>5795404.5687880423</v>
      </c>
      <c r="O91" s="92">
        <v>6803221.3766817823</v>
      </c>
      <c r="P91" s="93">
        <v>7011390.3810335919</v>
      </c>
      <c r="Q91" s="93">
        <v>6407529.0742975809</v>
      </c>
      <c r="R91" s="93">
        <v>7469702.9453609651</v>
      </c>
      <c r="S91" s="93">
        <v>7774915.9637917085</v>
      </c>
      <c r="T91" s="93">
        <v>7747548.3684918378</v>
      </c>
      <c r="U91" s="93">
        <v>7011111.6364752073</v>
      </c>
      <c r="V91" s="93">
        <v>6861942</v>
      </c>
      <c r="W91" s="93">
        <v>7586354</v>
      </c>
      <c r="X91" s="93">
        <v>7746709</v>
      </c>
      <c r="Y91" s="93">
        <v>13375614.372906014</v>
      </c>
      <c r="Z91" s="93"/>
      <c r="AA91" s="93"/>
      <c r="AB91" s="93"/>
      <c r="AC91" s="91">
        <f t="shared" si="30"/>
        <v>71981427.361323312</v>
      </c>
    </row>
    <row r="92" spans="1:29" ht="11.45" customHeight="1" x14ac:dyDescent="0.25">
      <c r="A92" s="49" t="s">
        <v>8</v>
      </c>
      <c r="B92" s="49" t="s">
        <v>23</v>
      </c>
      <c r="C92" s="92">
        <v>12091033.552444443</v>
      </c>
      <c r="D92" s="92">
        <v>13748596.903259259</v>
      </c>
      <c r="E92" s="92">
        <v>13509955.817777777</v>
      </c>
      <c r="F92" s="92">
        <v>16318208.919666667</v>
      </c>
      <c r="G92" s="92">
        <v>14580981.534865158</v>
      </c>
      <c r="H92" s="92">
        <v>14160627.522442847</v>
      </c>
      <c r="I92" s="92">
        <v>13524930.547979325</v>
      </c>
      <c r="J92" s="92">
        <v>13871101.76581832</v>
      </c>
      <c r="K92" s="92">
        <v>13943516.949381983</v>
      </c>
      <c r="L92" s="92">
        <v>12929543.775729785</v>
      </c>
      <c r="M92" s="92">
        <v>12485415.006425571</v>
      </c>
      <c r="N92" s="92">
        <v>12004178.077732604</v>
      </c>
      <c r="O92" s="92">
        <v>13707894.53611893</v>
      </c>
      <c r="P92" s="93">
        <v>12349204.60554946</v>
      </c>
      <c r="Q92" s="93">
        <v>11812235.729111113</v>
      </c>
      <c r="R92" s="93">
        <v>12781860.29963758</v>
      </c>
      <c r="S92" s="93">
        <v>12569315.86282048</v>
      </c>
      <c r="T92" s="93">
        <v>10983768.879367432</v>
      </c>
      <c r="U92" s="93">
        <v>10342771.066277038</v>
      </c>
      <c r="V92" s="93">
        <v>12330699</v>
      </c>
      <c r="W92" s="93">
        <v>12167362</v>
      </c>
      <c r="X92" s="93">
        <v>12206077</v>
      </c>
      <c r="Y92" s="93">
        <v>12124574.598000001</v>
      </c>
      <c r="Z92" s="93"/>
      <c r="AA92" s="93"/>
      <c r="AB92" s="93"/>
      <c r="AC92" s="91">
        <f t="shared" si="30"/>
        <v>107318664.43521364</v>
      </c>
    </row>
    <row r="93" spans="1:29" ht="11.45" customHeight="1" x14ac:dyDescent="0.25">
      <c r="A93" s="50" t="s">
        <v>2</v>
      </c>
      <c r="B93" s="50"/>
      <c r="C93" s="96">
        <f t="shared" ref="C93:X93" si="32">SUM(C90:C92)</f>
        <v>35320309.330024242</v>
      </c>
      <c r="D93" s="96">
        <f t="shared" si="32"/>
        <v>38957724.495638534</v>
      </c>
      <c r="E93" s="96">
        <f t="shared" si="32"/>
        <v>38972514.188900918</v>
      </c>
      <c r="F93" s="96">
        <f t="shared" si="32"/>
        <v>37252314.055409931</v>
      </c>
      <c r="G93" s="96">
        <f t="shared" si="32"/>
        <v>35813039.276632383</v>
      </c>
      <c r="H93" s="96">
        <f t="shared" si="32"/>
        <v>34758516.65635705</v>
      </c>
      <c r="I93" s="96">
        <f t="shared" si="32"/>
        <v>33177982.055462766</v>
      </c>
      <c r="J93" s="96">
        <f t="shared" si="32"/>
        <v>30796973.488839801</v>
      </c>
      <c r="K93" s="96">
        <f t="shared" si="32"/>
        <v>31660579.716584176</v>
      </c>
      <c r="L93" s="96">
        <f t="shared" si="32"/>
        <v>29470492.843256254</v>
      </c>
      <c r="M93" s="96">
        <f t="shared" si="32"/>
        <v>28165584.230386849</v>
      </c>
      <c r="N93" s="96">
        <f t="shared" si="32"/>
        <v>27220891.314093098</v>
      </c>
      <c r="O93" s="96">
        <f t="shared" si="32"/>
        <v>30051363.215781644</v>
      </c>
      <c r="P93" s="91">
        <f t="shared" si="32"/>
        <v>29566157.573342599</v>
      </c>
      <c r="Q93" s="91">
        <f t="shared" si="32"/>
        <v>28356786.676260889</v>
      </c>
      <c r="R93" s="91">
        <f t="shared" si="32"/>
        <v>32719919.032637089</v>
      </c>
      <c r="S93" s="91">
        <f t="shared" si="32"/>
        <v>33661598.489933632</v>
      </c>
      <c r="T93" s="91">
        <f t="shared" si="32"/>
        <v>31986360.226387762</v>
      </c>
      <c r="U93" s="91">
        <f t="shared" si="32"/>
        <v>30270442.885982737</v>
      </c>
      <c r="V93" s="91">
        <f t="shared" si="32"/>
        <v>31543896</v>
      </c>
      <c r="W93" s="91">
        <f t="shared" si="32"/>
        <v>33008749</v>
      </c>
      <c r="X93" s="91">
        <f t="shared" si="32"/>
        <v>31461156</v>
      </c>
      <c r="Y93" s="91">
        <v>49667125.139323115</v>
      </c>
      <c r="Z93" s="91"/>
      <c r="AA93" s="91"/>
      <c r="AB93" s="91"/>
      <c r="AC93" s="91">
        <f t="shared" si="30"/>
        <v>302676033.45052522</v>
      </c>
    </row>
    <row r="94" spans="1:29" ht="11.45" customHeight="1" x14ac:dyDescent="0.25">
      <c r="A94" s="49" t="s">
        <v>9</v>
      </c>
      <c r="B94" s="49" t="s">
        <v>24</v>
      </c>
      <c r="C94" s="92">
        <v>23586971.598107684</v>
      </c>
      <c r="D94" s="92">
        <v>32782249.797087085</v>
      </c>
      <c r="E94" s="92">
        <v>34609528.785426803</v>
      </c>
      <c r="F94" s="92">
        <v>29833894.23400484</v>
      </c>
      <c r="G94" s="92">
        <v>27764700.423455287</v>
      </c>
      <c r="H94" s="92">
        <v>25429675.29272949</v>
      </c>
      <c r="I94" s="92">
        <v>23316711.167652845</v>
      </c>
      <c r="J94" s="92">
        <v>19081508.383095097</v>
      </c>
      <c r="K94" s="92">
        <v>20817512.935236029</v>
      </c>
      <c r="L94" s="92">
        <v>21439824.941979162</v>
      </c>
      <c r="M94" s="92">
        <v>21264290.840756088</v>
      </c>
      <c r="N94" s="92">
        <v>22966265.940605823</v>
      </c>
      <c r="O94" s="92">
        <v>22813747.156952925</v>
      </c>
      <c r="P94" s="93">
        <v>23228676.941336211</v>
      </c>
      <c r="Q94" s="93">
        <v>23499469.01982417</v>
      </c>
      <c r="R94" s="93">
        <v>22263840.000414066</v>
      </c>
      <c r="S94" s="93">
        <v>21677105.695217185</v>
      </c>
      <c r="T94" s="93">
        <v>21279869.866950717</v>
      </c>
      <c r="U94" s="93">
        <v>19744598.468421213</v>
      </c>
      <c r="V94" s="93">
        <v>20493359</v>
      </c>
      <c r="W94" s="93">
        <v>22692540</v>
      </c>
      <c r="X94" s="93">
        <v>21986430</v>
      </c>
      <c r="Y94" s="93">
        <v>25608152.110413972</v>
      </c>
      <c r="Z94" s="93"/>
      <c r="AA94" s="93"/>
      <c r="AB94" s="93"/>
      <c r="AC94" s="91">
        <f t="shared" si="30"/>
        <v>199245364.16124132</v>
      </c>
    </row>
    <row r="95" spans="1:29" ht="11.45" customHeight="1" x14ac:dyDescent="0.25">
      <c r="A95" s="49" t="s">
        <v>10</v>
      </c>
      <c r="B95" s="49" t="s">
        <v>25</v>
      </c>
      <c r="C95" s="92">
        <v>4427138.3261111118</v>
      </c>
      <c r="D95" s="92">
        <v>4160254.4605820654</v>
      </c>
      <c r="E95" s="92">
        <v>4380149.5723186824</v>
      </c>
      <c r="F95" s="92">
        <v>4140680.4000242529</v>
      </c>
      <c r="G95" s="92">
        <v>4670596.7803035676</v>
      </c>
      <c r="H95" s="92">
        <v>4241405.1219783295</v>
      </c>
      <c r="I95" s="92">
        <v>4293193.2115647234</v>
      </c>
      <c r="J95" s="92">
        <v>3998182.1935002813</v>
      </c>
      <c r="K95" s="92">
        <v>4465011.8810877679</v>
      </c>
      <c r="L95" s="92">
        <v>4502104.5744951498</v>
      </c>
      <c r="M95" s="92">
        <v>4159947.028571669</v>
      </c>
      <c r="N95" s="92">
        <v>4981066.1315169353</v>
      </c>
      <c r="O95" s="92">
        <v>5244688.5367124882</v>
      </c>
      <c r="P95" s="93">
        <v>5669380.2205260675</v>
      </c>
      <c r="Q95" s="93">
        <v>4982255.2046017116</v>
      </c>
      <c r="R95" s="93">
        <v>5211352.0826474437</v>
      </c>
      <c r="S95" s="93">
        <v>5667876.792417516</v>
      </c>
      <c r="T95" s="93">
        <v>4904168.773752192</v>
      </c>
      <c r="U95" s="93">
        <v>4570064.5393039593</v>
      </c>
      <c r="V95" s="93">
        <v>4635480</v>
      </c>
      <c r="W95" s="93">
        <v>4767039</v>
      </c>
      <c r="X95" s="93">
        <v>5074108</v>
      </c>
      <c r="Y95" s="93">
        <v>6154136.9187984336</v>
      </c>
      <c r="Z95" s="93"/>
      <c r="AA95" s="93"/>
      <c r="AB95" s="93"/>
      <c r="AC95" s="91">
        <f t="shared" si="30"/>
        <v>45966481.311521254</v>
      </c>
    </row>
    <row r="96" spans="1:29" ht="11.45" customHeight="1" x14ac:dyDescent="0.25">
      <c r="A96" s="49" t="s">
        <v>11</v>
      </c>
      <c r="B96" s="49" t="s">
        <v>26</v>
      </c>
      <c r="C96" s="92">
        <v>810379.95266666659</v>
      </c>
      <c r="D96" s="92">
        <v>1329067.1035356629</v>
      </c>
      <c r="E96" s="92">
        <v>1532631.0605555549</v>
      </c>
      <c r="F96" s="92">
        <v>1460233.3692222219</v>
      </c>
      <c r="G96" s="92">
        <v>2088283.2424061084</v>
      </c>
      <c r="H96" s="92">
        <v>2050679.7593803611</v>
      </c>
      <c r="I96" s="92">
        <v>1827750.1446482418</v>
      </c>
      <c r="J96" s="92">
        <v>1814518.1596643617</v>
      </c>
      <c r="K96" s="92">
        <v>1994805.6239999998</v>
      </c>
      <c r="L96" s="92">
        <v>1782004.2826187513</v>
      </c>
      <c r="M96" s="92">
        <v>1931407.8940000001</v>
      </c>
      <c r="N96" s="92">
        <v>1836008.0952717795</v>
      </c>
      <c r="O96" s="92">
        <v>2354546.094158656</v>
      </c>
      <c r="P96" s="93">
        <v>2225336.197205008</v>
      </c>
      <c r="Q96" s="93">
        <v>2145477.7630000003</v>
      </c>
      <c r="R96" s="93">
        <v>1944638.2959999999</v>
      </c>
      <c r="S96" s="93">
        <v>1969922.5666666667</v>
      </c>
      <c r="T96" s="93">
        <v>1777464.0155722199</v>
      </c>
      <c r="U96" s="93">
        <v>1796480.8133333332</v>
      </c>
      <c r="V96" s="93">
        <v>1672288</v>
      </c>
      <c r="W96" s="93">
        <v>1744993</v>
      </c>
      <c r="X96" s="93">
        <v>2097138</v>
      </c>
      <c r="Y96" s="93">
        <v>1800556.5277850211</v>
      </c>
      <c r="Z96" s="93"/>
      <c r="AA96" s="93"/>
      <c r="AB96" s="93"/>
      <c r="AC96" s="91">
        <f t="shared" si="30"/>
        <v>16948958.982357241</v>
      </c>
    </row>
    <row r="97" spans="1:29" ht="11.45" customHeight="1" x14ac:dyDescent="0.25">
      <c r="A97" s="50" t="s">
        <v>2</v>
      </c>
      <c r="B97" s="50"/>
      <c r="C97" s="96">
        <f t="shared" ref="C97:X97" si="33">SUM(C94:C96)</f>
        <v>28824489.876885463</v>
      </c>
      <c r="D97" s="96">
        <f t="shared" si="33"/>
        <v>38271571.36120481</v>
      </c>
      <c r="E97" s="96">
        <f t="shared" si="33"/>
        <v>40522309.418301038</v>
      </c>
      <c r="F97" s="96">
        <f t="shared" si="33"/>
        <v>35434808.003251314</v>
      </c>
      <c r="G97" s="96">
        <f t="shared" si="33"/>
        <v>34523580.446164966</v>
      </c>
      <c r="H97" s="96">
        <f t="shared" si="33"/>
        <v>31721760.17408818</v>
      </c>
      <c r="I97" s="96">
        <f t="shared" si="33"/>
        <v>29437654.523865812</v>
      </c>
      <c r="J97" s="96">
        <f t="shared" si="33"/>
        <v>24894208.73625974</v>
      </c>
      <c r="K97" s="96">
        <f t="shared" si="33"/>
        <v>27277330.4403238</v>
      </c>
      <c r="L97" s="96">
        <f t="shared" si="33"/>
        <v>27723933.799093064</v>
      </c>
      <c r="M97" s="96">
        <f t="shared" si="33"/>
        <v>27355645.763327759</v>
      </c>
      <c r="N97" s="96">
        <f t="shared" si="33"/>
        <v>29783340.167394541</v>
      </c>
      <c r="O97" s="96">
        <f t="shared" si="33"/>
        <v>30412981.787824072</v>
      </c>
      <c r="P97" s="91">
        <f t="shared" si="33"/>
        <v>31123393.359067284</v>
      </c>
      <c r="Q97" s="91">
        <f t="shared" si="33"/>
        <v>30627201.987425882</v>
      </c>
      <c r="R97" s="91">
        <f t="shared" si="33"/>
        <v>29419830.379061509</v>
      </c>
      <c r="S97" s="91">
        <f t="shared" si="33"/>
        <v>29314905.054301366</v>
      </c>
      <c r="T97" s="91">
        <f t="shared" si="33"/>
        <v>27961502.656275131</v>
      </c>
      <c r="U97" s="91">
        <f t="shared" si="33"/>
        <v>26111143.821058504</v>
      </c>
      <c r="V97" s="91">
        <f t="shared" si="33"/>
        <v>26801127</v>
      </c>
      <c r="W97" s="91">
        <f t="shared" si="33"/>
        <v>29204572</v>
      </c>
      <c r="X97" s="91">
        <f t="shared" si="33"/>
        <v>29157676</v>
      </c>
      <c r="Y97" s="91">
        <v>33562845.556997426</v>
      </c>
      <c r="Z97" s="91"/>
      <c r="AA97" s="91"/>
      <c r="AB97" s="91"/>
      <c r="AC97" s="91">
        <f t="shared" si="30"/>
        <v>262160804.45511982</v>
      </c>
    </row>
    <row r="98" spans="1:29" ht="11.45" customHeight="1" x14ac:dyDescent="0.25">
      <c r="A98" s="49" t="s">
        <v>12</v>
      </c>
      <c r="B98" s="49" t="s">
        <v>27</v>
      </c>
      <c r="C98" s="92">
        <v>69217513.803762212</v>
      </c>
      <c r="D98" s="92">
        <v>70574220.991575927</v>
      </c>
      <c r="E98" s="92">
        <v>75271991.123622268</v>
      </c>
      <c r="F98" s="92">
        <v>64980094.429309934</v>
      </c>
      <c r="G98" s="92">
        <v>65005058.499060541</v>
      </c>
      <c r="H98" s="92">
        <v>60287246.332117319</v>
      </c>
      <c r="I98" s="92">
        <v>62100185.902354509</v>
      </c>
      <c r="J98" s="92">
        <v>53284957.17271322</v>
      </c>
      <c r="K98" s="92">
        <v>58851031.227090232</v>
      </c>
      <c r="L98" s="92">
        <v>55987718.134338439</v>
      </c>
      <c r="M98" s="92">
        <v>53743908.576150537</v>
      </c>
      <c r="N98" s="92">
        <v>55837512.884904511</v>
      </c>
      <c r="O98" s="92">
        <v>56402200.737708531</v>
      </c>
      <c r="P98" s="93">
        <v>63189168.308710463</v>
      </c>
      <c r="Q98" s="93">
        <v>62761688.600312985</v>
      </c>
      <c r="R98" s="93">
        <v>54724236.23380357</v>
      </c>
      <c r="S98" s="93">
        <v>53924059.541079298</v>
      </c>
      <c r="T98" s="93">
        <v>49283768.69130671</v>
      </c>
      <c r="U98" s="93">
        <v>46513322.153905869</v>
      </c>
      <c r="V98" s="93">
        <v>46550388</v>
      </c>
      <c r="W98" s="93">
        <v>54181288</v>
      </c>
      <c r="X98" s="93">
        <v>43356604</v>
      </c>
      <c r="Y98" s="93">
        <v>30337260.07501873</v>
      </c>
      <c r="Z98" s="93"/>
      <c r="AA98" s="93"/>
      <c r="AB98" s="93"/>
      <c r="AC98" s="91">
        <f t="shared" si="30"/>
        <v>441632615.29542714</v>
      </c>
    </row>
    <row r="99" spans="1:29" ht="11.45" customHeight="1" x14ac:dyDescent="0.25">
      <c r="A99" s="49" t="s">
        <v>13</v>
      </c>
      <c r="B99" s="49" t="s">
        <v>28</v>
      </c>
      <c r="C99" s="92">
        <v>5176649.0224604327</v>
      </c>
      <c r="D99" s="92">
        <v>6023216.0393877774</v>
      </c>
      <c r="E99" s="92">
        <v>6304392.969047999</v>
      </c>
      <c r="F99" s="92">
        <v>6173093.752714172</v>
      </c>
      <c r="G99" s="92">
        <v>6313957.836082859</v>
      </c>
      <c r="H99" s="92">
        <v>5950486.6192378281</v>
      </c>
      <c r="I99" s="92">
        <v>5539070.2396127786</v>
      </c>
      <c r="J99" s="92">
        <v>5338977.7531814426</v>
      </c>
      <c r="K99" s="92">
        <v>6011055.1502169669</v>
      </c>
      <c r="L99" s="92">
        <v>5758466.4741255678</v>
      </c>
      <c r="M99" s="92">
        <v>5386472.6964921132</v>
      </c>
      <c r="N99" s="92">
        <v>5414276.0362770669</v>
      </c>
      <c r="O99" s="92">
        <v>6018857.3251373796</v>
      </c>
      <c r="P99" s="93">
        <v>7072192.6349551668</v>
      </c>
      <c r="Q99" s="93">
        <v>6436578.5694444478</v>
      </c>
      <c r="R99" s="93">
        <v>6319383.8317378126</v>
      </c>
      <c r="S99" s="93">
        <v>6340579.9720378257</v>
      </c>
      <c r="T99" s="93">
        <v>6072850.7775492044</v>
      </c>
      <c r="U99" s="93">
        <v>5095060.8978523985</v>
      </c>
      <c r="V99" s="93">
        <v>4771630</v>
      </c>
      <c r="W99" s="93">
        <v>5520559</v>
      </c>
      <c r="X99" s="93">
        <v>4503882</v>
      </c>
      <c r="Y99" s="93">
        <v>3080816.282826853</v>
      </c>
      <c r="Z99" s="93"/>
      <c r="AA99" s="93"/>
      <c r="AB99" s="93"/>
      <c r="AC99" s="91">
        <f t="shared" si="30"/>
        <v>48141341.33144854</v>
      </c>
    </row>
    <row r="100" spans="1:29" ht="11.45" customHeight="1" x14ac:dyDescent="0.25">
      <c r="A100" s="49" t="s">
        <v>14</v>
      </c>
      <c r="B100" s="49" t="s">
        <v>29</v>
      </c>
      <c r="C100" s="92">
        <v>1445554.118</v>
      </c>
      <c r="D100" s="92">
        <v>1199563.3300929873</v>
      </c>
      <c r="E100" s="92">
        <v>1031793.4070000001</v>
      </c>
      <c r="F100" s="92">
        <v>985163.19000000018</v>
      </c>
      <c r="G100" s="92">
        <v>960927.46547255875</v>
      </c>
      <c r="H100" s="92">
        <v>1011359.5439102163</v>
      </c>
      <c r="I100" s="92">
        <v>1039671.0968283926</v>
      </c>
      <c r="J100" s="92">
        <v>915281.22723320534</v>
      </c>
      <c r="K100" s="92">
        <v>788832.63633333344</v>
      </c>
      <c r="L100" s="92">
        <v>687049.17933333328</v>
      </c>
      <c r="M100" s="92">
        <v>673394.38133333332</v>
      </c>
      <c r="N100" s="92">
        <v>708628.39499188436</v>
      </c>
      <c r="O100" s="92">
        <v>697607.39333333331</v>
      </c>
      <c r="P100" s="93">
        <v>848002.77355555538</v>
      </c>
      <c r="Q100" s="93">
        <v>860922.46688888897</v>
      </c>
      <c r="R100" s="93">
        <v>997439.64899999998</v>
      </c>
      <c r="S100" s="93">
        <v>1003530.4</v>
      </c>
      <c r="T100" s="93">
        <v>904729.61266666662</v>
      </c>
      <c r="U100" s="93">
        <v>911233.44888888882</v>
      </c>
      <c r="V100" s="93">
        <v>722360</v>
      </c>
      <c r="W100" s="93">
        <v>952127</v>
      </c>
      <c r="X100" s="93">
        <v>542849</v>
      </c>
      <c r="Y100" s="93">
        <v>446737.37166666664</v>
      </c>
      <c r="Z100" s="93"/>
      <c r="AA100" s="93"/>
      <c r="AB100" s="93"/>
      <c r="AC100" s="91">
        <f t="shared" si="30"/>
        <v>7341928.9491111115</v>
      </c>
    </row>
    <row r="101" spans="1:29" ht="11.45" customHeight="1" x14ac:dyDescent="0.25">
      <c r="A101" s="50" t="s">
        <v>2</v>
      </c>
      <c r="B101" s="50"/>
      <c r="C101" s="96">
        <f t="shared" ref="C101:X101" si="34">SUM(C98:C100)</f>
        <v>75839716.944222644</v>
      </c>
      <c r="D101" s="96">
        <f t="shared" si="34"/>
        <v>77797000.361056685</v>
      </c>
      <c r="E101" s="96">
        <f t="shared" si="34"/>
        <v>82608177.499670267</v>
      </c>
      <c r="F101" s="96">
        <f t="shared" si="34"/>
        <v>72138351.372024104</v>
      </c>
      <c r="G101" s="96">
        <f t="shared" si="34"/>
        <v>72279943.800615966</v>
      </c>
      <c r="H101" s="96">
        <f t="shared" si="34"/>
        <v>67249092.495265365</v>
      </c>
      <c r="I101" s="96">
        <f t="shared" si="34"/>
        <v>68678927.238795668</v>
      </c>
      <c r="J101" s="96">
        <f t="shared" si="34"/>
        <v>59539216.153127871</v>
      </c>
      <c r="K101" s="96">
        <f t="shared" si="34"/>
        <v>65650919.01364053</v>
      </c>
      <c r="L101" s="96">
        <f t="shared" si="34"/>
        <v>62433233.787797339</v>
      </c>
      <c r="M101" s="96">
        <f t="shared" si="34"/>
        <v>59803775.653975986</v>
      </c>
      <c r="N101" s="96">
        <f t="shared" si="34"/>
        <v>61960417.316173457</v>
      </c>
      <c r="O101" s="96">
        <f t="shared" si="34"/>
        <v>63118665.456179239</v>
      </c>
      <c r="P101" s="91">
        <f t="shared" si="34"/>
        <v>71109363.717221186</v>
      </c>
      <c r="Q101" s="91">
        <f t="shared" si="34"/>
        <v>70059189.636646315</v>
      </c>
      <c r="R101" s="91">
        <f t="shared" si="34"/>
        <v>62041059.714541383</v>
      </c>
      <c r="S101" s="91">
        <f t="shared" si="34"/>
        <v>61268169.913117118</v>
      </c>
      <c r="T101" s="91">
        <f t="shared" si="34"/>
        <v>56261349.081522584</v>
      </c>
      <c r="U101" s="91">
        <f t="shared" si="34"/>
        <v>52519616.500647157</v>
      </c>
      <c r="V101" s="91">
        <f t="shared" si="34"/>
        <v>52044378</v>
      </c>
      <c r="W101" s="91">
        <f t="shared" si="34"/>
        <v>60653974</v>
      </c>
      <c r="X101" s="91">
        <f t="shared" si="34"/>
        <v>48403335</v>
      </c>
      <c r="Y101" s="91">
        <v>33864813.729512252</v>
      </c>
      <c r="Z101" s="91"/>
      <c r="AA101" s="91"/>
      <c r="AB101" s="91"/>
      <c r="AC101" s="91">
        <f t="shared" si="30"/>
        <v>497115885.5759868</v>
      </c>
    </row>
    <row r="102" spans="1:29" ht="11.45" customHeight="1" x14ac:dyDescent="0.25">
      <c r="A102" s="49" t="s">
        <v>15</v>
      </c>
      <c r="B102" s="49" t="s">
        <v>30</v>
      </c>
      <c r="C102" s="92">
        <v>21249640.219695035</v>
      </c>
      <c r="D102" s="92">
        <v>27445910.111840934</v>
      </c>
      <c r="E102" s="92">
        <v>28710146.1466267</v>
      </c>
      <c r="F102" s="92">
        <v>28798861.609898143</v>
      </c>
      <c r="G102" s="92">
        <v>28860724.790699016</v>
      </c>
      <c r="H102" s="92">
        <v>25132881.434108429</v>
      </c>
      <c r="I102" s="92">
        <v>24848427.041797388</v>
      </c>
      <c r="J102" s="92">
        <v>27137558.21699537</v>
      </c>
      <c r="K102" s="92">
        <v>30583450.47532871</v>
      </c>
      <c r="L102" s="92">
        <v>30520737.791251112</v>
      </c>
      <c r="M102" s="92">
        <v>30301064.788281087</v>
      </c>
      <c r="N102" s="92">
        <v>30298961.322720882</v>
      </c>
      <c r="O102" s="92">
        <v>28839222.607538074</v>
      </c>
      <c r="P102" s="93">
        <v>33931875.155659884</v>
      </c>
      <c r="Q102" s="93">
        <v>35311061.623595476</v>
      </c>
      <c r="R102" s="93">
        <v>30388865.786134914</v>
      </c>
      <c r="S102" s="93">
        <v>29963241.5453462</v>
      </c>
      <c r="T102" s="93">
        <v>25852753.651255205</v>
      </c>
      <c r="U102" s="93">
        <v>26377844.061389145</v>
      </c>
      <c r="V102" s="93">
        <v>22260552</v>
      </c>
      <c r="W102" s="93">
        <v>26735416</v>
      </c>
      <c r="X102" s="93">
        <v>25103381</v>
      </c>
      <c r="Y102" s="93">
        <v>13378153.918619899</v>
      </c>
      <c r="Z102" s="93"/>
      <c r="AA102" s="93"/>
      <c r="AB102" s="93"/>
      <c r="AC102" s="91">
        <f t="shared" si="30"/>
        <v>235371269.58634084</v>
      </c>
    </row>
    <row r="103" spans="1:29" ht="11.45" customHeight="1" x14ac:dyDescent="0.25">
      <c r="A103" s="49" t="s">
        <v>16</v>
      </c>
      <c r="B103" s="49" t="s">
        <v>31</v>
      </c>
      <c r="C103" s="92">
        <v>1492941.8011945202</v>
      </c>
      <c r="D103" s="92">
        <v>1021746.8354838898</v>
      </c>
      <c r="E103" s="92">
        <v>1158842.6735965016</v>
      </c>
      <c r="F103" s="92">
        <v>1045295.6103489585</v>
      </c>
      <c r="G103" s="92">
        <v>954876.93594439421</v>
      </c>
      <c r="H103" s="92">
        <v>1051023.1610515045</v>
      </c>
      <c r="I103" s="92">
        <v>1044805.1905450907</v>
      </c>
      <c r="J103" s="92">
        <v>1082405.9628882082</v>
      </c>
      <c r="K103" s="92">
        <v>979856.9927447529</v>
      </c>
      <c r="L103" s="92">
        <v>1461962.9757321046</v>
      </c>
      <c r="M103" s="92">
        <v>1387244.0280015164</v>
      </c>
      <c r="N103" s="92">
        <v>1025990.0946605767</v>
      </c>
      <c r="O103" s="92">
        <v>918124.15525169601</v>
      </c>
      <c r="P103" s="93">
        <v>1197052.0211185124</v>
      </c>
      <c r="Q103" s="93">
        <v>1247674.4493472402</v>
      </c>
      <c r="R103" s="93">
        <v>1229795.4104527459</v>
      </c>
      <c r="S103" s="93">
        <v>1346204.1821060369</v>
      </c>
      <c r="T103" s="93">
        <v>1103409.2707356811</v>
      </c>
      <c r="U103" s="93">
        <v>878308.99606839684</v>
      </c>
      <c r="V103" s="93">
        <v>1164224</v>
      </c>
      <c r="W103" s="93">
        <v>1055108</v>
      </c>
      <c r="X103" s="93">
        <v>990248</v>
      </c>
      <c r="Y103" s="93">
        <v>1428297.648915133</v>
      </c>
      <c r="Z103" s="93"/>
      <c r="AA103" s="93"/>
      <c r="AB103" s="93"/>
      <c r="AC103" s="91">
        <f t="shared" si="30"/>
        <v>10443269.957625233</v>
      </c>
    </row>
    <row r="104" spans="1:29" ht="11.45" customHeight="1" x14ac:dyDescent="0.25">
      <c r="A104" s="49" t="s">
        <v>17</v>
      </c>
      <c r="B104" s="49" t="s">
        <v>32</v>
      </c>
      <c r="C104" s="92">
        <v>153560.538</v>
      </c>
      <c r="D104" s="92">
        <v>137964.56166666668</v>
      </c>
      <c r="E104" s="92">
        <v>72337.806666666671</v>
      </c>
      <c r="F104" s="92">
        <v>103380.71833333332</v>
      </c>
      <c r="G104" s="92">
        <v>87302.176666666666</v>
      </c>
      <c r="H104" s="92">
        <v>74531.896000000008</v>
      </c>
      <c r="I104" s="92">
        <v>89671.712666666659</v>
      </c>
      <c r="J104" s="92">
        <v>136829.96066666668</v>
      </c>
      <c r="K104" s="92">
        <v>452107.91566666658</v>
      </c>
      <c r="L104" s="92">
        <v>184469.58799999999</v>
      </c>
      <c r="M104" s="92">
        <v>182244.92133333333</v>
      </c>
      <c r="N104" s="92">
        <v>155292.11300000001</v>
      </c>
      <c r="O104" s="92">
        <v>192723.73899999997</v>
      </c>
      <c r="P104" s="93">
        <v>187304.91644444439</v>
      </c>
      <c r="Q104" s="93">
        <v>160657.46655555555</v>
      </c>
      <c r="R104" s="93">
        <v>193473.75899999999</v>
      </c>
      <c r="S104" s="93">
        <v>152674.99888888886</v>
      </c>
      <c r="T104" s="93">
        <v>127164.8148888889</v>
      </c>
      <c r="U104" s="93">
        <v>149912.69311111112</v>
      </c>
      <c r="V104" s="93">
        <v>206096</v>
      </c>
      <c r="W104" s="93">
        <v>207935</v>
      </c>
      <c r="X104" s="93">
        <v>255951</v>
      </c>
      <c r="Y104" s="93">
        <v>84363.915999999997</v>
      </c>
      <c r="Z104" s="93"/>
      <c r="AA104" s="93"/>
      <c r="AB104" s="93"/>
      <c r="AC104" s="91">
        <f t="shared" si="30"/>
        <v>1538229.6484444444</v>
      </c>
    </row>
    <row r="105" spans="1:29" ht="11.45" customHeight="1" x14ac:dyDescent="0.25">
      <c r="A105" s="50" t="s">
        <v>2</v>
      </c>
      <c r="B105" s="50"/>
      <c r="C105" s="96">
        <f t="shared" ref="C105:X105" si="35">SUM(C102:C104)</f>
        <v>22896142.558889553</v>
      </c>
      <c r="D105" s="96">
        <f t="shared" si="35"/>
        <v>28605621.508991491</v>
      </c>
      <c r="E105" s="96">
        <f t="shared" si="35"/>
        <v>29941326.62688987</v>
      </c>
      <c r="F105" s="96">
        <f t="shared" si="35"/>
        <v>29947537.938580435</v>
      </c>
      <c r="G105" s="96">
        <f t="shared" si="35"/>
        <v>29902903.903310075</v>
      </c>
      <c r="H105" s="96">
        <f t="shared" si="35"/>
        <v>26258436.491159935</v>
      </c>
      <c r="I105" s="96">
        <f t="shared" si="35"/>
        <v>25982903.945009146</v>
      </c>
      <c r="J105" s="96">
        <f t="shared" si="35"/>
        <v>28356794.140550245</v>
      </c>
      <c r="K105" s="96">
        <f t="shared" si="35"/>
        <v>32015415.383740127</v>
      </c>
      <c r="L105" s="96">
        <f t="shared" si="35"/>
        <v>32167170.354983214</v>
      </c>
      <c r="M105" s="96">
        <f t="shared" si="35"/>
        <v>31870553.737615936</v>
      </c>
      <c r="N105" s="96">
        <f t="shared" si="35"/>
        <v>31480243.53038146</v>
      </c>
      <c r="O105" s="96">
        <f t="shared" si="35"/>
        <v>29950070.501789771</v>
      </c>
      <c r="P105" s="91">
        <f t="shared" si="35"/>
        <v>35316232.093222842</v>
      </c>
      <c r="Q105" s="91">
        <f t="shared" si="35"/>
        <v>36719393.539498277</v>
      </c>
      <c r="R105" s="91">
        <f t="shared" si="35"/>
        <v>31812134.955587659</v>
      </c>
      <c r="S105" s="91">
        <f t="shared" si="35"/>
        <v>31462120.726341125</v>
      </c>
      <c r="T105" s="91">
        <f t="shared" si="35"/>
        <v>27083327.736879773</v>
      </c>
      <c r="U105" s="91">
        <f t="shared" si="35"/>
        <v>27406065.750568651</v>
      </c>
      <c r="V105" s="91">
        <f t="shared" si="35"/>
        <v>23630872</v>
      </c>
      <c r="W105" s="91">
        <f t="shared" si="35"/>
        <v>27998459</v>
      </c>
      <c r="X105" s="91">
        <f t="shared" si="35"/>
        <v>26349580</v>
      </c>
      <c r="Y105" s="91">
        <v>14890815.483535031</v>
      </c>
      <c r="Z105" s="91"/>
      <c r="AA105" s="91"/>
      <c r="AB105" s="91"/>
      <c r="AC105" s="91">
        <f t="shared" si="30"/>
        <v>247352769.19241053</v>
      </c>
    </row>
    <row r="106" spans="1:29" ht="11.45" customHeight="1" x14ac:dyDescent="0.25">
      <c r="A106" s="49" t="s">
        <v>18</v>
      </c>
      <c r="B106" s="49" t="s">
        <v>33</v>
      </c>
      <c r="C106" s="92">
        <v>7193266.3409795258</v>
      </c>
      <c r="D106" s="92">
        <v>9123787.2558539528</v>
      </c>
      <c r="E106" s="92">
        <v>7585638.0115859127</v>
      </c>
      <c r="F106" s="92">
        <v>8437318.8780385051</v>
      </c>
      <c r="G106" s="92">
        <v>6952697.5270121824</v>
      </c>
      <c r="H106" s="92">
        <v>5975966.5764384912</v>
      </c>
      <c r="I106" s="92">
        <v>5728022.0070389993</v>
      </c>
      <c r="J106" s="92">
        <v>8506871.0988505576</v>
      </c>
      <c r="K106" s="92">
        <v>11230807.477050824</v>
      </c>
      <c r="L106" s="92">
        <v>10078434.851076728</v>
      </c>
      <c r="M106" s="92">
        <v>9659841.6460206155</v>
      </c>
      <c r="N106" s="92">
        <v>9124535.9954281431</v>
      </c>
      <c r="O106" s="92">
        <v>9088937.1236639004</v>
      </c>
      <c r="P106" s="93">
        <v>13195333.933983194</v>
      </c>
      <c r="Q106" s="93">
        <v>14034466.473132001</v>
      </c>
      <c r="R106" s="93">
        <v>12246959.764311735</v>
      </c>
      <c r="S106" s="93">
        <v>10719459.968942115</v>
      </c>
      <c r="T106" s="93">
        <v>8591906.4162711874</v>
      </c>
      <c r="U106" s="93">
        <v>8789655.5298900418</v>
      </c>
      <c r="V106" s="93">
        <v>9129630</v>
      </c>
      <c r="W106" s="93">
        <v>10725633</v>
      </c>
      <c r="X106" s="93">
        <v>8927729</v>
      </c>
      <c r="Y106" s="93">
        <v>5162231.8896929799</v>
      </c>
      <c r="Z106" s="93"/>
      <c r="AA106" s="93"/>
      <c r="AB106" s="93"/>
      <c r="AC106" s="91">
        <f t="shared" si="30"/>
        <v>88327672.042240053</v>
      </c>
    </row>
    <row r="107" spans="1:29" ht="11.45" customHeight="1" x14ac:dyDescent="0.25">
      <c r="A107" s="49" t="s">
        <v>19</v>
      </c>
      <c r="B107" s="49" t="s">
        <v>34</v>
      </c>
      <c r="C107" s="92">
        <v>380321.47333333327</v>
      </c>
      <c r="D107" s="92">
        <v>309913.02704905823</v>
      </c>
      <c r="E107" s="92">
        <v>310790.11376513774</v>
      </c>
      <c r="F107" s="92">
        <v>291718.88855555555</v>
      </c>
      <c r="G107" s="92">
        <v>246985.3550394162</v>
      </c>
      <c r="H107" s="92">
        <v>189367.89013273007</v>
      </c>
      <c r="I107" s="92">
        <v>189321.92099884027</v>
      </c>
      <c r="J107" s="92">
        <v>209624.61774286814</v>
      </c>
      <c r="K107" s="92">
        <v>280937.83722222218</v>
      </c>
      <c r="L107" s="92">
        <v>286518.40050192125</v>
      </c>
      <c r="M107" s="92">
        <v>208467.91016870044</v>
      </c>
      <c r="N107" s="92">
        <v>204525.97547005845</v>
      </c>
      <c r="O107" s="92">
        <v>244685.25589643605</v>
      </c>
      <c r="P107" s="93">
        <v>309660.51517288882</v>
      </c>
      <c r="Q107" s="93">
        <v>364390.11397972901</v>
      </c>
      <c r="R107" s="93">
        <v>365128.19469685853</v>
      </c>
      <c r="S107" s="93">
        <v>326166.39666666667</v>
      </c>
      <c r="T107" s="93">
        <v>228585.26933333336</v>
      </c>
      <c r="U107" s="93">
        <v>239585.37344444444</v>
      </c>
      <c r="V107" s="93">
        <v>353594</v>
      </c>
      <c r="W107" s="93">
        <v>259815</v>
      </c>
      <c r="X107" s="93">
        <v>308173</v>
      </c>
      <c r="Y107" s="93">
        <v>411648.79728319065</v>
      </c>
      <c r="Z107" s="93"/>
      <c r="AA107" s="93"/>
      <c r="AB107" s="93"/>
      <c r="AC107" s="91">
        <f t="shared" si="30"/>
        <v>2857086.1454042229</v>
      </c>
    </row>
    <row r="108" spans="1:29" ht="11.45" customHeight="1" x14ac:dyDescent="0.25">
      <c r="A108" s="49" t="s">
        <v>20</v>
      </c>
      <c r="B108" s="49" t="s">
        <v>35</v>
      </c>
      <c r="C108" s="92">
        <v>1986.404</v>
      </c>
      <c r="D108" s="92">
        <v>3611.7979967800002</v>
      </c>
      <c r="E108" s="92">
        <v>7743.01</v>
      </c>
      <c r="F108" s="92">
        <v>4579.4949999999999</v>
      </c>
      <c r="G108" s="92">
        <v>6691.1643091799997</v>
      </c>
      <c r="H108" s="92">
        <v>6519.5959935600004</v>
      </c>
      <c r="I108" s="92">
        <v>9899.3939903400005</v>
      </c>
      <c r="J108" s="92">
        <v>11499.743813206665</v>
      </c>
      <c r="K108" s="92">
        <v>4986.5066666666671</v>
      </c>
      <c r="L108" s="92">
        <v>4.6666666666666696</v>
      </c>
      <c r="M108" s="92">
        <v>5.3333333333333304</v>
      </c>
      <c r="N108" s="92">
        <v>5</v>
      </c>
      <c r="O108" s="92">
        <v>5</v>
      </c>
      <c r="P108" s="93">
        <v>5.1111111111111098</v>
      </c>
      <c r="Q108" s="93">
        <v>3005.1111111111113</v>
      </c>
      <c r="R108" s="93">
        <v>275.11111111111109</v>
      </c>
      <c r="S108" s="93">
        <v>1607.1111111111111</v>
      </c>
      <c r="T108" s="93">
        <v>998.20111111111112</v>
      </c>
      <c r="U108" s="93">
        <v>2769.6711111111113</v>
      </c>
      <c r="V108" s="93">
        <v>7401</v>
      </c>
      <c r="W108" s="93">
        <v>216079</v>
      </c>
      <c r="X108" s="93">
        <v>203015</v>
      </c>
      <c r="Y108" s="93">
        <v>20116.775999999994</v>
      </c>
      <c r="Z108" s="93"/>
      <c r="AA108" s="93"/>
      <c r="AB108" s="93"/>
      <c r="AC108" s="91">
        <f t="shared" si="30"/>
        <v>455266.98155555554</v>
      </c>
    </row>
    <row r="109" spans="1:29" ht="11.45" customHeight="1" x14ac:dyDescent="0.25">
      <c r="A109" s="50" t="s">
        <v>2</v>
      </c>
      <c r="B109" s="50"/>
      <c r="C109" s="96">
        <f t="shared" ref="C109:X109" si="36">SUM(C106:C108)</f>
        <v>7575574.2183128595</v>
      </c>
      <c r="D109" s="96">
        <f t="shared" si="36"/>
        <v>9437312.0808997918</v>
      </c>
      <c r="E109" s="96">
        <f t="shared" si="36"/>
        <v>7904171.1353510506</v>
      </c>
      <c r="F109" s="96">
        <f t="shared" si="36"/>
        <v>8733617.2615940589</v>
      </c>
      <c r="G109" s="96">
        <f t="shared" si="36"/>
        <v>7206374.0463607786</v>
      </c>
      <c r="H109" s="96">
        <f t="shared" si="36"/>
        <v>6171854.0625647809</v>
      </c>
      <c r="I109" s="96">
        <f t="shared" si="36"/>
        <v>5927243.3220281797</v>
      </c>
      <c r="J109" s="96">
        <f t="shared" si="36"/>
        <v>8727995.4604066331</v>
      </c>
      <c r="K109" s="96">
        <f t="shared" si="36"/>
        <v>11516731.820939712</v>
      </c>
      <c r="L109" s="96">
        <f t="shared" si="36"/>
        <v>10364957.918245316</v>
      </c>
      <c r="M109" s="96">
        <f t="shared" si="36"/>
        <v>9868314.8895226493</v>
      </c>
      <c r="N109" s="91">
        <f t="shared" si="36"/>
        <v>9329066.9708982017</v>
      </c>
      <c r="O109" s="96">
        <f t="shared" si="36"/>
        <v>9333627.3795603365</v>
      </c>
      <c r="P109" s="91">
        <f t="shared" si="36"/>
        <v>13504999.560267195</v>
      </c>
      <c r="Q109" s="91">
        <f t="shared" si="36"/>
        <v>14401861.698222842</v>
      </c>
      <c r="R109" s="91">
        <f t="shared" si="36"/>
        <v>12612363.070119705</v>
      </c>
      <c r="S109" s="91">
        <f t="shared" si="36"/>
        <v>11047233.476719894</v>
      </c>
      <c r="T109" s="91">
        <f t="shared" si="36"/>
        <v>8821489.8867156319</v>
      </c>
      <c r="U109" s="91">
        <f t="shared" si="36"/>
        <v>9032010.574445596</v>
      </c>
      <c r="V109" s="91">
        <f t="shared" si="36"/>
        <v>9490625</v>
      </c>
      <c r="W109" s="91">
        <f t="shared" si="36"/>
        <v>11201527</v>
      </c>
      <c r="X109" s="91">
        <f t="shared" si="36"/>
        <v>9438917</v>
      </c>
      <c r="Y109" s="91">
        <v>5593997.4629761698</v>
      </c>
      <c r="Z109" s="91"/>
      <c r="AA109" s="91"/>
      <c r="AB109" s="91"/>
      <c r="AC109" s="91">
        <f t="shared" si="30"/>
        <v>91640025.169199839</v>
      </c>
    </row>
    <row r="110" spans="1:29" ht="11.45" customHeight="1" x14ac:dyDescent="0.25">
      <c r="A110" s="50" t="s">
        <v>4</v>
      </c>
      <c r="B110" s="50"/>
      <c r="C110" s="96">
        <f t="shared" ref="C110:X110" si="37">C89+C93+C97+C101+C105+C109</f>
        <v>170494332.91033477</v>
      </c>
      <c r="D110" s="96">
        <f t="shared" si="37"/>
        <v>193091323.65279132</v>
      </c>
      <c r="E110" s="96">
        <f t="shared" si="37"/>
        <v>199966760.44911313</v>
      </c>
      <c r="F110" s="96">
        <f t="shared" si="37"/>
        <v>183667055.87452647</v>
      </c>
      <c r="G110" s="96">
        <f t="shared" si="37"/>
        <v>179824792.25575083</v>
      </c>
      <c r="H110" s="96">
        <f t="shared" si="37"/>
        <v>166222294.73721555</v>
      </c>
      <c r="I110" s="96">
        <f t="shared" si="37"/>
        <v>163263831.2454949</v>
      </c>
      <c r="J110" s="96">
        <f t="shared" si="37"/>
        <v>152364784.36150032</v>
      </c>
      <c r="K110" s="96">
        <f t="shared" si="37"/>
        <v>168169875.37522835</v>
      </c>
      <c r="L110" s="96">
        <f t="shared" si="37"/>
        <v>162197647.07124564</v>
      </c>
      <c r="M110" s="96">
        <f t="shared" si="37"/>
        <v>157099477.89057714</v>
      </c>
      <c r="N110" s="91">
        <f t="shared" si="37"/>
        <v>159807319.59415647</v>
      </c>
      <c r="O110" s="96">
        <f t="shared" si="37"/>
        <v>162895981.82213509</v>
      </c>
      <c r="P110" s="91">
        <f t="shared" si="37"/>
        <v>180650735.04045445</v>
      </c>
      <c r="Q110" s="91">
        <f t="shared" si="37"/>
        <v>180199582.54401895</v>
      </c>
      <c r="R110" s="91">
        <f t="shared" si="37"/>
        <v>168629962.44642583</v>
      </c>
      <c r="S110" s="91">
        <f t="shared" si="37"/>
        <v>166786073.2580772</v>
      </c>
      <c r="T110" s="91">
        <f t="shared" si="37"/>
        <v>152114029.58778086</v>
      </c>
      <c r="U110" s="91">
        <f t="shared" si="37"/>
        <v>145345346.91618827</v>
      </c>
      <c r="V110" s="91">
        <f t="shared" si="37"/>
        <v>143521560</v>
      </c>
      <c r="W110" s="91">
        <f t="shared" si="37"/>
        <v>162076227</v>
      </c>
      <c r="X110" s="91">
        <f t="shared" si="37"/>
        <v>144830608</v>
      </c>
      <c r="Y110" s="91">
        <v>138795384.50135514</v>
      </c>
      <c r="Z110" s="91"/>
      <c r="AA110" s="91"/>
      <c r="AB110" s="91"/>
      <c r="AC110" s="91">
        <f t="shared" si="30"/>
        <v>1402298774.2538462</v>
      </c>
    </row>
    <row r="113" spans="1:29" ht="11.45" customHeight="1" x14ac:dyDescent="0.25">
      <c r="A113" s="222" t="s">
        <v>93</v>
      </c>
      <c r="B113" s="222"/>
      <c r="C113" s="72" t="s">
        <v>94</v>
      </c>
      <c r="D113" s="72" t="s">
        <v>94</v>
      </c>
      <c r="E113" s="72" t="s">
        <v>94</v>
      </c>
      <c r="F113" s="72" t="s">
        <v>94</v>
      </c>
      <c r="G113" s="72" t="s">
        <v>94</v>
      </c>
      <c r="H113" s="72" t="s">
        <v>94</v>
      </c>
      <c r="I113" s="72" t="s">
        <v>94</v>
      </c>
      <c r="J113" s="72" t="s">
        <v>94</v>
      </c>
      <c r="K113" s="72" t="s">
        <v>94</v>
      </c>
      <c r="L113" s="72" t="s">
        <v>94</v>
      </c>
      <c r="M113" s="72" t="s">
        <v>94</v>
      </c>
      <c r="N113" s="72" t="s">
        <v>94</v>
      </c>
      <c r="O113" s="72" t="s">
        <v>94</v>
      </c>
      <c r="P113" s="72" t="s">
        <v>94</v>
      </c>
      <c r="Q113" s="72" t="s">
        <v>94</v>
      </c>
      <c r="R113" s="72" t="s">
        <v>94</v>
      </c>
      <c r="S113" s="72" t="s">
        <v>94</v>
      </c>
      <c r="T113" s="72" t="s">
        <v>94</v>
      </c>
      <c r="U113" s="72" t="s">
        <v>94</v>
      </c>
      <c r="V113" s="72" t="s">
        <v>94</v>
      </c>
      <c r="W113" s="72" t="s">
        <v>94</v>
      </c>
      <c r="X113" s="72" t="s">
        <v>94</v>
      </c>
      <c r="Y113" s="72" t="s">
        <v>94</v>
      </c>
      <c r="Z113" s="72" t="s">
        <v>94</v>
      </c>
      <c r="AA113" s="72" t="s">
        <v>94</v>
      </c>
      <c r="AB113" s="72" t="s">
        <v>94</v>
      </c>
      <c r="AC113" s="72" t="s">
        <v>94</v>
      </c>
    </row>
    <row r="114" spans="1:29" ht="11.25" customHeight="1" x14ac:dyDescent="0.25">
      <c r="A114" s="99" t="s">
        <v>37</v>
      </c>
      <c r="B114" s="99" t="s">
        <v>36</v>
      </c>
      <c r="C114" s="75">
        <v>44136</v>
      </c>
      <c r="D114" s="75">
        <v>44166</v>
      </c>
      <c r="E114" s="75">
        <v>44197</v>
      </c>
      <c r="F114" s="75">
        <v>44228</v>
      </c>
      <c r="G114" s="75">
        <v>44256</v>
      </c>
      <c r="H114" s="75">
        <v>44287</v>
      </c>
      <c r="I114" s="75">
        <v>44317</v>
      </c>
      <c r="J114" s="75">
        <v>44348</v>
      </c>
      <c r="K114" s="75">
        <v>44378</v>
      </c>
      <c r="L114" s="75">
        <v>44409</v>
      </c>
      <c r="M114" s="75">
        <v>44440</v>
      </c>
      <c r="N114" s="75">
        <v>44470</v>
      </c>
      <c r="O114" s="75">
        <v>44501</v>
      </c>
      <c r="P114" s="75">
        <v>44531</v>
      </c>
      <c r="Q114" s="75">
        <v>44562</v>
      </c>
      <c r="R114" s="75">
        <v>44593</v>
      </c>
      <c r="S114" s="75">
        <v>44621</v>
      </c>
      <c r="T114" s="75">
        <v>44652</v>
      </c>
      <c r="U114" s="75">
        <v>44682</v>
      </c>
      <c r="V114" s="75">
        <v>44713</v>
      </c>
      <c r="W114" s="75">
        <v>44743</v>
      </c>
      <c r="X114" s="75">
        <v>44774</v>
      </c>
      <c r="Y114" s="75">
        <v>44805</v>
      </c>
      <c r="Z114" s="75">
        <v>44835</v>
      </c>
      <c r="AA114" s="75">
        <v>44866</v>
      </c>
      <c r="AB114" s="75">
        <v>44896</v>
      </c>
      <c r="AC114" s="103">
        <f>AC2</f>
        <v>2022</v>
      </c>
    </row>
    <row r="115" spans="1:29" ht="11.45" customHeight="1" x14ac:dyDescent="0.25">
      <c r="A115" s="49" t="s">
        <v>3</v>
      </c>
      <c r="B115" s="49" t="s">
        <v>3</v>
      </c>
      <c r="C115" s="105">
        <v>2422650.6986926133</v>
      </c>
      <c r="D115" s="105">
        <v>10151742.202564755</v>
      </c>
      <c r="E115" s="105">
        <v>2602642.5228344183</v>
      </c>
      <c r="F115" s="105">
        <v>2351100.3165942142</v>
      </c>
      <c r="G115" s="105">
        <v>1020417.0940005687</v>
      </c>
      <c r="H115" s="105">
        <v>1299577.9847394207</v>
      </c>
      <c r="I115" s="105">
        <v>652531.28172257228</v>
      </c>
      <c r="J115" s="105">
        <v>862669.39439488854</v>
      </c>
      <c r="K115" s="105">
        <v>895535.50678258203</v>
      </c>
      <c r="L115" s="92">
        <v>1003106.2808257891</v>
      </c>
      <c r="M115" s="92">
        <v>918224.31045061024</v>
      </c>
      <c r="N115" s="92">
        <v>834575.05539677758</v>
      </c>
      <c r="O115" s="92">
        <v>880056.73400430207</v>
      </c>
      <c r="P115" s="92">
        <v>1183473.869224587</v>
      </c>
      <c r="Q115" s="92">
        <v>1062497.8147574696</v>
      </c>
      <c r="R115" s="92">
        <v>962352.38251890359</v>
      </c>
      <c r="S115" s="92">
        <v>908321.96767460438</v>
      </c>
      <c r="T115" s="92">
        <v>1033983.3834160523</v>
      </c>
      <c r="U115" s="92">
        <v>689023.11941199074</v>
      </c>
      <c r="V115" s="92">
        <v>878544.1312386035</v>
      </c>
      <c r="W115" s="92">
        <v>905391.3697630784</v>
      </c>
      <c r="X115" s="92">
        <v>1124054.949356674</v>
      </c>
      <c r="Y115" s="92">
        <v>988207.97126439051</v>
      </c>
      <c r="Z115" s="92"/>
      <c r="AA115" s="92"/>
      <c r="AB115" s="92"/>
      <c r="AC115" s="91">
        <f t="shared" ref="AC115:AC137" si="38">IF(AC$2=2020,SUM(C115:D115),IF(AC$2=2021,SUM(E115:P115), IF(AC$2=2022,SUM(Q115:AB115))))</f>
        <v>8552377.0894017685</v>
      </c>
    </row>
    <row r="116" spans="1:29" ht="11.45" customHeight="1" x14ac:dyDescent="0.25">
      <c r="A116" s="50" t="s">
        <v>2</v>
      </c>
      <c r="B116" s="50"/>
      <c r="C116" s="94">
        <f t="shared" ref="C116:Y116" si="39">C115</f>
        <v>2422650.6986926133</v>
      </c>
      <c r="D116" s="94">
        <f t="shared" si="39"/>
        <v>10151742.202564755</v>
      </c>
      <c r="E116" s="94">
        <f t="shared" si="39"/>
        <v>2602642.5228344183</v>
      </c>
      <c r="F116" s="94">
        <f t="shared" si="39"/>
        <v>2351100.3165942142</v>
      </c>
      <c r="G116" s="94">
        <f t="shared" si="39"/>
        <v>1020417.0940005687</v>
      </c>
      <c r="H116" s="94">
        <f t="shared" si="39"/>
        <v>1299577.9847394207</v>
      </c>
      <c r="I116" s="94">
        <f t="shared" si="39"/>
        <v>652531.28172257228</v>
      </c>
      <c r="J116" s="94">
        <f t="shared" si="39"/>
        <v>862669.39439488854</v>
      </c>
      <c r="K116" s="94">
        <f t="shared" si="39"/>
        <v>895535.50678258203</v>
      </c>
      <c r="L116" s="94">
        <f t="shared" si="39"/>
        <v>1003106.2808257891</v>
      </c>
      <c r="M116" s="94">
        <f t="shared" si="39"/>
        <v>918224.31045061024</v>
      </c>
      <c r="N116" s="94">
        <f t="shared" si="39"/>
        <v>834575.05539677758</v>
      </c>
      <c r="O116" s="94">
        <f t="shared" si="39"/>
        <v>880056.73400430207</v>
      </c>
      <c r="P116" s="94">
        <f t="shared" si="39"/>
        <v>1183473.869224587</v>
      </c>
      <c r="Q116" s="94">
        <f t="shared" si="39"/>
        <v>1062497.8147574696</v>
      </c>
      <c r="R116" s="94">
        <f t="shared" si="39"/>
        <v>962352.38251890359</v>
      </c>
      <c r="S116" s="94">
        <f t="shared" si="39"/>
        <v>908321.96767460438</v>
      </c>
      <c r="T116" s="94">
        <f t="shared" si="39"/>
        <v>1033983.3834160523</v>
      </c>
      <c r="U116" s="94">
        <f t="shared" si="39"/>
        <v>689023.11941199074</v>
      </c>
      <c r="V116" s="94">
        <f t="shared" si="39"/>
        <v>878544.1312386035</v>
      </c>
      <c r="W116" s="94">
        <f t="shared" si="39"/>
        <v>905391.3697630784</v>
      </c>
      <c r="X116" s="94">
        <f t="shared" si="39"/>
        <v>1124054.949356674</v>
      </c>
      <c r="Y116" s="94">
        <f t="shared" si="39"/>
        <v>988207.97126439051</v>
      </c>
      <c r="Z116" s="94"/>
      <c r="AA116" s="94"/>
      <c r="AB116" s="94"/>
      <c r="AC116" s="91">
        <f t="shared" si="38"/>
        <v>8552377.0894017685</v>
      </c>
    </row>
    <row r="117" spans="1:29" ht="11.45" customHeight="1" x14ac:dyDescent="0.25">
      <c r="A117" s="49" t="s">
        <v>6</v>
      </c>
      <c r="B117" s="49" t="s">
        <v>21</v>
      </c>
      <c r="C117" s="105">
        <v>17741549.842480913</v>
      </c>
      <c r="D117" s="105">
        <v>18674833.956278443</v>
      </c>
      <c r="E117" s="105">
        <v>19089359.415170815</v>
      </c>
      <c r="F117" s="105">
        <v>17308684.665824596</v>
      </c>
      <c r="G117" s="105">
        <v>15512712.61484988</v>
      </c>
      <c r="H117" s="105">
        <v>16348258.018154364</v>
      </c>
      <c r="I117" s="105">
        <v>10185211.087321972</v>
      </c>
      <c r="J117" s="105">
        <v>9849015.9376833886</v>
      </c>
      <c r="K117" s="105">
        <v>12040888.437654177</v>
      </c>
      <c r="L117" s="92">
        <v>12120387.124113975</v>
      </c>
      <c r="M117" s="92">
        <v>12719310.509057848</v>
      </c>
      <c r="N117" s="92">
        <v>13230007.552582799</v>
      </c>
      <c r="O117" s="92">
        <v>14693837.721129024</v>
      </c>
      <c r="P117" s="92">
        <v>15753277.857640199</v>
      </c>
      <c r="Q117" s="92">
        <v>16622794.08382236</v>
      </c>
      <c r="R117" s="92">
        <v>15003411.983766546</v>
      </c>
      <c r="S117" s="92">
        <v>14816560.840222934</v>
      </c>
      <c r="T117" s="92">
        <v>15646922.063717531</v>
      </c>
      <c r="U117" s="92">
        <v>15849892.401600098</v>
      </c>
      <c r="V117" s="92">
        <v>12072980.94098042</v>
      </c>
      <c r="W117" s="92">
        <v>12057818.933188025</v>
      </c>
      <c r="X117" s="92">
        <v>14737070.188056909</v>
      </c>
      <c r="Y117" s="92">
        <v>14660599.925343286</v>
      </c>
      <c r="Z117" s="92"/>
      <c r="AA117" s="92"/>
      <c r="AB117" s="92"/>
      <c r="AC117" s="91">
        <f t="shared" si="38"/>
        <v>131468051.36069812</v>
      </c>
    </row>
    <row r="118" spans="1:29" ht="11.45" customHeight="1" x14ac:dyDescent="0.25">
      <c r="A118" s="49" t="s">
        <v>7</v>
      </c>
      <c r="B118" s="49" t="s">
        <v>22</v>
      </c>
      <c r="C118" s="105">
        <v>11169741.542338869</v>
      </c>
      <c r="D118" s="105">
        <v>12179228.561574008</v>
      </c>
      <c r="E118" s="105">
        <v>12019043.497654835</v>
      </c>
      <c r="F118" s="105">
        <v>15014265.773353504</v>
      </c>
      <c r="G118" s="105">
        <v>15062006.706396114</v>
      </c>
      <c r="H118" s="105">
        <v>12176417.79980186</v>
      </c>
      <c r="I118" s="105">
        <v>11025122.316532314</v>
      </c>
      <c r="J118" s="105">
        <v>10396558.957547259</v>
      </c>
      <c r="K118" s="105">
        <v>10839411.894405182</v>
      </c>
      <c r="L118" s="92">
        <v>11799558.317864407</v>
      </c>
      <c r="M118" s="92">
        <v>12371351.375988903</v>
      </c>
      <c r="N118" s="92">
        <v>12204600.209226873</v>
      </c>
      <c r="O118" s="92">
        <v>12875174.764479373</v>
      </c>
      <c r="P118" s="92">
        <v>13798161.395441923</v>
      </c>
      <c r="Q118" s="92">
        <v>13266575.414429013</v>
      </c>
      <c r="R118" s="92">
        <v>11667710.935290799</v>
      </c>
      <c r="S118" s="92">
        <v>12411033.905628577</v>
      </c>
      <c r="T118" s="92">
        <v>10103023.013344131</v>
      </c>
      <c r="U118" s="92">
        <v>12224947.030398535</v>
      </c>
      <c r="V118" s="92">
        <v>10517811.140007336</v>
      </c>
      <c r="W118" s="92">
        <v>11531449.395514647</v>
      </c>
      <c r="X118" s="92">
        <v>11741814.27734909</v>
      </c>
      <c r="Y118" s="92">
        <v>11443250.519421365</v>
      </c>
      <c r="Z118" s="92"/>
      <c r="AA118" s="92"/>
      <c r="AB118" s="92"/>
      <c r="AC118" s="91">
        <f t="shared" si="38"/>
        <v>104907615.63138349</v>
      </c>
    </row>
    <row r="119" spans="1:29" ht="11.45" customHeight="1" x14ac:dyDescent="0.25">
      <c r="A119" s="49" t="s">
        <v>8</v>
      </c>
      <c r="B119" s="49" t="s">
        <v>23</v>
      </c>
      <c r="C119" s="105">
        <v>38088896.590432964</v>
      </c>
      <c r="D119" s="105">
        <v>33327194.02160348</v>
      </c>
      <c r="E119" s="105">
        <v>37459961.719571918</v>
      </c>
      <c r="F119" s="105">
        <v>35547937.575250365</v>
      </c>
      <c r="G119" s="105">
        <v>41193675.692371011</v>
      </c>
      <c r="H119" s="105">
        <v>39382009.021317668</v>
      </c>
      <c r="I119" s="105">
        <v>39297831.845713705</v>
      </c>
      <c r="J119" s="105">
        <v>38234496.653544553</v>
      </c>
      <c r="K119" s="105">
        <v>41397157.556097284</v>
      </c>
      <c r="L119" s="92">
        <v>41948011.958918564</v>
      </c>
      <c r="M119" s="92">
        <v>42190024.5851354</v>
      </c>
      <c r="N119" s="92">
        <v>38262031.703418024</v>
      </c>
      <c r="O119" s="92">
        <v>45216186.51858934</v>
      </c>
      <c r="P119" s="92">
        <v>43540872.118628606</v>
      </c>
      <c r="Q119" s="92">
        <v>41029130.623104863</v>
      </c>
      <c r="R119" s="92">
        <v>39033747.639334634</v>
      </c>
      <c r="S119" s="92">
        <v>38564031.401564442</v>
      </c>
      <c r="T119" s="92">
        <v>39788271.915268384</v>
      </c>
      <c r="U119" s="92">
        <v>43192813.807988755</v>
      </c>
      <c r="V119" s="92">
        <v>38285686.985160574</v>
      </c>
      <c r="W119" s="92">
        <v>43461792.114614978</v>
      </c>
      <c r="X119" s="92">
        <v>39732231.976601273</v>
      </c>
      <c r="Y119" s="92">
        <v>38355471.084950708</v>
      </c>
      <c r="Z119" s="92"/>
      <c r="AA119" s="92"/>
      <c r="AB119" s="92"/>
      <c r="AC119" s="91">
        <f t="shared" si="38"/>
        <v>361443177.54858863</v>
      </c>
    </row>
    <row r="120" spans="1:29" ht="11.45" customHeight="1" x14ac:dyDescent="0.25">
      <c r="A120" s="50" t="s">
        <v>2</v>
      </c>
      <c r="B120" s="50"/>
      <c r="C120" s="94">
        <f t="shared" ref="C120:Y120" si="40">SUM(C117:C119)</f>
        <v>67000187.975252748</v>
      </c>
      <c r="D120" s="94">
        <f t="shared" si="40"/>
        <v>64181256.539455935</v>
      </c>
      <c r="E120" s="94">
        <f t="shared" si="40"/>
        <v>68568364.632397562</v>
      </c>
      <c r="F120" s="94">
        <f t="shared" si="40"/>
        <v>67870888.014428467</v>
      </c>
      <c r="G120" s="94">
        <f t="shared" si="40"/>
        <v>71768395.013617009</v>
      </c>
      <c r="H120" s="94">
        <f t="shared" si="40"/>
        <v>67906684.8392739</v>
      </c>
      <c r="I120" s="94">
        <f t="shared" si="40"/>
        <v>60508165.249567993</v>
      </c>
      <c r="J120" s="94">
        <f t="shared" si="40"/>
        <v>58480071.548775196</v>
      </c>
      <c r="K120" s="94">
        <f t="shared" si="40"/>
        <v>64277457.888156645</v>
      </c>
      <c r="L120" s="96">
        <f t="shared" si="40"/>
        <v>65867957.400896944</v>
      </c>
      <c r="M120" s="96">
        <f t="shared" si="40"/>
        <v>67280686.470182151</v>
      </c>
      <c r="N120" s="96">
        <f t="shared" si="40"/>
        <v>63696639.465227693</v>
      </c>
      <c r="O120" s="96">
        <f t="shared" si="40"/>
        <v>72785199.004197747</v>
      </c>
      <c r="P120" s="96">
        <f t="shared" si="40"/>
        <v>73092311.371710733</v>
      </c>
      <c r="Q120" s="96">
        <f t="shared" si="40"/>
        <v>70918500.121356234</v>
      </c>
      <c r="R120" s="96">
        <f t="shared" si="40"/>
        <v>65704870.558391981</v>
      </c>
      <c r="S120" s="96">
        <f t="shared" si="40"/>
        <v>65791626.147415951</v>
      </c>
      <c r="T120" s="96">
        <f t="shared" si="40"/>
        <v>65538216.992330045</v>
      </c>
      <c r="U120" s="96">
        <f t="shared" si="40"/>
        <v>71267653.239987388</v>
      </c>
      <c r="V120" s="96">
        <f t="shared" si="40"/>
        <v>60876479.066148326</v>
      </c>
      <c r="W120" s="96">
        <f t="shared" si="40"/>
        <v>67051060.443317652</v>
      </c>
      <c r="X120" s="96">
        <f t="shared" si="40"/>
        <v>66211116.442007273</v>
      </c>
      <c r="Y120" s="96">
        <f t="shared" si="40"/>
        <v>64459321.529715359</v>
      </c>
      <c r="Z120" s="96"/>
      <c r="AA120" s="96"/>
      <c r="AB120" s="96"/>
      <c r="AC120" s="91">
        <f t="shared" si="38"/>
        <v>597818844.54067016</v>
      </c>
    </row>
    <row r="121" spans="1:29" ht="11.45" customHeight="1" x14ac:dyDescent="0.25">
      <c r="A121" s="49" t="s">
        <v>9</v>
      </c>
      <c r="B121" s="49" t="s">
        <v>24</v>
      </c>
      <c r="C121" s="105">
        <v>33319886.253611751</v>
      </c>
      <c r="D121" s="105">
        <v>36912555.398642659</v>
      </c>
      <c r="E121" s="105">
        <v>37792348.012334034</v>
      </c>
      <c r="F121" s="105">
        <v>29705172.024571199</v>
      </c>
      <c r="G121" s="105">
        <v>30060576.774763118</v>
      </c>
      <c r="H121" s="105">
        <v>28722192.552460484</v>
      </c>
      <c r="I121" s="105">
        <v>16125509.76350943</v>
      </c>
      <c r="J121" s="105">
        <v>18418670.312782381</v>
      </c>
      <c r="K121" s="105">
        <v>24039314.444329824</v>
      </c>
      <c r="L121" s="92">
        <v>24421546.834881902</v>
      </c>
      <c r="M121" s="92">
        <v>26109362.206984475</v>
      </c>
      <c r="N121" s="92">
        <v>27854405.559024703</v>
      </c>
      <c r="O121" s="92">
        <v>29637301.760320641</v>
      </c>
      <c r="P121" s="92">
        <v>33244272.339318283</v>
      </c>
      <c r="Q121" s="92">
        <v>31853944.425313596</v>
      </c>
      <c r="R121" s="92">
        <v>25033591.229395851</v>
      </c>
      <c r="S121" s="92">
        <v>23523294.41424061</v>
      </c>
      <c r="T121" s="92">
        <v>26816738.25137195</v>
      </c>
      <c r="U121" s="92">
        <v>25962594.739702534</v>
      </c>
      <c r="V121" s="92">
        <v>18210860.5490111</v>
      </c>
      <c r="W121" s="92">
        <v>22467345.845188264</v>
      </c>
      <c r="X121" s="92">
        <v>21882748.579587575</v>
      </c>
      <c r="Y121" s="92">
        <v>21998842.242233496</v>
      </c>
      <c r="Z121" s="92"/>
      <c r="AA121" s="92"/>
      <c r="AB121" s="92"/>
      <c r="AC121" s="91">
        <f t="shared" si="38"/>
        <v>217749960.27604496</v>
      </c>
    </row>
    <row r="122" spans="1:29" ht="11.45" customHeight="1" x14ac:dyDescent="0.25">
      <c r="A122" s="49" t="s">
        <v>10</v>
      </c>
      <c r="B122" s="49" t="s">
        <v>25</v>
      </c>
      <c r="C122" s="105">
        <v>4661088.2406544723</v>
      </c>
      <c r="D122" s="105">
        <v>6107762.0546182934</v>
      </c>
      <c r="E122" s="105">
        <v>5539615.0653325114</v>
      </c>
      <c r="F122" s="105">
        <v>5431748.6637018947</v>
      </c>
      <c r="G122" s="105">
        <v>5507984.5126491049</v>
      </c>
      <c r="H122" s="105">
        <v>5108408.1520466013</v>
      </c>
      <c r="I122" s="105">
        <v>3637958.8448702712</v>
      </c>
      <c r="J122" s="105">
        <v>4397816.4995481391</v>
      </c>
      <c r="K122" s="105">
        <v>4048688.7934634569</v>
      </c>
      <c r="L122" s="92">
        <v>5127786.5691067511</v>
      </c>
      <c r="M122" s="92">
        <v>5112604.2484766031</v>
      </c>
      <c r="N122" s="92">
        <v>5160871.0578326341</v>
      </c>
      <c r="O122" s="92">
        <v>5860224.5359445782</v>
      </c>
      <c r="P122" s="92">
        <v>6430618.5719901696</v>
      </c>
      <c r="Q122" s="92">
        <v>5238648.1875140024</v>
      </c>
      <c r="R122" s="92">
        <v>4638261.1338549145</v>
      </c>
      <c r="S122" s="92">
        <v>5071538.9155457839</v>
      </c>
      <c r="T122" s="92">
        <v>4034962.6172114788</v>
      </c>
      <c r="U122" s="92">
        <v>4923786.9815945392</v>
      </c>
      <c r="V122" s="92">
        <v>4502004.2173347175</v>
      </c>
      <c r="W122" s="92">
        <v>5155053.1544806873</v>
      </c>
      <c r="X122" s="92">
        <v>5264692.3041529218</v>
      </c>
      <c r="Y122" s="92">
        <v>5209771.5795744704</v>
      </c>
      <c r="Z122" s="92"/>
      <c r="AA122" s="92"/>
      <c r="AB122" s="92"/>
      <c r="AC122" s="91">
        <f t="shared" si="38"/>
        <v>44038719.091263518</v>
      </c>
    </row>
    <row r="123" spans="1:29" ht="11.45" customHeight="1" x14ac:dyDescent="0.25">
      <c r="A123" s="49" t="s">
        <v>11</v>
      </c>
      <c r="B123" s="49" t="s">
        <v>26</v>
      </c>
      <c r="C123" s="105">
        <v>1692857.4604162625</v>
      </c>
      <c r="D123" s="105">
        <v>2166386.2014096775</v>
      </c>
      <c r="E123" s="105">
        <v>1476161.4520548673</v>
      </c>
      <c r="F123" s="105">
        <v>1934255.6350630331</v>
      </c>
      <c r="G123" s="105">
        <v>2265681.6288389508</v>
      </c>
      <c r="H123" s="105">
        <v>2088443.7531570026</v>
      </c>
      <c r="I123" s="105">
        <v>2070882.359137075</v>
      </c>
      <c r="J123" s="105">
        <v>2152488.4020186453</v>
      </c>
      <c r="K123" s="105">
        <v>1962282.6387441033</v>
      </c>
      <c r="L123" s="92">
        <v>2200619.1365638226</v>
      </c>
      <c r="M123" s="92">
        <v>2225428.3798535899</v>
      </c>
      <c r="N123" s="92">
        <v>1987244.8015754665</v>
      </c>
      <c r="O123" s="92">
        <v>2223704.2493355218</v>
      </c>
      <c r="P123" s="92">
        <v>2505602.4594787084</v>
      </c>
      <c r="Q123" s="92">
        <v>2366399.6488056788</v>
      </c>
      <c r="R123" s="92">
        <v>3728802.4095643018</v>
      </c>
      <c r="S123" s="92">
        <v>2653616.7256942596</v>
      </c>
      <c r="T123" s="92">
        <v>2112852.0652004103</v>
      </c>
      <c r="U123" s="92">
        <v>2759217.5973644811</v>
      </c>
      <c r="V123" s="92">
        <v>2622679.4604120841</v>
      </c>
      <c r="W123" s="92">
        <v>2641267.5196833801</v>
      </c>
      <c r="X123" s="92">
        <v>3050764.6707495977</v>
      </c>
      <c r="Y123" s="92">
        <v>2667992.7683148519</v>
      </c>
      <c r="Z123" s="92"/>
      <c r="AA123" s="92"/>
      <c r="AB123" s="92"/>
      <c r="AC123" s="91">
        <f t="shared" si="38"/>
        <v>24603592.865789048</v>
      </c>
    </row>
    <row r="124" spans="1:29" ht="11.45" customHeight="1" x14ac:dyDescent="0.25">
      <c r="A124" s="50" t="s">
        <v>2</v>
      </c>
      <c r="B124" s="50"/>
      <c r="C124" s="94">
        <f t="shared" ref="C124:Y124" si="41">SUM(C121:C123)</f>
        <v>39673831.954682492</v>
      </c>
      <c r="D124" s="94">
        <f t="shared" si="41"/>
        <v>45186703.654670626</v>
      </c>
      <c r="E124" s="94">
        <f t="shared" si="41"/>
        <v>44808124.529721409</v>
      </c>
      <c r="F124" s="94">
        <f t="shared" si="41"/>
        <v>37071176.323336124</v>
      </c>
      <c r="G124" s="94">
        <f t="shared" si="41"/>
        <v>37834242.916251175</v>
      </c>
      <c r="H124" s="94">
        <f t="shared" si="41"/>
        <v>35919044.457664087</v>
      </c>
      <c r="I124" s="94">
        <f t="shared" si="41"/>
        <v>21834350.967516772</v>
      </c>
      <c r="J124" s="94">
        <f t="shared" si="41"/>
        <v>24968975.214349166</v>
      </c>
      <c r="K124" s="94">
        <f t="shared" si="41"/>
        <v>30050285.876537386</v>
      </c>
      <c r="L124" s="96">
        <f t="shared" si="41"/>
        <v>31749952.540552475</v>
      </c>
      <c r="M124" s="96">
        <f t="shared" si="41"/>
        <v>33447394.835314669</v>
      </c>
      <c r="N124" s="96">
        <f t="shared" si="41"/>
        <v>35002521.418432802</v>
      </c>
      <c r="O124" s="96">
        <f t="shared" si="41"/>
        <v>37721230.545600742</v>
      </c>
      <c r="P124" s="96">
        <f t="shared" si="41"/>
        <v>42180493.370787159</v>
      </c>
      <c r="Q124" s="96">
        <f t="shared" si="41"/>
        <v>39458992.261633277</v>
      </c>
      <c r="R124" s="96">
        <f t="shared" si="41"/>
        <v>33400654.772815067</v>
      </c>
      <c r="S124" s="96">
        <f t="shared" si="41"/>
        <v>31248450.055480652</v>
      </c>
      <c r="T124" s="96">
        <f t="shared" si="41"/>
        <v>32964552.93378384</v>
      </c>
      <c r="U124" s="96">
        <f t="shared" si="41"/>
        <v>33645599.318661556</v>
      </c>
      <c r="V124" s="96">
        <f t="shared" si="41"/>
        <v>25335544.226757903</v>
      </c>
      <c r="W124" s="96">
        <f t="shared" si="41"/>
        <v>30263666.519352332</v>
      </c>
      <c r="X124" s="96">
        <f t="shared" si="41"/>
        <v>30198205.554490093</v>
      </c>
      <c r="Y124" s="96">
        <f t="shared" si="41"/>
        <v>29876606.590122819</v>
      </c>
      <c r="Z124" s="96"/>
      <c r="AA124" s="96"/>
      <c r="AB124" s="96"/>
      <c r="AC124" s="91">
        <f t="shared" si="38"/>
        <v>286392272.23309755</v>
      </c>
    </row>
    <row r="125" spans="1:29" ht="11.45" customHeight="1" x14ac:dyDescent="0.25">
      <c r="A125" s="49" t="s">
        <v>12</v>
      </c>
      <c r="B125" s="49" t="s">
        <v>27</v>
      </c>
      <c r="C125" s="105">
        <v>41669456.077077568</v>
      </c>
      <c r="D125" s="105">
        <v>41603780.09643691</v>
      </c>
      <c r="E125" s="105">
        <v>44046092.70027297</v>
      </c>
      <c r="F125" s="105">
        <v>35901301.191838443</v>
      </c>
      <c r="G125" s="105">
        <v>36188545.664347969</v>
      </c>
      <c r="H125" s="105">
        <v>34514386.495804556</v>
      </c>
      <c r="I125" s="105">
        <v>44239543.525142275</v>
      </c>
      <c r="J125" s="105">
        <v>25652033.540699214</v>
      </c>
      <c r="K125" s="105">
        <v>31198821.077033035</v>
      </c>
      <c r="L125" s="92">
        <v>29614900.19892282</v>
      </c>
      <c r="M125" s="92">
        <v>32165973.619600765</v>
      </c>
      <c r="N125" s="92">
        <v>34605069.235920168</v>
      </c>
      <c r="O125" s="92">
        <v>36588315.385666788</v>
      </c>
      <c r="P125" s="92">
        <v>37578943.261944711</v>
      </c>
      <c r="Q125" s="92">
        <v>37778040.719294116</v>
      </c>
      <c r="R125" s="92">
        <v>29666617.512450632</v>
      </c>
      <c r="S125" s="92">
        <v>29355728.714023899</v>
      </c>
      <c r="T125" s="92">
        <v>31877213.035356339</v>
      </c>
      <c r="U125" s="92">
        <v>29481588.454231404</v>
      </c>
      <c r="V125" s="92">
        <v>22511846.230815891</v>
      </c>
      <c r="W125" s="92">
        <v>28422201.43083737</v>
      </c>
      <c r="X125" s="92">
        <v>28204066.567788646</v>
      </c>
      <c r="Y125" s="92">
        <v>28125712.872219823</v>
      </c>
      <c r="Z125" s="92"/>
      <c r="AA125" s="92"/>
      <c r="AB125" s="92"/>
      <c r="AC125" s="91">
        <f t="shared" si="38"/>
        <v>265423015.53701815</v>
      </c>
    </row>
    <row r="126" spans="1:29" ht="11.45" customHeight="1" x14ac:dyDescent="0.25">
      <c r="A126" s="49" t="s">
        <v>13</v>
      </c>
      <c r="B126" s="49" t="s">
        <v>28</v>
      </c>
      <c r="C126" s="105">
        <v>3191127.2746216175</v>
      </c>
      <c r="D126" s="105">
        <v>3123587.5502434834</v>
      </c>
      <c r="E126" s="105">
        <v>2910357.7509189141</v>
      </c>
      <c r="F126" s="105">
        <v>3265546.5825835187</v>
      </c>
      <c r="G126" s="105">
        <v>3785357.1258851332</v>
      </c>
      <c r="H126" s="105">
        <v>2864995.0694820751</v>
      </c>
      <c r="I126" s="105">
        <v>5572411.2876812033</v>
      </c>
      <c r="J126" s="105">
        <v>2174436.3153960477</v>
      </c>
      <c r="K126" s="105">
        <v>2382150.364930267</v>
      </c>
      <c r="L126" s="92">
        <v>2461716.0554875121</v>
      </c>
      <c r="M126" s="92">
        <v>2549388.8684376045</v>
      </c>
      <c r="N126" s="92">
        <v>2317739.3575169258</v>
      </c>
      <c r="O126" s="92">
        <v>2540406.2032026523</v>
      </c>
      <c r="P126" s="92">
        <v>2691936.0304673896</v>
      </c>
      <c r="Q126" s="92">
        <v>2425038.9365703063</v>
      </c>
      <c r="R126" s="92">
        <v>2025119.0991386771</v>
      </c>
      <c r="S126" s="92">
        <v>2209487.0132675604</v>
      </c>
      <c r="T126" s="92">
        <v>1730325.2264508631</v>
      </c>
      <c r="U126" s="92">
        <v>1933766.7137001974</v>
      </c>
      <c r="V126" s="92">
        <v>2080731.1397454727</v>
      </c>
      <c r="W126" s="92">
        <v>2122752.1120179389</v>
      </c>
      <c r="X126" s="92">
        <v>2540261.4613852738</v>
      </c>
      <c r="Y126" s="92">
        <v>2619214.7771727131</v>
      </c>
      <c r="Z126" s="92"/>
      <c r="AA126" s="92"/>
      <c r="AB126" s="92"/>
      <c r="AC126" s="91">
        <f t="shared" si="38"/>
        <v>19686696.479449004</v>
      </c>
    </row>
    <row r="127" spans="1:29" ht="11.45" customHeight="1" x14ac:dyDescent="0.25">
      <c r="A127" s="49" t="s">
        <v>14</v>
      </c>
      <c r="B127" s="49" t="s">
        <v>29</v>
      </c>
      <c r="C127" s="105">
        <v>1109356.7054219497</v>
      </c>
      <c r="D127" s="105">
        <v>799821.68578484282</v>
      </c>
      <c r="E127" s="105">
        <v>895750.53102208872</v>
      </c>
      <c r="F127" s="105">
        <v>953054.56028605555</v>
      </c>
      <c r="G127" s="105">
        <v>787786.67400866142</v>
      </c>
      <c r="H127" s="105">
        <v>709169.05918151641</v>
      </c>
      <c r="I127" s="105">
        <v>976495.03615134978</v>
      </c>
      <c r="J127" s="105">
        <v>377333.93620743678</v>
      </c>
      <c r="K127" s="105">
        <v>599786.36099667102</v>
      </c>
      <c r="L127" s="92">
        <v>729545.06188689906</v>
      </c>
      <c r="M127" s="92">
        <v>675961.86651285598</v>
      </c>
      <c r="N127" s="92">
        <v>711457.94206977217</v>
      </c>
      <c r="O127" s="92">
        <v>1056238.8796163448</v>
      </c>
      <c r="P127" s="92">
        <v>942013.99118863477</v>
      </c>
      <c r="Q127" s="92">
        <v>863434.3948788601</v>
      </c>
      <c r="R127" s="92">
        <v>722872.07639183616</v>
      </c>
      <c r="S127" s="92">
        <v>624719.71025754942</v>
      </c>
      <c r="T127" s="92">
        <v>704419.36594193918</v>
      </c>
      <c r="U127" s="92">
        <v>1025440.6253081356</v>
      </c>
      <c r="V127" s="92">
        <v>1135186.0659955286</v>
      </c>
      <c r="W127" s="92">
        <v>1049738.1663103011</v>
      </c>
      <c r="X127" s="92">
        <v>941248.44098443026</v>
      </c>
      <c r="Y127" s="92">
        <v>922243.44716089882</v>
      </c>
      <c r="Z127" s="92"/>
      <c r="AA127" s="92"/>
      <c r="AB127" s="92"/>
      <c r="AC127" s="91">
        <f t="shared" si="38"/>
        <v>7989302.2932294784</v>
      </c>
    </row>
    <row r="128" spans="1:29" ht="11.45" customHeight="1" x14ac:dyDescent="0.25">
      <c r="A128" s="50" t="s">
        <v>2</v>
      </c>
      <c r="B128" s="50"/>
      <c r="C128" s="94">
        <f t="shared" ref="C128:Y128" si="42">SUM(C125:C127)</f>
        <v>45969940.057121135</v>
      </c>
      <c r="D128" s="94">
        <f t="shared" si="42"/>
        <v>45527189.332465231</v>
      </c>
      <c r="E128" s="94">
        <f t="shared" si="42"/>
        <v>47852200.982213974</v>
      </c>
      <c r="F128" s="94">
        <f t="shared" si="42"/>
        <v>40119902.334708013</v>
      </c>
      <c r="G128" s="94">
        <f t="shared" si="42"/>
        <v>40761689.464241765</v>
      </c>
      <c r="H128" s="94">
        <f t="shared" si="42"/>
        <v>38088550.624468148</v>
      </c>
      <c r="I128" s="94">
        <f t="shared" si="42"/>
        <v>50788449.848974824</v>
      </c>
      <c r="J128" s="94">
        <f t="shared" si="42"/>
        <v>28203803.792302698</v>
      </c>
      <c r="K128" s="94">
        <f t="shared" si="42"/>
        <v>34180757.802959971</v>
      </c>
      <c r="L128" s="96">
        <f t="shared" si="42"/>
        <v>32806161.316297233</v>
      </c>
      <c r="M128" s="96">
        <f t="shared" si="42"/>
        <v>35391324.354551226</v>
      </c>
      <c r="N128" s="96">
        <f t="shared" si="42"/>
        <v>37634266.535506859</v>
      </c>
      <c r="O128" s="96">
        <f t="shared" si="42"/>
        <v>40184960.46848578</v>
      </c>
      <c r="P128" s="96">
        <f t="shared" si="42"/>
        <v>41212893.28360074</v>
      </c>
      <c r="Q128" s="96">
        <f t="shared" si="42"/>
        <v>41066514.050743282</v>
      </c>
      <c r="R128" s="96">
        <f t="shared" si="42"/>
        <v>32414608.687981144</v>
      </c>
      <c r="S128" s="96">
        <f t="shared" si="42"/>
        <v>32189935.43754901</v>
      </c>
      <c r="T128" s="96">
        <f t="shared" si="42"/>
        <v>34311957.627749145</v>
      </c>
      <c r="U128" s="96">
        <f t="shared" si="42"/>
        <v>32440795.793239739</v>
      </c>
      <c r="V128" s="96">
        <f t="shared" si="42"/>
        <v>25727763.436556894</v>
      </c>
      <c r="W128" s="96">
        <f t="shared" si="42"/>
        <v>31594691.70916561</v>
      </c>
      <c r="X128" s="96">
        <f t="shared" si="42"/>
        <v>31685576.47015835</v>
      </c>
      <c r="Y128" s="96">
        <f t="shared" si="42"/>
        <v>31667171.096553437</v>
      </c>
      <c r="Z128" s="96"/>
      <c r="AA128" s="96"/>
      <c r="AB128" s="96"/>
      <c r="AC128" s="91">
        <f t="shared" si="38"/>
        <v>293099014.30969661</v>
      </c>
    </row>
    <row r="129" spans="1:29" ht="11.45" customHeight="1" x14ac:dyDescent="0.25">
      <c r="A129" s="49" t="s">
        <v>15</v>
      </c>
      <c r="B129" s="49" t="s">
        <v>30</v>
      </c>
      <c r="C129" s="105">
        <v>67833506.220256701</v>
      </c>
      <c r="D129" s="105">
        <v>70086905.752651468</v>
      </c>
      <c r="E129" s="105">
        <v>74008463.986742035</v>
      </c>
      <c r="F129" s="105">
        <v>65773964.522386685</v>
      </c>
      <c r="G129" s="105">
        <v>64323889.766333751</v>
      </c>
      <c r="H129" s="105">
        <v>58290145.221218839</v>
      </c>
      <c r="I129" s="105">
        <v>37885923.097099163</v>
      </c>
      <c r="J129" s="105">
        <v>36711156.008805238</v>
      </c>
      <c r="K129" s="105">
        <v>46921593.45045092</v>
      </c>
      <c r="L129" s="92">
        <v>47575197.837614521</v>
      </c>
      <c r="M129" s="92">
        <v>48650217.158555984</v>
      </c>
      <c r="N129" s="92">
        <v>52689215.330621175</v>
      </c>
      <c r="O129" s="92">
        <v>54821738.729336426</v>
      </c>
      <c r="P129" s="92">
        <v>56114589.650444336</v>
      </c>
      <c r="Q129" s="92">
        <v>53340310.651509374</v>
      </c>
      <c r="R129" s="92">
        <v>42345165.569184989</v>
      </c>
      <c r="S129" s="92">
        <v>41544119.068491496</v>
      </c>
      <c r="T129" s="92">
        <v>45265616.453681178</v>
      </c>
      <c r="U129" s="92">
        <v>40406122.192827232</v>
      </c>
      <c r="V129" s="92">
        <v>35510096.127051152</v>
      </c>
      <c r="W129" s="92">
        <v>46693875.133069009</v>
      </c>
      <c r="X129" s="92">
        <v>50498902.264707908</v>
      </c>
      <c r="Y129" s="92">
        <v>47998644.178523473</v>
      </c>
      <c r="Z129" s="92"/>
      <c r="AA129" s="92"/>
      <c r="AB129" s="92"/>
      <c r="AC129" s="91">
        <f t="shared" si="38"/>
        <v>403602851.63904577</v>
      </c>
    </row>
    <row r="130" spans="1:29" ht="11.45" customHeight="1" x14ac:dyDescent="0.25">
      <c r="A130" s="49" t="s">
        <v>16</v>
      </c>
      <c r="B130" s="49" t="s">
        <v>31</v>
      </c>
      <c r="C130" s="105">
        <v>2191153.7766001443</v>
      </c>
      <c r="D130" s="105">
        <v>2374665.7575947992</v>
      </c>
      <c r="E130" s="105">
        <v>2436477.1951377331</v>
      </c>
      <c r="F130" s="105">
        <v>2607634.6298736497</v>
      </c>
      <c r="G130" s="105">
        <v>2997855.5985141466</v>
      </c>
      <c r="H130" s="105">
        <v>2375109.7900766646</v>
      </c>
      <c r="I130" s="105">
        <v>1276768.657334571</v>
      </c>
      <c r="J130" s="105">
        <v>1581349.6761295574</v>
      </c>
      <c r="K130" s="105">
        <v>1343510.7181600439</v>
      </c>
      <c r="L130" s="92">
        <v>1731742.6447445953</v>
      </c>
      <c r="M130" s="92">
        <v>1567944.2272311058</v>
      </c>
      <c r="N130" s="92">
        <v>1616030.9736562846</v>
      </c>
      <c r="O130" s="92">
        <v>1733503.5983397437</v>
      </c>
      <c r="P130" s="92">
        <v>2045020.8817939388</v>
      </c>
      <c r="Q130" s="92">
        <v>1826309.1106255543</v>
      </c>
      <c r="R130" s="92">
        <v>1234185.2781580621</v>
      </c>
      <c r="S130" s="92">
        <v>1302616.6757533015</v>
      </c>
      <c r="T130" s="92">
        <v>989115.62250103918</v>
      </c>
      <c r="U130" s="92">
        <v>1243220.9513014201</v>
      </c>
      <c r="V130" s="92">
        <v>1361539.9258412721</v>
      </c>
      <c r="W130" s="92">
        <v>1824450.1510381165</v>
      </c>
      <c r="X130" s="92">
        <v>1876117.37716005</v>
      </c>
      <c r="Y130" s="92">
        <v>1822384.0751936461</v>
      </c>
      <c r="Z130" s="92"/>
      <c r="AA130" s="92"/>
      <c r="AB130" s="92"/>
      <c r="AC130" s="91">
        <f t="shared" si="38"/>
        <v>13479939.167572461</v>
      </c>
    </row>
    <row r="131" spans="1:29" ht="11.45" customHeight="1" x14ac:dyDescent="0.25">
      <c r="A131" s="49" t="s">
        <v>17</v>
      </c>
      <c r="B131" s="49" t="s">
        <v>32</v>
      </c>
      <c r="C131" s="105">
        <v>693161.58177672583</v>
      </c>
      <c r="D131" s="105">
        <v>898221.66306599195</v>
      </c>
      <c r="E131" s="105">
        <v>804032.6726419084</v>
      </c>
      <c r="F131" s="105">
        <v>1111787.9047080337</v>
      </c>
      <c r="G131" s="105">
        <v>1099807.2687838322</v>
      </c>
      <c r="H131" s="105">
        <v>738853.71714586322</v>
      </c>
      <c r="I131" s="105">
        <v>664405.33431422361</v>
      </c>
      <c r="J131" s="105">
        <v>831106.6485333012</v>
      </c>
      <c r="K131" s="105">
        <v>934498.23622007912</v>
      </c>
      <c r="L131" s="92">
        <v>835167.82583714626</v>
      </c>
      <c r="M131" s="92">
        <v>606234.44735915086</v>
      </c>
      <c r="N131" s="92">
        <v>600151.21496639494</v>
      </c>
      <c r="O131" s="92">
        <v>651212.83808380179</v>
      </c>
      <c r="P131" s="92">
        <v>623749.91517202766</v>
      </c>
      <c r="Q131" s="92">
        <v>571707.96944258222</v>
      </c>
      <c r="R131" s="92">
        <v>479080.11763286445</v>
      </c>
      <c r="S131" s="92">
        <v>435423.89791418187</v>
      </c>
      <c r="T131" s="92">
        <v>487899.09091720573</v>
      </c>
      <c r="U131" s="92">
        <v>509790.83706783445</v>
      </c>
      <c r="V131" s="92">
        <v>460295.54982465814</v>
      </c>
      <c r="W131" s="92">
        <v>549247.90621826285</v>
      </c>
      <c r="X131" s="92">
        <v>678986.59728917922</v>
      </c>
      <c r="Y131" s="92">
        <v>750003.01556457102</v>
      </c>
      <c r="Z131" s="92"/>
      <c r="AA131" s="92"/>
      <c r="AB131" s="92"/>
      <c r="AC131" s="91">
        <f t="shared" si="38"/>
        <v>4922434.9818713404</v>
      </c>
    </row>
    <row r="132" spans="1:29" ht="11.45" customHeight="1" x14ac:dyDescent="0.25">
      <c r="A132" s="50" t="s">
        <v>2</v>
      </c>
      <c r="B132" s="50"/>
      <c r="C132" s="94">
        <f t="shared" ref="C132:Y132" si="43">SUM(C129:C131)</f>
        <v>70717821.578633562</v>
      </c>
      <c r="D132" s="94">
        <f t="shared" si="43"/>
        <v>73359793.173312247</v>
      </c>
      <c r="E132" s="94">
        <f t="shared" si="43"/>
        <v>77248973.854521677</v>
      </c>
      <c r="F132" s="94">
        <f t="shared" si="43"/>
        <v>69493387.056968361</v>
      </c>
      <c r="G132" s="94">
        <f t="shared" si="43"/>
        <v>68421552.633631736</v>
      </c>
      <c r="H132" s="94">
        <f t="shared" si="43"/>
        <v>61404108.728441365</v>
      </c>
      <c r="I132" s="94">
        <f t="shared" si="43"/>
        <v>39827097.088747963</v>
      </c>
      <c r="J132" s="94">
        <f t="shared" si="43"/>
        <v>39123612.333468094</v>
      </c>
      <c r="K132" s="94">
        <f t="shared" si="43"/>
        <v>49199602.404831037</v>
      </c>
      <c r="L132" s="96">
        <f t="shared" si="43"/>
        <v>50142108.308196262</v>
      </c>
      <c r="M132" s="96">
        <f t="shared" si="43"/>
        <v>50824395.833146244</v>
      </c>
      <c r="N132" s="96">
        <f t="shared" si="43"/>
        <v>54905397.519243851</v>
      </c>
      <c r="O132" s="96">
        <f t="shared" si="43"/>
        <v>57206455.165759973</v>
      </c>
      <c r="P132" s="96">
        <f t="shared" si="43"/>
        <v>58783360.4474103</v>
      </c>
      <c r="Q132" s="96">
        <f t="shared" si="43"/>
        <v>55738327.731577516</v>
      </c>
      <c r="R132" s="96">
        <f t="shared" si="43"/>
        <v>44058430.964975916</v>
      </c>
      <c r="S132" s="96">
        <f t="shared" si="43"/>
        <v>43282159.642158978</v>
      </c>
      <c r="T132" s="96">
        <f t="shared" si="43"/>
        <v>46742631.167099424</v>
      </c>
      <c r="U132" s="96">
        <f t="shared" si="43"/>
        <v>42159133.981196485</v>
      </c>
      <c r="V132" s="96">
        <f t="shared" si="43"/>
        <v>37331931.602717079</v>
      </c>
      <c r="W132" s="96">
        <f t="shared" si="43"/>
        <v>49067573.190325387</v>
      </c>
      <c r="X132" s="96">
        <f t="shared" si="43"/>
        <v>53054006.23915714</v>
      </c>
      <c r="Y132" s="96">
        <f t="shared" si="43"/>
        <v>50571031.269281685</v>
      </c>
      <c r="Z132" s="96"/>
      <c r="AA132" s="96"/>
      <c r="AB132" s="96"/>
      <c r="AC132" s="91">
        <f t="shared" si="38"/>
        <v>422005225.78848964</v>
      </c>
    </row>
    <row r="133" spans="1:29" ht="11.45" customHeight="1" x14ac:dyDescent="0.25">
      <c r="A133" s="49" t="s">
        <v>18</v>
      </c>
      <c r="B133" s="49" t="s">
        <v>33</v>
      </c>
      <c r="C133" s="105">
        <v>53705594.316617377</v>
      </c>
      <c r="D133" s="105">
        <v>60638012.110662863</v>
      </c>
      <c r="E133" s="105">
        <v>62688514.522199675</v>
      </c>
      <c r="F133" s="105">
        <v>49505022.053845577</v>
      </c>
      <c r="G133" s="105">
        <v>48659355.266633898</v>
      </c>
      <c r="H133" s="105">
        <v>46267591.755325079</v>
      </c>
      <c r="I133" s="105">
        <v>33131484.958529152</v>
      </c>
      <c r="J133" s="105">
        <v>27772628.580321021</v>
      </c>
      <c r="K133" s="105">
        <v>39420733.061432771</v>
      </c>
      <c r="L133" s="92">
        <v>41964895.166780055</v>
      </c>
      <c r="M133" s="92">
        <v>43775465.337500826</v>
      </c>
      <c r="N133" s="92">
        <v>47778305.768267691</v>
      </c>
      <c r="O133" s="92">
        <v>45643349.559893563</v>
      </c>
      <c r="P133" s="92">
        <v>46051460.876730956</v>
      </c>
      <c r="Q133" s="92">
        <v>43440967.214254819</v>
      </c>
      <c r="R133" s="92">
        <v>30770932.282513507</v>
      </c>
      <c r="S133" s="92">
        <v>26690679.807105165</v>
      </c>
      <c r="T133" s="92">
        <v>30397158.527522825</v>
      </c>
      <c r="U133" s="92">
        <v>28173826.543076612</v>
      </c>
      <c r="V133" s="92">
        <v>21316629.930944964</v>
      </c>
      <c r="W133" s="92">
        <v>30106154.199558433</v>
      </c>
      <c r="X133" s="92">
        <v>30418766.959249225</v>
      </c>
      <c r="Y133" s="92">
        <v>29990542.646678556</v>
      </c>
      <c r="Z133" s="92"/>
      <c r="AA133" s="92"/>
      <c r="AB133" s="92"/>
      <c r="AC133" s="91">
        <f t="shared" si="38"/>
        <v>271305658.1109041</v>
      </c>
    </row>
    <row r="134" spans="1:29" ht="11.45" customHeight="1" x14ac:dyDescent="0.25">
      <c r="A134" s="49" t="s">
        <v>19</v>
      </c>
      <c r="B134" s="49" t="s">
        <v>34</v>
      </c>
      <c r="C134" s="105">
        <v>1080691.7965956575</v>
      </c>
      <c r="D134" s="105">
        <v>1123836.4714805805</v>
      </c>
      <c r="E134" s="105">
        <v>982923.69841565541</v>
      </c>
      <c r="F134" s="105">
        <v>1357977.2227825487</v>
      </c>
      <c r="G134" s="105">
        <v>1454003.0439543473</v>
      </c>
      <c r="H134" s="105">
        <v>883127.96132929868</v>
      </c>
      <c r="I134" s="105">
        <v>563434.42096544546</v>
      </c>
      <c r="J134" s="105">
        <v>728141.68336615863</v>
      </c>
      <c r="K134" s="105">
        <v>699806.78146409907</v>
      </c>
      <c r="L134" s="92">
        <v>899644.81200265151</v>
      </c>
      <c r="M134" s="92">
        <v>1011760.323736523</v>
      </c>
      <c r="N134" s="92">
        <v>801571.43564919371</v>
      </c>
      <c r="O134" s="92">
        <v>850311.02872475225</v>
      </c>
      <c r="P134" s="92">
        <v>869202.49079526856</v>
      </c>
      <c r="Q134" s="92">
        <v>742202.97012162802</v>
      </c>
      <c r="R134" s="92">
        <v>603002.02311492886</v>
      </c>
      <c r="S134" s="92">
        <v>637815.08904931077</v>
      </c>
      <c r="T134" s="92">
        <v>374257.43124069559</v>
      </c>
      <c r="U134" s="92">
        <v>524602.4281245746</v>
      </c>
      <c r="V134" s="92">
        <v>560963.18890394073</v>
      </c>
      <c r="W134" s="92">
        <v>652249.46577331366</v>
      </c>
      <c r="X134" s="92">
        <v>643235.68831233319</v>
      </c>
      <c r="Y134" s="92">
        <v>650637.23444209341</v>
      </c>
      <c r="Z134" s="92"/>
      <c r="AA134" s="92"/>
      <c r="AB134" s="92"/>
      <c r="AC134" s="91">
        <f t="shared" si="38"/>
        <v>5388965.5190828191</v>
      </c>
    </row>
    <row r="135" spans="1:29" ht="11.45" customHeight="1" x14ac:dyDescent="0.25">
      <c r="A135" s="49" t="s">
        <v>20</v>
      </c>
      <c r="B135" s="49" t="s">
        <v>35</v>
      </c>
      <c r="C135" s="105">
        <v>478241.20240441331</v>
      </c>
      <c r="D135" s="105">
        <v>476668.51538773009</v>
      </c>
      <c r="E135" s="105">
        <v>566870.25769566896</v>
      </c>
      <c r="F135" s="105">
        <v>504308.73733672028</v>
      </c>
      <c r="G135" s="105">
        <v>327227.62766949332</v>
      </c>
      <c r="H135" s="105">
        <v>245093.40875871832</v>
      </c>
      <c r="I135" s="105">
        <v>252063.64397528098</v>
      </c>
      <c r="J135" s="105">
        <v>182959.45302278403</v>
      </c>
      <c r="K135" s="105">
        <v>239228.087835568</v>
      </c>
      <c r="L135" s="92">
        <v>312669.5444485909</v>
      </c>
      <c r="M135" s="92">
        <v>172702.99511781524</v>
      </c>
      <c r="N135" s="92">
        <v>181194.24953292575</v>
      </c>
      <c r="O135" s="92">
        <v>156084.87915054383</v>
      </c>
      <c r="P135" s="92">
        <v>180095.91016929067</v>
      </c>
      <c r="Q135" s="92">
        <v>149654.55362600627</v>
      </c>
      <c r="R135" s="92">
        <v>141738.0885464662</v>
      </c>
      <c r="S135" s="92">
        <v>125975.85356632697</v>
      </c>
      <c r="T135" s="92">
        <v>127755.58017119538</v>
      </c>
      <c r="U135" s="92">
        <v>139058.42330915015</v>
      </c>
      <c r="V135" s="92">
        <v>608827.45305927657</v>
      </c>
      <c r="W135" s="92">
        <v>108550.28979174815</v>
      </c>
      <c r="X135" s="92">
        <v>97293.781715057994</v>
      </c>
      <c r="Y135" s="92">
        <v>75167.015339146747</v>
      </c>
      <c r="Z135" s="92"/>
      <c r="AA135" s="92"/>
      <c r="AB135" s="92"/>
      <c r="AC135" s="91">
        <f t="shared" si="38"/>
        <v>1574021.0391243745</v>
      </c>
    </row>
    <row r="136" spans="1:29" ht="11.45" customHeight="1" x14ac:dyDescent="0.25">
      <c r="A136" s="50" t="s">
        <v>2</v>
      </c>
      <c r="B136" s="50"/>
      <c r="C136" s="94">
        <f t="shared" ref="C136:Y136" si="44">SUM(C133:C135)</f>
        <v>55264527.315617442</v>
      </c>
      <c r="D136" s="94">
        <f t="shared" si="44"/>
        <v>62238517.09753117</v>
      </c>
      <c r="E136" s="94">
        <f t="shared" si="44"/>
        <v>64238308.478310995</v>
      </c>
      <c r="F136" s="94">
        <f t="shared" si="44"/>
        <v>51367308.013964847</v>
      </c>
      <c r="G136" s="94">
        <f t="shared" si="44"/>
        <v>50440585.938257739</v>
      </c>
      <c r="H136" s="94">
        <f t="shared" si="44"/>
        <v>47395813.12541309</v>
      </c>
      <c r="I136" s="94">
        <f t="shared" si="44"/>
        <v>33946983.02346988</v>
      </c>
      <c r="J136" s="94">
        <f t="shared" si="44"/>
        <v>28683729.716709964</v>
      </c>
      <c r="K136" s="94">
        <f t="shared" si="44"/>
        <v>40359767.930732436</v>
      </c>
      <c r="L136" s="96">
        <f t="shared" si="44"/>
        <v>43177209.523231298</v>
      </c>
      <c r="M136" s="96">
        <f t="shared" si="44"/>
        <v>44959928.656355165</v>
      </c>
      <c r="N136" s="91">
        <f t="shared" si="44"/>
        <v>48761071.453449808</v>
      </c>
      <c r="O136" s="96">
        <f t="shared" si="44"/>
        <v>46649745.467768863</v>
      </c>
      <c r="P136" s="96">
        <f t="shared" si="44"/>
        <v>47100759.277695514</v>
      </c>
      <c r="Q136" s="96">
        <f t="shared" si="44"/>
        <v>44332824.738002457</v>
      </c>
      <c r="R136" s="96">
        <f t="shared" si="44"/>
        <v>31515672.3941749</v>
      </c>
      <c r="S136" s="96">
        <f t="shared" si="44"/>
        <v>27454470.749720801</v>
      </c>
      <c r="T136" s="96">
        <f t="shared" si="44"/>
        <v>30899171.538934715</v>
      </c>
      <c r="U136" s="96">
        <f t="shared" si="44"/>
        <v>28837487.394510336</v>
      </c>
      <c r="V136" s="96">
        <f t="shared" si="44"/>
        <v>22486420.572908178</v>
      </c>
      <c r="W136" s="96">
        <f t="shared" si="44"/>
        <v>30866953.955123495</v>
      </c>
      <c r="X136" s="96">
        <f t="shared" si="44"/>
        <v>31159296.429276615</v>
      </c>
      <c r="Y136" s="96">
        <f t="shared" si="44"/>
        <v>30716346.896459796</v>
      </c>
      <c r="Z136" s="96"/>
      <c r="AA136" s="96"/>
      <c r="AB136" s="96"/>
      <c r="AC136" s="91">
        <f t="shared" si="38"/>
        <v>278268644.66911125</v>
      </c>
    </row>
    <row r="137" spans="1:29" ht="11.45" customHeight="1" x14ac:dyDescent="0.25">
      <c r="A137" s="50" t="s">
        <v>4</v>
      </c>
      <c r="B137" s="50"/>
      <c r="C137" s="94">
        <f t="shared" ref="C137:Y137" si="45">C116+C120+C124+C128+C132+C136</f>
        <v>281048959.57999998</v>
      </c>
      <c r="D137" s="94">
        <f t="shared" si="45"/>
        <v>300645202</v>
      </c>
      <c r="E137" s="94">
        <f t="shared" si="45"/>
        <v>305318615.00000006</v>
      </c>
      <c r="F137" s="94">
        <f t="shared" si="45"/>
        <v>268273762.06</v>
      </c>
      <c r="G137" s="94">
        <f t="shared" si="45"/>
        <v>270246883.06</v>
      </c>
      <c r="H137" s="94">
        <f t="shared" si="45"/>
        <v>252013779.76000002</v>
      </c>
      <c r="I137" s="94">
        <f t="shared" si="45"/>
        <v>207557577.45999998</v>
      </c>
      <c r="J137" s="94">
        <f t="shared" si="45"/>
        <v>180322862</v>
      </c>
      <c r="K137" s="94">
        <f t="shared" si="45"/>
        <v>218963407.41000003</v>
      </c>
      <c r="L137" s="96">
        <f t="shared" si="45"/>
        <v>224746495.36999997</v>
      </c>
      <c r="M137" s="96">
        <f t="shared" si="45"/>
        <v>232821954.46000007</v>
      </c>
      <c r="N137" s="91">
        <f t="shared" si="45"/>
        <v>240834471.44725779</v>
      </c>
      <c r="O137" s="96">
        <f t="shared" si="45"/>
        <v>255427647.38581741</v>
      </c>
      <c r="P137" s="96">
        <f t="shared" si="45"/>
        <v>263553291.62042901</v>
      </c>
      <c r="Q137" s="96">
        <f t="shared" si="45"/>
        <v>252577656.71807024</v>
      </c>
      <c r="R137" s="96">
        <f t="shared" si="45"/>
        <v>208056589.76085791</v>
      </c>
      <c r="S137" s="96">
        <f t="shared" si="45"/>
        <v>200874964</v>
      </c>
      <c r="T137" s="96">
        <f t="shared" si="45"/>
        <v>211490513.6433132</v>
      </c>
      <c r="U137" s="96">
        <f t="shared" si="45"/>
        <v>209039692.84700748</v>
      </c>
      <c r="V137" s="96">
        <f t="shared" si="45"/>
        <v>172636683.036327</v>
      </c>
      <c r="W137" s="96">
        <f t="shared" si="45"/>
        <v>209749337.18704754</v>
      </c>
      <c r="X137" s="96">
        <f t="shared" si="45"/>
        <v>213432256.08444616</v>
      </c>
      <c r="Y137" s="96">
        <f t="shared" si="45"/>
        <v>208278685.35339749</v>
      </c>
      <c r="Z137" s="96"/>
      <c r="AA137" s="96"/>
      <c r="AB137" s="96"/>
      <c r="AC137" s="91">
        <f t="shared" si="38"/>
        <v>1886136378.6304669</v>
      </c>
    </row>
    <row r="140" spans="1:29" ht="11.45" customHeight="1" x14ac:dyDescent="0.25">
      <c r="A140" s="222" t="s">
        <v>97</v>
      </c>
      <c r="B140" s="222"/>
      <c r="C140" s="72" t="s">
        <v>98</v>
      </c>
      <c r="D140" s="72" t="s">
        <v>98</v>
      </c>
      <c r="E140" s="72" t="s">
        <v>98</v>
      </c>
      <c r="F140" s="72" t="s">
        <v>98</v>
      </c>
      <c r="G140" s="72" t="s">
        <v>98</v>
      </c>
      <c r="H140" s="72" t="s">
        <v>98</v>
      </c>
      <c r="I140" s="72" t="s">
        <v>98</v>
      </c>
      <c r="J140" s="72" t="s">
        <v>98</v>
      </c>
      <c r="K140" s="72" t="s">
        <v>98</v>
      </c>
      <c r="L140" s="72" t="s">
        <v>98</v>
      </c>
      <c r="M140" s="72" t="s">
        <v>98</v>
      </c>
      <c r="N140" s="72" t="s">
        <v>98</v>
      </c>
      <c r="O140" s="72" t="s">
        <v>98</v>
      </c>
      <c r="P140" s="72" t="s">
        <v>98</v>
      </c>
      <c r="Q140" s="72" t="s">
        <v>98</v>
      </c>
      <c r="R140" s="72" t="s">
        <v>98</v>
      </c>
      <c r="S140" s="72" t="s">
        <v>98</v>
      </c>
      <c r="T140" s="72" t="s">
        <v>98</v>
      </c>
      <c r="U140" s="72" t="s">
        <v>98</v>
      </c>
      <c r="V140" s="72" t="s">
        <v>98</v>
      </c>
      <c r="W140" s="72" t="s">
        <v>98</v>
      </c>
      <c r="X140" s="72" t="s">
        <v>98</v>
      </c>
      <c r="Y140" s="72" t="s">
        <v>98</v>
      </c>
      <c r="Z140" s="72" t="s">
        <v>98</v>
      </c>
      <c r="AA140" s="72" t="s">
        <v>98</v>
      </c>
      <c r="AB140" s="72" t="s">
        <v>98</v>
      </c>
      <c r="AC140" s="72" t="s">
        <v>98</v>
      </c>
    </row>
    <row r="141" spans="1:29" ht="11.25" customHeight="1" x14ac:dyDescent="0.25">
      <c r="A141" s="99" t="s">
        <v>37</v>
      </c>
      <c r="B141" s="99" t="s">
        <v>36</v>
      </c>
      <c r="C141" s="75">
        <v>44136</v>
      </c>
      <c r="D141" s="75">
        <v>44166</v>
      </c>
      <c r="E141" s="75">
        <v>44197</v>
      </c>
      <c r="F141" s="75">
        <v>44228</v>
      </c>
      <c r="G141" s="75">
        <v>44256</v>
      </c>
      <c r="H141" s="75">
        <v>44287</v>
      </c>
      <c r="I141" s="75">
        <v>44317</v>
      </c>
      <c r="J141" s="75">
        <v>44348</v>
      </c>
      <c r="K141" s="75">
        <v>44378</v>
      </c>
      <c r="L141" s="75">
        <v>44409</v>
      </c>
      <c r="M141" s="75">
        <v>44440</v>
      </c>
      <c r="N141" s="75">
        <v>44470</v>
      </c>
      <c r="O141" s="75">
        <v>44501</v>
      </c>
      <c r="P141" s="75">
        <v>44531</v>
      </c>
      <c r="Q141" s="75">
        <v>44562</v>
      </c>
      <c r="R141" s="75">
        <v>44593</v>
      </c>
      <c r="S141" s="75">
        <v>44621</v>
      </c>
      <c r="T141" s="75">
        <v>44652</v>
      </c>
      <c r="U141" s="75">
        <v>44682</v>
      </c>
      <c r="V141" s="75">
        <v>44713</v>
      </c>
      <c r="W141" s="75">
        <v>44743</v>
      </c>
      <c r="X141" s="75">
        <v>44774</v>
      </c>
      <c r="Y141" s="75">
        <v>44805</v>
      </c>
      <c r="Z141" s="75">
        <v>44835</v>
      </c>
      <c r="AA141" s="75">
        <v>44866</v>
      </c>
      <c r="AB141" s="75">
        <v>44896</v>
      </c>
      <c r="AC141" s="103">
        <f>AC2</f>
        <v>2022</v>
      </c>
    </row>
    <row r="142" spans="1:29" ht="11.45" customHeight="1" x14ac:dyDescent="0.25">
      <c r="A142" s="49" t="s">
        <v>3</v>
      </c>
      <c r="B142" s="49" t="s">
        <v>3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1">
        <f t="shared" ref="AC142:AC165" si="46">IF(AC$2=2020,SUM(C142:D142),IF(AC$2=2021,SUM(E142:P142),IF(AC$2=2022,SUM(Q142:AB142))))</f>
        <v>0</v>
      </c>
    </row>
    <row r="143" spans="1:29" ht="11.45" customHeight="1" x14ac:dyDescent="0.25">
      <c r="A143" s="50" t="s">
        <v>2</v>
      </c>
      <c r="B143" s="50"/>
      <c r="C143" s="94">
        <f>C142</f>
        <v>0</v>
      </c>
      <c r="D143" s="94">
        <f>D142</f>
        <v>0</v>
      </c>
      <c r="E143" s="94">
        <f t="shared" ref="E143:M143" si="47">E142</f>
        <v>0</v>
      </c>
      <c r="F143" s="94">
        <f t="shared" si="47"/>
        <v>0</v>
      </c>
      <c r="G143" s="94">
        <f t="shared" si="47"/>
        <v>0</v>
      </c>
      <c r="H143" s="94">
        <f t="shared" si="47"/>
        <v>0</v>
      </c>
      <c r="I143" s="94">
        <f t="shared" si="47"/>
        <v>0</v>
      </c>
      <c r="J143" s="94">
        <f t="shared" si="47"/>
        <v>0</v>
      </c>
      <c r="K143" s="94">
        <f t="shared" si="47"/>
        <v>0</v>
      </c>
      <c r="L143" s="94">
        <f t="shared" si="47"/>
        <v>0</v>
      </c>
      <c r="M143" s="94">
        <f t="shared" si="47"/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/>
      <c r="AA143" s="95"/>
      <c r="AB143" s="95"/>
      <c r="AC143" s="91">
        <f t="shared" si="46"/>
        <v>0</v>
      </c>
    </row>
    <row r="144" spans="1:29" ht="11.45" customHeight="1" x14ac:dyDescent="0.25">
      <c r="A144" s="49" t="s">
        <v>6</v>
      </c>
      <c r="B144" s="49" t="s">
        <v>21</v>
      </c>
      <c r="C144" s="92">
        <v>20075534.700001247</v>
      </c>
      <c r="D144" s="92">
        <v>21308685.800004661</v>
      </c>
      <c r="E144" s="92">
        <v>24005445.399991602</v>
      </c>
      <c r="F144" s="92">
        <v>22722399.400001943</v>
      </c>
      <c r="G144" s="92">
        <v>16563578.399998514</v>
      </c>
      <c r="H144" s="92">
        <v>16684692.799985182</v>
      </c>
      <c r="I144" s="92">
        <v>22361854.699983701</v>
      </c>
      <c r="J144" s="92">
        <v>19822725.699981187</v>
      </c>
      <c r="K144" s="92">
        <v>17733828.49998039</v>
      </c>
      <c r="L144" s="92">
        <v>20333142.800005168</v>
      </c>
      <c r="M144" s="92">
        <v>16908974.199999608</v>
      </c>
      <c r="N144" s="92">
        <v>15851934.19999983</v>
      </c>
      <c r="O144" s="93">
        <v>15541047.400000708</v>
      </c>
      <c r="P144" s="93">
        <v>14583593</v>
      </c>
      <c r="Q144" s="93">
        <v>15182250.600000773</v>
      </c>
      <c r="R144" s="93">
        <v>13754057.400002047</v>
      </c>
      <c r="S144" s="93">
        <v>11779312</v>
      </c>
      <c r="T144" s="93">
        <v>12800680.800002158</v>
      </c>
      <c r="U144" s="93">
        <v>13862101.500002401</v>
      </c>
      <c r="V144" s="93">
        <v>9077934.5000012107</v>
      </c>
      <c r="W144" s="93">
        <v>11978029.100000128</v>
      </c>
      <c r="X144" s="93">
        <v>14096366</v>
      </c>
      <c r="Y144" s="93">
        <v>15162414</v>
      </c>
      <c r="Z144" s="93"/>
      <c r="AA144" s="93"/>
      <c r="AB144" s="93"/>
      <c r="AC144" s="91">
        <f t="shared" si="46"/>
        <v>117693145.90000871</v>
      </c>
    </row>
    <row r="145" spans="1:29" ht="11.45" customHeight="1" x14ac:dyDescent="0.25">
      <c r="A145" s="49" t="s">
        <v>7</v>
      </c>
      <c r="B145" s="49" t="s">
        <v>22</v>
      </c>
      <c r="C145" s="92">
        <v>11369510</v>
      </c>
      <c r="D145" s="92">
        <v>13207068.9</v>
      </c>
      <c r="E145" s="92">
        <v>14480919.1</v>
      </c>
      <c r="F145" s="92">
        <v>13275573</v>
      </c>
      <c r="G145" s="92">
        <v>11285887.9</v>
      </c>
      <c r="H145" s="92">
        <v>10094124.6</v>
      </c>
      <c r="I145" s="92">
        <v>8117216.4000000004</v>
      </c>
      <c r="J145" s="92">
        <v>7361955</v>
      </c>
      <c r="K145" s="92">
        <v>10395924.5</v>
      </c>
      <c r="L145" s="92">
        <v>13072836.199999999</v>
      </c>
      <c r="M145" s="92">
        <v>13605728.600000001</v>
      </c>
      <c r="N145" s="92">
        <v>13150313.800000001</v>
      </c>
      <c r="O145" s="93">
        <v>11864507.9</v>
      </c>
      <c r="P145" s="93">
        <v>13041059</v>
      </c>
      <c r="Q145" s="93">
        <v>12321667.699999999</v>
      </c>
      <c r="R145" s="93">
        <v>11330895</v>
      </c>
      <c r="S145" s="93">
        <v>10587741</v>
      </c>
      <c r="T145" s="93">
        <v>10832991.199999999</v>
      </c>
      <c r="U145" s="93">
        <v>11581297.699999999</v>
      </c>
      <c r="V145" s="93">
        <v>8883420.5</v>
      </c>
      <c r="W145" s="93">
        <v>10330900.4</v>
      </c>
      <c r="X145" s="93">
        <v>11184468</v>
      </c>
      <c r="Y145" s="93">
        <v>11723409</v>
      </c>
      <c r="Z145" s="93"/>
      <c r="AA145" s="93"/>
      <c r="AB145" s="93"/>
      <c r="AC145" s="91">
        <f t="shared" si="46"/>
        <v>98776790.500000015</v>
      </c>
    </row>
    <row r="146" spans="1:29" ht="11.45" customHeight="1" x14ac:dyDescent="0.25">
      <c r="A146" s="49" t="s">
        <v>8</v>
      </c>
      <c r="B146" s="49" t="s">
        <v>23</v>
      </c>
      <c r="C146" s="92">
        <v>43971735</v>
      </c>
      <c r="D146" s="92">
        <v>41427186</v>
      </c>
      <c r="E146" s="92">
        <v>43276189</v>
      </c>
      <c r="F146" s="92">
        <v>41525550.700000003</v>
      </c>
      <c r="G146" s="92">
        <v>38418062</v>
      </c>
      <c r="H146" s="92">
        <v>38341215.5</v>
      </c>
      <c r="I146" s="92">
        <v>38786705</v>
      </c>
      <c r="J146" s="92">
        <v>36875687</v>
      </c>
      <c r="K146" s="92">
        <v>37824403</v>
      </c>
      <c r="L146" s="92">
        <v>41123733.700000003</v>
      </c>
      <c r="M146" s="92">
        <v>39918579.200000003</v>
      </c>
      <c r="N146" s="92">
        <v>41368464.5</v>
      </c>
      <c r="O146" s="93">
        <v>41156293.399999999</v>
      </c>
      <c r="P146" s="93">
        <v>42832295</v>
      </c>
      <c r="Q146" s="93">
        <v>46830855</v>
      </c>
      <c r="R146" s="93">
        <v>41161455.799999997</v>
      </c>
      <c r="S146" s="93">
        <v>40513472</v>
      </c>
      <c r="T146" s="93">
        <v>37327542.600000903</v>
      </c>
      <c r="U146" s="93">
        <v>40043933.100000001</v>
      </c>
      <c r="V146" s="93">
        <v>34811928.799999997</v>
      </c>
      <c r="W146" s="93">
        <v>36955740.100000001</v>
      </c>
      <c r="X146" s="93">
        <v>39926840</v>
      </c>
      <c r="Y146" s="93">
        <v>40188249</v>
      </c>
      <c r="Z146" s="93"/>
      <c r="AA146" s="93"/>
      <c r="AB146" s="93"/>
      <c r="AC146" s="91">
        <f t="shared" si="46"/>
        <v>357760016.40000093</v>
      </c>
    </row>
    <row r="147" spans="1:29" ht="11.45" customHeight="1" x14ac:dyDescent="0.25">
      <c r="A147" s="49" t="s">
        <v>70</v>
      </c>
      <c r="B147" s="49" t="s">
        <v>71</v>
      </c>
      <c r="C147" s="92">
        <v>15383249.700000059</v>
      </c>
      <c r="D147" s="92">
        <v>16829145.099999361</v>
      </c>
      <c r="E147" s="92">
        <v>14163050.599999677</v>
      </c>
      <c r="F147" s="92">
        <v>14229542.299999133</v>
      </c>
      <c r="G147" s="92">
        <v>17141163.799999472</v>
      </c>
      <c r="H147" s="92">
        <v>18347245.399999164</v>
      </c>
      <c r="I147" s="92">
        <v>17951773.699999362</v>
      </c>
      <c r="J147" s="92">
        <v>16276259.299999654</v>
      </c>
      <c r="K147" s="92">
        <v>14451048.09999951</v>
      </c>
      <c r="L147" s="92">
        <v>15087257.699999345</v>
      </c>
      <c r="M147" s="92">
        <v>13602602.399999801</v>
      </c>
      <c r="N147" s="92">
        <v>14983485.100000149</v>
      </c>
      <c r="O147" s="93">
        <v>15409754.400000114</v>
      </c>
      <c r="P147" s="93">
        <v>17436093</v>
      </c>
      <c r="Q147" s="93">
        <v>17515409.300000317</v>
      </c>
      <c r="R147" s="93">
        <v>16869929.200000063</v>
      </c>
      <c r="S147" s="93">
        <v>17800151</v>
      </c>
      <c r="T147" s="93">
        <v>15047204.900000036</v>
      </c>
      <c r="U147" s="93">
        <v>17362578.499999907</v>
      </c>
      <c r="V147" s="93">
        <v>14293035.300000023</v>
      </c>
      <c r="W147" s="93">
        <v>14465167.499998461</v>
      </c>
      <c r="X147" s="93">
        <v>14475895</v>
      </c>
      <c r="Y147" s="93">
        <v>15057816</v>
      </c>
      <c r="Z147" s="93"/>
      <c r="AA147" s="93"/>
      <c r="AB147" s="93"/>
      <c r="AC147" s="91">
        <f t="shared" si="46"/>
        <v>142887186.69999883</v>
      </c>
    </row>
    <row r="148" spans="1:29" ht="11.45" customHeight="1" x14ac:dyDescent="0.25">
      <c r="A148" s="50" t="s">
        <v>2</v>
      </c>
      <c r="B148" s="50"/>
      <c r="C148" s="94">
        <f>SUM(C144:C147)</f>
        <v>90800029.400001302</v>
      </c>
      <c r="D148" s="94">
        <f t="shared" ref="D148:K148" si="48">SUM(D144:D147)</f>
        <v>92772085.800004035</v>
      </c>
      <c r="E148" s="94">
        <f t="shared" si="48"/>
        <v>95925604.099991277</v>
      </c>
      <c r="F148" s="94">
        <f t="shared" si="48"/>
        <v>91753065.400001079</v>
      </c>
      <c r="G148" s="94">
        <f t="shared" si="48"/>
        <v>83408692.099997982</v>
      </c>
      <c r="H148" s="94">
        <f t="shared" si="48"/>
        <v>83467278.299984336</v>
      </c>
      <c r="I148" s="94">
        <f t="shared" si="48"/>
        <v>87217549.799983054</v>
      </c>
      <c r="J148" s="94">
        <f t="shared" si="48"/>
        <v>80336626.999980837</v>
      </c>
      <c r="K148" s="94">
        <f t="shared" si="48"/>
        <v>80405204.099979907</v>
      </c>
      <c r="L148" s="96">
        <f>SUM(L144:L147)</f>
        <v>89616970.400004521</v>
      </c>
      <c r="M148" s="96">
        <f>SUM(M144:M147)</f>
        <v>84035884.39999941</v>
      </c>
      <c r="N148" s="96">
        <v>85354197.599999964</v>
      </c>
      <c r="O148" s="91">
        <v>83971603.100000814</v>
      </c>
      <c r="P148" s="91">
        <v>87893040</v>
      </c>
      <c r="Q148" s="91">
        <v>91850182.600001097</v>
      </c>
      <c r="R148" s="91">
        <v>83116337.400002107</v>
      </c>
      <c r="S148" s="91">
        <v>80680676</v>
      </c>
      <c r="T148" s="91">
        <v>76008419.500003099</v>
      </c>
      <c r="U148" s="91">
        <v>82849910.800002307</v>
      </c>
      <c r="V148" s="91">
        <v>67066319.100001231</v>
      </c>
      <c r="W148" s="91">
        <v>73729837.099998593</v>
      </c>
      <c r="X148" s="91">
        <v>79683569</v>
      </c>
      <c r="Y148" s="91">
        <v>82131888</v>
      </c>
      <c r="Z148" s="91"/>
      <c r="AA148" s="91"/>
      <c r="AB148" s="91"/>
      <c r="AC148" s="91">
        <f t="shared" si="46"/>
        <v>717117139.50000846</v>
      </c>
    </row>
    <row r="149" spans="1:29" ht="11.45" customHeight="1" x14ac:dyDescent="0.25">
      <c r="A149" s="49" t="s">
        <v>9</v>
      </c>
      <c r="B149" s="49" t="s">
        <v>24</v>
      </c>
      <c r="C149" s="92">
        <v>38465000.60000325</v>
      </c>
      <c r="D149" s="92">
        <v>44548592.700000562</v>
      </c>
      <c r="E149" s="92">
        <v>43460458.800019801</v>
      </c>
      <c r="F149" s="92">
        <v>40021704.300000116</v>
      </c>
      <c r="G149" s="92">
        <v>34792793.18001537</v>
      </c>
      <c r="H149" s="92">
        <v>35102402.700014919</v>
      </c>
      <c r="I149" s="92">
        <v>46616995.800002173</v>
      </c>
      <c r="J149" s="92">
        <v>38617077.400003515</v>
      </c>
      <c r="K149" s="92">
        <v>32902356.999996603</v>
      </c>
      <c r="L149" s="92">
        <v>36770037.600001648</v>
      </c>
      <c r="M149" s="92">
        <v>35008768.470006645</v>
      </c>
      <c r="N149" s="92">
        <v>38758281.599999852</v>
      </c>
      <c r="O149" s="93">
        <v>37867562.699997589</v>
      </c>
      <c r="P149" s="93">
        <v>41342493</v>
      </c>
      <c r="Q149" s="93">
        <v>37547482.599988766</v>
      </c>
      <c r="R149" s="93">
        <v>34403294.600012437</v>
      </c>
      <c r="S149" s="93">
        <v>32120896</v>
      </c>
      <c r="T149" s="93">
        <v>29241439.900014769</v>
      </c>
      <c r="U149" s="93">
        <v>36588558.000006929</v>
      </c>
      <c r="V149" s="93">
        <v>23413390.400013633</v>
      </c>
      <c r="W149" s="93">
        <v>29939285.599953096</v>
      </c>
      <c r="X149" s="93">
        <v>37585359</v>
      </c>
      <c r="Y149" s="93">
        <v>39147108</v>
      </c>
      <c r="Z149" s="93"/>
      <c r="AA149" s="93"/>
      <c r="AB149" s="93"/>
      <c r="AC149" s="91">
        <f t="shared" si="46"/>
        <v>299986814.09998965</v>
      </c>
    </row>
    <row r="150" spans="1:29" ht="11.45" customHeight="1" x14ac:dyDescent="0.25">
      <c r="A150" s="49" t="s">
        <v>10</v>
      </c>
      <c r="B150" s="49" t="s">
        <v>25</v>
      </c>
      <c r="C150" s="92">
        <v>7072228.5</v>
      </c>
      <c r="D150" s="92">
        <v>8279513.4000000004</v>
      </c>
      <c r="E150" s="92">
        <v>7331234.2000000002</v>
      </c>
      <c r="F150" s="92">
        <v>7476085.4000000004</v>
      </c>
      <c r="G150" s="92">
        <v>21739291.800000001</v>
      </c>
      <c r="H150" s="92">
        <v>18458758.600000001</v>
      </c>
      <c r="I150" s="92">
        <v>9727329.5</v>
      </c>
      <c r="J150" s="92">
        <v>9438963.5999999996</v>
      </c>
      <c r="K150" s="92">
        <v>16851774</v>
      </c>
      <c r="L150" s="92">
        <v>14715555.300000001</v>
      </c>
      <c r="M150" s="92">
        <v>14295843.6</v>
      </c>
      <c r="N150" s="92">
        <v>14484432.9</v>
      </c>
      <c r="O150" s="93">
        <v>14457079.1</v>
      </c>
      <c r="P150" s="93">
        <v>15028122</v>
      </c>
      <c r="Q150" s="93">
        <v>13078561.5</v>
      </c>
      <c r="R150" s="93">
        <v>11657702.199999999</v>
      </c>
      <c r="S150" s="93">
        <v>10994661</v>
      </c>
      <c r="T150" s="93">
        <v>11289494.699999999</v>
      </c>
      <c r="U150" s="93">
        <v>13559921.800000001</v>
      </c>
      <c r="V150" s="93">
        <v>9256131.1999999993</v>
      </c>
      <c r="W150" s="93">
        <v>15299213.300000001</v>
      </c>
      <c r="X150" s="93">
        <v>13146636</v>
      </c>
      <c r="Y150" s="93">
        <v>13501698</v>
      </c>
      <c r="Z150" s="93"/>
      <c r="AA150" s="93"/>
      <c r="AB150" s="93"/>
      <c r="AC150" s="91">
        <f t="shared" si="46"/>
        <v>111784019.7</v>
      </c>
    </row>
    <row r="151" spans="1:29" ht="11.45" customHeight="1" x14ac:dyDescent="0.25">
      <c r="A151" s="49" t="s">
        <v>11</v>
      </c>
      <c r="B151" s="49" t="s">
        <v>26</v>
      </c>
      <c r="C151" s="92">
        <v>3950970</v>
      </c>
      <c r="D151" s="92">
        <v>3613992</v>
      </c>
      <c r="E151" s="92">
        <v>3702717</v>
      </c>
      <c r="F151" s="92">
        <v>3796862</v>
      </c>
      <c r="G151" s="92">
        <v>7655616</v>
      </c>
      <c r="H151" s="92">
        <v>7683300</v>
      </c>
      <c r="I151" s="92">
        <v>7593106</v>
      </c>
      <c r="J151" s="92">
        <v>7076485.2000000002</v>
      </c>
      <c r="K151" s="92">
        <v>6989792</v>
      </c>
      <c r="L151" s="92">
        <v>5195617</v>
      </c>
      <c r="M151" s="92">
        <v>4997320</v>
      </c>
      <c r="N151" s="92">
        <v>4810001.4000000004</v>
      </c>
      <c r="O151" s="93">
        <v>4345919.5</v>
      </c>
      <c r="P151" s="93">
        <v>5305732</v>
      </c>
      <c r="Q151" s="93">
        <v>5418404.5999999996</v>
      </c>
      <c r="R151" s="93">
        <v>5150427</v>
      </c>
      <c r="S151" s="93">
        <v>3943486</v>
      </c>
      <c r="T151" s="93">
        <v>5179329.4000047334</v>
      </c>
      <c r="U151" s="93">
        <v>5356458</v>
      </c>
      <c r="V151" s="93">
        <v>3171710.9</v>
      </c>
      <c r="W151" s="93">
        <v>3012.8</v>
      </c>
      <c r="X151" s="93">
        <v>4381536</v>
      </c>
      <c r="Y151" s="93">
        <v>4419824</v>
      </c>
      <c r="Z151" s="93"/>
      <c r="AA151" s="93"/>
      <c r="AB151" s="93"/>
      <c r="AC151" s="91">
        <f t="shared" si="46"/>
        <v>37024188.700004727</v>
      </c>
    </row>
    <row r="152" spans="1:29" ht="11.45" customHeight="1" x14ac:dyDescent="0.25">
      <c r="A152" s="50" t="s">
        <v>2</v>
      </c>
      <c r="B152" s="50"/>
      <c r="C152" s="94">
        <f>SUM(C149:C151)</f>
        <v>49488199.10000325</v>
      </c>
      <c r="D152" s="94">
        <f t="shared" ref="D152:M152" si="49">SUM(D149:D151)</f>
        <v>56442098.10000056</v>
      </c>
      <c r="E152" s="94">
        <f t="shared" si="49"/>
        <v>54494410.000019804</v>
      </c>
      <c r="F152" s="94">
        <f t="shared" si="49"/>
        <v>51294651.700000115</v>
      </c>
      <c r="G152" s="94">
        <f t="shared" si="49"/>
        <v>64187700.980015367</v>
      </c>
      <c r="H152" s="94">
        <f t="shared" si="49"/>
        <v>61244461.300014921</v>
      </c>
      <c r="I152" s="94">
        <f t="shared" si="49"/>
        <v>63937431.300002173</v>
      </c>
      <c r="J152" s="94">
        <f t="shared" si="49"/>
        <v>55132526.20000352</v>
      </c>
      <c r="K152" s="94">
        <f t="shared" si="49"/>
        <v>56743922.999996603</v>
      </c>
      <c r="L152" s="96">
        <f t="shared" si="49"/>
        <v>56681209.900001645</v>
      </c>
      <c r="M152" s="96">
        <f t="shared" si="49"/>
        <v>54301932.070006646</v>
      </c>
      <c r="N152" s="96">
        <v>58052715.899999849</v>
      </c>
      <c r="O152" s="91">
        <v>56670561.29999759</v>
      </c>
      <c r="P152" s="91">
        <v>61676347</v>
      </c>
      <c r="Q152" s="91">
        <v>56044448.699988768</v>
      </c>
      <c r="R152" s="91">
        <v>51211423.800012439</v>
      </c>
      <c r="S152" s="91">
        <v>47059043</v>
      </c>
      <c r="T152" s="91">
        <v>45710264.000019506</v>
      </c>
      <c r="U152" s="91">
        <v>55504937.800006926</v>
      </c>
      <c r="V152" s="91">
        <v>35841232.500013635</v>
      </c>
      <c r="W152" s="91">
        <v>45241511.699953094</v>
      </c>
      <c r="X152" s="91">
        <v>55113531</v>
      </c>
      <c r="Y152" s="91">
        <v>57068630</v>
      </c>
      <c r="Z152" s="91"/>
      <c r="AA152" s="91"/>
      <c r="AB152" s="91"/>
      <c r="AC152" s="91">
        <f t="shared" si="46"/>
        <v>448795022.49999434</v>
      </c>
    </row>
    <row r="153" spans="1:29" ht="11.45" customHeight="1" x14ac:dyDescent="0.25">
      <c r="A153" s="49" t="s">
        <v>12</v>
      </c>
      <c r="B153" s="49" t="s">
        <v>27</v>
      </c>
      <c r="C153" s="92">
        <v>120503196.8999854</v>
      </c>
      <c r="D153" s="92">
        <v>118944868.80001271</v>
      </c>
      <c r="E153" s="92">
        <v>114185777.09999284</v>
      </c>
      <c r="F153" s="92">
        <v>119232048.8000187</v>
      </c>
      <c r="G153" s="92">
        <v>103313549.23003362</v>
      </c>
      <c r="H153" s="92">
        <v>92603240.800001383</v>
      </c>
      <c r="I153" s="92">
        <v>103713990.30000785</v>
      </c>
      <c r="J153" s="92">
        <v>93751471.700005442</v>
      </c>
      <c r="K153" s="92">
        <v>90745334.200003281</v>
      </c>
      <c r="L153" s="92">
        <v>95694825.50000459</v>
      </c>
      <c r="M153" s="92">
        <v>90350464.569993466</v>
      </c>
      <c r="N153" s="92">
        <v>96814819.099973619</v>
      </c>
      <c r="O153" s="93">
        <v>99591982.699958667</v>
      </c>
      <c r="P153" s="93">
        <v>106153952</v>
      </c>
      <c r="Q153" s="93">
        <v>84107275.999952331</v>
      </c>
      <c r="R153" s="93">
        <v>76752935.100006759</v>
      </c>
      <c r="S153" s="93">
        <v>57706391</v>
      </c>
      <c r="T153" s="93">
        <v>60570077.799983054</v>
      </c>
      <c r="U153" s="93">
        <v>55553450.999979228</v>
      </c>
      <c r="V153" s="93">
        <v>45254056.600008652</v>
      </c>
      <c r="W153" s="93">
        <v>58776091.40004769</v>
      </c>
      <c r="X153" s="93">
        <v>81442807</v>
      </c>
      <c r="Y153" s="93">
        <v>82375758</v>
      </c>
      <c r="Z153" s="93"/>
      <c r="AA153" s="93"/>
      <c r="AB153" s="93"/>
      <c r="AC153" s="91">
        <f t="shared" si="46"/>
        <v>602538843.8999778</v>
      </c>
    </row>
    <row r="154" spans="1:29" ht="11.45" customHeight="1" x14ac:dyDescent="0.25">
      <c r="A154" s="49" t="s">
        <v>13</v>
      </c>
      <c r="B154" s="49" t="s">
        <v>28</v>
      </c>
      <c r="C154" s="92">
        <v>5993974.0999999996</v>
      </c>
      <c r="D154" s="92">
        <v>7227570.7000000002</v>
      </c>
      <c r="E154" s="92">
        <v>6827200.7999999998</v>
      </c>
      <c r="F154" s="92">
        <v>7788243.5999999996</v>
      </c>
      <c r="G154" s="92">
        <v>17300919.100000001</v>
      </c>
      <c r="H154" s="92">
        <v>13978547.4</v>
      </c>
      <c r="I154" s="92">
        <v>5891455.7999999998</v>
      </c>
      <c r="J154" s="92">
        <v>5804849.2000000002</v>
      </c>
      <c r="K154" s="92">
        <v>12300744.1</v>
      </c>
      <c r="L154" s="92">
        <v>12073677.300000001</v>
      </c>
      <c r="M154" s="92">
        <v>11875096</v>
      </c>
      <c r="N154" s="92">
        <v>12084084</v>
      </c>
      <c r="O154" s="93">
        <v>13307113.199999999</v>
      </c>
      <c r="P154" s="93">
        <v>12838865</v>
      </c>
      <c r="Q154" s="93">
        <v>10999390.699999999</v>
      </c>
      <c r="R154" s="93">
        <v>8745521.8000000007</v>
      </c>
      <c r="S154" s="93">
        <v>7331883</v>
      </c>
      <c r="T154" s="93">
        <v>9793938.4000000004</v>
      </c>
      <c r="U154" s="93">
        <v>9300044.5999999996</v>
      </c>
      <c r="V154" s="93">
        <v>8372892.6000000006</v>
      </c>
      <c r="W154" s="93">
        <v>10871312.799999999</v>
      </c>
      <c r="X154" s="93">
        <v>15442500</v>
      </c>
      <c r="Y154" s="93">
        <v>15311493</v>
      </c>
      <c r="Z154" s="93"/>
      <c r="AA154" s="93"/>
      <c r="AB154" s="93"/>
      <c r="AC154" s="91">
        <f t="shared" si="46"/>
        <v>96168976.900000006</v>
      </c>
    </row>
    <row r="155" spans="1:29" ht="11.45" customHeight="1" x14ac:dyDescent="0.25">
      <c r="A155" s="49" t="s">
        <v>14</v>
      </c>
      <c r="B155" s="49" t="s">
        <v>29</v>
      </c>
      <c r="C155" s="92">
        <v>1539130</v>
      </c>
      <c r="D155" s="92">
        <v>1443094</v>
      </c>
      <c r="E155" s="92">
        <v>1387550.8</v>
      </c>
      <c r="F155" s="92">
        <v>1515993.1</v>
      </c>
      <c r="G155" s="92">
        <v>1819312.6</v>
      </c>
      <c r="H155" s="92">
        <v>1913876</v>
      </c>
      <c r="I155" s="92">
        <v>1735069.4</v>
      </c>
      <c r="J155" s="92">
        <v>1649211.8</v>
      </c>
      <c r="K155" s="92">
        <v>1608287.1</v>
      </c>
      <c r="L155" s="92">
        <v>1948581.2</v>
      </c>
      <c r="M155" s="92">
        <v>1763589.9</v>
      </c>
      <c r="N155" s="92">
        <v>2599050.7000000002</v>
      </c>
      <c r="O155" s="93">
        <v>2411758.5</v>
      </c>
      <c r="P155" s="93">
        <v>2284485</v>
      </c>
      <c r="Q155" s="93">
        <v>2026058.8</v>
      </c>
      <c r="R155" s="93">
        <v>2120545.5</v>
      </c>
      <c r="S155" s="93">
        <v>1925987</v>
      </c>
      <c r="T155" s="93">
        <v>1567640.9</v>
      </c>
      <c r="U155" s="93">
        <v>1904262.1</v>
      </c>
      <c r="V155" s="93">
        <v>1448197</v>
      </c>
      <c r="W155" s="93">
        <v>2024586.8</v>
      </c>
      <c r="X155" s="93">
        <v>2535643</v>
      </c>
      <c r="Y155" s="93">
        <v>2463358</v>
      </c>
      <c r="Z155" s="93"/>
      <c r="AA155" s="93"/>
      <c r="AB155" s="93"/>
      <c r="AC155" s="91">
        <f t="shared" si="46"/>
        <v>18016279.100000001</v>
      </c>
    </row>
    <row r="156" spans="1:29" ht="11.45" customHeight="1" x14ac:dyDescent="0.25">
      <c r="A156" s="50" t="s">
        <v>2</v>
      </c>
      <c r="B156" s="50"/>
      <c r="C156" s="94">
        <f>SUM(C153:C155)</f>
        <v>128036300.9999854</v>
      </c>
      <c r="D156" s="94">
        <f t="shared" ref="D156:M156" si="50">SUM(D153:D155)</f>
        <v>127615533.50001271</v>
      </c>
      <c r="E156" s="94">
        <f t="shared" si="50"/>
        <v>122400528.69999284</v>
      </c>
      <c r="F156" s="94">
        <f t="shared" si="50"/>
        <v>128536285.50001869</v>
      </c>
      <c r="G156" s="94">
        <f t="shared" si="50"/>
        <v>122433780.93003362</v>
      </c>
      <c r="H156" s="94">
        <f t="shared" si="50"/>
        <v>108495664.20000139</v>
      </c>
      <c r="I156" s="94">
        <f t="shared" si="50"/>
        <v>111340515.50000785</v>
      </c>
      <c r="J156" s="94">
        <f t="shared" si="50"/>
        <v>101205532.70000544</v>
      </c>
      <c r="K156" s="94">
        <f t="shared" si="50"/>
        <v>104654365.40000327</v>
      </c>
      <c r="L156" s="96">
        <f t="shared" si="50"/>
        <v>109717084.00000459</v>
      </c>
      <c r="M156" s="96">
        <f t="shared" si="50"/>
        <v>103989150.46999347</v>
      </c>
      <c r="N156" s="96">
        <v>111497953.79997362</v>
      </c>
      <c r="O156" s="91">
        <v>115310854.39995867</v>
      </c>
      <c r="P156" s="91">
        <v>121277302</v>
      </c>
      <c r="Q156" s="91">
        <v>97132725.499952331</v>
      </c>
      <c r="R156" s="91">
        <v>87619002.400006756</v>
      </c>
      <c r="S156" s="91">
        <v>66964261</v>
      </c>
      <c r="T156" s="91">
        <v>71931657.099983066</v>
      </c>
      <c r="U156" s="91">
        <v>66757757.699979231</v>
      </c>
      <c r="V156" s="91">
        <v>55075146.200008653</v>
      </c>
      <c r="W156" s="91">
        <v>71671991.000047684</v>
      </c>
      <c r="X156" s="91">
        <v>99420950</v>
      </c>
      <c r="Y156" s="91">
        <v>100150609</v>
      </c>
      <c r="Z156" s="91"/>
      <c r="AA156" s="91"/>
      <c r="AB156" s="91"/>
      <c r="AC156" s="91">
        <f t="shared" si="46"/>
        <v>716724099.89997768</v>
      </c>
    </row>
    <row r="157" spans="1:29" ht="11.45" customHeight="1" x14ac:dyDescent="0.25">
      <c r="A157" s="49" t="s">
        <v>15</v>
      </c>
      <c r="B157" s="49" t="s">
        <v>30</v>
      </c>
      <c r="C157" s="92">
        <v>84649844.300004736</v>
      </c>
      <c r="D157" s="92">
        <v>80598574.600002334</v>
      </c>
      <c r="E157" s="92">
        <v>78656224.700001687</v>
      </c>
      <c r="F157" s="92">
        <v>69400225.200004548</v>
      </c>
      <c r="G157" s="92">
        <v>83546503.080002457</v>
      </c>
      <c r="H157" s="92">
        <v>76185077.200002745</v>
      </c>
      <c r="I157" s="92">
        <v>83531471.300004065</v>
      </c>
      <c r="J157" s="92">
        <v>76186620.100003034</v>
      </c>
      <c r="K157" s="92">
        <v>78306880.400001869</v>
      </c>
      <c r="L157" s="92">
        <v>74396388.200001642</v>
      </c>
      <c r="M157" s="92">
        <v>62179527.099999152</v>
      </c>
      <c r="N157" s="92">
        <v>76961705.399999484</v>
      </c>
      <c r="O157" s="93">
        <v>67097571.199999675</v>
      </c>
      <c r="P157" s="93">
        <v>75592789</v>
      </c>
      <c r="Q157" s="93">
        <v>74073640.500061631</v>
      </c>
      <c r="R157" s="93">
        <v>50526152.399999991</v>
      </c>
      <c r="S157" s="93">
        <v>48169987</v>
      </c>
      <c r="T157" s="93">
        <v>51321857.499999635</v>
      </c>
      <c r="U157" s="93">
        <v>51943404.999999948</v>
      </c>
      <c r="V157" s="93">
        <v>44403313.299999952</v>
      </c>
      <c r="W157" s="93">
        <v>52147749.399999455</v>
      </c>
      <c r="X157" s="93">
        <v>56925196</v>
      </c>
      <c r="Y157" s="93">
        <v>50804466</v>
      </c>
      <c r="Z157" s="93"/>
      <c r="AA157" s="93"/>
      <c r="AB157" s="93"/>
      <c r="AC157" s="91">
        <f t="shared" si="46"/>
        <v>480315767.10006058</v>
      </c>
    </row>
    <row r="158" spans="1:29" ht="11.45" customHeight="1" x14ac:dyDescent="0.25">
      <c r="A158" s="49" t="s">
        <v>16</v>
      </c>
      <c r="B158" s="49" t="s">
        <v>31</v>
      </c>
      <c r="C158" s="92">
        <v>2379024.4</v>
      </c>
      <c r="D158" s="92">
        <v>2382694</v>
      </c>
      <c r="E158" s="92">
        <v>2971858.2999999989</v>
      </c>
      <c r="F158" s="92">
        <v>2183475.4</v>
      </c>
      <c r="G158" s="92">
        <v>2402389.4</v>
      </c>
      <c r="H158" s="92">
        <v>2144057.6</v>
      </c>
      <c r="I158" s="92">
        <v>2472297.2000000002</v>
      </c>
      <c r="J158" s="92">
        <v>2458468.1</v>
      </c>
      <c r="K158" s="92">
        <v>3880162.2</v>
      </c>
      <c r="L158" s="92">
        <v>2603505.2999999998</v>
      </c>
      <c r="M158" s="92">
        <v>2446372.7999999998</v>
      </c>
      <c r="N158" s="92">
        <v>2539483.1</v>
      </c>
      <c r="O158" s="93">
        <v>2881704.2</v>
      </c>
      <c r="P158" s="93">
        <v>3777371</v>
      </c>
      <c r="Q158" s="93">
        <v>5381054.9000000004</v>
      </c>
      <c r="R158" s="93">
        <v>4577283.9000000004</v>
      </c>
      <c r="S158" s="93">
        <v>2770963</v>
      </c>
      <c r="T158" s="93">
        <v>4879455.7</v>
      </c>
      <c r="U158" s="93">
        <v>3666550.7</v>
      </c>
      <c r="V158" s="93">
        <v>3616241.5</v>
      </c>
      <c r="W158" s="93">
        <v>4435876.3</v>
      </c>
      <c r="X158" s="93">
        <v>4598051</v>
      </c>
      <c r="Y158" s="93">
        <v>4299092</v>
      </c>
      <c r="Z158" s="93"/>
      <c r="AA158" s="93"/>
      <c r="AB158" s="93"/>
      <c r="AC158" s="91">
        <f t="shared" si="46"/>
        <v>38224569</v>
      </c>
    </row>
    <row r="159" spans="1:29" ht="11.45" customHeight="1" x14ac:dyDescent="0.25">
      <c r="A159" s="49" t="s">
        <v>17</v>
      </c>
      <c r="B159" s="49" t="s">
        <v>32</v>
      </c>
      <c r="C159" s="92">
        <v>634401.30000000005</v>
      </c>
      <c r="D159" s="92">
        <v>653744.80000000005</v>
      </c>
      <c r="E159" s="92">
        <v>631419</v>
      </c>
      <c r="F159" s="92">
        <v>923915.1</v>
      </c>
      <c r="G159" s="92">
        <v>880770.1</v>
      </c>
      <c r="H159" s="92">
        <v>846652</v>
      </c>
      <c r="I159" s="92">
        <v>911461</v>
      </c>
      <c r="J159" s="92">
        <v>725320</v>
      </c>
      <c r="K159" s="92">
        <v>865776</v>
      </c>
      <c r="L159" s="92">
        <v>301273.2</v>
      </c>
      <c r="M159" s="92">
        <v>153150.1</v>
      </c>
      <c r="N159" s="92">
        <v>804964</v>
      </c>
      <c r="O159" s="93">
        <v>229572.3</v>
      </c>
      <c r="P159" s="93">
        <v>348343</v>
      </c>
      <c r="Q159" s="93">
        <v>251598</v>
      </c>
      <c r="R159" s="93">
        <v>175453.2</v>
      </c>
      <c r="S159" s="93">
        <v>163686</v>
      </c>
      <c r="T159" s="93">
        <v>195104</v>
      </c>
      <c r="U159" s="93">
        <v>187580</v>
      </c>
      <c r="V159" s="93">
        <v>142057</v>
      </c>
      <c r="W159" s="93">
        <v>163552</v>
      </c>
      <c r="X159" s="93">
        <v>225454</v>
      </c>
      <c r="Y159" s="93">
        <v>251981</v>
      </c>
      <c r="Z159" s="93"/>
      <c r="AA159" s="93"/>
      <c r="AB159" s="93"/>
      <c r="AC159" s="91">
        <f t="shared" si="46"/>
        <v>1756465.2</v>
      </c>
    </row>
    <row r="160" spans="1:29" ht="11.45" customHeight="1" x14ac:dyDescent="0.25">
      <c r="A160" s="50" t="s">
        <v>2</v>
      </c>
      <c r="B160" s="50"/>
      <c r="C160" s="94">
        <f>SUM(C157:C159)</f>
        <v>87663270.000004739</v>
      </c>
      <c r="D160" s="94">
        <f t="shared" ref="D160:M160" si="51">SUM(D157:D159)</f>
        <v>83635013.400002331</v>
      </c>
      <c r="E160" s="94">
        <f t="shared" si="51"/>
        <v>82259502.000001684</v>
      </c>
      <c r="F160" s="94">
        <f t="shared" si="51"/>
        <v>72507615.700004548</v>
      </c>
      <c r="G160" s="94">
        <f t="shared" si="51"/>
        <v>86829662.580002457</v>
      </c>
      <c r="H160" s="94">
        <f t="shared" si="51"/>
        <v>79175786.800002739</v>
      </c>
      <c r="I160" s="94">
        <f t="shared" si="51"/>
        <v>86915229.500004068</v>
      </c>
      <c r="J160" s="94">
        <f t="shared" si="51"/>
        <v>79370408.200003028</v>
      </c>
      <c r="K160" s="94">
        <f t="shared" si="51"/>
        <v>83052818.600001872</v>
      </c>
      <c r="L160" s="96">
        <f t="shared" si="51"/>
        <v>77301166.700001642</v>
      </c>
      <c r="M160" s="96">
        <f t="shared" si="51"/>
        <v>64779049.999999151</v>
      </c>
      <c r="N160" s="96">
        <v>80306152.499999478</v>
      </c>
      <c r="O160" s="91">
        <v>70208847.699999675</v>
      </c>
      <c r="P160" s="91">
        <v>79718503</v>
      </c>
      <c r="Q160" s="91">
        <v>79706293.400061637</v>
      </c>
      <c r="R160" s="91">
        <v>55278889.499999993</v>
      </c>
      <c r="S160" s="91">
        <v>51104636</v>
      </c>
      <c r="T160" s="91">
        <v>56396417.199999638</v>
      </c>
      <c r="U160" s="91">
        <v>55797535.699999951</v>
      </c>
      <c r="V160" s="91">
        <v>48161611.799999952</v>
      </c>
      <c r="W160" s="91">
        <v>56747177.699999452</v>
      </c>
      <c r="X160" s="91">
        <v>61748701</v>
      </c>
      <c r="Y160" s="91">
        <v>55355539</v>
      </c>
      <c r="Z160" s="91"/>
      <c r="AA160" s="91"/>
      <c r="AB160" s="91"/>
      <c r="AC160" s="91">
        <f t="shared" si="46"/>
        <v>520296801.30006063</v>
      </c>
    </row>
    <row r="161" spans="1:29" ht="11.45" customHeight="1" x14ac:dyDescent="0.25">
      <c r="A161" s="49" t="s">
        <v>18</v>
      </c>
      <c r="B161" s="49" t="s">
        <v>33</v>
      </c>
      <c r="C161" s="92">
        <v>764700.3</v>
      </c>
      <c r="D161" s="92">
        <v>1091445.1000000001</v>
      </c>
      <c r="E161" s="92">
        <v>1162603</v>
      </c>
      <c r="F161" s="92">
        <v>1080705.3999999999</v>
      </c>
      <c r="G161" s="92">
        <v>937065.5</v>
      </c>
      <c r="H161" s="92">
        <v>784229.4</v>
      </c>
      <c r="I161" s="92">
        <v>1029888.4</v>
      </c>
      <c r="J161" s="92">
        <v>1023583</v>
      </c>
      <c r="K161" s="92">
        <v>1264841.2</v>
      </c>
      <c r="L161" s="92">
        <v>794688.8</v>
      </c>
      <c r="M161" s="92">
        <v>480537</v>
      </c>
      <c r="N161" s="92">
        <v>1060002.1000000001</v>
      </c>
      <c r="O161" s="93">
        <v>625763.80000000005</v>
      </c>
      <c r="P161" s="93">
        <v>1059955</v>
      </c>
      <c r="Q161" s="93">
        <v>23094388.300000001</v>
      </c>
      <c r="R161" s="93">
        <v>20888567</v>
      </c>
      <c r="S161" s="93">
        <v>26089328</v>
      </c>
      <c r="T161" s="93">
        <v>22670016.300000001</v>
      </c>
      <c r="U161" s="93">
        <v>23839841</v>
      </c>
      <c r="V161" s="93">
        <v>26174544.800000001</v>
      </c>
      <c r="W161" s="93">
        <v>29147307.899999999</v>
      </c>
      <c r="X161" s="93">
        <v>17010938</v>
      </c>
      <c r="Y161" s="93">
        <v>26364337</v>
      </c>
      <c r="Z161" s="93"/>
      <c r="AA161" s="93"/>
      <c r="AB161" s="93"/>
      <c r="AC161" s="91">
        <f t="shared" si="46"/>
        <v>215279268.30000001</v>
      </c>
    </row>
    <row r="162" spans="1:29" ht="11.45" customHeight="1" x14ac:dyDescent="0.25">
      <c r="A162" s="49" t="s">
        <v>19</v>
      </c>
      <c r="B162" s="49" t="s">
        <v>34</v>
      </c>
      <c r="C162" s="92">
        <v>31608</v>
      </c>
      <c r="D162" s="92">
        <v>85441</v>
      </c>
      <c r="E162" s="92">
        <v>243824</v>
      </c>
      <c r="F162" s="92">
        <v>85848</v>
      </c>
      <c r="G162" s="92">
        <v>74901</v>
      </c>
      <c r="H162" s="92">
        <v>60171</v>
      </c>
      <c r="I162" s="92">
        <v>87821</v>
      </c>
      <c r="J162" s="92">
        <v>86494</v>
      </c>
      <c r="K162" s="92">
        <v>172064.3</v>
      </c>
      <c r="L162" s="92">
        <v>90432</v>
      </c>
      <c r="M162" s="92">
        <v>40211</v>
      </c>
      <c r="N162" s="92">
        <v>111504</v>
      </c>
      <c r="O162" s="93">
        <v>59792</v>
      </c>
      <c r="P162" s="93">
        <v>121703</v>
      </c>
      <c r="Q162" s="93">
        <v>442568</v>
      </c>
      <c r="R162" s="93">
        <v>1048876.8</v>
      </c>
      <c r="S162" s="93">
        <v>2200661</v>
      </c>
      <c r="T162" s="93">
        <v>1602332</v>
      </c>
      <c r="U162" s="93">
        <v>1327576.3999999999</v>
      </c>
      <c r="V162" s="93">
        <v>2125489</v>
      </c>
      <c r="W162" s="93">
        <v>1190652.8</v>
      </c>
      <c r="X162" s="93">
        <v>615904</v>
      </c>
      <c r="Y162" s="93">
        <v>1216606</v>
      </c>
      <c r="Z162" s="93"/>
      <c r="AA162" s="93"/>
      <c r="AB162" s="93"/>
      <c r="AC162" s="91">
        <f t="shared" si="46"/>
        <v>11770666</v>
      </c>
    </row>
    <row r="163" spans="1:29" ht="11.45" customHeight="1" x14ac:dyDescent="0.25">
      <c r="A163" s="49" t="s">
        <v>20</v>
      </c>
      <c r="B163" s="49" t="s">
        <v>35</v>
      </c>
      <c r="C163" s="92">
        <v>318720</v>
      </c>
      <c r="D163" s="92">
        <v>326040</v>
      </c>
      <c r="E163" s="92">
        <v>321780</v>
      </c>
      <c r="F163" s="92">
        <v>291660</v>
      </c>
      <c r="G163" s="92">
        <v>295740</v>
      </c>
      <c r="H163" s="92">
        <v>291540</v>
      </c>
      <c r="I163" s="92">
        <v>330240</v>
      </c>
      <c r="J163" s="92">
        <v>280260</v>
      </c>
      <c r="K163" s="92">
        <v>268140</v>
      </c>
      <c r="L163" s="92">
        <v>263880</v>
      </c>
      <c r="M163" s="92">
        <v>278580</v>
      </c>
      <c r="N163" s="92">
        <v>309095</v>
      </c>
      <c r="O163" s="93">
        <v>210225.8</v>
      </c>
      <c r="P163" s="93">
        <v>261472</v>
      </c>
      <c r="Q163" s="93">
        <v>268380</v>
      </c>
      <c r="R163" s="93">
        <v>303720</v>
      </c>
      <c r="S163" s="93">
        <v>269880</v>
      </c>
      <c r="T163" s="93">
        <v>258300</v>
      </c>
      <c r="U163" s="93">
        <v>275460</v>
      </c>
      <c r="V163" s="93">
        <v>301500</v>
      </c>
      <c r="W163" s="93">
        <v>279600</v>
      </c>
      <c r="X163" s="93">
        <v>281460</v>
      </c>
      <c r="Y163" s="93">
        <v>276420</v>
      </c>
      <c r="Z163" s="93"/>
      <c r="AA163" s="93"/>
      <c r="AB163" s="93"/>
      <c r="AC163" s="91">
        <f t="shared" si="46"/>
        <v>2514720</v>
      </c>
    </row>
    <row r="164" spans="1:29" ht="11.45" customHeight="1" x14ac:dyDescent="0.25">
      <c r="A164" s="50" t="s">
        <v>2</v>
      </c>
      <c r="B164" s="50"/>
      <c r="C164" s="94">
        <f t="shared" ref="C164:M164" si="52">SUM(C161:C163)</f>
        <v>1115028.3</v>
      </c>
      <c r="D164" s="94">
        <f t="shared" si="52"/>
        <v>1502926.1</v>
      </c>
      <c r="E164" s="94">
        <f t="shared" si="52"/>
        <v>1728207</v>
      </c>
      <c r="F164" s="94">
        <f t="shared" si="52"/>
        <v>1458213.4</v>
      </c>
      <c r="G164" s="94">
        <f t="shared" si="52"/>
        <v>1307706.5</v>
      </c>
      <c r="H164" s="94">
        <f t="shared" si="52"/>
        <v>1135940.3999999999</v>
      </c>
      <c r="I164" s="94">
        <f t="shared" si="52"/>
        <v>1447949.4</v>
      </c>
      <c r="J164" s="94">
        <f t="shared" si="52"/>
        <v>1390337</v>
      </c>
      <c r="K164" s="94">
        <f t="shared" si="52"/>
        <v>1705045.5</v>
      </c>
      <c r="L164" s="96">
        <f t="shared" si="52"/>
        <v>1149000.8</v>
      </c>
      <c r="M164" s="96">
        <f t="shared" si="52"/>
        <v>799328</v>
      </c>
      <c r="N164" s="96">
        <v>1480601.1</v>
      </c>
      <c r="O164" s="91">
        <v>895781.60000000009</v>
      </c>
      <c r="P164" s="91">
        <v>1443130</v>
      </c>
      <c r="Q164" s="91">
        <v>23805336.300000001</v>
      </c>
      <c r="R164" s="91">
        <v>22241163.800000001</v>
      </c>
      <c r="S164" s="91">
        <v>28559869</v>
      </c>
      <c r="T164" s="91">
        <v>24530648.300000001</v>
      </c>
      <c r="U164" s="91">
        <v>25442877.399999999</v>
      </c>
      <c r="V164" s="91">
        <v>28601533.800000001</v>
      </c>
      <c r="W164" s="91">
        <v>30617560.699999999</v>
      </c>
      <c r="X164" s="91">
        <v>17908302</v>
      </c>
      <c r="Y164" s="91">
        <v>27857363</v>
      </c>
      <c r="Z164" s="91"/>
      <c r="AA164" s="91"/>
      <c r="AB164" s="91"/>
      <c r="AC164" s="91">
        <f t="shared" si="46"/>
        <v>229564654.29999998</v>
      </c>
    </row>
    <row r="165" spans="1:29" ht="11.45" customHeight="1" x14ac:dyDescent="0.25">
      <c r="A165" s="50" t="s">
        <v>4</v>
      </c>
      <c r="B165" s="50"/>
      <c r="C165" s="94">
        <f t="shared" ref="C165:M165" si="53">C143+C148+C152+C156+C160+C164</f>
        <v>357102827.79999471</v>
      </c>
      <c r="D165" s="94">
        <f t="shared" si="53"/>
        <v>361967656.90001965</v>
      </c>
      <c r="E165" s="94">
        <f t="shared" si="53"/>
        <v>356808251.80000556</v>
      </c>
      <c r="F165" s="94">
        <f t="shared" si="53"/>
        <v>345549831.70002437</v>
      </c>
      <c r="G165" s="94">
        <f t="shared" si="53"/>
        <v>358167543.09004939</v>
      </c>
      <c r="H165" s="94">
        <f t="shared" si="53"/>
        <v>333519131.00000334</v>
      </c>
      <c r="I165" s="94">
        <f t="shared" si="53"/>
        <v>350858675.49999714</v>
      </c>
      <c r="J165" s="94">
        <f t="shared" si="53"/>
        <v>317435431.09999287</v>
      </c>
      <c r="K165" s="94">
        <f t="shared" si="53"/>
        <v>326561356.59998167</v>
      </c>
      <c r="L165" s="96">
        <f t="shared" si="53"/>
        <v>334465431.80001241</v>
      </c>
      <c r="M165" s="96">
        <f t="shared" si="53"/>
        <v>307905344.93999869</v>
      </c>
      <c r="N165" s="96">
        <v>336691620.89997292</v>
      </c>
      <c r="O165" s="91">
        <v>327057648.09995675</v>
      </c>
      <c r="P165" s="91">
        <v>352008322</v>
      </c>
      <c r="Q165" s="91">
        <v>348538986.50000387</v>
      </c>
      <c r="R165" s="91">
        <v>299466816.90002131</v>
      </c>
      <c r="S165" s="91">
        <v>274368485</v>
      </c>
      <c r="T165" s="91">
        <v>274577406.10000533</v>
      </c>
      <c r="U165" s="91">
        <v>286353019.39998841</v>
      </c>
      <c r="V165" s="91">
        <v>234745843.40002349</v>
      </c>
      <c r="W165" s="91">
        <v>278008078.1999988</v>
      </c>
      <c r="X165" s="91">
        <v>313875053</v>
      </c>
      <c r="Y165" s="91">
        <v>322564029</v>
      </c>
      <c r="Z165" s="91"/>
      <c r="AA165" s="91"/>
      <c r="AB165" s="91"/>
      <c r="AC165" s="91">
        <f t="shared" si="46"/>
        <v>2632497717.500041</v>
      </c>
    </row>
    <row r="168" spans="1:29" ht="11.45" customHeight="1" x14ac:dyDescent="0.25">
      <c r="A168" s="222" t="s">
        <v>99</v>
      </c>
      <c r="B168" s="222"/>
      <c r="C168" s="72" t="s">
        <v>100</v>
      </c>
      <c r="D168" s="72" t="s">
        <v>100</v>
      </c>
      <c r="E168" s="72" t="s">
        <v>100</v>
      </c>
      <c r="F168" s="72" t="s">
        <v>100</v>
      </c>
      <c r="G168" s="72" t="s">
        <v>100</v>
      </c>
      <c r="H168" s="72" t="s">
        <v>100</v>
      </c>
      <c r="I168" s="72" t="s">
        <v>100</v>
      </c>
      <c r="J168" s="72" t="s">
        <v>100</v>
      </c>
      <c r="K168" s="72" t="s">
        <v>100</v>
      </c>
      <c r="L168" s="72" t="s">
        <v>100</v>
      </c>
      <c r="M168" s="72" t="s">
        <v>100</v>
      </c>
      <c r="N168" s="72" t="s">
        <v>100</v>
      </c>
      <c r="O168" s="72" t="s">
        <v>100</v>
      </c>
      <c r="P168" s="72" t="s">
        <v>100</v>
      </c>
      <c r="Q168" s="72" t="s">
        <v>100</v>
      </c>
      <c r="R168" s="72" t="s">
        <v>100</v>
      </c>
      <c r="S168" s="72" t="s">
        <v>100</v>
      </c>
      <c r="T168" s="72" t="s">
        <v>100</v>
      </c>
      <c r="U168" s="72" t="s">
        <v>100</v>
      </c>
      <c r="V168" s="72" t="s">
        <v>100</v>
      </c>
      <c r="W168" s="72" t="s">
        <v>100</v>
      </c>
      <c r="X168" s="72" t="s">
        <v>100</v>
      </c>
      <c r="Y168" s="72" t="s">
        <v>100</v>
      </c>
      <c r="Z168" s="72" t="s">
        <v>100</v>
      </c>
      <c r="AA168" s="72" t="s">
        <v>100</v>
      </c>
      <c r="AB168" s="72" t="s">
        <v>100</v>
      </c>
      <c r="AC168" s="72" t="s">
        <v>100</v>
      </c>
    </row>
    <row r="169" spans="1:29" ht="11.25" customHeight="1" x14ac:dyDescent="0.25">
      <c r="A169" s="99" t="s">
        <v>37</v>
      </c>
      <c r="B169" s="99" t="s">
        <v>36</v>
      </c>
      <c r="C169" s="75">
        <v>44136</v>
      </c>
      <c r="D169" s="75">
        <v>44166</v>
      </c>
      <c r="E169" s="75">
        <v>44197</v>
      </c>
      <c r="F169" s="75">
        <v>44228</v>
      </c>
      <c r="G169" s="75">
        <v>44256</v>
      </c>
      <c r="H169" s="75">
        <v>44287</v>
      </c>
      <c r="I169" s="75">
        <v>44317</v>
      </c>
      <c r="J169" s="75">
        <v>44348</v>
      </c>
      <c r="K169" s="75">
        <v>44378</v>
      </c>
      <c r="L169" s="75">
        <v>44409</v>
      </c>
      <c r="M169" s="75">
        <v>44440</v>
      </c>
      <c r="N169" s="75">
        <v>44470</v>
      </c>
      <c r="O169" s="75">
        <v>44501</v>
      </c>
      <c r="P169" s="75">
        <v>44531</v>
      </c>
      <c r="Q169" s="75">
        <v>44562</v>
      </c>
      <c r="R169" s="75">
        <v>44593</v>
      </c>
      <c r="S169" s="75">
        <v>44621</v>
      </c>
      <c r="T169" s="75">
        <v>44652</v>
      </c>
      <c r="U169" s="75">
        <v>44682</v>
      </c>
      <c r="V169" s="75">
        <v>44713</v>
      </c>
      <c r="W169" s="75">
        <v>44743</v>
      </c>
      <c r="X169" s="75">
        <v>44774</v>
      </c>
      <c r="Y169" s="75">
        <v>44805</v>
      </c>
      <c r="Z169" s="75">
        <v>44835</v>
      </c>
      <c r="AA169" s="75">
        <v>44866</v>
      </c>
      <c r="AB169" s="75">
        <v>44896</v>
      </c>
      <c r="AC169" s="103">
        <f>AC2</f>
        <v>2022</v>
      </c>
    </row>
    <row r="170" spans="1:29" ht="11.45" customHeight="1" x14ac:dyDescent="0.25">
      <c r="A170" s="49" t="s">
        <v>3</v>
      </c>
      <c r="B170" s="49" t="s">
        <v>3</v>
      </c>
      <c r="C170" s="92">
        <v>251494</v>
      </c>
      <c r="D170" s="92">
        <v>248796.2</v>
      </c>
      <c r="E170" s="92">
        <v>314270</v>
      </c>
      <c r="F170" s="92">
        <v>269562</v>
      </c>
      <c r="G170" s="92">
        <v>306150</v>
      </c>
      <c r="H170" s="92">
        <v>271044</v>
      </c>
      <c r="I170" s="92">
        <v>271974</v>
      </c>
      <c r="J170" s="92">
        <v>302427</v>
      </c>
      <c r="K170" s="92">
        <v>255488.3</v>
      </c>
      <c r="L170" s="92">
        <v>241861.8</v>
      </c>
      <c r="M170" s="92">
        <v>241571.1</v>
      </c>
      <c r="N170" s="92">
        <v>271614.90000000002</v>
      </c>
      <c r="O170" s="92">
        <v>246448.6</v>
      </c>
      <c r="P170" s="93">
        <v>299456.90000000002</v>
      </c>
      <c r="Q170" s="93">
        <v>231006.3</v>
      </c>
      <c r="R170" s="93"/>
      <c r="S170" s="93">
        <v>231234</v>
      </c>
      <c r="T170" s="93">
        <v>206136</v>
      </c>
      <c r="U170" s="93">
        <v>1814.1000000000001</v>
      </c>
      <c r="V170" s="93"/>
      <c r="W170" s="93">
        <v>232.6</v>
      </c>
      <c r="X170" s="93">
        <v>650</v>
      </c>
      <c r="Y170" s="93">
        <v>650</v>
      </c>
      <c r="Z170" s="93"/>
      <c r="AA170" s="93"/>
      <c r="AB170" s="93"/>
      <c r="AC170" s="91">
        <f t="shared" ref="AC170:AC192" si="54">IF(AC$2=2020,SUM(C170:D170),IF(AC$2=2021,SUM(E170:P170), IF(AC$2=2022,SUM(Q170:AB170))))</f>
        <v>671723</v>
      </c>
    </row>
    <row r="171" spans="1:29" ht="11.45" customHeight="1" x14ac:dyDescent="0.25">
      <c r="A171" s="50" t="s">
        <v>2</v>
      </c>
      <c r="B171" s="50"/>
      <c r="C171" s="96">
        <f>C170</f>
        <v>251494</v>
      </c>
      <c r="D171" s="96">
        <f>D170</f>
        <v>248796.2</v>
      </c>
      <c r="E171" s="96">
        <f t="shared" ref="E171:Y171" si="55">E170</f>
        <v>314270</v>
      </c>
      <c r="F171" s="96">
        <f t="shared" si="55"/>
        <v>269562</v>
      </c>
      <c r="G171" s="96">
        <f t="shared" si="55"/>
        <v>306150</v>
      </c>
      <c r="H171" s="96">
        <f t="shared" si="55"/>
        <v>271044</v>
      </c>
      <c r="I171" s="96">
        <f t="shared" si="55"/>
        <v>271974</v>
      </c>
      <c r="J171" s="96">
        <f t="shared" si="55"/>
        <v>302427</v>
      </c>
      <c r="K171" s="96">
        <f t="shared" si="55"/>
        <v>255488.3</v>
      </c>
      <c r="L171" s="96">
        <f t="shared" si="55"/>
        <v>241861.8</v>
      </c>
      <c r="M171" s="96">
        <f t="shared" si="55"/>
        <v>241571.1</v>
      </c>
      <c r="N171" s="96">
        <f t="shared" si="55"/>
        <v>271614.90000000002</v>
      </c>
      <c r="O171" s="96">
        <f t="shared" si="55"/>
        <v>246448.6</v>
      </c>
      <c r="P171" s="95">
        <f t="shared" si="55"/>
        <v>299456.90000000002</v>
      </c>
      <c r="Q171" s="95">
        <f t="shared" si="55"/>
        <v>231006.3</v>
      </c>
      <c r="R171" s="95">
        <f t="shared" si="55"/>
        <v>0</v>
      </c>
      <c r="S171" s="95">
        <f t="shared" si="55"/>
        <v>231234</v>
      </c>
      <c r="T171" s="95">
        <f t="shared" si="55"/>
        <v>206136</v>
      </c>
      <c r="U171" s="95">
        <f t="shared" si="55"/>
        <v>1814.1000000000001</v>
      </c>
      <c r="V171" s="95">
        <f t="shared" si="55"/>
        <v>0</v>
      </c>
      <c r="W171" s="95">
        <f t="shared" si="55"/>
        <v>232.6</v>
      </c>
      <c r="X171" s="95">
        <f t="shared" si="55"/>
        <v>650</v>
      </c>
      <c r="Y171" s="95">
        <f t="shared" si="55"/>
        <v>650</v>
      </c>
      <c r="Z171" s="95"/>
      <c r="AA171" s="95"/>
      <c r="AB171" s="95"/>
      <c r="AC171" s="91">
        <f t="shared" si="54"/>
        <v>671723</v>
      </c>
    </row>
    <row r="172" spans="1:29" ht="11.45" customHeight="1" x14ac:dyDescent="0.25">
      <c r="A172" s="49" t="s">
        <v>6</v>
      </c>
      <c r="B172" s="49" t="s">
        <v>21</v>
      </c>
      <c r="C172" s="92">
        <v>4932759.399999965</v>
      </c>
      <c r="D172" s="92">
        <v>5418879.5999999512</v>
      </c>
      <c r="E172" s="92">
        <v>5280205</v>
      </c>
      <c r="F172" s="92">
        <v>4727613</v>
      </c>
      <c r="G172" s="92">
        <v>5967613</v>
      </c>
      <c r="H172" s="92">
        <v>5976953</v>
      </c>
      <c r="I172" s="92">
        <v>5874019</v>
      </c>
      <c r="J172" s="92">
        <v>5556244</v>
      </c>
      <c r="K172" s="92">
        <v>10538821.500000004</v>
      </c>
      <c r="L172" s="92">
        <v>13292532.200000074</v>
      </c>
      <c r="M172" s="92">
        <v>9676032.5999999493</v>
      </c>
      <c r="N172" s="92">
        <v>10964092.099999852</v>
      </c>
      <c r="O172" s="92">
        <v>10545713.299999692</v>
      </c>
      <c r="P172" s="93">
        <v>12285417.699999306</v>
      </c>
      <c r="Q172" s="93">
        <v>30119479.899999961</v>
      </c>
      <c r="R172" s="93">
        <v>33758099.499999702</v>
      </c>
      <c r="S172" s="93">
        <v>24339839</v>
      </c>
      <c r="T172" s="93">
        <v>29627376.599980786</v>
      </c>
      <c r="U172" s="93">
        <v>31468358.799985077</v>
      </c>
      <c r="V172" s="93">
        <v>27132800.700006023</v>
      </c>
      <c r="W172" s="93">
        <v>25665613.600000206</v>
      </c>
      <c r="X172" s="93">
        <v>25252580.199997276</v>
      </c>
      <c r="Y172" s="93">
        <v>24178457.899998732</v>
      </c>
      <c r="Z172" s="93"/>
      <c r="AA172" s="93"/>
      <c r="AB172" s="93"/>
      <c r="AC172" s="91">
        <f t="shared" si="54"/>
        <v>251542606.19996777</v>
      </c>
    </row>
    <row r="173" spans="1:29" ht="11.45" customHeight="1" x14ac:dyDescent="0.25">
      <c r="A173" s="49" t="s">
        <v>7</v>
      </c>
      <c r="B173" s="49" t="s">
        <v>22</v>
      </c>
      <c r="C173" s="92">
        <v>9962184.5</v>
      </c>
      <c r="D173" s="92">
        <v>9921511</v>
      </c>
      <c r="E173" s="92">
        <v>8973930</v>
      </c>
      <c r="F173" s="92">
        <v>8693864</v>
      </c>
      <c r="G173" s="92">
        <v>10045244</v>
      </c>
      <c r="H173" s="92">
        <v>12162745</v>
      </c>
      <c r="I173" s="92">
        <v>13228107</v>
      </c>
      <c r="J173" s="92">
        <v>13537657</v>
      </c>
      <c r="K173" s="92">
        <v>2849669</v>
      </c>
      <c r="L173" s="92">
        <v>2879007.4</v>
      </c>
      <c r="M173" s="92">
        <v>5844450.9000000004</v>
      </c>
      <c r="N173" s="92">
        <v>3415392.9000000004</v>
      </c>
      <c r="O173" s="92">
        <v>3581168.4</v>
      </c>
      <c r="P173" s="93">
        <v>3548894</v>
      </c>
      <c r="Q173" s="93">
        <v>3671985.6</v>
      </c>
      <c r="R173" s="93">
        <v>4310234.8</v>
      </c>
      <c r="S173" s="93">
        <v>3413151</v>
      </c>
      <c r="T173" s="93">
        <v>4885127.200000002</v>
      </c>
      <c r="U173" s="93">
        <v>4954225.600000021</v>
      </c>
      <c r="V173" s="93">
        <v>4548482.5000000047</v>
      </c>
      <c r="W173" s="93">
        <v>4279922.6999999853</v>
      </c>
      <c r="X173" s="93">
        <v>5482252.4000000022</v>
      </c>
      <c r="Y173" s="93">
        <v>5142164.6000000229</v>
      </c>
      <c r="Z173" s="93"/>
      <c r="AA173" s="93"/>
      <c r="AB173" s="93"/>
      <c r="AC173" s="91">
        <f t="shared" si="54"/>
        <v>40687546.400000036</v>
      </c>
    </row>
    <row r="174" spans="1:29" ht="11.45" customHeight="1" x14ac:dyDescent="0.25">
      <c r="A174" s="49" t="s">
        <v>8</v>
      </c>
      <c r="B174" s="49" t="s">
        <v>23</v>
      </c>
      <c r="C174" s="92">
        <v>7085576.9000000004</v>
      </c>
      <c r="D174" s="92">
        <v>8327400.4000000004</v>
      </c>
      <c r="E174" s="92">
        <v>8467211</v>
      </c>
      <c r="F174" s="92">
        <v>6991600</v>
      </c>
      <c r="G174" s="92">
        <v>5650997</v>
      </c>
      <c r="H174" s="92">
        <v>5825928</v>
      </c>
      <c r="I174" s="92">
        <v>8517536</v>
      </c>
      <c r="J174" s="92">
        <v>6701309</v>
      </c>
      <c r="K174" s="92">
        <v>13233283</v>
      </c>
      <c r="L174" s="92">
        <v>13759286.800000001</v>
      </c>
      <c r="M174" s="92">
        <v>13157201.6</v>
      </c>
      <c r="N174" s="92">
        <v>12723271.699999999</v>
      </c>
      <c r="O174" s="92">
        <v>15050213.4</v>
      </c>
      <c r="P174" s="93">
        <v>14326157.199999999</v>
      </c>
      <c r="Q174" s="93">
        <v>13358670.1</v>
      </c>
      <c r="R174" s="93">
        <v>14409501.5</v>
      </c>
      <c r="S174" s="93">
        <v>13715105</v>
      </c>
      <c r="T174" s="93">
        <v>16291573.499999978</v>
      </c>
      <c r="U174" s="93">
        <v>16267012.199999956</v>
      </c>
      <c r="V174" s="93">
        <v>15236430.100000015</v>
      </c>
      <c r="W174" s="93">
        <v>12965187.800000014</v>
      </c>
      <c r="X174" s="93">
        <v>10130452.200000003</v>
      </c>
      <c r="Y174" s="93">
        <v>10846828.300000001</v>
      </c>
      <c r="Z174" s="93"/>
      <c r="AA174" s="93"/>
      <c r="AB174" s="93"/>
      <c r="AC174" s="91">
        <f t="shared" si="54"/>
        <v>123220760.69999996</v>
      </c>
    </row>
    <row r="175" spans="1:29" ht="11.45" customHeight="1" x14ac:dyDescent="0.25">
      <c r="A175" s="50" t="s">
        <v>2</v>
      </c>
      <c r="B175" s="50"/>
      <c r="C175" s="96">
        <f>SUM(C172:C174)</f>
        <v>21980520.799999967</v>
      </c>
      <c r="D175" s="96">
        <f t="shared" ref="D175:Y175" si="56">SUM(D172:D174)</f>
        <v>23667790.999999952</v>
      </c>
      <c r="E175" s="96">
        <f t="shared" si="56"/>
        <v>22721346</v>
      </c>
      <c r="F175" s="96">
        <f t="shared" si="56"/>
        <v>20413077</v>
      </c>
      <c r="G175" s="96">
        <f t="shared" si="56"/>
        <v>21663854</v>
      </c>
      <c r="H175" s="96">
        <f t="shared" si="56"/>
        <v>23965626</v>
      </c>
      <c r="I175" s="96">
        <f t="shared" si="56"/>
        <v>27619662</v>
      </c>
      <c r="J175" s="96">
        <f t="shared" si="56"/>
        <v>25795210</v>
      </c>
      <c r="K175" s="96">
        <f t="shared" si="56"/>
        <v>26621773.500000004</v>
      </c>
      <c r="L175" s="96">
        <f t="shared" si="56"/>
        <v>29930826.400000073</v>
      </c>
      <c r="M175" s="96">
        <f t="shared" si="56"/>
        <v>28677685.099999949</v>
      </c>
      <c r="N175" s="96">
        <f t="shared" si="56"/>
        <v>27102756.699999854</v>
      </c>
      <c r="O175" s="96">
        <f t="shared" si="56"/>
        <v>29177095.099999692</v>
      </c>
      <c r="P175" s="91">
        <f t="shared" si="56"/>
        <v>30160468.899999306</v>
      </c>
      <c r="Q175" s="91">
        <f t="shared" si="56"/>
        <v>47150135.599999964</v>
      </c>
      <c r="R175" s="91">
        <f t="shared" si="56"/>
        <v>52477835.799999699</v>
      </c>
      <c r="S175" s="91">
        <f t="shared" si="56"/>
        <v>41468095</v>
      </c>
      <c r="T175" s="91">
        <f t="shared" si="56"/>
        <v>50804077.299980767</v>
      </c>
      <c r="U175" s="91">
        <f t="shared" si="56"/>
        <v>52689596.599985056</v>
      </c>
      <c r="V175" s="91">
        <f t="shared" si="56"/>
        <v>46917713.300006039</v>
      </c>
      <c r="W175" s="91">
        <f t="shared" si="56"/>
        <v>42910724.100000203</v>
      </c>
      <c r="X175" s="91">
        <f t="shared" si="56"/>
        <v>40865284.799997285</v>
      </c>
      <c r="Y175" s="91">
        <f t="shared" si="56"/>
        <v>40167450.79999876</v>
      </c>
      <c r="Z175" s="91"/>
      <c r="AA175" s="91"/>
      <c r="AB175" s="91"/>
      <c r="AC175" s="91">
        <f t="shared" si="54"/>
        <v>415450913.29996777</v>
      </c>
    </row>
    <row r="176" spans="1:29" ht="11.45" customHeight="1" x14ac:dyDescent="0.25">
      <c r="A176" s="49" t="s">
        <v>9</v>
      </c>
      <c r="B176" s="49" t="s">
        <v>24</v>
      </c>
      <c r="C176" s="92">
        <v>1854064.1</v>
      </c>
      <c r="D176" s="92">
        <v>2374096.1999999825</v>
      </c>
      <c r="E176" s="92">
        <v>2106683</v>
      </c>
      <c r="F176" s="92">
        <v>2128366</v>
      </c>
      <c r="G176" s="92">
        <v>2536077</v>
      </c>
      <c r="H176" s="92">
        <v>2539677</v>
      </c>
      <c r="I176" s="92">
        <v>2969139</v>
      </c>
      <c r="J176" s="92">
        <v>3056774</v>
      </c>
      <c r="K176" s="92">
        <v>10496711.299999993</v>
      </c>
      <c r="L176" s="92">
        <v>13353092.399999943</v>
      </c>
      <c r="M176" s="92">
        <v>25094364.599999882</v>
      </c>
      <c r="N176" s="92">
        <v>27314236.099999707</v>
      </c>
      <c r="O176" s="92">
        <v>27610773.199999601</v>
      </c>
      <c r="P176" s="93">
        <v>29515683.499999076</v>
      </c>
      <c r="Q176" s="93">
        <v>19963645.100000132</v>
      </c>
      <c r="R176" s="93">
        <v>18902776.60000008</v>
      </c>
      <c r="S176" s="93">
        <v>16218508</v>
      </c>
      <c r="T176" s="93">
        <v>17296559.600002039</v>
      </c>
      <c r="U176" s="93">
        <v>18076078.300000526</v>
      </c>
      <c r="V176" s="93">
        <v>16164566.600001538</v>
      </c>
      <c r="W176" s="93">
        <v>18091090.199995447</v>
      </c>
      <c r="X176" s="93">
        <v>19460267.799998872</v>
      </c>
      <c r="Y176" s="93">
        <v>19744890.79999489</v>
      </c>
      <c r="Z176" s="93"/>
      <c r="AA176" s="93"/>
      <c r="AB176" s="93"/>
      <c r="AC176" s="91">
        <f t="shared" si="54"/>
        <v>163918382.9999935</v>
      </c>
    </row>
    <row r="177" spans="1:29" ht="11.45" customHeight="1" x14ac:dyDescent="0.25">
      <c r="A177" s="49" t="s">
        <v>10</v>
      </c>
      <c r="B177" s="49" t="s">
        <v>25</v>
      </c>
      <c r="C177" s="92">
        <v>1474396.6</v>
      </c>
      <c r="D177" s="92">
        <v>1559092.8</v>
      </c>
      <c r="E177" s="92">
        <v>1365452</v>
      </c>
      <c r="F177" s="92">
        <v>1542369</v>
      </c>
      <c r="G177" s="92">
        <v>1484066</v>
      </c>
      <c r="H177" s="92">
        <v>1773087</v>
      </c>
      <c r="I177" s="92">
        <v>1736921</v>
      </c>
      <c r="J177" s="92">
        <v>1512653</v>
      </c>
      <c r="K177" s="92">
        <v>914304.29999999993</v>
      </c>
      <c r="L177" s="92">
        <v>1574855.2000000004</v>
      </c>
      <c r="M177" s="92">
        <v>2030398.2000000002</v>
      </c>
      <c r="N177" s="92">
        <v>2026151.0999999999</v>
      </c>
      <c r="O177" s="92">
        <v>2184087.1000000006</v>
      </c>
      <c r="P177" s="93">
        <v>2158232.3000000007</v>
      </c>
      <c r="Q177" s="93">
        <v>513571.29999999993</v>
      </c>
      <c r="R177" s="93">
        <v>556913.39999999991</v>
      </c>
      <c r="S177" s="93">
        <v>441223</v>
      </c>
      <c r="T177" s="93">
        <v>582864.90000000014</v>
      </c>
      <c r="U177" s="93">
        <v>688232.39999999979</v>
      </c>
      <c r="V177" s="93">
        <v>599413.39999999909</v>
      </c>
      <c r="W177" s="93">
        <v>803085.20000000251</v>
      </c>
      <c r="X177" s="93">
        <v>979836.20000000112</v>
      </c>
      <c r="Y177" s="93">
        <v>1145916.7000000002</v>
      </c>
      <c r="Z177" s="93"/>
      <c r="AA177" s="93"/>
      <c r="AB177" s="93"/>
      <c r="AC177" s="91">
        <f t="shared" si="54"/>
        <v>6311056.5000000028</v>
      </c>
    </row>
    <row r="178" spans="1:29" ht="11.45" customHeight="1" x14ac:dyDescent="0.25">
      <c r="A178" s="49" t="s">
        <v>11</v>
      </c>
      <c r="B178" s="49" t="s">
        <v>26</v>
      </c>
      <c r="C178" s="92">
        <v>10385881</v>
      </c>
      <c r="D178" s="92">
        <v>10722525.6</v>
      </c>
      <c r="E178" s="92">
        <v>10841256</v>
      </c>
      <c r="F178" s="92">
        <v>9444886</v>
      </c>
      <c r="G178" s="92">
        <v>8850354</v>
      </c>
      <c r="H178" s="92">
        <v>8234982</v>
      </c>
      <c r="I178" s="92">
        <v>10023061</v>
      </c>
      <c r="J178" s="92">
        <v>9090321</v>
      </c>
      <c r="K178" s="92">
        <v>1649662.3</v>
      </c>
      <c r="L178" s="92">
        <v>1463185</v>
      </c>
      <c r="M178" s="92">
        <v>617943.69999999995</v>
      </c>
      <c r="N178" s="92">
        <v>562926.1</v>
      </c>
      <c r="O178" s="92">
        <v>726244.7</v>
      </c>
      <c r="P178" s="93">
        <v>489324.6</v>
      </c>
      <c r="Q178" s="93">
        <v>379145</v>
      </c>
      <c r="R178" s="93">
        <v>404150.10000000003</v>
      </c>
      <c r="S178" s="93">
        <v>314195</v>
      </c>
      <c r="T178" s="93">
        <v>322227.7000000003</v>
      </c>
      <c r="U178" s="93">
        <v>378899.30000000034</v>
      </c>
      <c r="V178" s="93">
        <v>370827.39999999991</v>
      </c>
      <c r="W178" s="93">
        <v>604749.10000000009</v>
      </c>
      <c r="X178" s="93">
        <v>418669.3</v>
      </c>
      <c r="Y178" s="93">
        <v>528501.4</v>
      </c>
      <c r="Z178" s="93"/>
      <c r="AA178" s="93"/>
      <c r="AB178" s="93"/>
      <c r="AC178" s="91">
        <f t="shared" si="54"/>
        <v>3721364.3000000003</v>
      </c>
    </row>
    <row r="179" spans="1:29" ht="11.45" customHeight="1" x14ac:dyDescent="0.25">
      <c r="A179" s="50" t="s">
        <v>2</v>
      </c>
      <c r="B179" s="50"/>
      <c r="C179" s="96">
        <f>SUM(C176:C178)</f>
        <v>13714341.699999999</v>
      </c>
      <c r="D179" s="96">
        <f t="shared" ref="D179:Y179" si="57">SUM(D176:D178)</f>
        <v>14655714.599999983</v>
      </c>
      <c r="E179" s="96">
        <f t="shared" si="57"/>
        <v>14313391</v>
      </c>
      <c r="F179" s="96">
        <f t="shared" si="57"/>
        <v>13115621</v>
      </c>
      <c r="G179" s="96">
        <f t="shared" si="57"/>
        <v>12870497</v>
      </c>
      <c r="H179" s="96">
        <f t="shared" si="57"/>
        <v>12547746</v>
      </c>
      <c r="I179" s="96">
        <f t="shared" si="57"/>
        <v>14729121</v>
      </c>
      <c r="J179" s="96">
        <f t="shared" si="57"/>
        <v>13659748</v>
      </c>
      <c r="K179" s="96">
        <f t="shared" si="57"/>
        <v>13060677.899999995</v>
      </c>
      <c r="L179" s="96">
        <f t="shared" si="57"/>
        <v>16391132.599999944</v>
      </c>
      <c r="M179" s="96">
        <f t="shared" si="57"/>
        <v>27742706.499999881</v>
      </c>
      <c r="N179" s="96">
        <f t="shared" si="57"/>
        <v>29903313.29999971</v>
      </c>
      <c r="O179" s="96">
        <f t="shared" si="57"/>
        <v>30521104.999999601</v>
      </c>
      <c r="P179" s="91">
        <f t="shared" si="57"/>
        <v>32163240.399999078</v>
      </c>
      <c r="Q179" s="91">
        <f t="shared" si="57"/>
        <v>20856361.400000133</v>
      </c>
      <c r="R179" s="91">
        <f t="shared" si="57"/>
        <v>19863840.10000008</v>
      </c>
      <c r="S179" s="91">
        <f t="shared" si="57"/>
        <v>16973926</v>
      </c>
      <c r="T179" s="91">
        <f t="shared" si="57"/>
        <v>18201652.200002037</v>
      </c>
      <c r="U179" s="91">
        <f t="shared" si="57"/>
        <v>19143210.000000525</v>
      </c>
      <c r="V179" s="91">
        <f t="shared" si="57"/>
        <v>17134807.400001537</v>
      </c>
      <c r="W179" s="91">
        <f t="shared" si="57"/>
        <v>19498924.499995451</v>
      </c>
      <c r="X179" s="91">
        <f t="shared" si="57"/>
        <v>20858773.299998876</v>
      </c>
      <c r="Y179" s="91">
        <f t="shared" si="57"/>
        <v>21419308.899994887</v>
      </c>
      <c r="Z179" s="91"/>
      <c r="AA179" s="91"/>
      <c r="AB179" s="91"/>
      <c r="AC179" s="91">
        <f t="shared" si="54"/>
        <v>173950803.79999352</v>
      </c>
    </row>
    <row r="180" spans="1:29" ht="11.45" customHeight="1" x14ac:dyDescent="0.25">
      <c r="A180" s="49" t="s">
        <v>12</v>
      </c>
      <c r="B180" s="49" t="s">
        <v>27</v>
      </c>
      <c r="C180" s="92">
        <v>1259291.400000002</v>
      </c>
      <c r="D180" s="92">
        <v>1423852.3000000007</v>
      </c>
      <c r="E180" s="92">
        <v>1356586</v>
      </c>
      <c r="F180" s="92">
        <v>1346405</v>
      </c>
      <c r="G180" s="92">
        <v>1500458</v>
      </c>
      <c r="H180" s="92">
        <v>1610326</v>
      </c>
      <c r="I180" s="92">
        <v>1701468</v>
      </c>
      <c r="J180" s="92">
        <v>1445661</v>
      </c>
      <c r="K180" s="92">
        <v>6650861.0000000037</v>
      </c>
      <c r="L180" s="92">
        <v>9539807.8000000082</v>
      </c>
      <c r="M180" s="92">
        <v>18895248.20000004</v>
      </c>
      <c r="N180" s="92">
        <v>19902101.800000068</v>
      </c>
      <c r="O180" s="92">
        <v>19959536.300000153</v>
      </c>
      <c r="P180" s="93">
        <v>19667335.300000243</v>
      </c>
      <c r="Q180" s="93">
        <v>16370403.800000012</v>
      </c>
      <c r="R180" s="93">
        <v>14007584.000000002</v>
      </c>
      <c r="S180" s="93">
        <v>12771349</v>
      </c>
      <c r="T180" s="93">
        <v>14312785.699999915</v>
      </c>
      <c r="U180" s="93">
        <v>11607686.799999833</v>
      </c>
      <c r="V180" s="93">
        <v>10884668.200000199</v>
      </c>
      <c r="W180" s="93">
        <v>12863031.300000152</v>
      </c>
      <c r="X180" s="93">
        <v>13311573.600000057</v>
      </c>
      <c r="Y180" s="93">
        <v>17047712.400000066</v>
      </c>
      <c r="Z180" s="93"/>
      <c r="AA180" s="93"/>
      <c r="AB180" s="93"/>
      <c r="AC180" s="91">
        <f t="shared" si="54"/>
        <v>123176794.80000022</v>
      </c>
    </row>
    <row r="181" spans="1:29" ht="11.45" customHeight="1" x14ac:dyDescent="0.25">
      <c r="A181" s="49" t="s">
        <v>13</v>
      </c>
      <c r="B181" s="49" t="s">
        <v>28</v>
      </c>
      <c r="C181" s="92">
        <v>852615.3</v>
      </c>
      <c r="D181" s="92">
        <v>1253888.5</v>
      </c>
      <c r="E181" s="92">
        <v>867622</v>
      </c>
      <c r="F181" s="92">
        <v>741875</v>
      </c>
      <c r="G181" s="92">
        <v>731422</v>
      </c>
      <c r="H181" s="92">
        <v>1020856</v>
      </c>
      <c r="I181" s="92">
        <v>970476</v>
      </c>
      <c r="J181" s="92">
        <v>807747</v>
      </c>
      <c r="K181" s="92">
        <v>827666.6</v>
      </c>
      <c r="L181" s="92">
        <v>919150.89999999991</v>
      </c>
      <c r="M181" s="92">
        <v>689002.8</v>
      </c>
      <c r="N181" s="92">
        <v>672964.3</v>
      </c>
      <c r="O181" s="92">
        <v>662117.5</v>
      </c>
      <c r="P181" s="93">
        <v>818509.39999999967</v>
      </c>
      <c r="Q181" s="93">
        <v>486171.89999999956</v>
      </c>
      <c r="R181" s="93">
        <v>349893.7</v>
      </c>
      <c r="S181" s="93">
        <v>198836</v>
      </c>
      <c r="T181" s="93">
        <v>294198.99999999994</v>
      </c>
      <c r="U181" s="93">
        <v>211177.49999999977</v>
      </c>
      <c r="V181" s="93">
        <v>212840.60000000012</v>
      </c>
      <c r="W181" s="93">
        <v>353023.29999999946</v>
      </c>
      <c r="X181" s="93">
        <v>607076.4</v>
      </c>
      <c r="Y181" s="93">
        <v>688509.20000000112</v>
      </c>
      <c r="Z181" s="93"/>
      <c r="AA181" s="93"/>
      <c r="AB181" s="93"/>
      <c r="AC181" s="91">
        <f t="shared" si="54"/>
        <v>3401727.6</v>
      </c>
    </row>
    <row r="182" spans="1:29" ht="11.45" customHeight="1" x14ac:dyDescent="0.25">
      <c r="A182" s="49" t="s">
        <v>14</v>
      </c>
      <c r="B182" s="49" t="s">
        <v>29</v>
      </c>
      <c r="C182" s="92">
        <v>5560282</v>
      </c>
      <c r="D182" s="92">
        <v>6000518</v>
      </c>
      <c r="E182" s="92">
        <v>6349174</v>
      </c>
      <c r="F182" s="92">
        <v>5655660</v>
      </c>
      <c r="G182" s="92">
        <v>5110158</v>
      </c>
      <c r="H182" s="92">
        <v>5862847</v>
      </c>
      <c r="I182" s="92">
        <v>7332668</v>
      </c>
      <c r="J182" s="92">
        <v>5736372</v>
      </c>
      <c r="K182" s="92">
        <v>504084</v>
      </c>
      <c r="L182" s="92">
        <v>605059</v>
      </c>
      <c r="M182" s="92">
        <v>1207657</v>
      </c>
      <c r="N182" s="92">
        <v>1281721.3</v>
      </c>
      <c r="O182" s="92">
        <v>1263403.2</v>
      </c>
      <c r="P182" s="93">
        <v>1335023.2</v>
      </c>
      <c r="Q182" s="93">
        <v>1104369.8999999999</v>
      </c>
      <c r="R182" s="93">
        <v>1003801</v>
      </c>
      <c r="S182" s="93">
        <v>931084</v>
      </c>
      <c r="T182" s="93">
        <v>870078.5</v>
      </c>
      <c r="U182" s="93">
        <v>873038.90000000014</v>
      </c>
      <c r="V182" s="93">
        <v>867513.49999999965</v>
      </c>
      <c r="W182" s="93">
        <v>885503.79999999946</v>
      </c>
      <c r="X182" s="93">
        <v>869939.9</v>
      </c>
      <c r="Y182" s="93">
        <v>821997.8</v>
      </c>
      <c r="Z182" s="93"/>
      <c r="AA182" s="93"/>
      <c r="AB182" s="93"/>
      <c r="AC182" s="91">
        <f t="shared" si="54"/>
        <v>8227327.2999999998</v>
      </c>
    </row>
    <row r="183" spans="1:29" ht="11.45" customHeight="1" x14ac:dyDescent="0.25">
      <c r="A183" s="50" t="s">
        <v>2</v>
      </c>
      <c r="B183" s="50"/>
      <c r="C183" s="96">
        <f>SUM(C180:C182)</f>
        <v>7672188.700000002</v>
      </c>
      <c r="D183" s="96">
        <f t="shared" ref="D183:Y183" si="58">SUM(D180:D182)</f>
        <v>8678258.8000000007</v>
      </c>
      <c r="E183" s="96">
        <f t="shared" si="58"/>
        <v>8573382</v>
      </c>
      <c r="F183" s="96">
        <f t="shared" si="58"/>
        <v>7743940</v>
      </c>
      <c r="G183" s="96">
        <f t="shared" si="58"/>
        <v>7342038</v>
      </c>
      <c r="H183" s="96">
        <f t="shared" si="58"/>
        <v>8494029</v>
      </c>
      <c r="I183" s="96">
        <f t="shared" si="58"/>
        <v>10004612</v>
      </c>
      <c r="J183" s="96">
        <f t="shared" si="58"/>
        <v>7989780</v>
      </c>
      <c r="K183" s="96">
        <f t="shared" si="58"/>
        <v>7982611.6000000034</v>
      </c>
      <c r="L183" s="96">
        <f t="shared" si="58"/>
        <v>11064017.700000009</v>
      </c>
      <c r="M183" s="96">
        <f t="shared" si="58"/>
        <v>20791908.000000041</v>
      </c>
      <c r="N183" s="96">
        <f t="shared" si="58"/>
        <v>21856787.400000069</v>
      </c>
      <c r="O183" s="96">
        <f t="shared" si="58"/>
        <v>21885057.000000153</v>
      </c>
      <c r="P183" s="91">
        <f t="shared" si="58"/>
        <v>21820867.900000241</v>
      </c>
      <c r="Q183" s="91">
        <f t="shared" si="58"/>
        <v>17960945.600000009</v>
      </c>
      <c r="R183" s="91">
        <f t="shared" si="58"/>
        <v>15361278.700000001</v>
      </c>
      <c r="S183" s="91">
        <f t="shared" si="58"/>
        <v>13901269</v>
      </c>
      <c r="T183" s="91">
        <f t="shared" si="58"/>
        <v>15477063.199999915</v>
      </c>
      <c r="U183" s="91">
        <f t="shared" si="58"/>
        <v>12691903.199999833</v>
      </c>
      <c r="V183" s="91">
        <f t="shared" si="58"/>
        <v>11965022.300000198</v>
      </c>
      <c r="W183" s="91">
        <f t="shared" si="58"/>
        <v>14101558.400000149</v>
      </c>
      <c r="X183" s="91">
        <f t="shared" si="58"/>
        <v>14788589.900000058</v>
      </c>
      <c r="Y183" s="91">
        <f t="shared" si="58"/>
        <v>18558219.400000069</v>
      </c>
      <c r="Z183" s="91"/>
      <c r="AA183" s="91"/>
      <c r="AB183" s="91"/>
      <c r="AC183" s="91">
        <f t="shared" si="54"/>
        <v>134805849.70000026</v>
      </c>
    </row>
    <row r="184" spans="1:29" ht="11.45" customHeight="1" x14ac:dyDescent="0.25">
      <c r="A184" s="49" t="s">
        <v>15</v>
      </c>
      <c r="B184" s="49" t="s">
        <v>30</v>
      </c>
      <c r="C184" s="92">
        <v>2296398.800000051</v>
      </c>
      <c r="D184" s="92">
        <v>2673209.5300000329</v>
      </c>
      <c r="E184" s="92">
        <v>2442533</v>
      </c>
      <c r="F184" s="92">
        <v>2593457</v>
      </c>
      <c r="G184" s="92">
        <v>3307350</v>
      </c>
      <c r="H184" s="92">
        <v>3352775</v>
      </c>
      <c r="I184" s="92">
        <v>4219805</v>
      </c>
      <c r="J184" s="92">
        <v>4243451</v>
      </c>
      <c r="K184" s="92">
        <v>17089726.799999874</v>
      </c>
      <c r="L184" s="92">
        <v>18017363.699999999</v>
      </c>
      <c r="M184" s="92">
        <v>4639486.1000000006</v>
      </c>
      <c r="N184" s="92">
        <v>5638552.2999999998</v>
      </c>
      <c r="O184" s="92">
        <v>5597713.1999999946</v>
      </c>
      <c r="P184" s="93">
        <v>5764279.0999999959</v>
      </c>
      <c r="Q184" s="93">
        <v>12888751.399999999</v>
      </c>
      <c r="R184" s="93">
        <v>5950069.8999999966</v>
      </c>
      <c r="S184" s="93">
        <v>6238358</v>
      </c>
      <c r="T184" s="93">
        <v>6820401.5999997845</v>
      </c>
      <c r="U184" s="93">
        <v>5627477.7999998583</v>
      </c>
      <c r="V184" s="93">
        <v>4740201.5999998115</v>
      </c>
      <c r="W184" s="93">
        <v>6592024.600000158</v>
      </c>
      <c r="X184" s="93">
        <v>5949132.1000000583</v>
      </c>
      <c r="Y184" s="93">
        <v>8018985.100000049</v>
      </c>
      <c r="Z184" s="93"/>
      <c r="AA184" s="93"/>
      <c r="AB184" s="93"/>
      <c r="AC184" s="91">
        <f t="shared" si="54"/>
        <v>62825402.099999711</v>
      </c>
    </row>
    <row r="185" spans="1:29" ht="11.45" customHeight="1" x14ac:dyDescent="0.25">
      <c r="A185" s="49" t="s">
        <v>16</v>
      </c>
      <c r="B185" s="49" t="s">
        <v>31</v>
      </c>
      <c r="C185" s="92">
        <v>663625.09999999986</v>
      </c>
      <c r="D185" s="92">
        <v>923457.99999999988</v>
      </c>
      <c r="E185" s="92">
        <v>428982</v>
      </c>
      <c r="F185" s="92">
        <v>419857</v>
      </c>
      <c r="G185" s="92">
        <v>506731</v>
      </c>
      <c r="H185" s="92">
        <v>738762</v>
      </c>
      <c r="I185" s="92">
        <v>1085782</v>
      </c>
      <c r="J185" s="92">
        <v>915961</v>
      </c>
      <c r="K185" s="92">
        <v>1091990</v>
      </c>
      <c r="L185" s="92">
        <v>506257.1</v>
      </c>
      <c r="M185" s="92">
        <v>142053.5</v>
      </c>
      <c r="N185" s="92">
        <v>150718.6</v>
      </c>
      <c r="O185" s="92">
        <v>269667.59999999998</v>
      </c>
      <c r="P185" s="93">
        <v>158821.6</v>
      </c>
      <c r="Q185" s="93">
        <v>391171.79999999981</v>
      </c>
      <c r="R185" s="93">
        <v>175052.9</v>
      </c>
      <c r="S185" s="93">
        <v>285955</v>
      </c>
      <c r="T185" s="93">
        <v>201916.90000000026</v>
      </c>
      <c r="U185" s="93">
        <v>277979.80000000005</v>
      </c>
      <c r="V185" s="93">
        <v>231314.40000000011</v>
      </c>
      <c r="W185" s="93">
        <v>408522.7000000003</v>
      </c>
      <c r="X185" s="93">
        <v>518528.6</v>
      </c>
      <c r="Y185" s="93">
        <v>664760.4</v>
      </c>
      <c r="Z185" s="93"/>
      <c r="AA185" s="93"/>
      <c r="AB185" s="93"/>
      <c r="AC185" s="91">
        <f t="shared" si="54"/>
        <v>3155202.5000000005</v>
      </c>
    </row>
    <row r="186" spans="1:29" ht="11.45" customHeight="1" x14ac:dyDescent="0.25">
      <c r="A186" s="49" t="s">
        <v>17</v>
      </c>
      <c r="B186" s="49" t="s">
        <v>32</v>
      </c>
      <c r="C186" s="92">
        <v>11958334.5</v>
      </c>
      <c r="D186" s="92">
        <v>11520664.9</v>
      </c>
      <c r="E186" s="92">
        <v>11947635</v>
      </c>
      <c r="F186" s="92">
        <v>12262096</v>
      </c>
      <c r="G186" s="92">
        <v>11213879</v>
      </c>
      <c r="H186" s="92">
        <v>11358931</v>
      </c>
      <c r="I186" s="92">
        <v>16130362</v>
      </c>
      <c r="J186" s="92">
        <v>12913760</v>
      </c>
      <c r="K186" s="92">
        <v>401393.6</v>
      </c>
      <c r="L186" s="92">
        <v>385576</v>
      </c>
      <c r="M186" s="92">
        <v>313916</v>
      </c>
      <c r="N186" s="92">
        <v>149192.79999999999</v>
      </c>
      <c r="O186" s="92">
        <v>163316</v>
      </c>
      <c r="P186" s="93">
        <v>130726.5</v>
      </c>
      <c r="Q186" s="93">
        <v>712981.99999999942</v>
      </c>
      <c r="R186" s="93">
        <v>177504.5</v>
      </c>
      <c r="S186" s="93">
        <v>167412</v>
      </c>
      <c r="T186" s="93">
        <v>271280.29999999993</v>
      </c>
      <c r="U186" s="93">
        <v>180137.89999999997</v>
      </c>
      <c r="V186" s="93">
        <v>218222.40000000002</v>
      </c>
      <c r="W186" s="93">
        <v>215989.39999999997</v>
      </c>
      <c r="X186" s="93">
        <v>208423.6</v>
      </c>
      <c r="Y186" s="93">
        <v>243284.19999999998</v>
      </c>
      <c r="Z186" s="93"/>
      <c r="AA186" s="93"/>
      <c r="AB186" s="93"/>
      <c r="AC186" s="91">
        <f t="shared" si="54"/>
        <v>2395236.2999999993</v>
      </c>
    </row>
    <row r="187" spans="1:29" ht="11.45" customHeight="1" x14ac:dyDescent="0.25">
      <c r="A187" s="50" t="s">
        <v>2</v>
      </c>
      <c r="B187" s="50"/>
      <c r="C187" s="96">
        <f>SUM(C184:C186)</f>
        <v>14918358.400000051</v>
      </c>
      <c r="D187" s="96">
        <f t="shared" ref="D187:Y187" si="59">SUM(D184:D186)</f>
        <v>15117332.430000033</v>
      </c>
      <c r="E187" s="96">
        <f t="shared" si="59"/>
        <v>14819150</v>
      </c>
      <c r="F187" s="96">
        <f t="shared" si="59"/>
        <v>15275410</v>
      </c>
      <c r="G187" s="96">
        <f t="shared" si="59"/>
        <v>15027960</v>
      </c>
      <c r="H187" s="96">
        <f t="shared" si="59"/>
        <v>15450468</v>
      </c>
      <c r="I187" s="96">
        <f t="shared" si="59"/>
        <v>21435949</v>
      </c>
      <c r="J187" s="96">
        <f t="shared" si="59"/>
        <v>18073172</v>
      </c>
      <c r="K187" s="96">
        <f t="shared" si="59"/>
        <v>18583110.399999876</v>
      </c>
      <c r="L187" s="96">
        <f t="shared" si="59"/>
        <v>18909196.800000001</v>
      </c>
      <c r="M187" s="96">
        <f t="shared" si="59"/>
        <v>5095455.6000000006</v>
      </c>
      <c r="N187" s="96">
        <f t="shared" si="59"/>
        <v>5938463.6999999993</v>
      </c>
      <c r="O187" s="96">
        <f t="shared" si="59"/>
        <v>6030696.7999999942</v>
      </c>
      <c r="P187" s="91">
        <f t="shared" si="59"/>
        <v>6053827.1999999955</v>
      </c>
      <c r="Q187" s="91">
        <f t="shared" si="59"/>
        <v>13992905.199999999</v>
      </c>
      <c r="R187" s="91">
        <f t="shared" si="59"/>
        <v>6302627.299999997</v>
      </c>
      <c r="S187" s="91">
        <f t="shared" si="59"/>
        <v>6691725</v>
      </c>
      <c r="T187" s="91">
        <f t="shared" si="59"/>
        <v>7293598.7999997847</v>
      </c>
      <c r="U187" s="91">
        <f t="shared" si="59"/>
        <v>6085595.4999998584</v>
      </c>
      <c r="V187" s="91">
        <f t="shared" si="59"/>
        <v>5189738.3999998122</v>
      </c>
      <c r="W187" s="91">
        <f t="shared" si="59"/>
        <v>7216536.7000001585</v>
      </c>
      <c r="X187" s="91">
        <f t="shared" si="59"/>
        <v>6676084.3000000576</v>
      </c>
      <c r="Y187" s="91">
        <f t="shared" si="59"/>
        <v>8927029.7000000477</v>
      </c>
      <c r="Z187" s="91"/>
      <c r="AA187" s="91"/>
      <c r="AB187" s="91"/>
      <c r="AC187" s="91">
        <f t="shared" si="54"/>
        <v>68375840.899999708</v>
      </c>
    </row>
    <row r="188" spans="1:29" ht="11.45" customHeight="1" x14ac:dyDescent="0.25">
      <c r="A188" s="49" t="s">
        <v>18</v>
      </c>
      <c r="B188" s="49" t="s">
        <v>33</v>
      </c>
      <c r="C188" s="92">
        <v>2296398.800000051</v>
      </c>
      <c r="D188" s="92">
        <v>2673209.5300000329</v>
      </c>
      <c r="E188" s="92">
        <v>2442533</v>
      </c>
      <c r="F188" s="92">
        <v>2593457</v>
      </c>
      <c r="G188" s="92">
        <v>3307350</v>
      </c>
      <c r="H188" s="92">
        <v>3352775</v>
      </c>
      <c r="I188" s="92">
        <v>4219805</v>
      </c>
      <c r="J188" s="92">
        <v>4243451</v>
      </c>
      <c r="K188" s="92">
        <v>10808068.000000009</v>
      </c>
      <c r="L188" s="92">
        <v>10986696.9</v>
      </c>
      <c r="M188" s="92">
        <v>1769877.7</v>
      </c>
      <c r="N188" s="92">
        <v>1674333</v>
      </c>
      <c r="O188" s="92">
        <v>1939476.7</v>
      </c>
      <c r="P188" s="93">
        <v>2253387.2999999998</v>
      </c>
      <c r="Q188" s="93">
        <v>2416217</v>
      </c>
      <c r="R188" s="93">
        <v>2302424.7000000002</v>
      </c>
      <c r="S188" s="93">
        <v>2293947</v>
      </c>
      <c r="T188" s="93">
        <v>1369094.6999999969</v>
      </c>
      <c r="U188" s="93">
        <v>1236443.6999999976</v>
      </c>
      <c r="V188" s="93">
        <v>904402.39999999921</v>
      </c>
      <c r="W188" s="93">
        <v>763974.09999999951</v>
      </c>
      <c r="X188" s="93">
        <v>697196.00000000012</v>
      </c>
      <c r="Y188" s="93">
        <v>671128.1</v>
      </c>
      <c r="Z188" s="93"/>
      <c r="AA188" s="93"/>
      <c r="AB188" s="93"/>
      <c r="AC188" s="91">
        <f t="shared" si="54"/>
        <v>12654827.699999992</v>
      </c>
    </row>
    <row r="189" spans="1:29" ht="11.45" customHeight="1" x14ac:dyDescent="0.25">
      <c r="A189" s="49" t="s">
        <v>19</v>
      </c>
      <c r="B189" s="49" t="s">
        <v>34</v>
      </c>
      <c r="C189" s="92">
        <v>257976</v>
      </c>
      <c r="D189" s="92">
        <v>343801.80000000005</v>
      </c>
      <c r="E189" s="92">
        <v>193594</v>
      </c>
      <c r="F189" s="92">
        <v>298813</v>
      </c>
      <c r="G189" s="92">
        <v>216711</v>
      </c>
      <c r="H189" s="92">
        <v>292063</v>
      </c>
      <c r="I189" s="92">
        <v>346326</v>
      </c>
      <c r="J189" s="92">
        <v>345097</v>
      </c>
      <c r="K189" s="92">
        <v>586177.29999999993</v>
      </c>
      <c r="L189" s="92">
        <v>504614.9</v>
      </c>
      <c r="M189" s="92">
        <v>76925</v>
      </c>
      <c r="N189" s="92">
        <v>100130</v>
      </c>
      <c r="O189" s="92">
        <v>125200</v>
      </c>
      <c r="P189" s="93">
        <v>144363.79999999999</v>
      </c>
      <c r="Q189" s="93">
        <v>97679</v>
      </c>
      <c r="R189" s="93">
        <v>72528.2</v>
      </c>
      <c r="S189" s="93">
        <v>70153</v>
      </c>
      <c r="T189" s="93">
        <v>68225.600000000006</v>
      </c>
      <c r="U189" s="93">
        <v>50157.100000000006</v>
      </c>
      <c r="V189" s="93">
        <v>35807.4</v>
      </c>
      <c r="W189" s="93">
        <v>12164.099999999999</v>
      </c>
      <c r="X189" s="93">
        <v>12337</v>
      </c>
      <c r="Y189" s="93">
        <v>11066.8</v>
      </c>
      <c r="Z189" s="93"/>
      <c r="AA189" s="93"/>
      <c r="AB189" s="93"/>
      <c r="AC189" s="91">
        <f t="shared" si="54"/>
        <v>430118.2</v>
      </c>
    </row>
    <row r="190" spans="1:29" ht="11.45" customHeight="1" x14ac:dyDescent="0.25">
      <c r="A190" s="49" t="s">
        <v>20</v>
      </c>
      <c r="B190" s="49" t="s">
        <v>35</v>
      </c>
      <c r="C190" s="92">
        <v>7759354.5</v>
      </c>
      <c r="D190" s="92">
        <v>8375790.9000000004</v>
      </c>
      <c r="E190" s="92">
        <v>8174418</v>
      </c>
      <c r="F190" s="92">
        <v>8104155</v>
      </c>
      <c r="G190" s="92">
        <v>9316420</v>
      </c>
      <c r="H190" s="92">
        <v>8999590</v>
      </c>
      <c r="I190" s="92">
        <v>12442701</v>
      </c>
      <c r="J190" s="92">
        <v>11076410</v>
      </c>
      <c r="K190" s="92">
        <v>205179</v>
      </c>
      <c r="L190" s="92">
        <v>321435</v>
      </c>
      <c r="M190" s="92">
        <v>15172</v>
      </c>
      <c r="N190" s="92">
        <v>9001</v>
      </c>
      <c r="O190" s="92">
        <v>8546</v>
      </c>
      <c r="P190" s="93">
        <v>7260</v>
      </c>
      <c r="Q190" s="93">
        <v>13790</v>
      </c>
      <c r="R190" s="93">
        <v>19749.100000000002</v>
      </c>
      <c r="S190" s="93">
        <v>14420</v>
      </c>
      <c r="T190" s="93">
        <v>16307.7</v>
      </c>
      <c r="U190" s="93">
        <v>16825.599999999999</v>
      </c>
      <c r="V190" s="93">
        <v>6724.8000000000011</v>
      </c>
      <c r="W190" s="93">
        <v>4525.8000000000011</v>
      </c>
      <c r="X190" s="93">
        <v>300</v>
      </c>
      <c r="Y190" s="93">
        <v>333</v>
      </c>
      <c r="Z190" s="93"/>
      <c r="AA190" s="93"/>
      <c r="AB190" s="93"/>
      <c r="AC190" s="91">
        <f t="shared" si="54"/>
        <v>92976</v>
      </c>
    </row>
    <row r="191" spans="1:29" ht="11.45" customHeight="1" x14ac:dyDescent="0.25">
      <c r="A191" s="50" t="s">
        <v>2</v>
      </c>
      <c r="B191" s="50"/>
      <c r="C191" s="91">
        <f t="shared" ref="C191:Y191" si="60">SUM(C188:C190)</f>
        <v>10313729.300000051</v>
      </c>
      <c r="D191" s="91">
        <f t="shared" si="60"/>
        <v>11392802.230000034</v>
      </c>
      <c r="E191" s="91">
        <f t="shared" si="60"/>
        <v>10810545</v>
      </c>
      <c r="F191" s="91">
        <f t="shared" si="60"/>
        <v>10996425</v>
      </c>
      <c r="G191" s="91">
        <f t="shared" si="60"/>
        <v>12840481</v>
      </c>
      <c r="H191" s="91">
        <f t="shared" si="60"/>
        <v>12644428</v>
      </c>
      <c r="I191" s="91">
        <f t="shared" si="60"/>
        <v>17008832</v>
      </c>
      <c r="J191" s="91">
        <f t="shared" si="60"/>
        <v>15664958</v>
      </c>
      <c r="K191" s="91">
        <f t="shared" si="60"/>
        <v>11599424.30000001</v>
      </c>
      <c r="L191" s="91">
        <f t="shared" si="60"/>
        <v>11812746.800000001</v>
      </c>
      <c r="M191" s="91">
        <f t="shared" si="60"/>
        <v>1861974.7</v>
      </c>
      <c r="N191" s="91">
        <f t="shared" si="60"/>
        <v>1783464</v>
      </c>
      <c r="O191" s="96">
        <f t="shared" si="60"/>
        <v>2073222.7</v>
      </c>
      <c r="P191" s="91">
        <f t="shared" si="60"/>
        <v>2405011.0999999996</v>
      </c>
      <c r="Q191" s="91">
        <f t="shared" si="60"/>
        <v>2527686</v>
      </c>
      <c r="R191" s="91">
        <f t="shared" si="60"/>
        <v>2394702.0000000005</v>
      </c>
      <c r="S191" s="91">
        <f t="shared" si="60"/>
        <v>2378520</v>
      </c>
      <c r="T191" s="91">
        <f t="shared" si="60"/>
        <v>1453627.999999997</v>
      </c>
      <c r="U191" s="91">
        <f t="shared" si="60"/>
        <v>1303426.3999999978</v>
      </c>
      <c r="V191" s="91">
        <f t="shared" si="60"/>
        <v>946934.59999999928</v>
      </c>
      <c r="W191" s="91">
        <f t="shared" si="60"/>
        <v>780663.99999999953</v>
      </c>
      <c r="X191" s="91">
        <f t="shared" si="60"/>
        <v>709833.00000000012</v>
      </c>
      <c r="Y191" s="91">
        <f t="shared" si="60"/>
        <v>682527.9</v>
      </c>
      <c r="Z191" s="91"/>
      <c r="AA191" s="91"/>
      <c r="AB191" s="91"/>
      <c r="AC191" s="91">
        <f t="shared" si="54"/>
        <v>13177921.899999995</v>
      </c>
    </row>
    <row r="192" spans="1:29" ht="11.45" customHeight="1" x14ac:dyDescent="0.25">
      <c r="A192" s="50" t="s">
        <v>4</v>
      </c>
      <c r="B192" s="50"/>
      <c r="C192" s="91">
        <f t="shared" ref="C192:Y192" si="61">C171+C175+C179+C183+C187+C191</f>
        <v>68850632.90000008</v>
      </c>
      <c r="D192" s="91">
        <f t="shared" si="61"/>
        <v>73760695.260000005</v>
      </c>
      <c r="E192" s="91">
        <f t="shared" si="61"/>
        <v>71552084</v>
      </c>
      <c r="F192" s="91">
        <f t="shared" si="61"/>
        <v>67814035</v>
      </c>
      <c r="G192" s="91">
        <f t="shared" si="61"/>
        <v>70050980</v>
      </c>
      <c r="H192" s="91">
        <f t="shared" si="61"/>
        <v>73373341</v>
      </c>
      <c r="I192" s="91">
        <f t="shared" si="61"/>
        <v>91070150</v>
      </c>
      <c r="J192" s="91">
        <f t="shared" si="61"/>
        <v>81485295</v>
      </c>
      <c r="K192" s="91">
        <f t="shared" si="61"/>
        <v>78103085.999999896</v>
      </c>
      <c r="L192" s="91">
        <f t="shared" si="61"/>
        <v>88349782.100000024</v>
      </c>
      <c r="M192" s="91">
        <f t="shared" si="61"/>
        <v>84411300.999999866</v>
      </c>
      <c r="N192" s="91">
        <f t="shared" si="61"/>
        <v>86856399.999999627</v>
      </c>
      <c r="O192" s="96">
        <f t="shared" si="61"/>
        <v>89933625.199999452</v>
      </c>
      <c r="P192" s="91">
        <f t="shared" si="61"/>
        <v>92902872.399998605</v>
      </c>
      <c r="Q192" s="91">
        <f t="shared" si="61"/>
        <v>102719040.10000011</v>
      </c>
      <c r="R192" s="91">
        <f t="shared" si="61"/>
        <v>96400283.899999782</v>
      </c>
      <c r="S192" s="91">
        <f t="shared" si="61"/>
        <v>81644769</v>
      </c>
      <c r="T192" s="91">
        <f t="shared" si="61"/>
        <v>93436155.499982506</v>
      </c>
      <c r="U192" s="91">
        <f t="shared" si="61"/>
        <v>91915545.799985275</v>
      </c>
      <c r="V192" s="91">
        <f t="shared" si="61"/>
        <v>82154216.000007585</v>
      </c>
      <c r="W192" s="91">
        <f t="shared" si="61"/>
        <v>84508640.299995959</v>
      </c>
      <c r="X192" s="91">
        <f t="shared" si="61"/>
        <v>83899215.299996272</v>
      </c>
      <c r="Y192" s="91">
        <f t="shared" si="61"/>
        <v>89755186.699993774</v>
      </c>
      <c r="Z192" s="91"/>
      <c r="AA192" s="91"/>
      <c r="AB192" s="91"/>
      <c r="AC192" s="91">
        <f t="shared" si="54"/>
        <v>806433052.59996128</v>
      </c>
    </row>
    <row r="195" spans="1:29" ht="11.45" customHeight="1" x14ac:dyDescent="0.25">
      <c r="A195" s="222" t="s">
        <v>101</v>
      </c>
      <c r="B195" s="222"/>
      <c r="C195" s="72" t="s">
        <v>102</v>
      </c>
      <c r="D195" s="72" t="s">
        <v>102</v>
      </c>
      <c r="E195" s="72" t="s">
        <v>102</v>
      </c>
      <c r="F195" s="72" t="s">
        <v>102</v>
      </c>
      <c r="G195" s="72" t="s">
        <v>102</v>
      </c>
      <c r="H195" s="72" t="s">
        <v>102</v>
      </c>
      <c r="I195" s="72" t="s">
        <v>102</v>
      </c>
      <c r="J195" s="72" t="s">
        <v>102</v>
      </c>
      <c r="K195" s="72" t="s">
        <v>102</v>
      </c>
      <c r="L195" s="72" t="s">
        <v>102</v>
      </c>
      <c r="M195" s="72" t="s">
        <v>102</v>
      </c>
      <c r="N195" s="72" t="s">
        <v>102</v>
      </c>
      <c r="O195" s="72" t="s">
        <v>102</v>
      </c>
      <c r="P195" s="72" t="s">
        <v>102</v>
      </c>
      <c r="Q195" s="72" t="s">
        <v>102</v>
      </c>
      <c r="R195" s="72" t="s">
        <v>102</v>
      </c>
      <c r="S195" s="72" t="s">
        <v>102</v>
      </c>
      <c r="T195" s="72" t="s">
        <v>102</v>
      </c>
      <c r="U195" s="72" t="s">
        <v>102</v>
      </c>
      <c r="V195" s="72" t="s">
        <v>102</v>
      </c>
      <c r="W195" s="72" t="s">
        <v>102</v>
      </c>
      <c r="X195" s="72" t="s">
        <v>102</v>
      </c>
      <c r="Y195" s="72" t="s">
        <v>102</v>
      </c>
      <c r="Z195" s="72" t="s">
        <v>102</v>
      </c>
      <c r="AA195" s="72" t="s">
        <v>102</v>
      </c>
      <c r="AB195" s="72" t="s">
        <v>102</v>
      </c>
      <c r="AC195" s="72" t="s">
        <v>102</v>
      </c>
    </row>
    <row r="196" spans="1:29" ht="11.25" customHeight="1" x14ac:dyDescent="0.25">
      <c r="A196" s="99" t="s">
        <v>37</v>
      </c>
      <c r="B196" s="99" t="s">
        <v>36</v>
      </c>
      <c r="C196" s="75">
        <v>44136</v>
      </c>
      <c r="D196" s="75">
        <v>44166</v>
      </c>
      <c r="E196" s="75">
        <v>44197</v>
      </c>
      <c r="F196" s="75">
        <v>44228</v>
      </c>
      <c r="G196" s="75">
        <v>44256</v>
      </c>
      <c r="H196" s="75">
        <v>44287</v>
      </c>
      <c r="I196" s="75">
        <v>44317</v>
      </c>
      <c r="J196" s="75">
        <v>44348</v>
      </c>
      <c r="K196" s="75">
        <v>44378</v>
      </c>
      <c r="L196" s="75">
        <v>44409</v>
      </c>
      <c r="M196" s="75">
        <v>44440</v>
      </c>
      <c r="N196" s="75">
        <v>44470</v>
      </c>
      <c r="O196" s="75">
        <v>44501</v>
      </c>
      <c r="P196" s="75">
        <v>44531</v>
      </c>
      <c r="Q196" s="75">
        <v>44562</v>
      </c>
      <c r="R196" s="75">
        <v>44593</v>
      </c>
      <c r="S196" s="75">
        <v>44621</v>
      </c>
      <c r="T196" s="75">
        <v>44652</v>
      </c>
      <c r="U196" s="75">
        <v>44682</v>
      </c>
      <c r="V196" s="75">
        <v>44713</v>
      </c>
      <c r="W196" s="75">
        <v>44743</v>
      </c>
      <c r="X196" s="75">
        <v>44774</v>
      </c>
      <c r="Y196" s="75">
        <v>44805</v>
      </c>
      <c r="Z196" s="75">
        <v>44835</v>
      </c>
      <c r="AA196" s="75">
        <v>44866</v>
      </c>
      <c r="AB196" s="75">
        <v>44896</v>
      </c>
      <c r="AC196" s="103">
        <f>AC2</f>
        <v>2022</v>
      </c>
    </row>
    <row r="197" spans="1:29" ht="11.45" customHeight="1" x14ac:dyDescent="0.25">
      <c r="A197" s="49" t="s">
        <v>3</v>
      </c>
      <c r="B197" s="49" t="s">
        <v>3</v>
      </c>
      <c r="C197" s="92">
        <v>732098.55</v>
      </c>
      <c r="D197" s="92">
        <v>728784</v>
      </c>
      <c r="E197" s="92">
        <v>1506458.1599999997</v>
      </c>
      <c r="F197" s="92">
        <v>1106302.9500000002</v>
      </c>
      <c r="G197" s="92">
        <v>1048913.44</v>
      </c>
      <c r="H197" s="92">
        <v>85347.51</v>
      </c>
      <c r="I197" s="92">
        <v>105517.08</v>
      </c>
      <c r="J197" s="92">
        <v>95342.85000000002</v>
      </c>
      <c r="K197" s="92">
        <v>114025.34</v>
      </c>
      <c r="L197" s="92">
        <v>118268.72</v>
      </c>
      <c r="M197" s="92">
        <v>120482.17</v>
      </c>
      <c r="N197" s="93">
        <v>125787.95</v>
      </c>
      <c r="O197" s="93">
        <v>97538.240000000005</v>
      </c>
      <c r="P197" s="93">
        <v>98202.95</v>
      </c>
      <c r="Q197" s="93">
        <v>195.62</v>
      </c>
      <c r="R197" s="93">
        <v>2302.25</v>
      </c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1">
        <f t="shared" ref="AC197:AC219" si="62">IF(AC$2=2020,SUM(C197:D197),IF(AC$2=2021,SUM(E197:P197), IF(AC$2=2022,SUM(Q197:AB197))))</f>
        <v>2497.87</v>
      </c>
    </row>
    <row r="198" spans="1:29" ht="11.45" customHeight="1" x14ac:dyDescent="0.25">
      <c r="A198" s="50" t="s">
        <v>2</v>
      </c>
      <c r="B198" s="50"/>
      <c r="C198" s="96">
        <f>C197</f>
        <v>732098.55</v>
      </c>
      <c r="D198" s="96">
        <f>D197</f>
        <v>728784</v>
      </c>
      <c r="E198" s="96">
        <f t="shared" ref="E198:Y198" si="63">E197</f>
        <v>1506458.1599999997</v>
      </c>
      <c r="F198" s="96">
        <f t="shared" si="63"/>
        <v>1106302.9500000002</v>
      </c>
      <c r="G198" s="96">
        <f t="shared" si="63"/>
        <v>1048913.44</v>
      </c>
      <c r="H198" s="96">
        <f t="shared" si="63"/>
        <v>85347.51</v>
      </c>
      <c r="I198" s="96">
        <f t="shared" si="63"/>
        <v>105517.08</v>
      </c>
      <c r="J198" s="96">
        <f t="shared" si="63"/>
        <v>95342.85000000002</v>
      </c>
      <c r="K198" s="96">
        <f t="shared" si="63"/>
        <v>114025.34</v>
      </c>
      <c r="L198" s="96">
        <f t="shared" si="63"/>
        <v>118268.72</v>
      </c>
      <c r="M198" s="96">
        <f t="shared" si="63"/>
        <v>120482.17</v>
      </c>
      <c r="N198" s="95">
        <f t="shared" si="63"/>
        <v>125787.95</v>
      </c>
      <c r="O198" s="95">
        <f t="shared" si="63"/>
        <v>97538.240000000005</v>
      </c>
      <c r="P198" s="95">
        <f t="shared" si="63"/>
        <v>98202.95</v>
      </c>
      <c r="Q198" s="95">
        <f t="shared" si="63"/>
        <v>195.62</v>
      </c>
      <c r="R198" s="95">
        <f t="shared" si="63"/>
        <v>2302.25</v>
      </c>
      <c r="S198" s="95">
        <f t="shared" si="63"/>
        <v>0</v>
      </c>
      <c r="T198" s="95">
        <f t="shared" si="63"/>
        <v>0</v>
      </c>
      <c r="U198" s="95">
        <f t="shared" si="63"/>
        <v>0</v>
      </c>
      <c r="V198" s="95">
        <f t="shared" si="63"/>
        <v>0</v>
      </c>
      <c r="W198" s="95">
        <f t="shared" si="63"/>
        <v>0</v>
      </c>
      <c r="X198" s="95">
        <f t="shared" si="63"/>
        <v>0</v>
      </c>
      <c r="Y198" s="95">
        <f t="shared" si="63"/>
        <v>0</v>
      </c>
      <c r="Z198" s="95"/>
      <c r="AA198" s="95"/>
      <c r="AB198" s="95"/>
      <c r="AC198" s="91">
        <f t="shared" si="62"/>
        <v>2497.87</v>
      </c>
    </row>
    <row r="199" spans="1:29" ht="11.45" customHeight="1" x14ac:dyDescent="0.25">
      <c r="A199" s="49" t="s">
        <v>6</v>
      </c>
      <c r="B199" s="49" t="s">
        <v>21</v>
      </c>
      <c r="C199" s="92">
        <v>45253300.280000031</v>
      </c>
      <c r="D199" s="92">
        <v>55944325.550000034</v>
      </c>
      <c r="E199" s="92">
        <v>52718360.470000014</v>
      </c>
      <c r="F199" s="92">
        <v>51239728.516300038</v>
      </c>
      <c r="G199" s="92">
        <v>46586128.460000016</v>
      </c>
      <c r="H199" s="92">
        <v>55179868.900000036</v>
      </c>
      <c r="I199" s="92">
        <v>52767441.177700028</v>
      </c>
      <c r="J199" s="92">
        <v>51587678.169100024</v>
      </c>
      <c r="K199" s="92">
        <v>50816521.600000016</v>
      </c>
      <c r="L199" s="92">
        <v>51442574.117300019</v>
      </c>
      <c r="M199" s="92">
        <v>55376878.420000017</v>
      </c>
      <c r="N199" s="93">
        <v>33908846.610000014</v>
      </c>
      <c r="O199" s="93">
        <v>32180599.840000011</v>
      </c>
      <c r="P199" s="93">
        <v>29299397.860000007</v>
      </c>
      <c r="Q199" s="93">
        <v>37553110.250000007</v>
      </c>
      <c r="R199" s="93">
        <v>32127968.490000002</v>
      </c>
      <c r="S199" s="93">
        <v>33246392.440000001</v>
      </c>
      <c r="T199" s="93">
        <v>34738168.210000001</v>
      </c>
      <c r="U199" s="93">
        <v>30191680.56000001</v>
      </c>
      <c r="V199" s="93">
        <v>13968300.170000006</v>
      </c>
      <c r="W199" s="93">
        <v>13015041.098099999</v>
      </c>
      <c r="X199" s="93">
        <v>13560757.229699971</v>
      </c>
      <c r="Y199" s="93">
        <v>13043116.683199974</v>
      </c>
      <c r="Z199" s="93"/>
      <c r="AA199" s="93"/>
      <c r="AB199" s="93"/>
      <c r="AC199" s="91">
        <f t="shared" si="62"/>
        <v>221444535.13099998</v>
      </c>
    </row>
    <row r="200" spans="1:29" ht="11.45" customHeight="1" x14ac:dyDescent="0.25">
      <c r="A200" s="49" t="s">
        <v>7</v>
      </c>
      <c r="B200" s="49" t="s">
        <v>22</v>
      </c>
      <c r="C200" s="92">
        <v>12124105.890000001</v>
      </c>
      <c r="D200" s="92">
        <v>7341344.4799999995</v>
      </c>
      <c r="E200" s="92">
        <v>7184970.6937999995</v>
      </c>
      <c r="F200" s="92">
        <v>7831719.1772000007</v>
      </c>
      <c r="G200" s="92">
        <v>8404515.9899999984</v>
      </c>
      <c r="H200" s="92">
        <v>9532633.4800000004</v>
      </c>
      <c r="I200" s="92">
        <v>9873858.0698000006</v>
      </c>
      <c r="J200" s="92">
        <v>8916669.9299999997</v>
      </c>
      <c r="K200" s="92">
        <v>10202595.49</v>
      </c>
      <c r="L200" s="92">
        <v>8364332.379999999</v>
      </c>
      <c r="M200" s="92">
        <v>8057480.8700000001</v>
      </c>
      <c r="N200" s="93">
        <v>5522302.4500000002</v>
      </c>
      <c r="O200" s="93">
        <v>6630295.79</v>
      </c>
      <c r="P200" s="93">
        <v>5664144.0700000003</v>
      </c>
      <c r="Q200" s="93">
        <v>6306436.1500000004</v>
      </c>
      <c r="R200" s="93">
        <v>6446092.75</v>
      </c>
      <c r="S200" s="93">
        <v>6657629.1100000003</v>
      </c>
      <c r="T200" s="93">
        <v>7309160.0999999996</v>
      </c>
      <c r="U200" s="93">
        <v>6717652.75</v>
      </c>
      <c r="V200" s="93">
        <v>5415036.1500000004</v>
      </c>
      <c r="W200" s="93">
        <v>4008073.6</v>
      </c>
      <c r="X200" s="93">
        <v>4284468.5</v>
      </c>
      <c r="Y200" s="93">
        <v>4947996.71</v>
      </c>
      <c r="Z200" s="93"/>
      <c r="AA200" s="93"/>
      <c r="AB200" s="93"/>
      <c r="AC200" s="91">
        <f t="shared" si="62"/>
        <v>52092545.82</v>
      </c>
    </row>
    <row r="201" spans="1:29" ht="11.45" customHeight="1" x14ac:dyDescent="0.25">
      <c r="A201" s="49" t="s">
        <v>8</v>
      </c>
      <c r="B201" s="49" t="s">
        <v>23</v>
      </c>
      <c r="C201" s="92">
        <v>13863385</v>
      </c>
      <c r="D201" s="92">
        <v>13124018.75</v>
      </c>
      <c r="E201" s="92">
        <v>12276815.68</v>
      </c>
      <c r="F201" s="92">
        <v>11171945.119999997</v>
      </c>
      <c r="G201" s="92">
        <v>9970717.3800000008</v>
      </c>
      <c r="H201" s="92">
        <v>12767051.09</v>
      </c>
      <c r="I201" s="92">
        <v>14729814.07</v>
      </c>
      <c r="J201" s="92">
        <v>10292909.249999998</v>
      </c>
      <c r="K201" s="92">
        <v>12220910.389999999</v>
      </c>
      <c r="L201" s="92">
        <v>10114707</v>
      </c>
      <c r="M201" s="92">
        <v>13710105.0154</v>
      </c>
      <c r="N201" s="93">
        <v>8832657.9900000002</v>
      </c>
      <c r="O201" s="93">
        <v>11630983.18</v>
      </c>
      <c r="P201" s="93">
        <v>10012936.9</v>
      </c>
      <c r="Q201" s="93">
        <v>9790813.1300000008</v>
      </c>
      <c r="R201" s="93">
        <v>10003270.33</v>
      </c>
      <c r="S201" s="93">
        <v>9558476.4100000001</v>
      </c>
      <c r="T201" s="93">
        <v>8978429.4100000001</v>
      </c>
      <c r="U201" s="93">
        <v>9604077.2200000007</v>
      </c>
      <c r="V201" s="93">
        <v>8509192.9299999997</v>
      </c>
      <c r="W201" s="93">
        <v>7504911</v>
      </c>
      <c r="X201" s="93">
        <v>8905966.7400000002</v>
      </c>
      <c r="Y201" s="93">
        <v>8994967.9199999999</v>
      </c>
      <c r="Z201" s="93"/>
      <c r="AA201" s="93"/>
      <c r="AB201" s="93"/>
      <c r="AC201" s="91">
        <f t="shared" si="62"/>
        <v>81850105.090000004</v>
      </c>
    </row>
    <row r="202" spans="1:29" ht="11.45" customHeight="1" x14ac:dyDescent="0.25">
      <c r="A202" s="50" t="s">
        <v>2</v>
      </c>
      <c r="B202" s="50"/>
      <c r="C202" s="96">
        <f>SUM(C199:C201)</f>
        <v>71240791.170000032</v>
      </c>
      <c r="D202" s="96">
        <f t="shared" ref="D202:Y202" si="64">SUM(D199:D201)</f>
        <v>76409688.780000031</v>
      </c>
      <c r="E202" s="96">
        <f t="shared" si="64"/>
        <v>72180146.843800008</v>
      </c>
      <c r="F202" s="96">
        <f t="shared" si="64"/>
        <v>70243392.813500047</v>
      </c>
      <c r="G202" s="96">
        <f t="shared" si="64"/>
        <v>64961361.830000021</v>
      </c>
      <c r="H202" s="96">
        <f t="shared" si="64"/>
        <v>77479553.470000044</v>
      </c>
      <c r="I202" s="96">
        <f t="shared" si="64"/>
        <v>77371113.317500025</v>
      </c>
      <c r="J202" s="96">
        <f t="shared" si="64"/>
        <v>70797257.349100024</v>
      </c>
      <c r="K202" s="96">
        <f t="shared" si="64"/>
        <v>73240027.480000019</v>
      </c>
      <c r="L202" s="96">
        <f t="shared" si="64"/>
        <v>69921613.497300014</v>
      </c>
      <c r="M202" s="96">
        <f t="shared" si="64"/>
        <v>77144464.305400014</v>
      </c>
      <c r="N202" s="91">
        <f t="shared" si="64"/>
        <v>48263807.050000019</v>
      </c>
      <c r="O202" s="91">
        <f t="shared" si="64"/>
        <v>50441878.81000001</v>
      </c>
      <c r="P202" s="91">
        <f t="shared" si="64"/>
        <v>44976478.830000006</v>
      </c>
      <c r="Q202" s="91">
        <f t="shared" si="64"/>
        <v>53650359.530000009</v>
      </c>
      <c r="R202" s="91">
        <f t="shared" si="64"/>
        <v>48577331.57</v>
      </c>
      <c r="S202" s="91">
        <f t="shared" si="64"/>
        <v>49462497.960000008</v>
      </c>
      <c r="T202" s="91">
        <f t="shared" si="64"/>
        <v>51025757.719999999</v>
      </c>
      <c r="U202" s="91">
        <f t="shared" si="64"/>
        <v>46513410.530000009</v>
      </c>
      <c r="V202" s="91">
        <f t="shared" si="64"/>
        <v>27892529.250000007</v>
      </c>
      <c r="W202" s="91">
        <f t="shared" si="64"/>
        <v>24528025.698100001</v>
      </c>
      <c r="X202" s="91">
        <f t="shared" si="64"/>
        <v>26751192.469699971</v>
      </c>
      <c r="Y202" s="91">
        <f t="shared" si="64"/>
        <v>26986081.313199975</v>
      </c>
      <c r="Z202" s="91"/>
      <c r="AA202" s="91"/>
      <c r="AB202" s="91"/>
      <c r="AC202" s="91">
        <f t="shared" si="62"/>
        <v>355387186.04100001</v>
      </c>
    </row>
    <row r="203" spans="1:29" ht="11.45" customHeight="1" x14ac:dyDescent="0.25">
      <c r="A203" s="49" t="s">
        <v>9</v>
      </c>
      <c r="B203" s="49" t="s">
        <v>24</v>
      </c>
      <c r="C203" s="92">
        <v>17275699.829999998</v>
      </c>
      <c r="D203" s="92">
        <v>23949755.57</v>
      </c>
      <c r="E203" s="92">
        <v>24664460.330000006</v>
      </c>
      <c r="F203" s="92">
        <v>22934472.120000005</v>
      </c>
      <c r="G203" s="92">
        <v>20333321.720000006</v>
      </c>
      <c r="H203" s="92">
        <v>22868416.480000008</v>
      </c>
      <c r="I203" s="92">
        <v>25730928.380000003</v>
      </c>
      <c r="J203" s="92">
        <v>25693754.080000006</v>
      </c>
      <c r="K203" s="92">
        <v>22510292.730000004</v>
      </c>
      <c r="L203" s="92">
        <v>24660954.920000002</v>
      </c>
      <c r="M203" s="92">
        <v>23967471.350000001</v>
      </c>
      <c r="N203" s="93">
        <v>31134900.429999996</v>
      </c>
      <c r="O203" s="93">
        <v>30108387.73</v>
      </c>
      <c r="P203" s="93">
        <v>30945829.180000015</v>
      </c>
      <c r="Q203" s="93">
        <v>33005152.440000016</v>
      </c>
      <c r="R203" s="93">
        <v>29385647.380000003</v>
      </c>
      <c r="S203" s="93">
        <v>26603528.979999997</v>
      </c>
      <c r="T203" s="93">
        <v>29973993.070000008</v>
      </c>
      <c r="U203" s="93">
        <v>26344688.490000002</v>
      </c>
      <c r="V203" s="93">
        <v>14390222.449999988</v>
      </c>
      <c r="W203" s="93">
        <v>14018774.919999998</v>
      </c>
      <c r="X203" s="93">
        <v>13407628.779899998</v>
      </c>
      <c r="Y203" s="93">
        <v>12775952.269899998</v>
      </c>
      <c r="Z203" s="93"/>
      <c r="AA203" s="93"/>
      <c r="AB203" s="93"/>
      <c r="AC203" s="91">
        <f t="shared" si="62"/>
        <v>199905588.77979997</v>
      </c>
    </row>
    <row r="204" spans="1:29" ht="11.45" customHeight="1" x14ac:dyDescent="0.25">
      <c r="A204" s="49" t="s">
        <v>10</v>
      </c>
      <c r="B204" s="49" t="s">
        <v>25</v>
      </c>
      <c r="C204" s="92">
        <v>1438797.13</v>
      </c>
      <c r="D204" s="92">
        <v>1191358.1199999999</v>
      </c>
      <c r="E204" s="92">
        <v>946756.54999999993</v>
      </c>
      <c r="F204" s="92">
        <v>1520972.07</v>
      </c>
      <c r="G204" s="92">
        <v>1115503.6299999999</v>
      </c>
      <c r="H204" s="92">
        <v>1289962.5700000003</v>
      </c>
      <c r="I204" s="92">
        <v>1514917.41</v>
      </c>
      <c r="J204" s="92">
        <v>1451353.17</v>
      </c>
      <c r="K204" s="92">
        <v>1334595.6000000001</v>
      </c>
      <c r="L204" s="92">
        <v>1266660.71</v>
      </c>
      <c r="M204" s="92">
        <v>1158334.3</v>
      </c>
      <c r="N204" s="93">
        <v>1751143.17</v>
      </c>
      <c r="O204" s="93">
        <v>2814626.84</v>
      </c>
      <c r="P204" s="93">
        <v>1481498.32</v>
      </c>
      <c r="Q204" s="93">
        <v>1293429.17</v>
      </c>
      <c r="R204" s="93">
        <v>5517786.9699999997</v>
      </c>
      <c r="S204" s="93">
        <v>2010169.65</v>
      </c>
      <c r="T204" s="93">
        <v>2146875.2400000002</v>
      </c>
      <c r="U204" s="93">
        <v>2033031.58</v>
      </c>
      <c r="V204" s="93">
        <v>1970276.02</v>
      </c>
      <c r="W204" s="93">
        <v>1446139.6</v>
      </c>
      <c r="X204" s="93">
        <v>1603273.2</v>
      </c>
      <c r="Y204" s="93">
        <v>1722043.02</v>
      </c>
      <c r="Z204" s="93"/>
      <c r="AA204" s="93"/>
      <c r="AB204" s="93"/>
      <c r="AC204" s="91">
        <f t="shared" si="62"/>
        <v>19743024.449999999</v>
      </c>
    </row>
    <row r="205" spans="1:29" ht="11.45" customHeight="1" x14ac:dyDescent="0.25">
      <c r="A205" s="49" t="s">
        <v>11</v>
      </c>
      <c r="B205" s="49" t="s">
        <v>26</v>
      </c>
      <c r="C205" s="92">
        <v>366816</v>
      </c>
      <c r="D205" s="92">
        <v>386481</v>
      </c>
      <c r="E205" s="92">
        <v>227021</v>
      </c>
      <c r="F205" s="92">
        <v>325040.99</v>
      </c>
      <c r="G205" s="92">
        <v>288529</v>
      </c>
      <c r="H205" s="92">
        <v>317055.62</v>
      </c>
      <c r="I205" s="92">
        <v>361115.39999999997</v>
      </c>
      <c r="J205" s="92">
        <v>313572.81</v>
      </c>
      <c r="K205" s="92">
        <v>301509.59999999998</v>
      </c>
      <c r="L205" s="92">
        <v>325955</v>
      </c>
      <c r="M205" s="92">
        <v>278295.05</v>
      </c>
      <c r="N205" s="93">
        <v>4515886</v>
      </c>
      <c r="O205" s="93">
        <v>3555696</v>
      </c>
      <c r="P205" s="93">
        <v>2228488</v>
      </c>
      <c r="Q205" s="93">
        <v>1286347</v>
      </c>
      <c r="R205" s="93">
        <v>1514541</v>
      </c>
      <c r="S205" s="93">
        <v>1326635</v>
      </c>
      <c r="T205" s="93">
        <v>1626903</v>
      </c>
      <c r="U205" s="93">
        <v>1408432</v>
      </c>
      <c r="V205" s="93">
        <v>1267649</v>
      </c>
      <c r="W205" s="93">
        <v>1414526</v>
      </c>
      <c r="X205" s="93">
        <v>1366213</v>
      </c>
      <c r="Y205" s="93">
        <v>1282088</v>
      </c>
      <c r="Z205" s="93"/>
      <c r="AA205" s="93"/>
      <c r="AB205" s="93"/>
      <c r="AC205" s="91">
        <f t="shared" si="62"/>
        <v>12493334</v>
      </c>
    </row>
    <row r="206" spans="1:29" ht="11.45" customHeight="1" x14ac:dyDescent="0.25">
      <c r="A206" s="50" t="s">
        <v>2</v>
      </c>
      <c r="B206" s="50"/>
      <c r="C206" s="96">
        <f>SUM(C203:C205)</f>
        <v>19081312.959999997</v>
      </c>
      <c r="D206" s="96">
        <f t="shared" ref="D206:Y206" si="65">SUM(D203:D205)</f>
        <v>25527594.690000001</v>
      </c>
      <c r="E206" s="96">
        <f t="shared" si="65"/>
        <v>25838237.880000006</v>
      </c>
      <c r="F206" s="96">
        <f t="shared" si="65"/>
        <v>24780485.180000003</v>
      </c>
      <c r="G206" s="96">
        <f t="shared" si="65"/>
        <v>21737354.350000005</v>
      </c>
      <c r="H206" s="96">
        <f t="shared" si="65"/>
        <v>24475434.670000009</v>
      </c>
      <c r="I206" s="96">
        <f t="shared" si="65"/>
        <v>27606961.190000001</v>
      </c>
      <c r="J206" s="96">
        <f t="shared" si="65"/>
        <v>27458680.060000006</v>
      </c>
      <c r="K206" s="96">
        <f t="shared" si="65"/>
        <v>24146397.930000007</v>
      </c>
      <c r="L206" s="96">
        <f t="shared" si="65"/>
        <v>26253570.630000003</v>
      </c>
      <c r="M206" s="96">
        <f t="shared" si="65"/>
        <v>25404100.700000003</v>
      </c>
      <c r="N206" s="91">
        <f t="shared" si="65"/>
        <v>37401929.599999994</v>
      </c>
      <c r="O206" s="91">
        <f t="shared" si="65"/>
        <v>36478710.57</v>
      </c>
      <c r="P206" s="91">
        <f t="shared" si="65"/>
        <v>34655815.500000015</v>
      </c>
      <c r="Q206" s="91">
        <f t="shared" si="65"/>
        <v>35584928.610000014</v>
      </c>
      <c r="R206" s="91">
        <f t="shared" si="65"/>
        <v>36417975.350000001</v>
      </c>
      <c r="S206" s="91">
        <f t="shared" si="65"/>
        <v>29940333.629999995</v>
      </c>
      <c r="T206" s="91">
        <f t="shared" si="65"/>
        <v>33747771.31000001</v>
      </c>
      <c r="U206" s="91">
        <f t="shared" si="65"/>
        <v>29786152.07</v>
      </c>
      <c r="V206" s="91">
        <f t="shared" si="65"/>
        <v>17628147.469999988</v>
      </c>
      <c r="W206" s="91">
        <f t="shared" si="65"/>
        <v>16879440.519999996</v>
      </c>
      <c r="X206" s="91">
        <f t="shared" si="65"/>
        <v>16377114.979899997</v>
      </c>
      <c r="Y206" s="91">
        <f t="shared" si="65"/>
        <v>15780083.289899997</v>
      </c>
      <c r="Z206" s="91"/>
      <c r="AA206" s="91"/>
      <c r="AB206" s="91"/>
      <c r="AC206" s="91">
        <f t="shared" si="62"/>
        <v>232141947.22979999</v>
      </c>
    </row>
    <row r="207" spans="1:29" ht="11.45" customHeight="1" x14ac:dyDescent="0.25">
      <c r="A207" s="49" t="s">
        <v>12</v>
      </c>
      <c r="B207" s="49" t="s">
        <v>27</v>
      </c>
      <c r="C207" s="92">
        <v>14940248.320000006</v>
      </c>
      <c r="D207" s="92">
        <v>19884168.090000004</v>
      </c>
      <c r="E207" s="92">
        <v>17703630.850000001</v>
      </c>
      <c r="F207" s="92">
        <v>18993416.170000006</v>
      </c>
      <c r="G207" s="92">
        <v>17185831.130000003</v>
      </c>
      <c r="H207" s="92">
        <v>20378294.43</v>
      </c>
      <c r="I207" s="92">
        <v>23301182.420000002</v>
      </c>
      <c r="J207" s="92">
        <v>22157948.43</v>
      </c>
      <c r="K207" s="92">
        <v>19171628.790000003</v>
      </c>
      <c r="L207" s="92">
        <v>20550569.940000005</v>
      </c>
      <c r="M207" s="92">
        <v>20323241.039999999</v>
      </c>
      <c r="N207" s="93">
        <v>28340126.170000002</v>
      </c>
      <c r="O207" s="93">
        <v>28499717.07</v>
      </c>
      <c r="P207" s="93">
        <v>27669674.929999996</v>
      </c>
      <c r="Q207" s="93">
        <v>34302946.789999999</v>
      </c>
      <c r="R207" s="93">
        <v>31156153.270000003</v>
      </c>
      <c r="S207" s="93">
        <v>28741729.920000006</v>
      </c>
      <c r="T207" s="93">
        <v>31551027.960000005</v>
      </c>
      <c r="U207" s="93">
        <v>26762111.290000007</v>
      </c>
      <c r="V207" s="93">
        <v>18069073.040000003</v>
      </c>
      <c r="W207" s="93">
        <v>16179396.989999996</v>
      </c>
      <c r="X207" s="93">
        <v>14753492.559999993</v>
      </c>
      <c r="Y207" s="93">
        <v>14657896.009999994</v>
      </c>
      <c r="Z207" s="93"/>
      <c r="AA207" s="93"/>
      <c r="AB207" s="93"/>
      <c r="AC207" s="91">
        <f t="shared" si="62"/>
        <v>216173827.83000001</v>
      </c>
    </row>
    <row r="208" spans="1:29" ht="11.45" customHeight="1" x14ac:dyDescent="0.25">
      <c r="A208" s="49" t="s">
        <v>13</v>
      </c>
      <c r="B208" s="49" t="s">
        <v>28</v>
      </c>
      <c r="C208" s="92">
        <v>581302.12</v>
      </c>
      <c r="D208" s="92">
        <v>532689.27</v>
      </c>
      <c r="E208" s="92">
        <v>880513.92999999993</v>
      </c>
      <c r="F208" s="92">
        <v>506358.02999999997</v>
      </c>
      <c r="G208" s="92">
        <v>574846.47</v>
      </c>
      <c r="H208" s="92">
        <v>811036.36999999988</v>
      </c>
      <c r="I208" s="92">
        <v>1857757.3900000004</v>
      </c>
      <c r="J208" s="92">
        <v>788987.59</v>
      </c>
      <c r="K208" s="92">
        <v>647540.43000000005</v>
      </c>
      <c r="L208" s="92">
        <v>541133.04</v>
      </c>
      <c r="M208" s="92">
        <v>467116.18</v>
      </c>
      <c r="N208" s="93">
        <v>2536726.83</v>
      </c>
      <c r="O208" s="93">
        <v>2467142.71</v>
      </c>
      <c r="P208" s="93">
        <v>2192975.6</v>
      </c>
      <c r="Q208" s="93">
        <v>2930000.9</v>
      </c>
      <c r="R208" s="93">
        <v>2865562.02</v>
      </c>
      <c r="S208" s="93">
        <v>2818292.51</v>
      </c>
      <c r="T208" s="93">
        <v>2812808.44</v>
      </c>
      <c r="U208" s="93">
        <v>2928535.4</v>
      </c>
      <c r="V208" s="93">
        <v>3003870.84</v>
      </c>
      <c r="W208" s="93">
        <v>3242396.41</v>
      </c>
      <c r="X208" s="93">
        <v>2468371.37</v>
      </c>
      <c r="Y208" s="93">
        <v>2597292.66</v>
      </c>
      <c r="Z208" s="93"/>
      <c r="AA208" s="93"/>
      <c r="AB208" s="93"/>
      <c r="AC208" s="91">
        <f t="shared" si="62"/>
        <v>25667130.550000001</v>
      </c>
    </row>
    <row r="209" spans="1:29" ht="11.45" customHeight="1" x14ac:dyDescent="0.25">
      <c r="A209" s="49" t="s">
        <v>14</v>
      </c>
      <c r="B209" s="49" t="s">
        <v>29</v>
      </c>
      <c r="C209" s="92">
        <v>602817</v>
      </c>
      <c r="D209" s="92">
        <v>409948.55</v>
      </c>
      <c r="E209" s="92">
        <v>291358</v>
      </c>
      <c r="F209" s="92">
        <v>346028.07</v>
      </c>
      <c r="G209" s="92">
        <v>798080</v>
      </c>
      <c r="H209" s="92">
        <v>1226455.1600000001</v>
      </c>
      <c r="I209" s="92">
        <v>1665569.2</v>
      </c>
      <c r="J209" s="92">
        <v>1382397.3</v>
      </c>
      <c r="K209" s="92">
        <v>1309346.3700000001</v>
      </c>
      <c r="L209" s="92">
        <v>1434704</v>
      </c>
      <c r="M209" s="92">
        <v>1489834</v>
      </c>
      <c r="N209" s="93">
        <v>817857</v>
      </c>
      <c r="O209" s="93">
        <v>774702</v>
      </c>
      <c r="P209" s="93">
        <v>858934</v>
      </c>
      <c r="Q209" s="93">
        <v>1039046</v>
      </c>
      <c r="R209" s="93">
        <v>736128</v>
      </c>
      <c r="S209" s="93">
        <v>853447</v>
      </c>
      <c r="T209" s="93">
        <v>1055488</v>
      </c>
      <c r="U209" s="93">
        <v>983325</v>
      </c>
      <c r="V209" s="93">
        <v>964656</v>
      </c>
      <c r="W209" s="93">
        <v>1277123</v>
      </c>
      <c r="X209" s="93">
        <v>570615</v>
      </c>
      <c r="Y209" s="93">
        <v>806473</v>
      </c>
      <c r="Z209" s="93"/>
      <c r="AA209" s="93"/>
      <c r="AB209" s="93"/>
      <c r="AC209" s="91">
        <f t="shared" si="62"/>
        <v>8286301</v>
      </c>
    </row>
    <row r="210" spans="1:29" ht="11.45" customHeight="1" x14ac:dyDescent="0.25">
      <c r="A210" s="50" t="s">
        <v>2</v>
      </c>
      <c r="B210" s="50"/>
      <c r="C210" s="96">
        <f>SUM(C207:C209)</f>
        <v>16124367.440000005</v>
      </c>
      <c r="D210" s="96">
        <f t="shared" ref="D210:Y210" si="66">SUM(D207:D209)</f>
        <v>20826805.910000004</v>
      </c>
      <c r="E210" s="96">
        <f t="shared" si="66"/>
        <v>18875502.780000001</v>
      </c>
      <c r="F210" s="96">
        <f t="shared" si="66"/>
        <v>19845802.270000007</v>
      </c>
      <c r="G210" s="96">
        <f t="shared" si="66"/>
        <v>18558757.600000001</v>
      </c>
      <c r="H210" s="96">
        <f t="shared" si="66"/>
        <v>22415785.960000001</v>
      </c>
      <c r="I210" s="96">
        <f t="shared" si="66"/>
        <v>26824509.010000002</v>
      </c>
      <c r="J210" s="96">
        <f t="shared" si="66"/>
        <v>24329333.32</v>
      </c>
      <c r="K210" s="96">
        <f t="shared" si="66"/>
        <v>21128515.590000004</v>
      </c>
      <c r="L210" s="96">
        <f t="shared" si="66"/>
        <v>22526406.980000004</v>
      </c>
      <c r="M210" s="96">
        <f t="shared" si="66"/>
        <v>22280191.219999999</v>
      </c>
      <c r="N210" s="91">
        <f t="shared" si="66"/>
        <v>31694710</v>
      </c>
      <c r="O210" s="91">
        <f t="shared" si="66"/>
        <v>31741561.780000001</v>
      </c>
      <c r="P210" s="91">
        <f t="shared" si="66"/>
        <v>30721584.529999997</v>
      </c>
      <c r="Q210" s="91">
        <f t="shared" si="66"/>
        <v>38271993.689999998</v>
      </c>
      <c r="R210" s="91">
        <f t="shared" si="66"/>
        <v>34757843.290000007</v>
      </c>
      <c r="S210" s="91">
        <f t="shared" si="66"/>
        <v>32413469.430000007</v>
      </c>
      <c r="T210" s="91">
        <f t="shared" si="66"/>
        <v>35419324.400000006</v>
      </c>
      <c r="U210" s="91">
        <f t="shared" si="66"/>
        <v>30673971.690000005</v>
      </c>
      <c r="V210" s="91">
        <f t="shared" si="66"/>
        <v>22037599.880000003</v>
      </c>
      <c r="W210" s="91">
        <f t="shared" si="66"/>
        <v>20698916.399999999</v>
      </c>
      <c r="X210" s="91">
        <f t="shared" si="66"/>
        <v>17792478.929999992</v>
      </c>
      <c r="Y210" s="91">
        <f t="shared" si="66"/>
        <v>18061661.669999994</v>
      </c>
      <c r="Z210" s="91"/>
      <c r="AA210" s="91"/>
      <c r="AB210" s="91"/>
      <c r="AC210" s="91">
        <f t="shared" si="62"/>
        <v>250127259.37999997</v>
      </c>
    </row>
    <row r="211" spans="1:29" ht="11.45" customHeight="1" x14ac:dyDescent="0.25">
      <c r="A211" s="49" t="s">
        <v>15</v>
      </c>
      <c r="B211" s="49" t="s">
        <v>30</v>
      </c>
      <c r="C211" s="92">
        <v>10447866.640000001</v>
      </c>
      <c r="D211" s="92">
        <v>14845763.629999999</v>
      </c>
      <c r="E211" s="92">
        <v>15284323.369999999</v>
      </c>
      <c r="F211" s="92">
        <v>14255175.649999999</v>
      </c>
      <c r="G211" s="92">
        <v>14108176.120000001</v>
      </c>
      <c r="H211" s="92">
        <v>15309873.870000001</v>
      </c>
      <c r="I211" s="92">
        <v>14881181.42</v>
      </c>
      <c r="J211" s="92">
        <v>15618070.200000001</v>
      </c>
      <c r="K211" s="92">
        <v>13321760.220000001</v>
      </c>
      <c r="L211" s="92">
        <v>14091715.85</v>
      </c>
      <c r="M211" s="92">
        <v>15099009.650000002</v>
      </c>
      <c r="N211" s="93">
        <v>26494919.93</v>
      </c>
      <c r="O211" s="93">
        <v>27519799.66</v>
      </c>
      <c r="P211" s="93">
        <v>28379475.68</v>
      </c>
      <c r="Q211" s="93">
        <v>25342950.66</v>
      </c>
      <c r="R211" s="93">
        <v>21687876.530000001</v>
      </c>
      <c r="S211" s="93">
        <v>21077480.740000002</v>
      </c>
      <c r="T211" s="93">
        <v>21645086.420000002</v>
      </c>
      <c r="U211" s="93">
        <v>19028946.920000002</v>
      </c>
      <c r="V211" s="93">
        <v>16326899.600000001</v>
      </c>
      <c r="W211" s="93">
        <v>12224772.51</v>
      </c>
      <c r="X211" s="93">
        <v>12156932.279999999</v>
      </c>
      <c r="Y211" s="93">
        <v>11277542.630000001</v>
      </c>
      <c r="Z211" s="93"/>
      <c r="AA211" s="93"/>
      <c r="AB211" s="93"/>
      <c r="AC211" s="91">
        <f t="shared" si="62"/>
        <v>160768488.28999999</v>
      </c>
    </row>
    <row r="212" spans="1:29" ht="11.45" customHeight="1" x14ac:dyDescent="0.25">
      <c r="A212" s="49" t="s">
        <v>16</v>
      </c>
      <c r="B212" s="49" t="s">
        <v>31</v>
      </c>
      <c r="C212" s="92">
        <v>239034.37</v>
      </c>
      <c r="D212" s="92">
        <v>315888.04000000004</v>
      </c>
      <c r="E212" s="92">
        <v>503013.78</v>
      </c>
      <c r="F212" s="92">
        <v>339810.49000000005</v>
      </c>
      <c r="G212" s="92">
        <v>439982</v>
      </c>
      <c r="H212" s="92">
        <v>757477.32000000007</v>
      </c>
      <c r="I212" s="92">
        <v>369019.83</v>
      </c>
      <c r="J212" s="92">
        <v>329992.95999999996</v>
      </c>
      <c r="K212" s="92">
        <v>339146.56</v>
      </c>
      <c r="L212" s="92">
        <v>284431.24</v>
      </c>
      <c r="M212" s="92">
        <v>258448.02</v>
      </c>
      <c r="N212" s="93">
        <v>1475925.72</v>
      </c>
      <c r="O212" s="93">
        <v>1962340.85</v>
      </c>
      <c r="P212" s="93">
        <v>1498681.38</v>
      </c>
      <c r="Q212" s="93">
        <v>551889.56999999995</v>
      </c>
      <c r="R212" s="93">
        <v>593117.66</v>
      </c>
      <c r="S212" s="93">
        <v>671492.99</v>
      </c>
      <c r="T212" s="93">
        <v>677293.99</v>
      </c>
      <c r="U212" s="93">
        <v>543168.31000000006</v>
      </c>
      <c r="V212" s="93">
        <v>736946.19000000006</v>
      </c>
      <c r="W212" s="93">
        <v>402137.53</v>
      </c>
      <c r="X212" s="93">
        <v>490357.35</v>
      </c>
      <c r="Y212" s="93">
        <v>584705.43980000005</v>
      </c>
      <c r="Z212" s="93"/>
      <c r="AA212" s="93"/>
      <c r="AB212" s="93"/>
      <c r="AC212" s="91">
        <f t="shared" si="62"/>
        <v>5251109.0297999997</v>
      </c>
    </row>
    <row r="213" spans="1:29" ht="11.45" customHeight="1" x14ac:dyDescent="0.25">
      <c r="A213" s="49" t="s">
        <v>17</v>
      </c>
      <c r="B213" s="49" t="s">
        <v>32</v>
      </c>
      <c r="C213" s="92">
        <v>67710</v>
      </c>
      <c r="D213" s="92">
        <v>227346</v>
      </c>
      <c r="E213" s="92">
        <v>405340.27999999997</v>
      </c>
      <c r="F213" s="92">
        <v>187891</v>
      </c>
      <c r="G213" s="92">
        <v>192586</v>
      </c>
      <c r="H213" s="92">
        <v>440784</v>
      </c>
      <c r="I213" s="92">
        <v>371953.07999999996</v>
      </c>
      <c r="J213" s="92">
        <v>275691.28000000003</v>
      </c>
      <c r="K213" s="92">
        <v>291428</v>
      </c>
      <c r="L213" s="92">
        <v>144167</v>
      </c>
      <c r="M213" s="92">
        <v>129692</v>
      </c>
      <c r="N213" s="93">
        <v>270954</v>
      </c>
      <c r="O213" s="93">
        <v>271418</v>
      </c>
      <c r="P213" s="93">
        <v>199321.48</v>
      </c>
      <c r="Q213" s="93">
        <v>882726</v>
      </c>
      <c r="R213" s="93">
        <v>2066562</v>
      </c>
      <c r="S213" s="93">
        <v>1343420</v>
      </c>
      <c r="T213" s="93">
        <v>1643550</v>
      </c>
      <c r="U213" s="93">
        <v>1220765</v>
      </c>
      <c r="V213" s="93">
        <v>1002074</v>
      </c>
      <c r="W213" s="93">
        <v>2040109</v>
      </c>
      <c r="X213" s="93">
        <v>1060388</v>
      </c>
      <c r="Y213" s="93">
        <v>1316019</v>
      </c>
      <c r="Z213" s="93"/>
      <c r="AA213" s="93"/>
      <c r="AB213" s="93"/>
      <c r="AC213" s="91">
        <f t="shared" si="62"/>
        <v>12575613</v>
      </c>
    </row>
    <row r="214" spans="1:29" ht="11.45" customHeight="1" x14ac:dyDescent="0.25">
      <c r="A214" s="50" t="s">
        <v>2</v>
      </c>
      <c r="B214" s="50"/>
      <c r="C214" s="96">
        <f>SUM(C211:C213)</f>
        <v>10754611.01</v>
      </c>
      <c r="D214" s="96">
        <f t="shared" ref="D214:Y214" si="67">SUM(D211:D213)</f>
        <v>15388997.669999998</v>
      </c>
      <c r="E214" s="96">
        <f t="shared" si="67"/>
        <v>16192677.429999998</v>
      </c>
      <c r="F214" s="96">
        <f t="shared" si="67"/>
        <v>14782877.139999999</v>
      </c>
      <c r="G214" s="96">
        <f t="shared" si="67"/>
        <v>14740744.120000001</v>
      </c>
      <c r="H214" s="96">
        <f t="shared" si="67"/>
        <v>16508135.190000001</v>
      </c>
      <c r="I214" s="96">
        <f t="shared" si="67"/>
        <v>15622154.33</v>
      </c>
      <c r="J214" s="96">
        <f t="shared" si="67"/>
        <v>16223754.439999999</v>
      </c>
      <c r="K214" s="96">
        <f t="shared" si="67"/>
        <v>13952334.780000001</v>
      </c>
      <c r="L214" s="96">
        <f t="shared" si="67"/>
        <v>14520314.09</v>
      </c>
      <c r="M214" s="96">
        <f t="shared" si="67"/>
        <v>15487149.670000002</v>
      </c>
      <c r="N214" s="91">
        <f t="shared" si="67"/>
        <v>28241799.649999999</v>
      </c>
      <c r="O214" s="91">
        <f t="shared" si="67"/>
        <v>29753558.510000002</v>
      </c>
      <c r="P214" s="91">
        <f t="shared" si="67"/>
        <v>30077478.539999999</v>
      </c>
      <c r="Q214" s="91">
        <f t="shared" si="67"/>
        <v>26777566.23</v>
      </c>
      <c r="R214" s="91">
        <f t="shared" si="67"/>
        <v>24347556.190000001</v>
      </c>
      <c r="S214" s="91">
        <f t="shared" si="67"/>
        <v>23092393.73</v>
      </c>
      <c r="T214" s="91">
        <f t="shared" si="67"/>
        <v>23965930.41</v>
      </c>
      <c r="U214" s="91">
        <f t="shared" si="67"/>
        <v>20792880.23</v>
      </c>
      <c r="V214" s="91">
        <f t="shared" si="67"/>
        <v>18065919.790000003</v>
      </c>
      <c r="W214" s="91">
        <f t="shared" si="67"/>
        <v>14667019.039999999</v>
      </c>
      <c r="X214" s="91">
        <f t="shared" si="67"/>
        <v>13707677.629999999</v>
      </c>
      <c r="Y214" s="91">
        <f t="shared" si="67"/>
        <v>13178267.069800001</v>
      </c>
      <c r="Z214" s="91"/>
      <c r="AA214" s="91"/>
      <c r="AB214" s="91"/>
      <c r="AC214" s="91">
        <f t="shared" si="62"/>
        <v>178595210.31979999</v>
      </c>
    </row>
    <row r="215" spans="1:29" ht="11.45" customHeight="1" x14ac:dyDescent="0.25">
      <c r="A215" s="49" t="s">
        <v>18</v>
      </c>
      <c r="B215" s="49" t="s">
        <v>33</v>
      </c>
      <c r="C215" s="92">
        <v>5388037.2199999997</v>
      </c>
      <c r="D215" s="92">
        <v>9529282.1999999993</v>
      </c>
      <c r="E215" s="92">
        <v>9435302.8499999978</v>
      </c>
      <c r="F215" s="92">
        <v>7139197.5299999984</v>
      </c>
      <c r="G215" s="92">
        <v>7861342.0299999993</v>
      </c>
      <c r="H215" s="92">
        <v>8630222.4100000001</v>
      </c>
      <c r="I215" s="92">
        <v>7995922.040000001</v>
      </c>
      <c r="J215" s="92">
        <v>7706907.629999999</v>
      </c>
      <c r="K215" s="92">
        <v>5935081.7599999998</v>
      </c>
      <c r="L215" s="92">
        <v>7915196.4600000009</v>
      </c>
      <c r="M215" s="92">
        <v>7217425.4400000004</v>
      </c>
      <c r="N215" s="93">
        <v>12529004.689999999</v>
      </c>
      <c r="O215" s="93">
        <v>13103735.07</v>
      </c>
      <c r="P215" s="93">
        <v>14360100.559999999</v>
      </c>
      <c r="Q215" s="93">
        <v>12736935.689999999</v>
      </c>
      <c r="R215" s="93">
        <v>10798667.100000001</v>
      </c>
      <c r="S215" s="93">
        <v>9676051.9600000009</v>
      </c>
      <c r="T215" s="93">
        <v>10500363.510000004</v>
      </c>
      <c r="U215" s="93">
        <v>7325529.6100000022</v>
      </c>
      <c r="V215" s="93">
        <v>7015887.4800000014</v>
      </c>
      <c r="W215" s="93">
        <v>6298228.3699999992</v>
      </c>
      <c r="X215" s="93">
        <v>5643499.3699999982</v>
      </c>
      <c r="Y215" s="93">
        <v>5592479.8599999985</v>
      </c>
      <c r="Z215" s="93"/>
      <c r="AA215" s="93"/>
      <c r="AB215" s="93"/>
      <c r="AC215" s="91">
        <f t="shared" si="62"/>
        <v>75587642.950000003</v>
      </c>
    </row>
    <row r="216" spans="1:29" ht="11.45" customHeight="1" x14ac:dyDescent="0.25">
      <c r="A216" s="49" t="s">
        <v>19</v>
      </c>
      <c r="B216" s="49" t="s">
        <v>34</v>
      </c>
      <c r="C216" s="92">
        <v>351963.86</v>
      </c>
      <c r="D216" s="92">
        <v>351065.20999999996</v>
      </c>
      <c r="E216" s="92">
        <v>280652.95</v>
      </c>
      <c r="F216" s="92">
        <v>263412.62</v>
      </c>
      <c r="G216" s="92">
        <v>263913.01</v>
      </c>
      <c r="H216" s="92">
        <v>302874.07</v>
      </c>
      <c r="I216" s="92">
        <v>416954.45</v>
      </c>
      <c r="J216" s="92">
        <v>378993.80999999994</v>
      </c>
      <c r="K216" s="92">
        <v>323150.68</v>
      </c>
      <c r="L216" s="92">
        <v>419539.58</v>
      </c>
      <c r="M216" s="92">
        <v>345275.41</v>
      </c>
      <c r="N216" s="93">
        <v>498000.16</v>
      </c>
      <c r="O216" s="93">
        <v>454594.16</v>
      </c>
      <c r="P216" s="93">
        <v>466211.06</v>
      </c>
      <c r="Q216" s="93">
        <v>780426.03</v>
      </c>
      <c r="R216" s="93">
        <v>288189.96000000002</v>
      </c>
      <c r="S216" s="93">
        <v>327688.62</v>
      </c>
      <c r="T216" s="93">
        <v>361066.62</v>
      </c>
      <c r="U216" s="93">
        <v>355208.12</v>
      </c>
      <c r="V216" s="93">
        <v>386223.61</v>
      </c>
      <c r="W216" s="93">
        <v>311650.26</v>
      </c>
      <c r="X216" s="93">
        <v>361194.77</v>
      </c>
      <c r="Y216" s="93">
        <v>352928.23</v>
      </c>
      <c r="Z216" s="93"/>
      <c r="AA216" s="93"/>
      <c r="AB216" s="93"/>
      <c r="AC216" s="91">
        <f t="shared" si="62"/>
        <v>3524576.2199999997</v>
      </c>
    </row>
    <row r="217" spans="1:29" ht="11.45" customHeight="1" x14ac:dyDescent="0.25">
      <c r="A217" s="49" t="s">
        <v>20</v>
      </c>
      <c r="B217" s="49" t="s">
        <v>35</v>
      </c>
      <c r="C217" s="92">
        <v>223127</v>
      </c>
      <c r="D217" s="92">
        <v>361483.9</v>
      </c>
      <c r="E217" s="92">
        <v>337601</v>
      </c>
      <c r="F217" s="92">
        <v>451348</v>
      </c>
      <c r="G217" s="92">
        <v>339907.83</v>
      </c>
      <c r="H217" s="92">
        <v>352685.56</v>
      </c>
      <c r="I217" s="92">
        <v>369232.06</v>
      </c>
      <c r="J217" s="92">
        <v>194691.66</v>
      </c>
      <c r="K217" s="92">
        <v>325276.5</v>
      </c>
      <c r="L217" s="92">
        <v>344684</v>
      </c>
      <c r="M217" s="92">
        <v>239011.97</v>
      </c>
      <c r="N217" s="93">
        <v>55926</v>
      </c>
      <c r="O217" s="93">
        <v>79508</v>
      </c>
      <c r="P217" s="93">
        <v>78194</v>
      </c>
      <c r="Q217" s="93">
        <v>563171</v>
      </c>
      <c r="R217" s="93">
        <v>430429</v>
      </c>
      <c r="S217" s="93">
        <v>328858</v>
      </c>
      <c r="T217" s="93">
        <v>429429</v>
      </c>
      <c r="U217" s="93">
        <v>408618</v>
      </c>
      <c r="V217" s="93">
        <v>434339</v>
      </c>
      <c r="W217" s="93">
        <v>1170081</v>
      </c>
      <c r="X217" s="93">
        <v>371873</v>
      </c>
      <c r="Y217" s="93">
        <v>456765</v>
      </c>
      <c r="Z217" s="93"/>
      <c r="AA217" s="93"/>
      <c r="AB217" s="93"/>
      <c r="AC217" s="91">
        <f t="shared" si="62"/>
        <v>4593563</v>
      </c>
    </row>
    <row r="218" spans="1:29" ht="11.45" customHeight="1" x14ac:dyDescent="0.25">
      <c r="A218" s="50" t="s">
        <v>2</v>
      </c>
      <c r="B218" s="50"/>
      <c r="C218" s="96">
        <f t="shared" ref="C218:X218" si="68">SUM(C215:C217)</f>
        <v>5963128.0800000001</v>
      </c>
      <c r="D218" s="96">
        <f t="shared" si="68"/>
        <v>10241831.310000001</v>
      </c>
      <c r="E218" s="96">
        <f t="shared" si="68"/>
        <v>10053556.799999997</v>
      </c>
      <c r="F218" s="96">
        <f t="shared" si="68"/>
        <v>7853958.1499999985</v>
      </c>
      <c r="G218" s="96">
        <f t="shared" si="68"/>
        <v>8465162.8699999992</v>
      </c>
      <c r="H218" s="96">
        <f t="shared" si="68"/>
        <v>9285782.040000001</v>
      </c>
      <c r="I218" s="96">
        <f t="shared" si="68"/>
        <v>8782108.5500000007</v>
      </c>
      <c r="J218" s="96">
        <f t="shared" si="68"/>
        <v>8280593.0999999987</v>
      </c>
      <c r="K218" s="96">
        <f t="shared" si="68"/>
        <v>6583508.9399999995</v>
      </c>
      <c r="L218" s="96">
        <f t="shared" si="68"/>
        <v>8679420.040000001</v>
      </c>
      <c r="M218" s="96">
        <f t="shared" si="68"/>
        <v>7801712.8200000003</v>
      </c>
      <c r="N218" s="91">
        <f t="shared" si="68"/>
        <v>13082930.85</v>
      </c>
      <c r="O218" s="91">
        <f t="shared" si="68"/>
        <v>13637837.23</v>
      </c>
      <c r="P218" s="91">
        <f t="shared" si="68"/>
        <v>14904505.619999999</v>
      </c>
      <c r="Q218" s="91">
        <f t="shared" si="68"/>
        <v>14080532.719999999</v>
      </c>
      <c r="R218" s="91">
        <f t="shared" si="68"/>
        <v>11517286.060000002</v>
      </c>
      <c r="S218" s="91">
        <f t="shared" si="68"/>
        <v>10332598.58</v>
      </c>
      <c r="T218" s="91">
        <f t="shared" si="68"/>
        <v>11290859.130000003</v>
      </c>
      <c r="U218" s="91">
        <f t="shared" si="68"/>
        <v>8089355.7300000023</v>
      </c>
      <c r="V218" s="91">
        <f t="shared" si="68"/>
        <v>7836450.0900000017</v>
      </c>
      <c r="W218" s="91">
        <f t="shared" si="68"/>
        <v>7779959.629999999</v>
      </c>
      <c r="X218" s="91">
        <f t="shared" si="68"/>
        <v>6376567.1399999987</v>
      </c>
      <c r="Y218" s="91">
        <f t="shared" ref="Y218" si="69">SUM(Y215:Y217)</f>
        <v>6402173.089999998</v>
      </c>
      <c r="Z218" s="91"/>
      <c r="AA218" s="91"/>
      <c r="AB218" s="91"/>
      <c r="AC218" s="91">
        <f t="shared" si="62"/>
        <v>83705782.170000017</v>
      </c>
    </row>
    <row r="219" spans="1:29" ht="11.45" customHeight="1" x14ac:dyDescent="0.25">
      <c r="A219" s="50" t="s">
        <v>4</v>
      </c>
      <c r="B219" s="50"/>
      <c r="C219" s="96">
        <f t="shared" ref="C219:X219" si="70">C198+C202+C206+C210+C214+C218</f>
        <v>123896309.21000004</v>
      </c>
      <c r="D219" s="96">
        <f t="shared" si="70"/>
        <v>149123702.36000001</v>
      </c>
      <c r="E219" s="96">
        <f t="shared" si="70"/>
        <v>144646579.89380002</v>
      </c>
      <c r="F219" s="96">
        <f t="shared" si="70"/>
        <v>138612818.50350007</v>
      </c>
      <c r="G219" s="96">
        <f t="shared" si="70"/>
        <v>129512294.21000004</v>
      </c>
      <c r="H219" s="96">
        <f t="shared" si="70"/>
        <v>150250038.84000006</v>
      </c>
      <c r="I219" s="96">
        <f t="shared" si="70"/>
        <v>156312363.47750005</v>
      </c>
      <c r="J219" s="96">
        <f t="shared" si="70"/>
        <v>147184961.1191</v>
      </c>
      <c r="K219" s="96">
        <f t="shared" si="70"/>
        <v>139164810.06000003</v>
      </c>
      <c r="L219" s="96">
        <f t="shared" si="70"/>
        <v>142019593.95730004</v>
      </c>
      <c r="M219" s="96">
        <f t="shared" si="70"/>
        <v>148238100.8854</v>
      </c>
      <c r="N219" s="91">
        <f t="shared" si="70"/>
        <v>158810965.10000002</v>
      </c>
      <c r="O219" s="91">
        <f t="shared" si="70"/>
        <v>162151085.13999999</v>
      </c>
      <c r="P219" s="91">
        <f t="shared" si="70"/>
        <v>155434065.97000003</v>
      </c>
      <c r="Q219" s="91">
        <f t="shared" si="70"/>
        <v>168365576.40000001</v>
      </c>
      <c r="R219" s="91">
        <f t="shared" si="70"/>
        <v>155620294.71000001</v>
      </c>
      <c r="S219" s="91">
        <f t="shared" si="70"/>
        <v>145241293.33000001</v>
      </c>
      <c r="T219" s="91">
        <f t="shared" si="70"/>
        <v>155449642.97</v>
      </c>
      <c r="U219" s="91">
        <f t="shared" si="70"/>
        <v>135855770.25000003</v>
      </c>
      <c r="V219" s="91">
        <f t="shared" si="70"/>
        <v>93460646.480000004</v>
      </c>
      <c r="W219" s="91">
        <f t="shared" si="70"/>
        <v>84553361.288099989</v>
      </c>
      <c r="X219" s="91">
        <f t="shared" si="70"/>
        <v>81005031.149599954</v>
      </c>
      <c r="Y219" s="91">
        <f t="shared" ref="Y219" si="71">Y198+Y202+Y206+Y210+Y214+Y218</f>
        <v>80408266.432899967</v>
      </c>
      <c r="Z219" s="91"/>
      <c r="AA219" s="91"/>
      <c r="AB219" s="91"/>
      <c r="AC219" s="91">
        <f t="shared" si="62"/>
        <v>1099959883.0106001</v>
      </c>
    </row>
    <row r="222" spans="1:29" ht="11.45" customHeight="1" x14ac:dyDescent="0.25">
      <c r="A222" s="222" t="s">
        <v>103</v>
      </c>
      <c r="B222" s="222"/>
      <c r="C222" s="72" t="s">
        <v>104</v>
      </c>
      <c r="D222" s="72" t="s">
        <v>104</v>
      </c>
      <c r="E222" s="72" t="s">
        <v>104</v>
      </c>
      <c r="F222" s="72" t="s">
        <v>104</v>
      </c>
      <c r="G222" s="72" t="s">
        <v>104</v>
      </c>
      <c r="H222" s="72" t="s">
        <v>104</v>
      </c>
      <c r="I222" s="72" t="s">
        <v>104</v>
      </c>
      <c r="J222" s="72" t="s">
        <v>104</v>
      </c>
      <c r="K222" s="72" t="s">
        <v>104</v>
      </c>
      <c r="L222" s="72" t="s">
        <v>104</v>
      </c>
      <c r="M222" s="72" t="s">
        <v>104</v>
      </c>
      <c r="N222" s="72" t="s">
        <v>104</v>
      </c>
      <c r="O222" s="72" t="s">
        <v>104</v>
      </c>
      <c r="P222" s="72" t="s">
        <v>104</v>
      </c>
      <c r="Q222" s="72" t="s">
        <v>104</v>
      </c>
      <c r="R222" s="72" t="s">
        <v>104</v>
      </c>
      <c r="S222" s="72" t="s">
        <v>104</v>
      </c>
      <c r="T222" s="72" t="s">
        <v>104</v>
      </c>
      <c r="U222" s="72" t="s">
        <v>104</v>
      </c>
      <c r="V222" s="72" t="s">
        <v>104</v>
      </c>
      <c r="W222" s="72" t="s">
        <v>104</v>
      </c>
      <c r="X222" s="72" t="s">
        <v>104</v>
      </c>
      <c r="Y222" s="72" t="s">
        <v>104</v>
      </c>
      <c r="Z222" s="72" t="s">
        <v>104</v>
      </c>
      <c r="AA222" s="72" t="s">
        <v>104</v>
      </c>
      <c r="AB222" s="72" t="s">
        <v>104</v>
      </c>
      <c r="AC222" s="72" t="s">
        <v>104</v>
      </c>
    </row>
    <row r="223" spans="1:29" ht="11.25" customHeight="1" x14ac:dyDescent="0.25">
      <c r="A223" s="99" t="s">
        <v>37</v>
      </c>
      <c r="B223" s="99" t="s">
        <v>36</v>
      </c>
      <c r="C223" s="75">
        <v>44136</v>
      </c>
      <c r="D223" s="75">
        <v>44166</v>
      </c>
      <c r="E223" s="75">
        <v>44197</v>
      </c>
      <c r="F223" s="75">
        <v>44228</v>
      </c>
      <c r="G223" s="75">
        <v>44256</v>
      </c>
      <c r="H223" s="75">
        <v>44287</v>
      </c>
      <c r="I223" s="75">
        <v>44317</v>
      </c>
      <c r="J223" s="75">
        <v>44348</v>
      </c>
      <c r="K223" s="75">
        <v>44378</v>
      </c>
      <c r="L223" s="75">
        <v>44409</v>
      </c>
      <c r="M223" s="75">
        <v>44440</v>
      </c>
      <c r="N223" s="75">
        <v>44470</v>
      </c>
      <c r="O223" s="75">
        <v>44501</v>
      </c>
      <c r="P223" s="75">
        <v>44531</v>
      </c>
      <c r="Q223" s="75">
        <v>44562</v>
      </c>
      <c r="R223" s="75">
        <v>44593</v>
      </c>
      <c r="S223" s="75">
        <v>44621</v>
      </c>
      <c r="T223" s="75">
        <v>44652</v>
      </c>
      <c r="U223" s="75">
        <v>44682</v>
      </c>
      <c r="V223" s="75">
        <v>44713</v>
      </c>
      <c r="W223" s="75">
        <v>44743</v>
      </c>
      <c r="X223" s="75">
        <v>44774</v>
      </c>
      <c r="Y223" s="75">
        <v>44805</v>
      </c>
      <c r="Z223" s="75">
        <v>44835</v>
      </c>
      <c r="AA223" s="75">
        <v>44866</v>
      </c>
      <c r="AB223" s="75">
        <v>44896</v>
      </c>
      <c r="AC223" s="103">
        <f>AC2</f>
        <v>2022</v>
      </c>
    </row>
    <row r="224" spans="1:29" ht="11.45" customHeight="1" x14ac:dyDescent="0.25">
      <c r="A224" s="49" t="s">
        <v>3</v>
      </c>
      <c r="B224" s="49" t="s">
        <v>3</v>
      </c>
      <c r="C224" s="106">
        <v>538217</v>
      </c>
      <c r="D224" s="106">
        <v>542914</v>
      </c>
      <c r="E224" s="106">
        <v>582122</v>
      </c>
      <c r="F224" s="106">
        <v>614241</v>
      </c>
      <c r="G224" s="106">
        <v>606093</v>
      </c>
      <c r="H224" s="106">
        <v>886516</v>
      </c>
      <c r="I224" s="106">
        <v>593327</v>
      </c>
      <c r="J224" s="106">
        <v>619069</v>
      </c>
      <c r="K224" s="107">
        <v>529896</v>
      </c>
      <c r="L224" s="107">
        <v>551295</v>
      </c>
      <c r="M224" s="107">
        <v>573354</v>
      </c>
      <c r="N224" s="107">
        <v>752974</v>
      </c>
      <c r="O224" s="108">
        <v>720198</v>
      </c>
      <c r="P224" s="108">
        <v>840707</v>
      </c>
      <c r="Q224" s="108">
        <v>877930</v>
      </c>
      <c r="R224" s="108">
        <v>767095</v>
      </c>
      <c r="S224" s="108">
        <v>826151</v>
      </c>
      <c r="T224" s="108">
        <v>1600604</v>
      </c>
      <c r="U224" s="108">
        <v>2040711</v>
      </c>
      <c r="V224" s="108">
        <v>913853</v>
      </c>
      <c r="W224" s="108">
        <v>1464207</v>
      </c>
      <c r="X224" s="108">
        <v>1562755</v>
      </c>
      <c r="Y224" s="108">
        <v>861097</v>
      </c>
      <c r="Z224" s="108"/>
      <c r="AA224" s="108"/>
      <c r="AB224" s="108"/>
      <c r="AC224" s="109">
        <f t="shared" ref="AC224:AC246" si="72">IF(AC$2=2020,SUM(C224:D224),IF(AC$2=2021,SUM(E224:P224), IF(AC$2=2022,SUM(Q224:AB224))))</f>
        <v>10914403</v>
      </c>
    </row>
    <row r="225" spans="1:29" ht="11.45" customHeight="1" x14ac:dyDescent="0.25">
      <c r="A225" s="50" t="s">
        <v>2</v>
      </c>
      <c r="B225" s="50"/>
      <c r="C225" s="110">
        <f>C224</f>
        <v>538217</v>
      </c>
      <c r="D225" s="110">
        <f t="shared" ref="D225:Y225" si="73">D224</f>
        <v>542914</v>
      </c>
      <c r="E225" s="110">
        <f t="shared" si="73"/>
        <v>582122</v>
      </c>
      <c r="F225" s="110">
        <f t="shared" si="73"/>
        <v>614241</v>
      </c>
      <c r="G225" s="110">
        <f t="shared" si="73"/>
        <v>606093</v>
      </c>
      <c r="H225" s="110">
        <f t="shared" si="73"/>
        <v>886516</v>
      </c>
      <c r="I225" s="110">
        <f t="shared" si="73"/>
        <v>593327</v>
      </c>
      <c r="J225" s="110">
        <f t="shared" si="73"/>
        <v>619069</v>
      </c>
      <c r="K225" s="110">
        <f t="shared" si="73"/>
        <v>529896</v>
      </c>
      <c r="L225" s="110">
        <f t="shared" si="73"/>
        <v>551295</v>
      </c>
      <c r="M225" s="110">
        <f t="shared" si="73"/>
        <v>573354</v>
      </c>
      <c r="N225" s="110">
        <f t="shared" si="73"/>
        <v>752974</v>
      </c>
      <c r="O225" s="111">
        <f t="shared" si="73"/>
        <v>720198</v>
      </c>
      <c r="P225" s="111">
        <f t="shared" si="73"/>
        <v>840707</v>
      </c>
      <c r="Q225" s="111">
        <f t="shared" si="73"/>
        <v>877930</v>
      </c>
      <c r="R225" s="111">
        <f t="shared" si="73"/>
        <v>767095</v>
      </c>
      <c r="S225" s="111">
        <f t="shared" si="73"/>
        <v>826151</v>
      </c>
      <c r="T225" s="111">
        <f t="shared" si="73"/>
        <v>1600604</v>
      </c>
      <c r="U225" s="111">
        <f t="shared" si="73"/>
        <v>2040711</v>
      </c>
      <c r="V225" s="111">
        <f t="shared" si="73"/>
        <v>913853</v>
      </c>
      <c r="W225" s="111">
        <f t="shared" si="73"/>
        <v>1464207</v>
      </c>
      <c r="X225" s="111">
        <f t="shared" si="73"/>
        <v>1562755</v>
      </c>
      <c r="Y225" s="111">
        <f t="shared" si="73"/>
        <v>861097</v>
      </c>
      <c r="Z225" s="111"/>
      <c r="AA225" s="111"/>
      <c r="AB225" s="111"/>
      <c r="AC225" s="109">
        <f t="shared" si="72"/>
        <v>10914403</v>
      </c>
    </row>
    <row r="226" spans="1:29" ht="11.45" customHeight="1" x14ac:dyDescent="0.25">
      <c r="A226" s="49" t="s">
        <v>6</v>
      </c>
      <c r="B226" s="49" t="s">
        <v>21</v>
      </c>
      <c r="C226" s="106">
        <v>719256.6513838286</v>
      </c>
      <c r="D226" s="106">
        <v>877679.44</v>
      </c>
      <c r="E226" s="106">
        <v>745582.48</v>
      </c>
      <c r="F226" s="106">
        <v>637219.86</v>
      </c>
      <c r="G226" s="106">
        <v>77469.87999999999</v>
      </c>
      <c r="H226" s="106">
        <v>101733.87999999999</v>
      </c>
      <c r="I226" s="106">
        <v>84417.2</v>
      </c>
      <c r="J226" s="106">
        <v>78325.020000000019</v>
      </c>
      <c r="K226" s="107">
        <v>88418.579999999987</v>
      </c>
      <c r="L226" s="107">
        <v>165277.12</v>
      </c>
      <c r="M226" s="107">
        <v>134265.38</v>
      </c>
      <c r="N226" s="107">
        <v>170997.6</v>
      </c>
      <c r="O226" s="108">
        <v>483391.36000000004</v>
      </c>
      <c r="P226" s="108">
        <v>419162</v>
      </c>
      <c r="Q226" s="108">
        <v>2485722.3200000003</v>
      </c>
      <c r="R226" s="108">
        <v>6059229.96</v>
      </c>
      <c r="S226" s="108">
        <v>6124095.6699999999</v>
      </c>
      <c r="T226" s="108">
        <v>5530606.0899999999</v>
      </c>
      <c r="U226" s="108">
        <v>4346814</v>
      </c>
      <c r="V226" s="108">
        <v>4587470.71</v>
      </c>
      <c r="W226" s="108">
        <v>5079403.1399999997</v>
      </c>
      <c r="X226" s="108">
        <v>6323608.1899999995</v>
      </c>
      <c r="Y226" s="108">
        <v>6277427.7400000002</v>
      </c>
      <c r="Z226" s="108"/>
      <c r="AA226" s="108"/>
      <c r="AB226" s="108"/>
      <c r="AC226" s="109">
        <f t="shared" si="72"/>
        <v>46814377.82</v>
      </c>
    </row>
    <row r="227" spans="1:29" ht="11.45" customHeight="1" x14ac:dyDescent="0.25">
      <c r="A227" s="49" t="s">
        <v>7</v>
      </c>
      <c r="B227" s="49" t="s">
        <v>22</v>
      </c>
      <c r="C227" s="106">
        <v>5034140.1254865471</v>
      </c>
      <c r="D227" s="106">
        <v>5176667</v>
      </c>
      <c r="E227" s="106">
        <v>5152395</v>
      </c>
      <c r="F227" s="106">
        <v>5090288</v>
      </c>
      <c r="G227" s="106">
        <v>5994363.1500000004</v>
      </c>
      <c r="H227" s="106">
        <v>6059015.1500000004</v>
      </c>
      <c r="I227" s="106">
        <v>5649339.3099999996</v>
      </c>
      <c r="J227" s="106">
        <v>5779100.79</v>
      </c>
      <c r="K227" s="107">
        <v>5368164</v>
      </c>
      <c r="L227" s="107">
        <v>5849697.2800000003</v>
      </c>
      <c r="M227" s="107">
        <v>5570261</v>
      </c>
      <c r="N227" s="107">
        <v>5763037</v>
      </c>
      <c r="O227" s="108">
        <v>6751300.5300000003</v>
      </c>
      <c r="P227" s="108">
        <v>6965181</v>
      </c>
      <c r="Q227" s="108">
        <v>6585995.5</v>
      </c>
      <c r="R227" s="108">
        <v>10569568.449999999</v>
      </c>
      <c r="S227" s="108">
        <v>8654313.1699999999</v>
      </c>
      <c r="T227" s="108">
        <v>10265567.15</v>
      </c>
      <c r="U227" s="108">
        <v>9278883</v>
      </c>
      <c r="V227" s="108">
        <v>8391618.3800000008</v>
      </c>
      <c r="W227" s="108">
        <v>8924639.3800000008</v>
      </c>
      <c r="X227" s="108">
        <v>9952032.4600000009</v>
      </c>
      <c r="Y227" s="108">
        <v>9698651.1600000001</v>
      </c>
      <c r="Z227" s="108"/>
      <c r="AA227" s="108"/>
      <c r="AB227" s="108"/>
      <c r="AC227" s="109">
        <f t="shared" si="72"/>
        <v>82321268.650000006</v>
      </c>
    </row>
    <row r="228" spans="1:29" ht="11.45" customHeight="1" x14ac:dyDescent="0.25">
      <c r="A228" s="49" t="s">
        <v>8</v>
      </c>
      <c r="B228" s="49" t="s">
        <v>23</v>
      </c>
      <c r="C228" s="106">
        <v>27310543</v>
      </c>
      <c r="D228" s="106">
        <v>26447575</v>
      </c>
      <c r="E228" s="106">
        <v>23501705</v>
      </c>
      <c r="F228" s="106">
        <v>23064770</v>
      </c>
      <c r="G228" s="106">
        <v>24770524</v>
      </c>
      <c r="H228" s="106">
        <v>22806079</v>
      </c>
      <c r="I228" s="106">
        <v>19440133</v>
      </c>
      <c r="J228" s="106">
        <v>21272041</v>
      </c>
      <c r="K228" s="107">
        <v>19895357</v>
      </c>
      <c r="L228" s="107">
        <v>21838956</v>
      </c>
      <c r="M228" s="107">
        <v>22244828</v>
      </c>
      <c r="N228" s="107">
        <v>25393454</v>
      </c>
      <c r="O228" s="108">
        <v>28645129</v>
      </c>
      <c r="P228" s="108">
        <v>27934191</v>
      </c>
      <c r="Q228" s="108">
        <v>25864399.48</v>
      </c>
      <c r="R228" s="108">
        <v>30812527.100000001</v>
      </c>
      <c r="S228" s="108">
        <v>29705133.850000001</v>
      </c>
      <c r="T228" s="108">
        <v>27911032.100000001</v>
      </c>
      <c r="U228" s="108">
        <v>27193599</v>
      </c>
      <c r="V228" s="108">
        <v>26883312.850000001</v>
      </c>
      <c r="W228" s="108">
        <v>28267824.850000001</v>
      </c>
      <c r="X228" s="108">
        <v>31290223.579999998</v>
      </c>
      <c r="Y228" s="108">
        <v>30801220</v>
      </c>
      <c r="Z228" s="108"/>
      <c r="AA228" s="108"/>
      <c r="AB228" s="108"/>
      <c r="AC228" s="109">
        <f t="shared" si="72"/>
        <v>258729272.81</v>
      </c>
    </row>
    <row r="229" spans="1:29" ht="11.45" customHeight="1" x14ac:dyDescent="0.25">
      <c r="A229" s="50" t="s">
        <v>2</v>
      </c>
      <c r="B229" s="50"/>
      <c r="C229" s="110">
        <f t="shared" ref="C229:Y229" si="74">SUM(C226:C228)</f>
        <v>33063939.776870377</v>
      </c>
      <c r="D229" s="112">
        <f t="shared" si="74"/>
        <v>32501921.439999998</v>
      </c>
      <c r="E229" s="112">
        <f t="shared" si="74"/>
        <v>29399682.48</v>
      </c>
      <c r="F229" s="112">
        <f t="shared" si="74"/>
        <v>28792277.859999999</v>
      </c>
      <c r="G229" s="112">
        <f t="shared" si="74"/>
        <v>30842357.030000001</v>
      </c>
      <c r="H229" s="112">
        <f t="shared" si="74"/>
        <v>28966828.030000001</v>
      </c>
      <c r="I229" s="110">
        <f t="shared" si="74"/>
        <v>25173889.509999998</v>
      </c>
      <c r="J229" s="110">
        <f t="shared" si="74"/>
        <v>27129466.810000002</v>
      </c>
      <c r="K229" s="113">
        <f t="shared" si="74"/>
        <v>25351939.579999998</v>
      </c>
      <c r="L229" s="113">
        <f t="shared" si="74"/>
        <v>27853930.399999999</v>
      </c>
      <c r="M229" s="113">
        <f t="shared" si="74"/>
        <v>27949354.379999999</v>
      </c>
      <c r="N229" s="113">
        <f t="shared" si="74"/>
        <v>31327488.600000001</v>
      </c>
      <c r="O229" s="109">
        <f t="shared" si="74"/>
        <v>35879820.890000001</v>
      </c>
      <c r="P229" s="109">
        <f t="shared" si="74"/>
        <v>35318534</v>
      </c>
      <c r="Q229" s="109">
        <f t="shared" si="74"/>
        <v>34936117.299999997</v>
      </c>
      <c r="R229" s="109">
        <f t="shared" si="74"/>
        <v>47441325.510000005</v>
      </c>
      <c r="S229" s="109">
        <f t="shared" si="74"/>
        <v>44483542.689999998</v>
      </c>
      <c r="T229" s="109">
        <f t="shared" si="74"/>
        <v>43707205.340000004</v>
      </c>
      <c r="U229" s="109">
        <f t="shared" si="74"/>
        <v>40819296</v>
      </c>
      <c r="V229" s="109">
        <f t="shared" si="74"/>
        <v>39862401.939999998</v>
      </c>
      <c r="W229" s="109">
        <f t="shared" si="74"/>
        <v>42271867.370000005</v>
      </c>
      <c r="X229" s="109">
        <f t="shared" si="74"/>
        <v>47565864.229999997</v>
      </c>
      <c r="Y229" s="109">
        <f t="shared" si="74"/>
        <v>46777298.899999999</v>
      </c>
      <c r="Z229" s="109"/>
      <c r="AA229" s="109"/>
      <c r="AB229" s="109"/>
      <c r="AC229" s="109">
        <f t="shared" si="72"/>
        <v>387864919.27999997</v>
      </c>
    </row>
    <row r="230" spans="1:29" ht="11.45" customHeight="1" x14ac:dyDescent="0.25">
      <c r="A230" s="49" t="s">
        <v>9</v>
      </c>
      <c r="B230" s="49" t="s">
        <v>24</v>
      </c>
      <c r="C230" s="114">
        <v>2167101.718713115</v>
      </c>
      <c r="D230" s="115">
        <v>2114632.7400000002</v>
      </c>
      <c r="E230" s="115">
        <v>2038585.73</v>
      </c>
      <c r="F230" s="115">
        <v>1943680.62</v>
      </c>
      <c r="G230" s="115">
        <v>2174253.2599999998</v>
      </c>
      <c r="H230" s="115">
        <v>1872723.26</v>
      </c>
      <c r="I230" s="116">
        <v>1975635.1999999997</v>
      </c>
      <c r="J230" s="106">
        <v>1521250.39</v>
      </c>
      <c r="K230" s="107">
        <v>1252977.04</v>
      </c>
      <c r="L230" s="107">
        <v>1223774.5499999998</v>
      </c>
      <c r="M230" s="107">
        <v>1428812.71</v>
      </c>
      <c r="N230" s="107">
        <v>1623692.58</v>
      </c>
      <c r="O230" s="108">
        <v>1545879.92</v>
      </c>
      <c r="P230" s="108">
        <v>810673</v>
      </c>
      <c r="Q230" s="108">
        <v>3219877.69</v>
      </c>
      <c r="R230" s="108">
        <v>9647724.879999999</v>
      </c>
      <c r="S230" s="108">
        <v>8417805.5700000003</v>
      </c>
      <c r="T230" s="108">
        <v>7909150.96</v>
      </c>
      <c r="U230" s="108">
        <v>6710396</v>
      </c>
      <c r="V230" s="108">
        <v>6395114.2799999993</v>
      </c>
      <c r="W230" s="108">
        <v>7934761</v>
      </c>
      <c r="X230" s="108">
        <v>9149894.3900000006</v>
      </c>
      <c r="Y230" s="108">
        <v>7194006</v>
      </c>
      <c r="Z230" s="108"/>
      <c r="AA230" s="108"/>
      <c r="AB230" s="108"/>
      <c r="AC230" s="109">
        <f t="shared" si="72"/>
        <v>66578730.770000003</v>
      </c>
    </row>
    <row r="231" spans="1:29" ht="11.45" customHeight="1" x14ac:dyDescent="0.25">
      <c r="A231" s="49" t="s">
        <v>10</v>
      </c>
      <c r="B231" s="49" t="s">
        <v>25</v>
      </c>
      <c r="C231" s="114">
        <v>3050201.1865774337</v>
      </c>
      <c r="D231" s="115">
        <v>2980910.32</v>
      </c>
      <c r="E231" s="115">
        <v>2466417.3199999998</v>
      </c>
      <c r="F231" s="115">
        <v>2564704.4</v>
      </c>
      <c r="G231" s="115">
        <v>3111722.6</v>
      </c>
      <c r="H231" s="115">
        <v>3172249.6000000001</v>
      </c>
      <c r="I231" s="116">
        <v>3908134.1</v>
      </c>
      <c r="J231" s="106">
        <v>3888805.64</v>
      </c>
      <c r="K231" s="107">
        <v>2720102.53</v>
      </c>
      <c r="L231" s="107">
        <v>2895636.62</v>
      </c>
      <c r="M231" s="107">
        <v>2849647.69</v>
      </c>
      <c r="N231" s="107">
        <v>2988545.35</v>
      </c>
      <c r="O231" s="108">
        <v>3114077.93</v>
      </c>
      <c r="P231" s="108">
        <v>2557047</v>
      </c>
      <c r="Q231" s="108">
        <v>2209132.81</v>
      </c>
      <c r="R231" s="108">
        <v>1016000.84</v>
      </c>
      <c r="S231" s="108">
        <v>890029.82</v>
      </c>
      <c r="T231" s="108">
        <v>1122589.3400000001</v>
      </c>
      <c r="U231" s="108">
        <v>1171792</v>
      </c>
      <c r="V231" s="108">
        <v>954425.4</v>
      </c>
      <c r="W231" s="108">
        <v>1105101.3999999999</v>
      </c>
      <c r="X231" s="108">
        <v>1181050.69</v>
      </c>
      <c r="Y231" s="108">
        <v>1241074.58</v>
      </c>
      <c r="Z231" s="108"/>
      <c r="AA231" s="108"/>
      <c r="AB231" s="108"/>
      <c r="AC231" s="109">
        <f t="shared" si="72"/>
        <v>10891196.879999999</v>
      </c>
    </row>
    <row r="232" spans="1:29" ht="11.45" customHeight="1" x14ac:dyDescent="0.25">
      <c r="A232" s="49" t="s">
        <v>11</v>
      </c>
      <c r="B232" s="49" t="s">
        <v>26</v>
      </c>
      <c r="C232" s="114">
        <v>8848687</v>
      </c>
      <c r="D232" s="115">
        <v>8547853</v>
      </c>
      <c r="E232" s="115">
        <v>7503074</v>
      </c>
      <c r="F232" s="115">
        <v>7696029</v>
      </c>
      <c r="G232" s="115">
        <v>8942688</v>
      </c>
      <c r="H232" s="115">
        <v>6656945</v>
      </c>
      <c r="I232" s="116">
        <v>8753238</v>
      </c>
      <c r="J232" s="106">
        <v>7839073</v>
      </c>
      <c r="K232" s="107">
        <v>6108777.5800000001</v>
      </c>
      <c r="L232" s="107">
        <v>6961558</v>
      </c>
      <c r="M232" s="107">
        <v>4910722</v>
      </c>
      <c r="N232" s="107">
        <v>5827129</v>
      </c>
      <c r="O232" s="108">
        <v>5937163</v>
      </c>
      <c r="P232" s="108">
        <v>5029108</v>
      </c>
      <c r="Q232" s="108">
        <v>4737688</v>
      </c>
      <c r="R232" s="108">
        <v>313104</v>
      </c>
      <c r="S232" s="108">
        <v>306763</v>
      </c>
      <c r="T232" s="108">
        <v>254566</v>
      </c>
      <c r="U232" s="108">
        <v>264193</v>
      </c>
      <c r="V232" s="108">
        <v>223330</v>
      </c>
      <c r="W232" s="108">
        <v>259561</v>
      </c>
      <c r="X232" s="108">
        <v>532307</v>
      </c>
      <c r="Y232" s="108">
        <v>518873</v>
      </c>
      <c r="Z232" s="108"/>
      <c r="AA232" s="108"/>
      <c r="AB232" s="108"/>
      <c r="AC232" s="109">
        <f t="shared" si="72"/>
        <v>7410385</v>
      </c>
    </row>
    <row r="233" spans="1:29" ht="11.45" customHeight="1" x14ac:dyDescent="0.25">
      <c r="A233" s="50" t="s">
        <v>2</v>
      </c>
      <c r="B233" s="50"/>
      <c r="C233" s="117">
        <f t="shared" ref="C233:Y233" si="75">SUM(C230:C232)</f>
        <v>14065989.905290548</v>
      </c>
      <c r="D233" s="118">
        <f t="shared" si="75"/>
        <v>13643396.060000001</v>
      </c>
      <c r="E233" s="118">
        <f t="shared" si="75"/>
        <v>12008077.050000001</v>
      </c>
      <c r="F233" s="118">
        <f t="shared" si="75"/>
        <v>12204414.02</v>
      </c>
      <c r="G233" s="118">
        <f t="shared" si="75"/>
        <v>14228663.859999999</v>
      </c>
      <c r="H233" s="118">
        <f t="shared" si="75"/>
        <v>11701917.859999999</v>
      </c>
      <c r="I233" s="119">
        <f t="shared" si="75"/>
        <v>14637007.300000001</v>
      </c>
      <c r="J233" s="110">
        <f t="shared" si="75"/>
        <v>13249129.030000001</v>
      </c>
      <c r="K233" s="113">
        <f t="shared" si="75"/>
        <v>10081857.15</v>
      </c>
      <c r="L233" s="113">
        <f t="shared" si="75"/>
        <v>11080969.17</v>
      </c>
      <c r="M233" s="113">
        <f t="shared" si="75"/>
        <v>9189182.4000000004</v>
      </c>
      <c r="N233" s="113">
        <f t="shared" si="75"/>
        <v>10439366.93</v>
      </c>
      <c r="O233" s="109">
        <f t="shared" si="75"/>
        <v>10597120.85</v>
      </c>
      <c r="P233" s="109">
        <f t="shared" si="75"/>
        <v>8396828</v>
      </c>
      <c r="Q233" s="109">
        <f t="shared" si="75"/>
        <v>10166698.5</v>
      </c>
      <c r="R233" s="109">
        <f t="shared" si="75"/>
        <v>10976829.719999999</v>
      </c>
      <c r="S233" s="109">
        <f t="shared" si="75"/>
        <v>9614598.3900000006</v>
      </c>
      <c r="T233" s="109">
        <f t="shared" si="75"/>
        <v>9286306.3000000007</v>
      </c>
      <c r="U233" s="109">
        <f t="shared" si="75"/>
        <v>8146381</v>
      </c>
      <c r="V233" s="109">
        <f t="shared" si="75"/>
        <v>7572869.6799999997</v>
      </c>
      <c r="W233" s="109">
        <f t="shared" si="75"/>
        <v>9299423.4000000004</v>
      </c>
      <c r="X233" s="109">
        <f t="shared" si="75"/>
        <v>10863252.08</v>
      </c>
      <c r="Y233" s="109">
        <f t="shared" si="75"/>
        <v>8953953.5800000001</v>
      </c>
      <c r="Z233" s="109"/>
      <c r="AA233" s="109"/>
      <c r="AB233" s="109"/>
      <c r="AC233" s="109">
        <f t="shared" si="72"/>
        <v>84880312.649999991</v>
      </c>
    </row>
    <row r="234" spans="1:29" ht="11.45" customHeight="1" x14ac:dyDescent="0.25">
      <c r="A234" s="49" t="s">
        <v>12</v>
      </c>
      <c r="B234" s="49" t="s">
        <v>27</v>
      </c>
      <c r="C234" s="114">
        <v>24244963.25536222</v>
      </c>
      <c r="D234" s="115">
        <v>24854449.210000001</v>
      </c>
      <c r="E234" s="115">
        <v>26039210.109999999</v>
      </c>
      <c r="F234" s="115">
        <v>24893678.850000001</v>
      </c>
      <c r="G234" s="115">
        <v>29566754.16</v>
      </c>
      <c r="H234" s="115">
        <v>27536298.16</v>
      </c>
      <c r="I234" s="116">
        <v>24931570.699999999</v>
      </c>
      <c r="J234" s="106">
        <v>20493198.57</v>
      </c>
      <c r="K234" s="107">
        <v>19725869.75</v>
      </c>
      <c r="L234" s="107">
        <v>23123514.050000001</v>
      </c>
      <c r="M234" s="107">
        <v>20706428.759999998</v>
      </c>
      <c r="N234" s="107">
        <v>20790819.400000513</v>
      </c>
      <c r="O234" s="108">
        <v>20684927.109999999</v>
      </c>
      <c r="P234" s="108">
        <v>14802791</v>
      </c>
      <c r="Q234" s="108">
        <v>16579798.879999999</v>
      </c>
      <c r="R234" s="108">
        <v>30447981</v>
      </c>
      <c r="S234" s="108">
        <v>23260537.420000002</v>
      </c>
      <c r="T234" s="108">
        <v>24944483.579999998</v>
      </c>
      <c r="U234" s="108">
        <v>20595885</v>
      </c>
      <c r="V234" s="108">
        <v>18531454.27</v>
      </c>
      <c r="W234" s="108">
        <v>23824671.09</v>
      </c>
      <c r="X234" s="108">
        <v>27096417.489999902</v>
      </c>
      <c r="Y234" s="108">
        <v>21315644.559999999</v>
      </c>
      <c r="Z234" s="108"/>
      <c r="AA234" s="108"/>
      <c r="AB234" s="108"/>
      <c r="AC234" s="109">
        <f t="shared" si="72"/>
        <v>206596873.2899999</v>
      </c>
    </row>
    <row r="235" spans="1:29" ht="11.45" customHeight="1" x14ac:dyDescent="0.25">
      <c r="A235" s="49" t="s">
        <v>13</v>
      </c>
      <c r="B235" s="49" t="s">
        <v>28</v>
      </c>
      <c r="C235" s="114">
        <v>1778239.9430052135</v>
      </c>
      <c r="D235" s="115">
        <v>1740335.74</v>
      </c>
      <c r="E235" s="115">
        <v>1445988.74</v>
      </c>
      <c r="F235" s="115">
        <v>1368310.22</v>
      </c>
      <c r="G235" s="115">
        <v>1783752.75</v>
      </c>
      <c r="H235" s="115">
        <v>1850774.75</v>
      </c>
      <c r="I235" s="116">
        <v>2085285.56</v>
      </c>
      <c r="J235" s="106">
        <v>2210192.7200000002</v>
      </c>
      <c r="K235" s="107">
        <v>1629022.21</v>
      </c>
      <c r="L235" s="107">
        <v>2080108.42</v>
      </c>
      <c r="M235" s="107">
        <v>2047599.71</v>
      </c>
      <c r="N235" s="107">
        <v>2093852.6700000002</v>
      </c>
      <c r="O235" s="108">
        <v>2423152.34</v>
      </c>
      <c r="P235" s="108">
        <v>2025409</v>
      </c>
      <c r="Q235" s="108">
        <v>1697838.13</v>
      </c>
      <c r="R235" s="108">
        <v>1279795.04</v>
      </c>
      <c r="S235" s="108">
        <v>848578.69</v>
      </c>
      <c r="T235" s="108">
        <v>1075252.6499999999</v>
      </c>
      <c r="U235" s="108">
        <v>1270231</v>
      </c>
      <c r="V235" s="108">
        <v>898224.69</v>
      </c>
      <c r="W235" s="108">
        <v>984367.69</v>
      </c>
      <c r="X235" s="108">
        <v>1121411.24</v>
      </c>
      <c r="Y235" s="108">
        <v>1245957.3400000001</v>
      </c>
      <c r="Z235" s="108"/>
      <c r="AA235" s="108"/>
      <c r="AB235" s="108"/>
      <c r="AC235" s="109">
        <f t="shared" si="72"/>
        <v>10421656.469999999</v>
      </c>
    </row>
    <row r="236" spans="1:29" ht="11.45" customHeight="1" x14ac:dyDescent="0.25">
      <c r="A236" s="49" t="s">
        <v>14</v>
      </c>
      <c r="B236" s="49" t="s">
        <v>29</v>
      </c>
      <c r="C236" s="114">
        <v>459308</v>
      </c>
      <c r="D236" s="115">
        <v>457883</v>
      </c>
      <c r="E236" s="115">
        <v>341884</v>
      </c>
      <c r="F236" s="115">
        <v>526111</v>
      </c>
      <c r="G236" s="115">
        <v>590854</v>
      </c>
      <c r="H236" s="115">
        <v>442732</v>
      </c>
      <c r="I236" s="116">
        <v>507893</v>
      </c>
      <c r="J236" s="106">
        <v>555572</v>
      </c>
      <c r="K236" s="107">
        <v>372348</v>
      </c>
      <c r="L236" s="107">
        <v>334526</v>
      </c>
      <c r="M236" s="107">
        <v>343197</v>
      </c>
      <c r="N236" s="107">
        <v>386171.5</v>
      </c>
      <c r="O236" s="108">
        <v>442417.6</v>
      </c>
      <c r="P236" s="108">
        <v>580431</v>
      </c>
      <c r="Q236" s="108">
        <v>623545.24</v>
      </c>
      <c r="R236" s="108">
        <v>123415.83</v>
      </c>
      <c r="S236" s="108">
        <v>166265.37</v>
      </c>
      <c r="T236" s="108">
        <v>163638.91</v>
      </c>
      <c r="U236" s="108">
        <v>157156</v>
      </c>
      <c r="V236" s="108">
        <v>138254.49</v>
      </c>
      <c r="W236" s="108">
        <v>124921.49</v>
      </c>
      <c r="X236" s="108">
        <v>164693.68</v>
      </c>
      <c r="Y236" s="108">
        <v>71100.95</v>
      </c>
      <c r="Z236" s="108"/>
      <c r="AA236" s="108"/>
      <c r="AB236" s="108"/>
      <c r="AC236" s="109">
        <f t="shared" si="72"/>
        <v>1732991.9599999997</v>
      </c>
    </row>
    <row r="237" spans="1:29" ht="11.45" customHeight="1" x14ac:dyDescent="0.25">
      <c r="A237" s="50" t="s">
        <v>2</v>
      </c>
      <c r="B237" s="50"/>
      <c r="C237" s="110">
        <f t="shared" ref="C237:Y237" si="76">SUM(C234:C236)</f>
        <v>26482511.198367432</v>
      </c>
      <c r="D237" s="120">
        <f t="shared" si="76"/>
        <v>27052667.949999999</v>
      </c>
      <c r="E237" s="120">
        <f t="shared" si="76"/>
        <v>27827082.849999998</v>
      </c>
      <c r="F237" s="120">
        <f t="shared" si="76"/>
        <v>26788100.07</v>
      </c>
      <c r="G237" s="120">
        <f t="shared" si="76"/>
        <v>31941360.91</v>
      </c>
      <c r="H237" s="120">
        <f t="shared" si="76"/>
        <v>29829804.91</v>
      </c>
      <c r="I237" s="110">
        <f t="shared" si="76"/>
        <v>27524749.259999998</v>
      </c>
      <c r="J237" s="110">
        <f t="shared" si="76"/>
        <v>23258963.289999999</v>
      </c>
      <c r="K237" s="113">
        <f t="shared" si="76"/>
        <v>21727239.960000001</v>
      </c>
      <c r="L237" s="113">
        <f t="shared" si="76"/>
        <v>25538148.469999999</v>
      </c>
      <c r="M237" s="113">
        <f t="shared" si="76"/>
        <v>23097225.469999999</v>
      </c>
      <c r="N237" s="113">
        <f t="shared" si="76"/>
        <v>23270843.570000514</v>
      </c>
      <c r="O237" s="109">
        <f t="shared" si="76"/>
        <v>23550497.050000001</v>
      </c>
      <c r="P237" s="109">
        <f t="shared" si="76"/>
        <v>17408631</v>
      </c>
      <c r="Q237" s="109">
        <f t="shared" si="76"/>
        <v>18901182.249999996</v>
      </c>
      <c r="R237" s="109">
        <f t="shared" si="76"/>
        <v>31851191.869999997</v>
      </c>
      <c r="S237" s="109">
        <f t="shared" si="76"/>
        <v>24275381.480000004</v>
      </c>
      <c r="T237" s="109">
        <f t="shared" si="76"/>
        <v>26183375.139999997</v>
      </c>
      <c r="U237" s="109">
        <f t="shared" si="76"/>
        <v>22023272</v>
      </c>
      <c r="V237" s="109">
        <f t="shared" si="76"/>
        <v>19567933.449999999</v>
      </c>
      <c r="W237" s="109">
        <f t="shared" si="76"/>
        <v>24933960.27</v>
      </c>
      <c r="X237" s="109">
        <f t="shared" si="76"/>
        <v>28382522.4099999</v>
      </c>
      <c r="Y237" s="109">
        <f t="shared" si="76"/>
        <v>22632702.849999998</v>
      </c>
      <c r="Z237" s="109"/>
      <c r="AA237" s="109"/>
      <c r="AB237" s="109"/>
      <c r="AC237" s="109">
        <f t="shared" si="72"/>
        <v>218751521.71999991</v>
      </c>
    </row>
    <row r="238" spans="1:29" ht="11.45" customHeight="1" x14ac:dyDescent="0.25">
      <c r="A238" s="49" t="s">
        <v>15</v>
      </c>
      <c r="B238" s="49" t="s">
        <v>30</v>
      </c>
      <c r="C238" s="106">
        <v>30063857.755955588</v>
      </c>
      <c r="D238" s="106">
        <v>29879915.440000001</v>
      </c>
      <c r="E238" s="106">
        <v>31283236.719999999</v>
      </c>
      <c r="F238" s="106">
        <v>32584705.109999999</v>
      </c>
      <c r="G238" s="106">
        <v>34324005.32</v>
      </c>
      <c r="H238" s="106">
        <v>32634544.32</v>
      </c>
      <c r="I238" s="106">
        <v>30584775.690000001</v>
      </c>
      <c r="J238" s="106">
        <v>29328222.780000001</v>
      </c>
      <c r="K238" s="107">
        <v>27185288.140000001</v>
      </c>
      <c r="L238" s="107">
        <v>33448109.68</v>
      </c>
      <c r="M238" s="107">
        <v>30676361.899999999</v>
      </c>
      <c r="N238" s="107">
        <v>40773363.540000089</v>
      </c>
      <c r="O238" s="108">
        <v>43459746.040000007</v>
      </c>
      <c r="P238" s="108">
        <v>50555658</v>
      </c>
      <c r="Q238" s="108">
        <v>50120094.960000001</v>
      </c>
      <c r="R238" s="108">
        <v>24573131.52</v>
      </c>
      <c r="S238" s="108">
        <v>18426687.539999999</v>
      </c>
      <c r="T238" s="108">
        <v>20116634.27</v>
      </c>
      <c r="U238" s="108">
        <v>15691751</v>
      </c>
      <c r="V238" s="108">
        <v>13641155.539999999</v>
      </c>
      <c r="W238" s="108">
        <v>17603755.68</v>
      </c>
      <c r="X238" s="108">
        <v>21399212.34</v>
      </c>
      <c r="Y238" s="108">
        <v>18772233.190000001</v>
      </c>
      <c r="Z238" s="108"/>
      <c r="AA238" s="108"/>
      <c r="AB238" s="108"/>
      <c r="AC238" s="109">
        <f t="shared" si="72"/>
        <v>200344656.04000002</v>
      </c>
    </row>
    <row r="239" spans="1:29" ht="11.45" customHeight="1" x14ac:dyDescent="0.25">
      <c r="A239" s="49" t="s">
        <v>16</v>
      </c>
      <c r="B239" s="49" t="s">
        <v>31</v>
      </c>
      <c r="C239" s="106">
        <v>856327.67593097547</v>
      </c>
      <c r="D239" s="106">
        <v>847552.53</v>
      </c>
      <c r="E239" s="106">
        <v>714625.53</v>
      </c>
      <c r="F239" s="106">
        <v>690443.81</v>
      </c>
      <c r="G239" s="106">
        <v>900372.95</v>
      </c>
      <c r="H239" s="106">
        <v>993720.95</v>
      </c>
      <c r="I239" s="106">
        <v>1046784.01</v>
      </c>
      <c r="J239" s="106">
        <v>953804.74</v>
      </c>
      <c r="K239" s="107">
        <v>742633.22</v>
      </c>
      <c r="L239" s="107">
        <v>870637.56</v>
      </c>
      <c r="M239" s="107">
        <v>1056076.54</v>
      </c>
      <c r="N239" s="107">
        <v>1070165.7999999998</v>
      </c>
      <c r="O239" s="108">
        <v>1466727.6</v>
      </c>
      <c r="P239" s="108">
        <v>1156384</v>
      </c>
      <c r="Q239" s="108">
        <v>1119326.0900000001</v>
      </c>
      <c r="R239" s="108">
        <v>897555.99</v>
      </c>
      <c r="S239" s="108">
        <v>380626.6</v>
      </c>
      <c r="T239" s="108">
        <v>494893.6</v>
      </c>
      <c r="U239" s="108">
        <v>464552</v>
      </c>
      <c r="V239" s="108">
        <v>379519.75</v>
      </c>
      <c r="W239" s="108">
        <v>364504.75</v>
      </c>
      <c r="X239" s="108">
        <v>355296.83</v>
      </c>
      <c r="Y239" s="108">
        <v>498853.81</v>
      </c>
      <c r="Z239" s="108"/>
      <c r="AA239" s="108"/>
      <c r="AB239" s="108"/>
      <c r="AC239" s="109">
        <f t="shared" si="72"/>
        <v>4955129.42</v>
      </c>
    </row>
    <row r="240" spans="1:29" ht="11.45" customHeight="1" x14ac:dyDescent="0.25">
      <c r="A240" s="49" t="s">
        <v>17</v>
      </c>
      <c r="B240" s="49" t="s">
        <v>32</v>
      </c>
      <c r="C240" s="106">
        <v>233670</v>
      </c>
      <c r="D240" s="106">
        <v>199879</v>
      </c>
      <c r="E240" s="106">
        <v>162100</v>
      </c>
      <c r="F240" s="106">
        <v>203956</v>
      </c>
      <c r="G240" s="106">
        <v>222541</v>
      </c>
      <c r="H240" s="106">
        <v>190952</v>
      </c>
      <c r="I240" s="106">
        <v>261489.11</v>
      </c>
      <c r="J240" s="106">
        <v>252508</v>
      </c>
      <c r="K240" s="107">
        <v>259252.86</v>
      </c>
      <c r="L240" s="107">
        <v>383409.85</v>
      </c>
      <c r="M240" s="107">
        <v>296187.84999999998</v>
      </c>
      <c r="N240" s="107">
        <v>318549.93</v>
      </c>
      <c r="O240" s="108">
        <v>474359.05</v>
      </c>
      <c r="P240" s="108">
        <v>734334</v>
      </c>
      <c r="Q240" s="108">
        <v>444454.48</v>
      </c>
      <c r="R240" s="108">
        <v>222491.69</v>
      </c>
      <c r="S240" s="108">
        <v>107197.6</v>
      </c>
      <c r="T240" s="108">
        <v>137540.44</v>
      </c>
      <c r="U240" s="108">
        <v>126261</v>
      </c>
      <c r="V240" s="108">
        <v>59522.1</v>
      </c>
      <c r="W240" s="108">
        <v>139843.1</v>
      </c>
      <c r="X240" s="108">
        <v>137514</v>
      </c>
      <c r="Y240" s="108">
        <v>225217.55</v>
      </c>
      <c r="Z240" s="108"/>
      <c r="AA240" s="108"/>
      <c r="AB240" s="108"/>
      <c r="AC240" s="109">
        <f t="shared" si="72"/>
        <v>1600041.9600000002</v>
      </c>
    </row>
    <row r="241" spans="1:29" ht="11.45" customHeight="1" x14ac:dyDescent="0.25">
      <c r="A241" s="50" t="s">
        <v>2</v>
      </c>
      <c r="B241" s="50"/>
      <c r="C241" s="110">
        <f t="shared" ref="C241:Y241" si="77">SUM(C238:C240)</f>
        <v>31153855.431886565</v>
      </c>
      <c r="D241" s="110">
        <f t="shared" si="77"/>
        <v>30927346.970000003</v>
      </c>
      <c r="E241" s="110">
        <f t="shared" si="77"/>
        <v>32159962.25</v>
      </c>
      <c r="F241" s="110">
        <f t="shared" si="77"/>
        <v>33479104.919999998</v>
      </c>
      <c r="G241" s="110">
        <f t="shared" si="77"/>
        <v>35446919.270000003</v>
      </c>
      <c r="H241" s="110">
        <f t="shared" si="77"/>
        <v>33819217.270000003</v>
      </c>
      <c r="I241" s="110">
        <f t="shared" si="77"/>
        <v>31893048.810000002</v>
      </c>
      <c r="J241" s="110">
        <f t="shared" si="77"/>
        <v>30534535.52</v>
      </c>
      <c r="K241" s="113">
        <f t="shared" si="77"/>
        <v>28187174.219999999</v>
      </c>
      <c r="L241" s="113">
        <f t="shared" si="77"/>
        <v>34702157.090000004</v>
      </c>
      <c r="M241" s="113">
        <f t="shared" si="77"/>
        <v>32028626.289999999</v>
      </c>
      <c r="N241" s="113">
        <f t="shared" si="77"/>
        <v>42162079.270000085</v>
      </c>
      <c r="O241" s="109">
        <f t="shared" si="77"/>
        <v>45400832.690000005</v>
      </c>
      <c r="P241" s="109">
        <f t="shared" si="77"/>
        <v>52446376</v>
      </c>
      <c r="Q241" s="109">
        <f t="shared" si="77"/>
        <v>51683875.530000001</v>
      </c>
      <c r="R241" s="109">
        <f t="shared" si="77"/>
        <v>25693179.199999999</v>
      </c>
      <c r="S241" s="109">
        <f t="shared" si="77"/>
        <v>18914511.740000002</v>
      </c>
      <c r="T241" s="109">
        <f t="shared" si="77"/>
        <v>20749068.310000002</v>
      </c>
      <c r="U241" s="109">
        <f t="shared" si="77"/>
        <v>16282564</v>
      </c>
      <c r="V241" s="109">
        <f t="shared" si="77"/>
        <v>14080197.389999999</v>
      </c>
      <c r="W241" s="109">
        <f t="shared" si="77"/>
        <v>18108103.530000001</v>
      </c>
      <c r="X241" s="109">
        <f t="shared" si="77"/>
        <v>21892023.169999998</v>
      </c>
      <c r="Y241" s="109">
        <f t="shared" si="77"/>
        <v>19496304.550000001</v>
      </c>
      <c r="Z241" s="109"/>
      <c r="AA241" s="109"/>
      <c r="AB241" s="109"/>
      <c r="AC241" s="109">
        <f t="shared" si="72"/>
        <v>206899827.41999999</v>
      </c>
    </row>
    <row r="242" spans="1:29" ht="11.45" customHeight="1" x14ac:dyDescent="0.25">
      <c r="A242" s="49" t="s">
        <v>18</v>
      </c>
      <c r="B242" s="49" t="s">
        <v>33</v>
      </c>
      <c r="C242" s="106">
        <v>17970806.622559797</v>
      </c>
      <c r="D242" s="106">
        <v>17982169.41</v>
      </c>
      <c r="E242" s="106">
        <v>17360755.199999999</v>
      </c>
      <c r="F242" s="106">
        <v>19127973.370000001</v>
      </c>
      <c r="G242" s="106">
        <v>18531889.260000002</v>
      </c>
      <c r="H242" s="106">
        <v>19302055.260000002</v>
      </c>
      <c r="I242" s="106">
        <v>14796140.51</v>
      </c>
      <c r="J242" s="106">
        <v>13398105.189999999</v>
      </c>
      <c r="K242" s="107">
        <v>11920587.779999999</v>
      </c>
      <c r="L242" s="107">
        <v>15782933.43</v>
      </c>
      <c r="M242" s="107">
        <v>13743683.939999999</v>
      </c>
      <c r="N242" s="107">
        <v>19470097.860000383</v>
      </c>
      <c r="O242" s="108">
        <v>19722273.700000003</v>
      </c>
      <c r="P242" s="108">
        <v>22150509</v>
      </c>
      <c r="Q242" s="108">
        <v>23971355.690000001</v>
      </c>
      <c r="R242" s="108">
        <v>9110593.2899999991</v>
      </c>
      <c r="S242" s="108">
        <v>6768525.8399999999</v>
      </c>
      <c r="T242" s="108">
        <v>7417215.7999999998</v>
      </c>
      <c r="U242" s="108">
        <v>6435384</v>
      </c>
      <c r="V242" s="108">
        <v>4066342.78</v>
      </c>
      <c r="W242" s="108">
        <v>5048978.62</v>
      </c>
      <c r="X242" s="108">
        <v>5930517.6000000006</v>
      </c>
      <c r="Y242" s="108">
        <v>5091869.05</v>
      </c>
      <c r="Z242" s="108"/>
      <c r="AA242" s="108"/>
      <c r="AB242" s="108"/>
      <c r="AC242" s="109">
        <f t="shared" si="72"/>
        <v>73840782.669999987</v>
      </c>
    </row>
    <row r="243" spans="1:29" ht="11.45" customHeight="1" x14ac:dyDescent="0.25">
      <c r="A243" s="49" t="s">
        <v>19</v>
      </c>
      <c r="B243" s="49" t="s">
        <v>34</v>
      </c>
      <c r="C243" s="106">
        <v>513286.76502527855</v>
      </c>
      <c r="D243" s="106">
        <v>515082.07</v>
      </c>
      <c r="E243" s="106">
        <v>463535.07</v>
      </c>
      <c r="F243" s="106">
        <v>490030.11</v>
      </c>
      <c r="G243" s="106">
        <v>541983.29</v>
      </c>
      <c r="H243" s="106">
        <v>472774.29</v>
      </c>
      <c r="I243" s="106">
        <v>450352.94</v>
      </c>
      <c r="J243" s="106">
        <v>489826.91</v>
      </c>
      <c r="K243" s="107">
        <v>336966.38</v>
      </c>
      <c r="L243" s="107">
        <v>407519.31</v>
      </c>
      <c r="M243" s="107">
        <v>399082.8</v>
      </c>
      <c r="N243" s="107">
        <v>514753.83999999997</v>
      </c>
      <c r="O243" s="108">
        <v>670724.81000000006</v>
      </c>
      <c r="P243" s="108">
        <v>382880</v>
      </c>
      <c r="Q243" s="108">
        <v>389050.17</v>
      </c>
      <c r="R243" s="108">
        <v>251486.56</v>
      </c>
      <c r="S243" s="108">
        <v>234777.64</v>
      </c>
      <c r="T243" s="108">
        <v>240659.92</v>
      </c>
      <c r="U243" s="108">
        <v>205866</v>
      </c>
      <c r="V243" s="108">
        <v>149899.75</v>
      </c>
      <c r="W243" s="108">
        <v>129183.75</v>
      </c>
      <c r="X243" s="108">
        <v>124703.13</v>
      </c>
      <c r="Y243" s="108">
        <v>125232.04</v>
      </c>
      <c r="Z243" s="108"/>
      <c r="AA243" s="108"/>
      <c r="AB243" s="108"/>
      <c r="AC243" s="109">
        <f t="shared" si="72"/>
        <v>1850858.96</v>
      </c>
    </row>
    <row r="244" spans="1:29" ht="11.45" customHeight="1" x14ac:dyDescent="0.25">
      <c r="A244" s="49" t="s">
        <v>20</v>
      </c>
      <c r="B244" s="49" t="s">
        <v>35</v>
      </c>
      <c r="C244" s="106">
        <v>51830</v>
      </c>
      <c r="D244" s="106">
        <v>22183</v>
      </c>
      <c r="E244" s="106">
        <v>19262</v>
      </c>
      <c r="F244" s="106">
        <v>20133</v>
      </c>
      <c r="G244" s="106">
        <v>17903</v>
      </c>
      <c r="H244" s="106">
        <v>15753</v>
      </c>
      <c r="I244" s="106">
        <v>13551</v>
      </c>
      <c r="J244" s="106">
        <v>17996</v>
      </c>
      <c r="K244" s="107">
        <v>15631</v>
      </c>
      <c r="L244" s="107">
        <v>17008</v>
      </c>
      <c r="M244" s="107">
        <v>11914</v>
      </c>
      <c r="N244" s="107">
        <v>3245</v>
      </c>
      <c r="O244" s="108">
        <v>654</v>
      </c>
      <c r="P244" s="108">
        <v>187630</v>
      </c>
      <c r="Q244" s="108">
        <v>46529</v>
      </c>
      <c r="R244" s="108">
        <v>977.1</v>
      </c>
      <c r="S244" s="108">
        <v>74854</v>
      </c>
      <c r="T244" s="108">
        <v>121363</v>
      </c>
      <c r="U244" s="108">
        <v>18800</v>
      </c>
      <c r="V244" s="108">
        <v>66342</v>
      </c>
      <c r="W244" s="108">
        <v>47715</v>
      </c>
      <c r="X244" s="108">
        <v>45720</v>
      </c>
      <c r="Y244" s="108">
        <v>92315</v>
      </c>
      <c r="Z244" s="108"/>
      <c r="AA244" s="108"/>
      <c r="AB244" s="108"/>
      <c r="AC244" s="109">
        <f t="shared" si="72"/>
        <v>514615.1</v>
      </c>
    </row>
    <row r="245" spans="1:29" ht="11.45" customHeight="1" x14ac:dyDescent="0.25">
      <c r="A245" s="50" t="s">
        <v>2</v>
      </c>
      <c r="B245" s="50"/>
      <c r="C245" s="110">
        <f t="shared" ref="C245:Y245" si="78">SUM(C242:C244)</f>
        <v>18535923.387585074</v>
      </c>
      <c r="D245" s="110">
        <f t="shared" si="78"/>
        <v>18519434.48</v>
      </c>
      <c r="E245" s="110">
        <f t="shared" si="78"/>
        <v>17843552.27</v>
      </c>
      <c r="F245" s="110">
        <f t="shared" si="78"/>
        <v>19638136.48</v>
      </c>
      <c r="G245" s="110">
        <f t="shared" si="78"/>
        <v>19091775.550000001</v>
      </c>
      <c r="H245" s="110">
        <f t="shared" si="78"/>
        <v>19790582.550000001</v>
      </c>
      <c r="I245" s="110">
        <f t="shared" si="78"/>
        <v>15260044.449999999</v>
      </c>
      <c r="J245" s="110">
        <f t="shared" si="78"/>
        <v>13905928.1</v>
      </c>
      <c r="K245" s="113">
        <f t="shared" si="78"/>
        <v>12273185.16</v>
      </c>
      <c r="L245" s="113">
        <f t="shared" si="78"/>
        <v>16207460.74</v>
      </c>
      <c r="M245" s="113">
        <f t="shared" si="78"/>
        <v>14154680.74</v>
      </c>
      <c r="N245" s="113">
        <f t="shared" si="78"/>
        <v>19988096.700000383</v>
      </c>
      <c r="O245" s="109">
        <f t="shared" si="78"/>
        <v>20393652.510000002</v>
      </c>
      <c r="P245" s="109">
        <f t="shared" si="78"/>
        <v>22721019</v>
      </c>
      <c r="Q245" s="109">
        <f t="shared" si="78"/>
        <v>24406934.860000003</v>
      </c>
      <c r="R245" s="109">
        <f t="shared" si="78"/>
        <v>9363056.9499999993</v>
      </c>
      <c r="S245" s="109">
        <f t="shared" si="78"/>
        <v>7078157.4799999995</v>
      </c>
      <c r="T245" s="109">
        <f t="shared" si="78"/>
        <v>7779238.7199999997</v>
      </c>
      <c r="U245" s="109">
        <f t="shared" si="78"/>
        <v>6660050</v>
      </c>
      <c r="V245" s="109">
        <f t="shared" si="78"/>
        <v>4282584.5299999993</v>
      </c>
      <c r="W245" s="109">
        <f t="shared" si="78"/>
        <v>5225877.37</v>
      </c>
      <c r="X245" s="109">
        <f t="shared" si="78"/>
        <v>6100940.7300000004</v>
      </c>
      <c r="Y245" s="109">
        <f t="shared" si="78"/>
        <v>5309416.09</v>
      </c>
      <c r="Z245" s="109"/>
      <c r="AA245" s="109"/>
      <c r="AB245" s="109"/>
      <c r="AC245" s="109">
        <f t="shared" si="72"/>
        <v>76206256.730000004</v>
      </c>
    </row>
    <row r="246" spans="1:29" ht="11.45" customHeight="1" x14ac:dyDescent="0.25">
      <c r="A246" s="50" t="s">
        <v>4</v>
      </c>
      <c r="B246" s="50"/>
      <c r="C246" s="110">
        <f t="shared" ref="C246:Y246" si="79">C225+C229+C233+C237+C241+C245</f>
        <v>123840436.7</v>
      </c>
      <c r="D246" s="110">
        <f t="shared" si="79"/>
        <v>123187680.90000001</v>
      </c>
      <c r="E246" s="110">
        <f t="shared" si="79"/>
        <v>119820478.89999999</v>
      </c>
      <c r="F246" s="110">
        <f t="shared" si="79"/>
        <v>121516274.34999999</v>
      </c>
      <c r="G246" s="110">
        <f t="shared" si="79"/>
        <v>132157169.61999999</v>
      </c>
      <c r="H246" s="110">
        <f t="shared" si="79"/>
        <v>124994866.61999999</v>
      </c>
      <c r="I246" s="110">
        <f t="shared" si="79"/>
        <v>115082066.33</v>
      </c>
      <c r="J246" s="110">
        <f t="shared" si="79"/>
        <v>108697091.75</v>
      </c>
      <c r="K246" s="113">
        <f t="shared" si="79"/>
        <v>98151292.069999993</v>
      </c>
      <c r="L246" s="113">
        <f t="shared" si="79"/>
        <v>115933960.86999999</v>
      </c>
      <c r="M246" s="113">
        <f t="shared" si="79"/>
        <v>106992423.27999999</v>
      </c>
      <c r="N246" s="113">
        <f t="shared" si="79"/>
        <v>127940849.07000098</v>
      </c>
      <c r="O246" s="109">
        <f t="shared" si="79"/>
        <v>136542121.99000001</v>
      </c>
      <c r="P246" s="109">
        <f t="shared" si="79"/>
        <v>137132095</v>
      </c>
      <c r="Q246" s="109">
        <f t="shared" si="79"/>
        <v>140972738.44</v>
      </c>
      <c r="R246" s="109">
        <f t="shared" si="79"/>
        <v>126092678.25</v>
      </c>
      <c r="S246" s="109">
        <f t="shared" si="79"/>
        <v>105192342.78000002</v>
      </c>
      <c r="T246" s="109">
        <f t="shared" si="79"/>
        <v>109305797.81</v>
      </c>
      <c r="U246" s="109">
        <f t="shared" si="79"/>
        <v>95972274</v>
      </c>
      <c r="V246" s="109">
        <f t="shared" si="79"/>
        <v>86279839.989999995</v>
      </c>
      <c r="W246" s="109">
        <f t="shared" si="79"/>
        <v>101303438.94000001</v>
      </c>
      <c r="X246" s="109">
        <f t="shared" si="79"/>
        <v>116367357.6199999</v>
      </c>
      <c r="Y246" s="109">
        <f t="shared" si="79"/>
        <v>104030772.97</v>
      </c>
      <c r="Z246" s="109"/>
      <c r="AA246" s="109"/>
      <c r="AB246" s="109"/>
      <c r="AC246" s="109">
        <f t="shared" si="72"/>
        <v>985517240.79999995</v>
      </c>
    </row>
    <row r="249" spans="1:29" ht="11.45" customHeight="1" x14ac:dyDescent="0.25">
      <c r="A249" s="222" t="s">
        <v>105</v>
      </c>
      <c r="B249" s="222"/>
      <c r="C249" s="72" t="s">
        <v>106</v>
      </c>
      <c r="D249" s="72" t="s">
        <v>106</v>
      </c>
      <c r="E249" s="72" t="s">
        <v>106</v>
      </c>
      <c r="F249" s="72" t="s">
        <v>106</v>
      </c>
      <c r="G249" s="72" t="s">
        <v>106</v>
      </c>
      <c r="H249" s="72" t="s">
        <v>106</v>
      </c>
      <c r="I249" s="72" t="s">
        <v>106</v>
      </c>
      <c r="J249" s="72" t="s">
        <v>106</v>
      </c>
      <c r="K249" s="72" t="s">
        <v>106</v>
      </c>
      <c r="L249" s="72" t="s">
        <v>106</v>
      </c>
      <c r="M249" s="72" t="s">
        <v>106</v>
      </c>
      <c r="N249" s="72" t="s">
        <v>106</v>
      </c>
      <c r="O249" s="72" t="s">
        <v>106</v>
      </c>
      <c r="P249" s="72" t="s">
        <v>106</v>
      </c>
      <c r="Q249" s="72" t="s">
        <v>106</v>
      </c>
      <c r="R249" s="72" t="s">
        <v>106</v>
      </c>
      <c r="S249" s="72" t="s">
        <v>106</v>
      </c>
      <c r="T249" s="72" t="s">
        <v>106</v>
      </c>
      <c r="U249" s="72" t="s">
        <v>106</v>
      </c>
      <c r="V249" s="72" t="s">
        <v>106</v>
      </c>
      <c r="W249" s="72" t="s">
        <v>106</v>
      </c>
      <c r="X249" s="72" t="s">
        <v>106</v>
      </c>
      <c r="Y249" s="72" t="s">
        <v>106</v>
      </c>
      <c r="Z249" s="72" t="s">
        <v>106</v>
      </c>
      <c r="AA249" s="72" t="s">
        <v>106</v>
      </c>
      <c r="AB249" s="72" t="s">
        <v>106</v>
      </c>
      <c r="AC249" s="72" t="s">
        <v>106</v>
      </c>
    </row>
    <row r="250" spans="1:29" ht="11.25" customHeight="1" x14ac:dyDescent="0.25">
      <c r="A250" s="99" t="s">
        <v>37</v>
      </c>
      <c r="B250" s="99" t="s">
        <v>36</v>
      </c>
      <c r="C250" s="75">
        <v>44136</v>
      </c>
      <c r="D250" s="75">
        <v>44166</v>
      </c>
      <c r="E250" s="75">
        <v>44197</v>
      </c>
      <c r="F250" s="75">
        <v>44228</v>
      </c>
      <c r="G250" s="75">
        <v>44256</v>
      </c>
      <c r="H250" s="75">
        <v>44287</v>
      </c>
      <c r="I250" s="75">
        <v>44317</v>
      </c>
      <c r="J250" s="75">
        <v>44348</v>
      </c>
      <c r="K250" s="75">
        <v>44378</v>
      </c>
      <c r="L250" s="75">
        <v>44409</v>
      </c>
      <c r="M250" s="75">
        <v>44440</v>
      </c>
      <c r="N250" s="75">
        <v>44470</v>
      </c>
      <c r="O250" s="75">
        <v>44501</v>
      </c>
      <c r="P250" s="75">
        <v>44531</v>
      </c>
      <c r="Q250" s="75">
        <v>44562</v>
      </c>
      <c r="R250" s="75">
        <v>44593</v>
      </c>
      <c r="S250" s="75">
        <v>44621</v>
      </c>
      <c r="T250" s="75">
        <v>44652</v>
      </c>
      <c r="U250" s="75">
        <v>44682</v>
      </c>
      <c r="V250" s="75">
        <v>44713</v>
      </c>
      <c r="W250" s="75">
        <v>44743</v>
      </c>
      <c r="X250" s="75">
        <v>44774</v>
      </c>
      <c r="Y250" s="75">
        <v>44805</v>
      </c>
      <c r="Z250" s="75">
        <v>44835</v>
      </c>
      <c r="AA250" s="75">
        <v>44866</v>
      </c>
      <c r="AB250" s="75">
        <v>44896</v>
      </c>
      <c r="AC250" s="103">
        <f>AC2</f>
        <v>2022</v>
      </c>
    </row>
    <row r="251" spans="1:29" ht="11.45" customHeight="1" x14ac:dyDescent="0.25">
      <c r="A251" s="49" t="s">
        <v>3</v>
      </c>
      <c r="B251" s="49" t="s">
        <v>3</v>
      </c>
      <c r="C251" s="105">
        <v>32193.019999999997</v>
      </c>
      <c r="D251" s="105">
        <v>42936.240000000005</v>
      </c>
      <c r="E251" s="105">
        <v>45285.619999999995</v>
      </c>
      <c r="F251" s="105">
        <v>107406.50000000004</v>
      </c>
      <c r="G251" s="105">
        <v>124550.61000000007</v>
      </c>
      <c r="H251" s="105">
        <v>129234.57999999997</v>
      </c>
      <c r="I251" s="105">
        <v>82462.599999999991</v>
      </c>
      <c r="J251" s="105">
        <v>122923.38000000003</v>
      </c>
      <c r="K251" s="92">
        <v>193053.67</v>
      </c>
      <c r="L251" s="92">
        <v>154700.07000000007</v>
      </c>
      <c r="M251" s="92">
        <v>137338</v>
      </c>
      <c r="N251" s="92">
        <v>81072.200000000026</v>
      </c>
      <c r="O251" s="93">
        <v>85859.1</v>
      </c>
      <c r="P251" s="93">
        <v>3500</v>
      </c>
      <c r="Q251" s="93">
        <v>20122.16</v>
      </c>
      <c r="R251" s="93">
        <v>45446.930000000008</v>
      </c>
      <c r="S251" s="93">
        <v>59257.52</v>
      </c>
      <c r="T251" s="93">
        <v>740</v>
      </c>
      <c r="U251" s="93">
        <v>938.84</v>
      </c>
      <c r="V251" s="93">
        <v>99731.08</v>
      </c>
      <c r="W251" s="93">
        <v>9438.58</v>
      </c>
      <c r="X251" s="93">
        <v>7686.7799999999988</v>
      </c>
      <c r="Y251" s="93">
        <v>11389.86</v>
      </c>
      <c r="Z251" s="93"/>
      <c r="AA251" s="93"/>
      <c r="AB251" s="93"/>
      <c r="AC251" s="91">
        <f t="shared" ref="AC251:AC273" si="80">IF(AC$2=2020,SUM(C251:D251),IF(AC$2=2021,SUM(E251:P251), IF(AC$2=2022,SUM(Q251:AB251))))</f>
        <v>254751.75</v>
      </c>
    </row>
    <row r="252" spans="1:29" ht="11.45" customHeight="1" x14ac:dyDescent="0.25">
      <c r="A252" s="50" t="s">
        <v>2</v>
      </c>
      <c r="B252" s="50"/>
      <c r="C252" s="94">
        <f>C251</f>
        <v>32193.019999999997</v>
      </c>
      <c r="D252" s="94">
        <f t="shared" ref="D252:Y252" si="81">D251</f>
        <v>42936.240000000005</v>
      </c>
      <c r="E252" s="94">
        <f t="shared" si="81"/>
        <v>45285.619999999995</v>
      </c>
      <c r="F252" s="94">
        <f t="shared" si="81"/>
        <v>107406.50000000004</v>
      </c>
      <c r="G252" s="94">
        <f t="shared" si="81"/>
        <v>124550.61000000007</v>
      </c>
      <c r="H252" s="94">
        <f t="shared" si="81"/>
        <v>129234.57999999997</v>
      </c>
      <c r="I252" s="94">
        <f t="shared" si="81"/>
        <v>82462.599999999991</v>
      </c>
      <c r="J252" s="94">
        <f t="shared" si="81"/>
        <v>122923.38000000003</v>
      </c>
      <c r="K252" s="94">
        <f t="shared" si="81"/>
        <v>193053.67</v>
      </c>
      <c r="L252" s="94">
        <f t="shared" si="81"/>
        <v>154700.07000000007</v>
      </c>
      <c r="M252" s="94">
        <f t="shared" si="81"/>
        <v>137338</v>
      </c>
      <c r="N252" s="94">
        <f t="shared" si="81"/>
        <v>81072.200000000026</v>
      </c>
      <c r="O252" s="95">
        <f t="shared" si="81"/>
        <v>85859.1</v>
      </c>
      <c r="P252" s="95">
        <f t="shared" si="81"/>
        <v>3500</v>
      </c>
      <c r="Q252" s="95">
        <f t="shared" si="81"/>
        <v>20122.16</v>
      </c>
      <c r="R252" s="95">
        <f t="shared" si="81"/>
        <v>45446.930000000008</v>
      </c>
      <c r="S252" s="95">
        <f t="shared" si="81"/>
        <v>59257.52</v>
      </c>
      <c r="T252" s="95">
        <f t="shared" si="81"/>
        <v>740</v>
      </c>
      <c r="U252" s="95">
        <f t="shared" si="81"/>
        <v>938.84</v>
      </c>
      <c r="V252" s="95">
        <f t="shared" si="81"/>
        <v>99731.08</v>
      </c>
      <c r="W252" s="95">
        <f t="shared" si="81"/>
        <v>9438.58</v>
      </c>
      <c r="X252" s="95">
        <f t="shared" si="81"/>
        <v>7686.7799999999988</v>
      </c>
      <c r="Y252" s="95">
        <f t="shared" si="81"/>
        <v>11389.86</v>
      </c>
      <c r="Z252" s="95"/>
      <c r="AA252" s="95"/>
      <c r="AB252" s="95"/>
      <c r="AC252" s="91">
        <f t="shared" si="80"/>
        <v>254751.75</v>
      </c>
    </row>
    <row r="253" spans="1:29" ht="11.45" customHeight="1" x14ac:dyDescent="0.25">
      <c r="A253" s="49" t="s">
        <v>6</v>
      </c>
      <c r="B253" s="49" t="s">
        <v>21</v>
      </c>
      <c r="C253" s="105">
        <v>10521045.78999999</v>
      </c>
      <c r="D253" s="105">
        <v>13307089.790000018</v>
      </c>
      <c r="E253" s="105">
        <v>10400644.849999959</v>
      </c>
      <c r="F253" s="105">
        <v>11002826.570000019</v>
      </c>
      <c r="G253" s="105">
        <v>13182869.839999998</v>
      </c>
      <c r="H253" s="105">
        <v>12502964.879999973</v>
      </c>
      <c r="I253" s="105">
        <v>5025145.8700000029</v>
      </c>
      <c r="J253" s="105">
        <v>7285286.1500000004</v>
      </c>
      <c r="K253" s="92">
        <v>5924327.3899999997</v>
      </c>
      <c r="L253" s="92">
        <v>6425391.0600000145</v>
      </c>
      <c r="M253" s="92">
        <v>8335148</v>
      </c>
      <c r="N253" s="92">
        <v>11455911.070000023</v>
      </c>
      <c r="O253" s="93">
        <v>11972643.749999996</v>
      </c>
      <c r="P253" s="93">
        <v>15678900.07</v>
      </c>
      <c r="Q253" s="93">
        <v>16709592.390000036</v>
      </c>
      <c r="R253" s="93">
        <v>17110256.649999969</v>
      </c>
      <c r="S253" s="93">
        <v>17863236.880000029</v>
      </c>
      <c r="T253" s="93">
        <v>16410521.520000039</v>
      </c>
      <c r="U253" s="93">
        <v>16290290.439999979</v>
      </c>
      <c r="V253" s="93">
        <v>19568965.289999999</v>
      </c>
      <c r="W253" s="93">
        <v>20696919.960000083</v>
      </c>
      <c r="X253" s="93">
        <v>21587450.550000142</v>
      </c>
      <c r="Y253" s="93">
        <v>23993819</v>
      </c>
      <c r="Z253" s="93"/>
      <c r="AA253" s="93"/>
      <c r="AB253" s="93"/>
      <c r="AC253" s="91">
        <f t="shared" si="80"/>
        <v>170231052.68000028</v>
      </c>
    </row>
    <row r="254" spans="1:29" ht="11.45" customHeight="1" x14ac:dyDescent="0.25">
      <c r="A254" s="49" t="s">
        <v>7</v>
      </c>
      <c r="B254" s="49" t="s">
        <v>22</v>
      </c>
      <c r="C254" s="105">
        <v>5235012.8699999964</v>
      </c>
      <c r="D254" s="105">
        <v>4530931.9799999986</v>
      </c>
      <c r="E254" s="105">
        <v>5299024.919999999</v>
      </c>
      <c r="F254" s="105">
        <v>5894729.120000001</v>
      </c>
      <c r="G254" s="105">
        <v>5448993.9900000012</v>
      </c>
      <c r="H254" s="105">
        <v>5973919.9899999946</v>
      </c>
      <c r="I254" s="105">
        <v>3602382.0899999994</v>
      </c>
      <c r="J254" s="105">
        <v>4748538.8499999996</v>
      </c>
      <c r="K254" s="92">
        <v>3817384.55</v>
      </c>
      <c r="L254" s="92">
        <v>9977395.5999999996</v>
      </c>
      <c r="M254" s="92">
        <v>7381567</v>
      </c>
      <c r="N254" s="92">
        <v>6389137.5399999991</v>
      </c>
      <c r="O254" s="93">
        <v>6515020.9300000025</v>
      </c>
      <c r="P254" s="93">
        <v>7081094.2800000031</v>
      </c>
      <c r="Q254" s="93">
        <v>7031785.9200000037</v>
      </c>
      <c r="R254" s="93">
        <v>7340338.75</v>
      </c>
      <c r="S254" s="93">
        <v>7574292.1199999982</v>
      </c>
      <c r="T254" s="93">
        <v>7169994.4799999967</v>
      </c>
      <c r="U254" s="93">
        <v>7665067.5799999973</v>
      </c>
      <c r="V254" s="93">
        <v>8751594.9199999906</v>
      </c>
      <c r="W254" s="93">
        <v>10419958.519999996</v>
      </c>
      <c r="X254" s="93">
        <v>9923706.770000007</v>
      </c>
      <c r="Y254" s="93">
        <v>10535339.34</v>
      </c>
      <c r="Z254" s="93"/>
      <c r="AA254" s="93"/>
      <c r="AB254" s="93"/>
      <c r="AC254" s="91">
        <f t="shared" si="80"/>
        <v>76412078.399999991</v>
      </c>
    </row>
    <row r="255" spans="1:29" ht="11.45" customHeight="1" x14ac:dyDescent="0.25">
      <c r="A255" s="49" t="s">
        <v>8</v>
      </c>
      <c r="B255" s="49" t="s">
        <v>23</v>
      </c>
      <c r="C255" s="105">
        <v>14061862.690000001</v>
      </c>
      <c r="D255" s="105">
        <v>9743827.9399999995</v>
      </c>
      <c r="E255" s="105">
        <v>12965293.770000001</v>
      </c>
      <c r="F255" s="105">
        <v>15165535.18</v>
      </c>
      <c r="G255" s="105">
        <v>15359867.000000004</v>
      </c>
      <c r="H255" s="105">
        <v>13756653.25</v>
      </c>
      <c r="I255" s="105">
        <v>12149451.240000002</v>
      </c>
      <c r="J255" s="105">
        <v>10594295.24</v>
      </c>
      <c r="K255" s="92">
        <v>7522625</v>
      </c>
      <c r="L255" s="92">
        <v>7956211.9299999988</v>
      </c>
      <c r="M255" s="92">
        <v>8797423</v>
      </c>
      <c r="N255" s="92">
        <v>11810110.389999999</v>
      </c>
      <c r="O255" s="93">
        <v>11314285</v>
      </c>
      <c r="P255" s="93">
        <v>10566029.329999998</v>
      </c>
      <c r="Q255" s="93">
        <v>12757527.829999998</v>
      </c>
      <c r="R255" s="93">
        <v>11075435.960000001</v>
      </c>
      <c r="S255" s="93">
        <v>12991256.189999999</v>
      </c>
      <c r="T255" s="93">
        <v>8539085.6499999985</v>
      </c>
      <c r="U255" s="93">
        <v>9922069.860000005</v>
      </c>
      <c r="V255" s="93">
        <v>12345114.68</v>
      </c>
      <c r="W255" s="93">
        <v>12944344.270000003</v>
      </c>
      <c r="X255" s="93">
        <v>12102191.619999999</v>
      </c>
      <c r="Y255" s="93">
        <v>11053771</v>
      </c>
      <c r="Z255" s="93"/>
      <c r="AA255" s="93"/>
      <c r="AB255" s="93"/>
      <c r="AC255" s="91">
        <f t="shared" si="80"/>
        <v>103730797.06</v>
      </c>
    </row>
    <row r="256" spans="1:29" ht="11.45" customHeight="1" x14ac:dyDescent="0.25">
      <c r="A256" s="50" t="s">
        <v>2</v>
      </c>
      <c r="B256" s="50"/>
      <c r="C256" s="94">
        <f t="shared" ref="C256:Y256" si="82">SUM(C253:C255)</f>
        <v>29817921.349999987</v>
      </c>
      <c r="D256" s="94">
        <f t="shared" si="82"/>
        <v>27581849.710000016</v>
      </c>
      <c r="E256" s="94">
        <f t="shared" si="82"/>
        <v>28664963.539999962</v>
      </c>
      <c r="F256" s="94">
        <f t="shared" si="82"/>
        <v>32063090.87000002</v>
      </c>
      <c r="G256" s="94">
        <f t="shared" si="82"/>
        <v>33991730.829999998</v>
      </c>
      <c r="H256" s="94">
        <f t="shared" si="82"/>
        <v>32233538.119999968</v>
      </c>
      <c r="I256" s="94">
        <f t="shared" si="82"/>
        <v>20776979.200000003</v>
      </c>
      <c r="J256" s="94">
        <f t="shared" si="82"/>
        <v>22628120.240000002</v>
      </c>
      <c r="K256" s="96">
        <f t="shared" si="82"/>
        <v>17264336.939999998</v>
      </c>
      <c r="L256" s="96">
        <f t="shared" si="82"/>
        <v>24358998.590000015</v>
      </c>
      <c r="M256" s="96">
        <f t="shared" si="82"/>
        <v>24514138</v>
      </c>
      <c r="N256" s="96">
        <f t="shared" si="82"/>
        <v>29655159.000000022</v>
      </c>
      <c r="O256" s="91">
        <f t="shared" si="82"/>
        <v>29801949.68</v>
      </c>
      <c r="P256" s="91">
        <f t="shared" si="82"/>
        <v>33326023.68</v>
      </c>
      <c r="Q256" s="91">
        <f t="shared" si="82"/>
        <v>36498906.140000038</v>
      </c>
      <c r="R256" s="91">
        <f t="shared" si="82"/>
        <v>35526031.35999997</v>
      </c>
      <c r="S256" s="91">
        <f t="shared" si="82"/>
        <v>38428785.190000027</v>
      </c>
      <c r="T256" s="91">
        <f t="shared" si="82"/>
        <v>32119601.650000036</v>
      </c>
      <c r="U256" s="91">
        <f t="shared" si="82"/>
        <v>33877427.87999998</v>
      </c>
      <c r="V256" s="91">
        <f t="shared" si="82"/>
        <v>40665674.889999986</v>
      </c>
      <c r="W256" s="91">
        <f t="shared" si="82"/>
        <v>44061222.750000082</v>
      </c>
      <c r="X256" s="91">
        <f t="shared" si="82"/>
        <v>43613348.940000147</v>
      </c>
      <c r="Y256" s="91">
        <f t="shared" si="82"/>
        <v>45582929.340000004</v>
      </c>
      <c r="Z256" s="91"/>
      <c r="AA256" s="91"/>
      <c r="AB256" s="91"/>
      <c r="AC256" s="91">
        <f t="shared" si="80"/>
        <v>350373928.14000022</v>
      </c>
    </row>
    <row r="257" spans="1:29" ht="11.45" customHeight="1" x14ac:dyDescent="0.25">
      <c r="A257" s="49" t="s">
        <v>9</v>
      </c>
      <c r="B257" s="49" t="s">
        <v>24</v>
      </c>
      <c r="C257" s="105">
        <v>21355733.809999935</v>
      </c>
      <c r="D257" s="105">
        <v>23850650.280000012</v>
      </c>
      <c r="E257" s="105">
        <v>21609098.580000181</v>
      </c>
      <c r="F257" s="105">
        <v>24319775.650000017</v>
      </c>
      <c r="G257" s="105">
        <v>22744711.949999966</v>
      </c>
      <c r="H257" s="105">
        <v>22930348.229999952</v>
      </c>
      <c r="I257" s="105">
        <v>14402423.190000029</v>
      </c>
      <c r="J257" s="105">
        <v>16370813.250000015</v>
      </c>
      <c r="K257" s="92">
        <v>18784264.010000002</v>
      </c>
      <c r="L257" s="92">
        <v>18850996.600000005</v>
      </c>
      <c r="M257" s="92">
        <v>13850273.619999999</v>
      </c>
      <c r="N257" s="92">
        <v>17336381.270000044</v>
      </c>
      <c r="O257" s="93">
        <v>15583345.470000006</v>
      </c>
      <c r="P257" s="93">
        <v>13500690.950000001</v>
      </c>
      <c r="Q257" s="93">
        <v>15657024.989999976</v>
      </c>
      <c r="R257" s="93">
        <v>14717226.619999999</v>
      </c>
      <c r="S257" s="93">
        <v>14154177.860000048</v>
      </c>
      <c r="T257" s="93">
        <v>14814257.929999957</v>
      </c>
      <c r="U257" s="93">
        <v>13868767.190000046</v>
      </c>
      <c r="V257" s="93">
        <v>12618854.279999999</v>
      </c>
      <c r="W257" s="93">
        <v>12849829.540000023</v>
      </c>
      <c r="X257" s="93">
        <v>13050085.450000009</v>
      </c>
      <c r="Y257" s="93">
        <v>12038714.27</v>
      </c>
      <c r="Z257" s="93"/>
      <c r="AA257" s="93"/>
      <c r="AB257" s="93"/>
      <c r="AC257" s="91">
        <f t="shared" si="80"/>
        <v>123768938.13000005</v>
      </c>
    </row>
    <row r="258" spans="1:29" ht="11.45" customHeight="1" x14ac:dyDescent="0.25">
      <c r="A258" s="49" t="s">
        <v>10</v>
      </c>
      <c r="B258" s="49" t="s">
        <v>25</v>
      </c>
      <c r="C258" s="105">
        <v>3905558.6199999959</v>
      </c>
      <c r="D258" s="105">
        <v>3925242.6</v>
      </c>
      <c r="E258" s="105">
        <v>4068378.589999998</v>
      </c>
      <c r="F258" s="105">
        <v>4116038.19</v>
      </c>
      <c r="G258" s="105">
        <v>4371562.2100000009</v>
      </c>
      <c r="H258" s="105">
        <v>3985419.1100000003</v>
      </c>
      <c r="I258" s="105">
        <v>4602015.919999999</v>
      </c>
      <c r="J258" s="105">
        <v>5083492.2200000025</v>
      </c>
      <c r="K258" s="92">
        <v>5245039.3</v>
      </c>
      <c r="L258" s="92">
        <v>6172721.1499999985</v>
      </c>
      <c r="M258" s="92">
        <v>4353202</v>
      </c>
      <c r="N258" s="92">
        <v>4107720.75</v>
      </c>
      <c r="O258" s="93">
        <v>4664609.9599999981</v>
      </c>
      <c r="P258" s="93">
        <v>3614452.3400000012</v>
      </c>
      <c r="Q258" s="93">
        <v>3963450.9800000004</v>
      </c>
      <c r="R258" s="93">
        <v>4355781.25</v>
      </c>
      <c r="S258" s="93">
        <v>4519672.5399999972</v>
      </c>
      <c r="T258" s="93">
        <v>3995247.9099999978</v>
      </c>
      <c r="U258" s="93">
        <v>3591577.3299999977</v>
      </c>
      <c r="V258" s="93">
        <v>2535042.27</v>
      </c>
      <c r="W258" s="93">
        <v>2807234.7299999995</v>
      </c>
      <c r="X258" s="93">
        <v>2612665.6599999997</v>
      </c>
      <c r="Y258" s="93">
        <v>2554527.14</v>
      </c>
      <c r="Z258" s="93"/>
      <c r="AA258" s="93"/>
      <c r="AB258" s="93"/>
      <c r="AC258" s="91">
        <f t="shared" si="80"/>
        <v>30935199.809999995</v>
      </c>
    </row>
    <row r="259" spans="1:29" ht="11.45" customHeight="1" x14ac:dyDescent="0.25">
      <c r="A259" s="49" t="s">
        <v>11</v>
      </c>
      <c r="B259" s="49" t="s">
        <v>26</v>
      </c>
      <c r="C259" s="105">
        <v>713472.63</v>
      </c>
      <c r="D259" s="105">
        <v>1211403.99</v>
      </c>
      <c r="E259" s="105">
        <v>761012.24</v>
      </c>
      <c r="F259" s="105">
        <v>783605.40000000014</v>
      </c>
      <c r="G259" s="105">
        <v>851054.03</v>
      </c>
      <c r="H259" s="105">
        <v>778279.55</v>
      </c>
      <c r="I259" s="105">
        <v>2778112.9899999993</v>
      </c>
      <c r="J259" s="105">
        <v>1979110.6</v>
      </c>
      <c r="K259" s="92">
        <v>1793194.67</v>
      </c>
      <c r="L259" s="92">
        <v>2528072.5299999998</v>
      </c>
      <c r="M259" s="92">
        <v>1452755</v>
      </c>
      <c r="N259" s="92">
        <v>1671705.5700000003</v>
      </c>
      <c r="O259" s="93">
        <v>1893849.23</v>
      </c>
      <c r="P259" s="93">
        <v>1735798.6099999996</v>
      </c>
      <c r="Q259" s="93">
        <v>1698423.21</v>
      </c>
      <c r="R259" s="93">
        <v>1468145.13</v>
      </c>
      <c r="S259" s="93">
        <v>1464477.6199999999</v>
      </c>
      <c r="T259" s="93">
        <v>1170996.9400000002</v>
      </c>
      <c r="U259" s="93">
        <v>606682.19999999995</v>
      </c>
      <c r="V259" s="93">
        <v>843538.83</v>
      </c>
      <c r="W259" s="93">
        <v>555253.19000000006</v>
      </c>
      <c r="X259" s="93">
        <v>541560.34000000008</v>
      </c>
      <c r="Y259" s="93">
        <v>523901.83</v>
      </c>
      <c r="Z259" s="93"/>
      <c r="AA259" s="93"/>
      <c r="AB259" s="93"/>
      <c r="AC259" s="91">
        <f t="shared" si="80"/>
        <v>8872979.290000001</v>
      </c>
    </row>
    <row r="260" spans="1:29" ht="11.45" customHeight="1" x14ac:dyDescent="0.25">
      <c r="A260" s="50" t="s">
        <v>2</v>
      </c>
      <c r="B260" s="50"/>
      <c r="C260" s="94">
        <f t="shared" ref="C260:Y260" si="83">SUM(C257:C259)</f>
        <v>25974765.059999932</v>
      </c>
      <c r="D260" s="94">
        <f t="shared" si="83"/>
        <v>28987296.870000012</v>
      </c>
      <c r="E260" s="94">
        <f t="shared" si="83"/>
        <v>26438489.410000179</v>
      </c>
      <c r="F260" s="94">
        <f t="shared" si="83"/>
        <v>29219419.240000017</v>
      </c>
      <c r="G260" s="94">
        <f t="shared" si="83"/>
        <v>27967328.189999968</v>
      </c>
      <c r="H260" s="94">
        <f t="shared" si="83"/>
        <v>27694046.889999952</v>
      </c>
      <c r="I260" s="94">
        <f t="shared" si="83"/>
        <v>21782552.100000028</v>
      </c>
      <c r="J260" s="94">
        <f t="shared" si="83"/>
        <v>23433416.070000019</v>
      </c>
      <c r="K260" s="96">
        <f t="shared" si="83"/>
        <v>25822497.980000004</v>
      </c>
      <c r="L260" s="96">
        <f t="shared" si="83"/>
        <v>27551790.280000005</v>
      </c>
      <c r="M260" s="96">
        <f t="shared" si="83"/>
        <v>19656230.619999997</v>
      </c>
      <c r="N260" s="96">
        <f t="shared" si="83"/>
        <v>23115807.590000045</v>
      </c>
      <c r="O260" s="91">
        <f t="shared" si="83"/>
        <v>22141804.660000004</v>
      </c>
      <c r="P260" s="91">
        <f t="shared" si="83"/>
        <v>18850941.900000002</v>
      </c>
      <c r="Q260" s="91">
        <f t="shared" si="83"/>
        <v>21318899.179999977</v>
      </c>
      <c r="R260" s="91">
        <f t="shared" si="83"/>
        <v>20541152.999999996</v>
      </c>
      <c r="S260" s="91">
        <f t="shared" si="83"/>
        <v>20138328.020000044</v>
      </c>
      <c r="T260" s="91">
        <f t="shared" si="83"/>
        <v>19980502.779999956</v>
      </c>
      <c r="U260" s="91">
        <f t="shared" si="83"/>
        <v>18067026.720000044</v>
      </c>
      <c r="V260" s="91">
        <f t="shared" si="83"/>
        <v>15997435.379999999</v>
      </c>
      <c r="W260" s="91">
        <f t="shared" si="83"/>
        <v>16212317.460000021</v>
      </c>
      <c r="X260" s="91">
        <f t="shared" si="83"/>
        <v>16204311.450000009</v>
      </c>
      <c r="Y260" s="91">
        <f t="shared" si="83"/>
        <v>15117143.24</v>
      </c>
      <c r="Z260" s="91"/>
      <c r="AA260" s="91"/>
      <c r="AB260" s="91"/>
      <c r="AC260" s="91">
        <f t="shared" si="80"/>
        <v>163577117.23000005</v>
      </c>
    </row>
    <row r="261" spans="1:29" ht="11.45" customHeight="1" x14ac:dyDescent="0.25">
      <c r="A261" s="49" t="s">
        <v>12</v>
      </c>
      <c r="B261" s="49" t="s">
        <v>27</v>
      </c>
      <c r="C261" s="105">
        <v>22846846.009999797</v>
      </c>
      <c r="D261" s="105">
        <v>14720329.240000322</v>
      </c>
      <c r="E261" s="105">
        <v>21429371.909999974</v>
      </c>
      <c r="F261" s="105">
        <v>20197122.970000025</v>
      </c>
      <c r="G261" s="105">
        <v>23690345.839999989</v>
      </c>
      <c r="H261" s="105">
        <v>22135231.46000002</v>
      </c>
      <c r="I261" s="105">
        <v>19807444.640000086</v>
      </c>
      <c r="J261" s="105">
        <v>16939079.590000007</v>
      </c>
      <c r="K261" s="92">
        <v>22818183.73</v>
      </c>
      <c r="L261" s="92">
        <v>12206564.589999994</v>
      </c>
      <c r="M261" s="92">
        <v>13760002.1</v>
      </c>
      <c r="N261" s="92">
        <v>14185196.639999989</v>
      </c>
      <c r="O261" s="93">
        <v>11903137.590000009</v>
      </c>
      <c r="P261" s="93">
        <v>21075300.230000012</v>
      </c>
      <c r="Q261" s="93">
        <v>20389126.729999997</v>
      </c>
      <c r="R261" s="93">
        <v>23021338.630000103</v>
      </c>
      <c r="S261" s="93">
        <v>21138369.730000034</v>
      </c>
      <c r="T261" s="93">
        <v>20028783.229999963</v>
      </c>
      <c r="U261" s="93">
        <v>17616614.650000036</v>
      </c>
      <c r="V261" s="93">
        <v>21773422.469999898</v>
      </c>
      <c r="W261" s="93">
        <v>28438837.890000019</v>
      </c>
      <c r="X261" s="93">
        <v>31921753.099999931</v>
      </c>
      <c r="Y261" s="93">
        <v>30464747</v>
      </c>
      <c r="Z261" s="93"/>
      <c r="AA261" s="93"/>
      <c r="AB261" s="93"/>
      <c r="AC261" s="91">
        <f t="shared" si="80"/>
        <v>214792993.42999998</v>
      </c>
    </row>
    <row r="262" spans="1:29" ht="11.45" customHeight="1" x14ac:dyDescent="0.25">
      <c r="A262" s="49" t="s">
        <v>13</v>
      </c>
      <c r="B262" s="49" t="s">
        <v>28</v>
      </c>
      <c r="C262" s="105">
        <v>1440893.5200000007</v>
      </c>
      <c r="D262" s="105">
        <v>2053851.4699999988</v>
      </c>
      <c r="E262" s="105">
        <v>2151513.71</v>
      </c>
      <c r="F262" s="105">
        <v>1797002.2700000009</v>
      </c>
      <c r="G262" s="105">
        <v>2091870.7799999989</v>
      </c>
      <c r="H262" s="105">
        <v>1584538.2999999998</v>
      </c>
      <c r="I262" s="105">
        <v>3110577.2700000014</v>
      </c>
      <c r="J262" s="105">
        <v>1353828.89</v>
      </c>
      <c r="K262" s="92">
        <v>1244212.29</v>
      </c>
      <c r="L262" s="92">
        <v>1332946.6400000001</v>
      </c>
      <c r="M262" s="92">
        <v>1282441</v>
      </c>
      <c r="N262" s="92">
        <v>1280477.5300000003</v>
      </c>
      <c r="O262" s="93">
        <v>1480476.1800000009</v>
      </c>
      <c r="P262" s="93">
        <v>1543916.7899999989</v>
      </c>
      <c r="Q262" s="93">
        <v>1501321.0599999994</v>
      </c>
      <c r="R262" s="93">
        <v>1915734.8900000006</v>
      </c>
      <c r="S262" s="93">
        <v>1861978.1600000008</v>
      </c>
      <c r="T262" s="93">
        <v>1438820.3899999994</v>
      </c>
      <c r="U262" s="93">
        <v>1146120.1500000004</v>
      </c>
      <c r="V262" s="93">
        <v>1131554.5</v>
      </c>
      <c r="W262" s="93">
        <v>1890254.1799999997</v>
      </c>
      <c r="X262" s="93">
        <v>1684988.7400000007</v>
      </c>
      <c r="Y262" s="93">
        <v>1764392.53</v>
      </c>
      <c r="Z262" s="93"/>
      <c r="AA262" s="93"/>
      <c r="AB262" s="93"/>
      <c r="AC262" s="91">
        <f t="shared" si="80"/>
        <v>14335164.600000001</v>
      </c>
    </row>
    <row r="263" spans="1:29" ht="11.45" customHeight="1" x14ac:dyDescent="0.25">
      <c r="A263" s="49" t="s">
        <v>14</v>
      </c>
      <c r="B263" s="49" t="s">
        <v>29</v>
      </c>
      <c r="C263" s="105">
        <v>217912.5500000001</v>
      </c>
      <c r="D263" s="105">
        <v>124006.5</v>
      </c>
      <c r="E263" s="105">
        <v>439068.02999999997</v>
      </c>
      <c r="F263" s="105">
        <v>381107.36999999994</v>
      </c>
      <c r="G263" s="105">
        <v>494625.78</v>
      </c>
      <c r="H263" s="105">
        <v>519834.41</v>
      </c>
      <c r="I263" s="105">
        <v>1565249.55</v>
      </c>
      <c r="J263" s="105">
        <v>512037.42999999993</v>
      </c>
      <c r="K263" s="92">
        <v>394203.6</v>
      </c>
      <c r="L263" s="92">
        <v>637608.32000000007</v>
      </c>
      <c r="M263" s="92">
        <v>473830</v>
      </c>
      <c r="N263" s="92">
        <v>494192.26999999996</v>
      </c>
      <c r="O263" s="93">
        <v>572114.5199999999</v>
      </c>
      <c r="P263" s="93">
        <v>584141.26</v>
      </c>
      <c r="Q263" s="93">
        <v>494565.11</v>
      </c>
      <c r="R263" s="93">
        <v>546477.14</v>
      </c>
      <c r="S263" s="93">
        <v>519005.14999999997</v>
      </c>
      <c r="T263" s="93">
        <v>240516.7600000001</v>
      </c>
      <c r="U263" s="93">
        <v>220621.91</v>
      </c>
      <c r="V263" s="93">
        <v>93810.11</v>
      </c>
      <c r="W263" s="93">
        <v>361688.86</v>
      </c>
      <c r="X263" s="93">
        <v>296512.65999999997</v>
      </c>
      <c r="Y263" s="93">
        <v>305549.94</v>
      </c>
      <c r="Z263" s="93"/>
      <c r="AA263" s="93"/>
      <c r="AB263" s="93"/>
      <c r="AC263" s="91">
        <f t="shared" si="80"/>
        <v>3078747.6399999997</v>
      </c>
    </row>
    <row r="264" spans="1:29" ht="11.45" customHeight="1" x14ac:dyDescent="0.25">
      <c r="A264" s="50" t="s">
        <v>2</v>
      </c>
      <c r="B264" s="50"/>
      <c r="C264" s="94">
        <f t="shared" ref="C264:Y264" si="84">SUM(C261:C263)</f>
        <v>24505652.079999797</v>
      </c>
      <c r="D264" s="94">
        <f t="shared" si="84"/>
        <v>16898187.210000321</v>
      </c>
      <c r="E264" s="94">
        <f t="shared" si="84"/>
        <v>24019953.649999976</v>
      </c>
      <c r="F264" s="94">
        <f t="shared" si="84"/>
        <v>22375232.610000025</v>
      </c>
      <c r="G264" s="94">
        <f t="shared" si="84"/>
        <v>26276842.399999987</v>
      </c>
      <c r="H264" s="94">
        <f t="shared" si="84"/>
        <v>24239604.17000002</v>
      </c>
      <c r="I264" s="94">
        <f t="shared" si="84"/>
        <v>24483271.460000087</v>
      </c>
      <c r="J264" s="94">
        <f t="shared" si="84"/>
        <v>18804945.910000008</v>
      </c>
      <c r="K264" s="96">
        <f t="shared" si="84"/>
        <v>24456599.620000001</v>
      </c>
      <c r="L264" s="96">
        <f t="shared" si="84"/>
        <v>14177119.549999995</v>
      </c>
      <c r="M264" s="96">
        <f t="shared" si="84"/>
        <v>15516273.1</v>
      </c>
      <c r="N264" s="96">
        <f t="shared" si="84"/>
        <v>15959866.43999999</v>
      </c>
      <c r="O264" s="91">
        <f t="shared" si="84"/>
        <v>13955728.29000001</v>
      </c>
      <c r="P264" s="91">
        <f t="shared" si="84"/>
        <v>23203358.280000012</v>
      </c>
      <c r="Q264" s="91">
        <f t="shared" si="84"/>
        <v>22385012.899999995</v>
      </c>
      <c r="R264" s="91">
        <f t="shared" si="84"/>
        <v>25483550.660000104</v>
      </c>
      <c r="S264" s="91">
        <f t="shared" si="84"/>
        <v>23519353.040000033</v>
      </c>
      <c r="T264" s="91">
        <f t="shared" si="84"/>
        <v>21708120.379999965</v>
      </c>
      <c r="U264" s="91">
        <f t="shared" si="84"/>
        <v>18983356.710000034</v>
      </c>
      <c r="V264" s="91">
        <f t="shared" si="84"/>
        <v>22998787.079999898</v>
      </c>
      <c r="W264" s="91">
        <f t="shared" si="84"/>
        <v>30690780.930000018</v>
      </c>
      <c r="X264" s="91">
        <f t="shared" si="84"/>
        <v>33903254.499999925</v>
      </c>
      <c r="Y264" s="91">
        <f t="shared" si="84"/>
        <v>32534689.470000003</v>
      </c>
      <c r="Z264" s="91"/>
      <c r="AA264" s="91"/>
      <c r="AB264" s="91"/>
      <c r="AC264" s="91">
        <f t="shared" si="80"/>
        <v>232206905.66999999</v>
      </c>
    </row>
    <row r="265" spans="1:29" ht="11.45" customHeight="1" x14ac:dyDescent="0.25">
      <c r="A265" s="49" t="s">
        <v>15</v>
      </c>
      <c r="B265" s="49" t="s">
        <v>30</v>
      </c>
      <c r="C265" s="105">
        <v>54822471.919999287</v>
      </c>
      <c r="D265" s="105">
        <v>46226926.069999576</v>
      </c>
      <c r="E265" s="105">
        <v>41270201.340000026</v>
      </c>
      <c r="F265" s="105">
        <v>43655520.83000005</v>
      </c>
      <c r="G265" s="105">
        <v>46746185.339999862</v>
      </c>
      <c r="H265" s="105">
        <v>47110181.960000075</v>
      </c>
      <c r="I265" s="105">
        <v>52660594.430000223</v>
      </c>
      <c r="J265" s="105">
        <v>50903374.809999973</v>
      </c>
      <c r="K265" s="92">
        <v>45669808</v>
      </c>
      <c r="L265" s="92">
        <v>52104322.820000134</v>
      </c>
      <c r="M265" s="92">
        <v>57214739</v>
      </c>
      <c r="N265" s="92">
        <v>58346776.009999029</v>
      </c>
      <c r="O265" s="93">
        <v>52957324.869999908</v>
      </c>
      <c r="P265" s="93">
        <v>42627132.589999877</v>
      </c>
      <c r="Q265" s="93">
        <v>39467586.019999832</v>
      </c>
      <c r="R265" s="93">
        <v>41689247.370000139</v>
      </c>
      <c r="S265" s="93">
        <v>41282509.440000258</v>
      </c>
      <c r="T265" s="93">
        <v>40075556.419999734</v>
      </c>
      <c r="U265" s="93">
        <v>39903074.279999927</v>
      </c>
      <c r="V265" s="93">
        <v>32521247.550000351</v>
      </c>
      <c r="W265" s="93">
        <v>42241174.579999864</v>
      </c>
      <c r="X265" s="93">
        <v>37888790.480000108</v>
      </c>
      <c r="Y265" s="93">
        <v>37298485.479999997</v>
      </c>
      <c r="Z265" s="93"/>
      <c r="AA265" s="93"/>
      <c r="AB265" s="93"/>
      <c r="AC265" s="91">
        <f t="shared" si="80"/>
        <v>352367671.62000024</v>
      </c>
    </row>
    <row r="266" spans="1:29" ht="11.45" customHeight="1" x14ac:dyDescent="0.25">
      <c r="A266" s="49" t="s">
        <v>16</v>
      </c>
      <c r="B266" s="49" t="s">
        <v>31</v>
      </c>
      <c r="C266" s="105">
        <v>2057169.6500000025</v>
      </c>
      <c r="D266" s="105">
        <v>2120175.1599999992</v>
      </c>
      <c r="E266" s="105">
        <v>1620212.070000001</v>
      </c>
      <c r="F266" s="105">
        <v>1680570.9400000004</v>
      </c>
      <c r="G266" s="105">
        <v>1825926.9199999995</v>
      </c>
      <c r="H266" s="105">
        <v>1805489.2299999995</v>
      </c>
      <c r="I266" s="105">
        <v>2174729.6200000006</v>
      </c>
      <c r="J266" s="105">
        <v>2656553.06</v>
      </c>
      <c r="K266" s="92">
        <v>1917269.43</v>
      </c>
      <c r="L266" s="92">
        <v>1996165.1200000008</v>
      </c>
      <c r="M266" s="92">
        <v>2076799</v>
      </c>
      <c r="N266" s="92">
        <v>1979688.51</v>
      </c>
      <c r="O266" s="93">
        <v>2010122.0599999998</v>
      </c>
      <c r="P266" s="93">
        <v>1503085.5899999994</v>
      </c>
      <c r="Q266" s="93">
        <v>1347607.35</v>
      </c>
      <c r="R266" s="93">
        <v>1514210.6399999985</v>
      </c>
      <c r="S266" s="93">
        <v>1384835.3999999997</v>
      </c>
      <c r="T266" s="93">
        <v>1364926.1500000039</v>
      </c>
      <c r="U266" s="93">
        <v>1458948.330000001</v>
      </c>
      <c r="V266" s="93">
        <v>1189243.3700000006</v>
      </c>
      <c r="W266" s="93">
        <v>1652525.3600000017</v>
      </c>
      <c r="X266" s="93">
        <v>1452492.4800000004</v>
      </c>
      <c r="Y266" s="93">
        <v>1426575.94</v>
      </c>
      <c r="Z266" s="93"/>
      <c r="AA266" s="93"/>
      <c r="AB266" s="93"/>
      <c r="AC266" s="91">
        <f t="shared" si="80"/>
        <v>12791365.020000005</v>
      </c>
    </row>
    <row r="267" spans="1:29" ht="11.45" customHeight="1" x14ac:dyDescent="0.25">
      <c r="A267" s="49" t="s">
        <v>17</v>
      </c>
      <c r="B267" s="49" t="s">
        <v>32</v>
      </c>
      <c r="C267" s="105">
        <v>293736.34000000003</v>
      </c>
      <c r="D267" s="105">
        <v>1218105.1699999995</v>
      </c>
      <c r="E267" s="105">
        <v>736210.49000000022</v>
      </c>
      <c r="F267" s="105">
        <v>357645.91000000009</v>
      </c>
      <c r="G267" s="105">
        <v>279222.74999999994</v>
      </c>
      <c r="H267" s="105">
        <v>266476.11999999994</v>
      </c>
      <c r="I267" s="105">
        <v>332597.26</v>
      </c>
      <c r="J267" s="105">
        <v>311892.51000000007</v>
      </c>
      <c r="K267" s="92">
        <v>247499.57</v>
      </c>
      <c r="L267" s="92">
        <v>252048.54999999996</v>
      </c>
      <c r="M267" s="92">
        <v>364674</v>
      </c>
      <c r="N267" s="92">
        <v>229020.38999999996</v>
      </c>
      <c r="O267" s="93">
        <v>223977.70999999993</v>
      </c>
      <c r="P267" s="93">
        <v>205800.64</v>
      </c>
      <c r="Q267" s="93">
        <v>167064.30000000002</v>
      </c>
      <c r="R267" s="93">
        <v>160035.15</v>
      </c>
      <c r="S267" s="93">
        <v>166873.63000000003</v>
      </c>
      <c r="T267" s="93">
        <v>120268.50999999997</v>
      </c>
      <c r="U267" s="93">
        <v>72393.06</v>
      </c>
      <c r="V267" s="93">
        <v>108304.65999999996</v>
      </c>
      <c r="W267" s="93">
        <v>81214.749999999985</v>
      </c>
      <c r="X267" s="93">
        <v>101128.10999999999</v>
      </c>
      <c r="Y267" s="93">
        <v>110387.68</v>
      </c>
      <c r="Z267" s="93"/>
      <c r="AA267" s="93"/>
      <c r="AB267" s="93"/>
      <c r="AC267" s="91">
        <f t="shared" si="80"/>
        <v>1087669.8500000001</v>
      </c>
    </row>
    <row r="268" spans="1:29" ht="11.45" customHeight="1" x14ac:dyDescent="0.25">
      <c r="A268" s="50" t="s">
        <v>2</v>
      </c>
      <c r="B268" s="50"/>
      <c r="C268" s="94">
        <f t="shared" ref="C268:Y268" si="85">SUM(C265:C267)</f>
        <v>57173377.909999296</v>
      </c>
      <c r="D268" s="94">
        <f t="shared" si="85"/>
        <v>49565206.399999574</v>
      </c>
      <c r="E268" s="94">
        <f t="shared" si="85"/>
        <v>43626623.900000028</v>
      </c>
      <c r="F268" s="94">
        <f t="shared" si="85"/>
        <v>45693737.680000044</v>
      </c>
      <c r="G268" s="94">
        <f t="shared" si="85"/>
        <v>48851335.009999864</v>
      </c>
      <c r="H268" s="94">
        <f t="shared" si="85"/>
        <v>49182147.310000069</v>
      </c>
      <c r="I268" s="94">
        <f t="shared" si="85"/>
        <v>55167921.310000218</v>
      </c>
      <c r="J268" s="94">
        <f t="shared" si="85"/>
        <v>53871820.379999973</v>
      </c>
      <c r="K268" s="96">
        <f t="shared" si="85"/>
        <v>47834577</v>
      </c>
      <c r="L268" s="96">
        <f t="shared" si="85"/>
        <v>54352536.490000129</v>
      </c>
      <c r="M268" s="96">
        <f t="shared" si="85"/>
        <v>59656212</v>
      </c>
      <c r="N268" s="96">
        <f t="shared" si="85"/>
        <v>60555484.909999028</v>
      </c>
      <c r="O268" s="91">
        <f t="shared" si="85"/>
        <v>55191424.639999911</v>
      </c>
      <c r="P268" s="91">
        <f t="shared" si="85"/>
        <v>44336018.819999874</v>
      </c>
      <c r="Q268" s="91">
        <f t="shared" si="85"/>
        <v>40982257.66999983</v>
      </c>
      <c r="R268" s="91">
        <f t="shared" si="85"/>
        <v>43363493.160000138</v>
      </c>
      <c r="S268" s="91">
        <f t="shared" si="85"/>
        <v>42834218.47000026</v>
      </c>
      <c r="T268" s="91">
        <f t="shared" si="85"/>
        <v>41560751.079999737</v>
      </c>
      <c r="U268" s="91">
        <f t="shared" si="85"/>
        <v>41434415.669999927</v>
      </c>
      <c r="V268" s="91">
        <f t="shared" si="85"/>
        <v>33818795.580000348</v>
      </c>
      <c r="W268" s="91">
        <f t="shared" si="85"/>
        <v>43974914.689999864</v>
      </c>
      <c r="X268" s="91">
        <f t="shared" si="85"/>
        <v>39442411.070000112</v>
      </c>
      <c r="Y268" s="91">
        <f t="shared" si="85"/>
        <v>38835449.099999994</v>
      </c>
      <c r="Z268" s="91"/>
      <c r="AA268" s="91"/>
      <c r="AB268" s="91"/>
      <c r="AC268" s="91">
        <f t="shared" si="80"/>
        <v>366246706.49000025</v>
      </c>
    </row>
    <row r="269" spans="1:29" ht="11.45" customHeight="1" x14ac:dyDescent="0.25">
      <c r="A269" s="49" t="s">
        <v>18</v>
      </c>
      <c r="B269" s="49" t="s">
        <v>33</v>
      </c>
      <c r="C269" s="105">
        <v>15834129.980000023</v>
      </c>
      <c r="D269" s="105">
        <v>18417449.590000022</v>
      </c>
      <c r="E269" s="105">
        <v>12796326.449999996</v>
      </c>
      <c r="F269" s="105">
        <v>8762639.1800000072</v>
      </c>
      <c r="G269" s="105">
        <v>8786272.6799999941</v>
      </c>
      <c r="H269" s="105">
        <v>10523167.680000002</v>
      </c>
      <c r="I269" s="105">
        <v>12704514.880000018</v>
      </c>
      <c r="J269" s="105">
        <v>7839934.3300000075</v>
      </c>
      <c r="K269" s="92">
        <v>15726379.02</v>
      </c>
      <c r="L269" s="92">
        <v>15594594.750000013</v>
      </c>
      <c r="M269" s="121">
        <v>9087637</v>
      </c>
      <c r="N269" s="121">
        <v>8006062.9500000272</v>
      </c>
      <c r="O269" s="93">
        <v>7581753.129999998</v>
      </c>
      <c r="P269" s="93">
        <v>9283764.1200000215</v>
      </c>
      <c r="Q269" s="93">
        <v>8086755.1299999887</v>
      </c>
      <c r="R269" s="93">
        <v>10797171.669999981</v>
      </c>
      <c r="S269" s="93">
        <v>8993398.9300000072</v>
      </c>
      <c r="T269" s="93">
        <v>7165433.1799999857</v>
      </c>
      <c r="U269" s="93">
        <v>6590231.1999999909</v>
      </c>
      <c r="V269" s="93">
        <v>7364795.9899999974</v>
      </c>
      <c r="W269" s="93">
        <v>7954165.0700000161</v>
      </c>
      <c r="X269" s="93">
        <v>7789195.7300000042</v>
      </c>
      <c r="Y269" s="93">
        <v>8225608.5700000003</v>
      </c>
      <c r="Z269" s="93"/>
      <c r="AA269" s="93"/>
      <c r="AB269" s="93"/>
      <c r="AC269" s="91">
        <f t="shared" si="80"/>
        <v>72966755.469999969</v>
      </c>
    </row>
    <row r="270" spans="1:29" ht="11.45" customHeight="1" x14ac:dyDescent="0.25">
      <c r="A270" s="49" t="s">
        <v>19</v>
      </c>
      <c r="B270" s="49" t="s">
        <v>34</v>
      </c>
      <c r="C270" s="105">
        <v>619202.3399999995</v>
      </c>
      <c r="D270" s="105">
        <v>727214.45</v>
      </c>
      <c r="E270" s="105">
        <v>348644.84000000008</v>
      </c>
      <c r="F270" s="105">
        <v>281304.75</v>
      </c>
      <c r="G270" s="105">
        <v>337194.66999999987</v>
      </c>
      <c r="H270" s="105">
        <v>735999.30999999994</v>
      </c>
      <c r="I270" s="105">
        <v>727545.2</v>
      </c>
      <c r="J270" s="105">
        <v>661942.03</v>
      </c>
      <c r="K270" s="92">
        <v>1034581.63</v>
      </c>
      <c r="L270" s="92">
        <v>1317030.0599999996</v>
      </c>
      <c r="M270" s="122">
        <v>882416</v>
      </c>
      <c r="N270" s="122">
        <v>446252.39999999997</v>
      </c>
      <c r="O270" s="93">
        <v>480887.30999999982</v>
      </c>
      <c r="P270" s="93">
        <v>435565.54000000015</v>
      </c>
      <c r="Q270" s="93">
        <v>448984.13000000012</v>
      </c>
      <c r="R270" s="93">
        <v>601228.85000000009</v>
      </c>
      <c r="S270" s="93">
        <v>645054.11999999976</v>
      </c>
      <c r="T270" s="93">
        <v>481975.96000000025</v>
      </c>
      <c r="U270" s="93">
        <v>396052.17999999993</v>
      </c>
      <c r="V270" s="93">
        <v>375112.28999999992</v>
      </c>
      <c r="W270" s="93">
        <v>476304.37999999989</v>
      </c>
      <c r="X270" s="93">
        <v>424736.24</v>
      </c>
      <c r="Y270" s="93">
        <v>485507.47</v>
      </c>
      <c r="Z270" s="93"/>
      <c r="AA270" s="93"/>
      <c r="AB270" s="93"/>
      <c r="AC270" s="91">
        <f t="shared" si="80"/>
        <v>4334955.62</v>
      </c>
    </row>
    <row r="271" spans="1:29" ht="11.45" customHeight="1" x14ac:dyDescent="0.25">
      <c r="A271" s="49" t="s">
        <v>20</v>
      </c>
      <c r="B271" s="49" t="s">
        <v>35</v>
      </c>
      <c r="C271" s="105">
        <v>35224.26</v>
      </c>
      <c r="D271" s="105">
        <v>51761.750000000007</v>
      </c>
      <c r="E271" s="105">
        <v>13029.76</v>
      </c>
      <c r="F271" s="105">
        <v>56145.479999999996</v>
      </c>
      <c r="G271" s="105">
        <v>43956.86</v>
      </c>
      <c r="H271" s="105">
        <v>45257.62</v>
      </c>
      <c r="I271" s="105">
        <v>19420.05</v>
      </c>
      <c r="J271" s="105">
        <v>349693.61</v>
      </c>
      <c r="K271" s="92">
        <v>20156.52</v>
      </c>
      <c r="L271" s="92">
        <v>298159.35999999999</v>
      </c>
      <c r="M271" s="122">
        <v>148286</v>
      </c>
      <c r="N271" s="122">
        <v>40339.480000000003</v>
      </c>
      <c r="O271" s="93">
        <v>2354.64</v>
      </c>
      <c r="P271" s="93">
        <v>9443</v>
      </c>
      <c r="Q271" s="93">
        <v>9894.49</v>
      </c>
      <c r="R271" s="93">
        <v>12400.51</v>
      </c>
      <c r="S271" s="93">
        <v>12384.689999999999</v>
      </c>
      <c r="T271" s="93">
        <v>1987.6499999999999</v>
      </c>
      <c r="U271" s="93">
        <v>5082.6000000000004</v>
      </c>
      <c r="V271" s="93">
        <v>5357.87</v>
      </c>
      <c r="W271" s="93">
        <v>7555.7400000000007</v>
      </c>
      <c r="X271" s="93">
        <v>5638.71</v>
      </c>
      <c r="Y271" s="93">
        <v>2792.5</v>
      </c>
      <c r="Z271" s="93"/>
      <c r="AA271" s="93"/>
      <c r="AB271" s="93"/>
      <c r="AC271" s="91">
        <f t="shared" si="80"/>
        <v>63094.76</v>
      </c>
    </row>
    <row r="272" spans="1:29" ht="11.45" customHeight="1" x14ac:dyDescent="0.25">
      <c r="A272" s="50" t="s">
        <v>2</v>
      </c>
      <c r="B272" s="50"/>
      <c r="C272" s="94">
        <f t="shared" ref="C272:X272" si="86">SUM(C269:C271)</f>
        <v>16488556.580000022</v>
      </c>
      <c r="D272" s="94">
        <f t="shared" si="86"/>
        <v>19196425.790000021</v>
      </c>
      <c r="E272" s="94">
        <f t="shared" si="86"/>
        <v>13158001.049999995</v>
      </c>
      <c r="F272" s="94">
        <f t="shared" si="86"/>
        <v>9100089.4100000076</v>
      </c>
      <c r="G272" s="94">
        <f t="shared" si="86"/>
        <v>9167424.2099999934</v>
      </c>
      <c r="H272" s="94">
        <f t="shared" si="86"/>
        <v>11304424.610000001</v>
      </c>
      <c r="I272" s="94">
        <f t="shared" si="86"/>
        <v>13451480.130000018</v>
      </c>
      <c r="J272" s="94">
        <f t="shared" si="86"/>
        <v>8851569.9700000063</v>
      </c>
      <c r="K272" s="96">
        <f t="shared" si="86"/>
        <v>16781117.170000002</v>
      </c>
      <c r="L272" s="96">
        <f t="shared" si="86"/>
        <v>17209784.170000013</v>
      </c>
      <c r="M272" s="96">
        <f t="shared" si="86"/>
        <v>10118339</v>
      </c>
      <c r="N272" s="96">
        <f t="shared" si="86"/>
        <v>8492654.830000028</v>
      </c>
      <c r="O272" s="91">
        <f t="shared" si="86"/>
        <v>8064995.0799999973</v>
      </c>
      <c r="P272" s="91">
        <f t="shared" si="86"/>
        <v>9728772.6600000225</v>
      </c>
      <c r="Q272" s="91">
        <f t="shared" si="86"/>
        <v>8545633.7499999888</v>
      </c>
      <c r="R272" s="91">
        <f t="shared" si="86"/>
        <v>11410801.029999981</v>
      </c>
      <c r="S272" s="91">
        <f t="shared" si="86"/>
        <v>9650837.7400000058</v>
      </c>
      <c r="T272" s="91">
        <f t="shared" si="86"/>
        <v>7649396.7899999861</v>
      </c>
      <c r="U272" s="91">
        <f t="shared" si="86"/>
        <v>6991365.9799999902</v>
      </c>
      <c r="V272" s="91">
        <f t="shared" si="86"/>
        <v>7745266.1499999976</v>
      </c>
      <c r="W272" s="91">
        <f t="shared" si="86"/>
        <v>8438025.1900000162</v>
      </c>
      <c r="X272" s="91">
        <f t="shared" si="86"/>
        <v>8219570.6800000044</v>
      </c>
      <c r="Y272" s="91">
        <f>SUM(Y269:Y271)</f>
        <v>8713908.540000001</v>
      </c>
      <c r="Z272" s="91"/>
      <c r="AA272" s="91"/>
      <c r="AB272" s="91"/>
      <c r="AC272" s="91">
        <f t="shared" si="80"/>
        <v>77364805.849999979</v>
      </c>
    </row>
    <row r="273" spans="1:29" ht="11.45" customHeight="1" x14ac:dyDescent="0.25">
      <c r="A273" s="50" t="s">
        <v>4</v>
      </c>
      <c r="B273" s="50"/>
      <c r="C273" s="94">
        <f t="shared" ref="C273:X273" si="87">C252+C256+C260+C264+C268+C272</f>
        <v>153992465.99999902</v>
      </c>
      <c r="D273" s="94">
        <f t="shared" si="87"/>
        <v>142271902.21999994</v>
      </c>
      <c r="E273" s="94">
        <f t="shared" si="87"/>
        <v>135953317.17000014</v>
      </c>
      <c r="F273" s="94">
        <f t="shared" si="87"/>
        <v>138558976.31000009</v>
      </c>
      <c r="G273" s="94">
        <f t="shared" si="87"/>
        <v>146379211.24999982</v>
      </c>
      <c r="H273" s="94">
        <f t="shared" si="87"/>
        <v>144782995.68000001</v>
      </c>
      <c r="I273" s="94">
        <f t="shared" si="87"/>
        <v>135744666.80000037</v>
      </c>
      <c r="J273" s="94">
        <f t="shared" si="87"/>
        <v>127712795.94999999</v>
      </c>
      <c r="K273" s="96">
        <f t="shared" si="87"/>
        <v>132352182.38000001</v>
      </c>
      <c r="L273" s="96">
        <f t="shared" si="87"/>
        <v>137804929.15000015</v>
      </c>
      <c r="M273" s="96">
        <f t="shared" si="87"/>
        <v>129598530.72</v>
      </c>
      <c r="N273" s="96">
        <f t="shared" si="87"/>
        <v>137860044.9699991</v>
      </c>
      <c r="O273" s="91">
        <f t="shared" si="87"/>
        <v>129241761.44999993</v>
      </c>
      <c r="P273" s="91">
        <f t="shared" si="87"/>
        <v>129448615.33999991</v>
      </c>
      <c r="Q273" s="91">
        <f t="shared" si="87"/>
        <v>129750831.79999982</v>
      </c>
      <c r="R273" s="91">
        <f t="shared" si="87"/>
        <v>136370476.14000016</v>
      </c>
      <c r="S273" s="91">
        <f t="shared" si="87"/>
        <v>134630779.98000038</v>
      </c>
      <c r="T273" s="91">
        <f t="shared" si="87"/>
        <v>123019112.67999968</v>
      </c>
      <c r="U273" s="91">
        <f t="shared" si="87"/>
        <v>119354531.79999998</v>
      </c>
      <c r="V273" s="91">
        <f t="shared" si="87"/>
        <v>121325690.16000022</v>
      </c>
      <c r="W273" s="91">
        <f t="shared" si="87"/>
        <v>143386699.59999999</v>
      </c>
      <c r="X273" s="91">
        <f t="shared" si="87"/>
        <v>141390583.4200002</v>
      </c>
      <c r="Y273" s="91">
        <f>Y252+Y256+Y260+Y264+Y268+Y272</f>
        <v>140795509.55000001</v>
      </c>
      <c r="Z273" s="91"/>
      <c r="AA273" s="91"/>
      <c r="AB273" s="91"/>
      <c r="AC273" s="91">
        <f t="shared" si="80"/>
        <v>1190024215.1300004</v>
      </c>
    </row>
    <row r="276" spans="1:29" ht="11.45" customHeight="1" x14ac:dyDescent="0.25">
      <c r="A276" s="222" t="s">
        <v>107</v>
      </c>
      <c r="B276" s="222"/>
      <c r="C276" s="72" t="s">
        <v>108</v>
      </c>
      <c r="D276" s="72" t="s">
        <v>108</v>
      </c>
      <c r="E276" s="72" t="s">
        <v>108</v>
      </c>
      <c r="F276" s="72" t="s">
        <v>108</v>
      </c>
      <c r="G276" s="72" t="s">
        <v>108</v>
      </c>
      <c r="H276" s="72" t="s">
        <v>108</v>
      </c>
      <c r="I276" s="72" t="s">
        <v>108</v>
      </c>
      <c r="J276" s="72" t="s">
        <v>108</v>
      </c>
      <c r="K276" s="72" t="s">
        <v>108</v>
      </c>
      <c r="L276" s="72" t="s">
        <v>108</v>
      </c>
      <c r="M276" s="72" t="s">
        <v>108</v>
      </c>
      <c r="N276" s="72" t="s">
        <v>108</v>
      </c>
      <c r="O276" s="72" t="s">
        <v>108</v>
      </c>
      <c r="P276" s="72" t="s">
        <v>108</v>
      </c>
      <c r="Q276" s="72" t="s">
        <v>108</v>
      </c>
      <c r="R276" s="72" t="s">
        <v>108</v>
      </c>
      <c r="S276" s="72" t="s">
        <v>108</v>
      </c>
      <c r="T276" s="72" t="s">
        <v>108</v>
      </c>
      <c r="U276" s="72" t="s">
        <v>108</v>
      </c>
      <c r="V276" s="72" t="s">
        <v>108</v>
      </c>
      <c r="W276" s="72" t="s">
        <v>108</v>
      </c>
      <c r="X276" s="72" t="s">
        <v>108</v>
      </c>
      <c r="Y276" s="72" t="s">
        <v>108</v>
      </c>
      <c r="Z276" s="72" t="s">
        <v>108</v>
      </c>
      <c r="AA276" s="72" t="s">
        <v>108</v>
      </c>
      <c r="AB276" s="72" t="s">
        <v>108</v>
      </c>
      <c r="AC276" s="72" t="s">
        <v>108</v>
      </c>
    </row>
    <row r="277" spans="1:29" ht="11.25" customHeight="1" x14ac:dyDescent="0.25">
      <c r="A277" s="99" t="s">
        <v>37</v>
      </c>
      <c r="B277" s="99" t="s">
        <v>36</v>
      </c>
      <c r="C277" s="75">
        <v>44136</v>
      </c>
      <c r="D277" s="75">
        <v>44166</v>
      </c>
      <c r="E277" s="75">
        <v>44197</v>
      </c>
      <c r="F277" s="75">
        <v>44228</v>
      </c>
      <c r="G277" s="75">
        <v>44256</v>
      </c>
      <c r="H277" s="75">
        <v>44287</v>
      </c>
      <c r="I277" s="75">
        <v>44317</v>
      </c>
      <c r="J277" s="75">
        <v>44348</v>
      </c>
      <c r="K277" s="75">
        <v>44378</v>
      </c>
      <c r="L277" s="75">
        <v>44409</v>
      </c>
      <c r="M277" s="75">
        <v>44440</v>
      </c>
      <c r="N277" s="75">
        <v>44470</v>
      </c>
      <c r="O277" s="75">
        <v>44501</v>
      </c>
      <c r="P277" s="75">
        <v>44531</v>
      </c>
      <c r="Q277" s="75">
        <v>44562</v>
      </c>
      <c r="R277" s="75">
        <v>44593</v>
      </c>
      <c r="S277" s="75">
        <v>44621</v>
      </c>
      <c r="T277" s="75">
        <v>44652</v>
      </c>
      <c r="U277" s="75">
        <v>44682</v>
      </c>
      <c r="V277" s="75">
        <v>44713</v>
      </c>
      <c r="W277" s="75">
        <v>44743</v>
      </c>
      <c r="X277" s="75">
        <v>44774</v>
      </c>
      <c r="Y277" s="75">
        <v>44805</v>
      </c>
      <c r="Z277" s="75">
        <v>44835</v>
      </c>
      <c r="AA277" s="75">
        <v>44866</v>
      </c>
      <c r="AB277" s="75">
        <v>44896</v>
      </c>
      <c r="AC277" s="103">
        <f>AC2</f>
        <v>2022</v>
      </c>
    </row>
    <row r="278" spans="1:29" ht="11.45" customHeight="1" x14ac:dyDescent="0.25">
      <c r="A278" s="49" t="s">
        <v>3</v>
      </c>
      <c r="B278" s="49" t="s">
        <v>3</v>
      </c>
      <c r="C278" s="105"/>
      <c r="D278" s="105"/>
      <c r="E278" s="105"/>
      <c r="F278" s="105"/>
      <c r="G278" s="105"/>
      <c r="H278" s="105"/>
      <c r="I278" s="105"/>
      <c r="J278" s="105"/>
      <c r="K278" s="105"/>
      <c r="L278" s="92">
        <v>120744</v>
      </c>
      <c r="M278" s="92">
        <v>118808</v>
      </c>
      <c r="N278" s="93">
        <v>112097</v>
      </c>
      <c r="O278" s="93">
        <v>119141</v>
      </c>
      <c r="P278" s="93">
        <v>1103445</v>
      </c>
      <c r="Q278" s="93">
        <v>1107593</v>
      </c>
      <c r="R278" s="93">
        <v>127918</v>
      </c>
      <c r="S278" s="93">
        <v>129270</v>
      </c>
      <c r="T278" s="93">
        <v>139186</v>
      </c>
      <c r="U278" s="93">
        <v>96790</v>
      </c>
      <c r="V278" s="93">
        <v>133497</v>
      </c>
      <c r="W278" s="93">
        <v>31972</v>
      </c>
      <c r="X278" s="93">
        <v>35335</v>
      </c>
      <c r="Y278" s="93">
        <v>3590</v>
      </c>
      <c r="Z278" s="93"/>
      <c r="AA278" s="93"/>
      <c r="AB278" s="93"/>
      <c r="AC278" s="91">
        <f t="shared" ref="AC278:AC300" si="88">IF(AC$2=2020,SUM(C278:D278),IF(AC$2=2021,SUM(E278:P278),IF(AC$2=2022,SUM(Q278:AB278))))</f>
        <v>1805151</v>
      </c>
    </row>
    <row r="279" spans="1:29" ht="11.45" customHeight="1" x14ac:dyDescent="0.25">
      <c r="A279" s="50" t="s">
        <v>2</v>
      </c>
      <c r="B279" s="50"/>
      <c r="C279" s="94">
        <f>C278</f>
        <v>0</v>
      </c>
      <c r="D279" s="94">
        <f>D278</f>
        <v>0</v>
      </c>
      <c r="E279" s="94">
        <f t="shared" ref="E279:Y279" si="89">E278</f>
        <v>0</v>
      </c>
      <c r="F279" s="94">
        <f t="shared" si="89"/>
        <v>0</v>
      </c>
      <c r="G279" s="94">
        <f t="shared" si="89"/>
        <v>0</v>
      </c>
      <c r="H279" s="94">
        <f t="shared" si="89"/>
        <v>0</v>
      </c>
      <c r="I279" s="94">
        <f t="shared" si="89"/>
        <v>0</v>
      </c>
      <c r="J279" s="94">
        <f t="shared" si="89"/>
        <v>0</v>
      </c>
      <c r="K279" s="94">
        <f t="shared" si="89"/>
        <v>0</v>
      </c>
      <c r="L279" s="94">
        <f t="shared" si="89"/>
        <v>120744</v>
      </c>
      <c r="M279" s="94">
        <f t="shared" si="89"/>
        <v>118808</v>
      </c>
      <c r="N279" s="95">
        <f t="shared" si="89"/>
        <v>112097</v>
      </c>
      <c r="O279" s="95">
        <f t="shared" si="89"/>
        <v>119141</v>
      </c>
      <c r="P279" s="95">
        <f t="shared" si="89"/>
        <v>1103445</v>
      </c>
      <c r="Q279" s="95">
        <f t="shared" si="89"/>
        <v>1107593</v>
      </c>
      <c r="R279" s="95">
        <f t="shared" si="89"/>
        <v>127918</v>
      </c>
      <c r="S279" s="95">
        <f t="shared" si="89"/>
        <v>129270</v>
      </c>
      <c r="T279" s="95">
        <f t="shared" si="89"/>
        <v>139186</v>
      </c>
      <c r="U279" s="95">
        <f t="shared" si="89"/>
        <v>96790</v>
      </c>
      <c r="V279" s="95">
        <f t="shared" si="89"/>
        <v>133497</v>
      </c>
      <c r="W279" s="95">
        <f t="shared" si="89"/>
        <v>31972</v>
      </c>
      <c r="X279" s="95">
        <f t="shared" si="89"/>
        <v>35335</v>
      </c>
      <c r="Y279" s="95">
        <f t="shared" si="89"/>
        <v>3590</v>
      </c>
      <c r="Z279" s="95"/>
      <c r="AA279" s="95"/>
      <c r="AB279" s="95"/>
      <c r="AC279" s="91">
        <f t="shared" si="88"/>
        <v>1805151</v>
      </c>
    </row>
    <row r="280" spans="1:29" ht="11.45" customHeight="1" x14ac:dyDescent="0.25">
      <c r="A280" s="49" t="s">
        <v>6</v>
      </c>
      <c r="B280" s="49" t="s">
        <v>21</v>
      </c>
      <c r="C280" s="105"/>
      <c r="D280" s="105"/>
      <c r="E280" s="105"/>
      <c r="F280" s="105"/>
      <c r="G280" s="105"/>
      <c r="H280" s="105">
        <v>10180478</v>
      </c>
      <c r="I280" s="105">
        <v>12925215.900000002</v>
      </c>
      <c r="J280" s="105">
        <v>12137257.9</v>
      </c>
      <c r="K280" s="105">
        <v>12491278.5</v>
      </c>
      <c r="L280" s="92">
        <v>12813524.509999998</v>
      </c>
      <c r="M280" s="92">
        <v>11921816.1</v>
      </c>
      <c r="N280" s="93">
        <v>12264107.699999999</v>
      </c>
      <c r="O280" s="93">
        <v>12277769.040000001</v>
      </c>
      <c r="P280" s="93">
        <v>18200702.669999998</v>
      </c>
      <c r="Q280" s="93">
        <v>15058544.800000001</v>
      </c>
      <c r="R280" s="93">
        <v>15084366.599999998</v>
      </c>
      <c r="S280" s="93">
        <v>16891461.300000001</v>
      </c>
      <c r="T280" s="93">
        <v>18030792.390000068</v>
      </c>
      <c r="U280" s="93">
        <v>14049167.650000069</v>
      </c>
      <c r="V280" s="93">
        <v>11677710.870000141</v>
      </c>
      <c r="W280" s="93">
        <v>12173432.141999889</v>
      </c>
      <c r="X280" s="93">
        <v>12055132.606999829</v>
      </c>
      <c r="Y280" s="93">
        <v>14965459.426999807</v>
      </c>
      <c r="Z280" s="93"/>
      <c r="AA280" s="93"/>
      <c r="AB280" s="93"/>
      <c r="AC280" s="91">
        <f t="shared" si="88"/>
        <v>129986067.7859998</v>
      </c>
    </row>
    <row r="281" spans="1:29" ht="11.45" customHeight="1" x14ac:dyDescent="0.25">
      <c r="A281" s="49" t="s">
        <v>7</v>
      </c>
      <c r="B281" s="49" t="s">
        <v>22</v>
      </c>
      <c r="C281" s="105"/>
      <c r="D281" s="105"/>
      <c r="E281" s="105"/>
      <c r="F281" s="105"/>
      <c r="G281" s="105"/>
      <c r="H281" s="105">
        <v>3304958</v>
      </c>
      <c r="I281" s="105">
        <v>3857837.1</v>
      </c>
      <c r="J281" s="105">
        <v>3193991.7</v>
      </c>
      <c r="K281" s="105">
        <v>3508327.3999999994</v>
      </c>
      <c r="L281" s="92">
        <v>3467786.9999999995</v>
      </c>
      <c r="M281" s="92">
        <v>3356086.4000000004</v>
      </c>
      <c r="N281" s="93">
        <v>3547494.1</v>
      </c>
      <c r="O281" s="93">
        <v>3950786.1999999997</v>
      </c>
      <c r="P281" s="93">
        <v>3838029.3</v>
      </c>
      <c r="Q281" s="93">
        <v>4195095.1000000006</v>
      </c>
      <c r="R281" s="93">
        <v>3852612.4000000004</v>
      </c>
      <c r="S281" s="93">
        <v>4963663.8</v>
      </c>
      <c r="T281" s="93">
        <v>4738152.07</v>
      </c>
      <c r="U281" s="93">
        <v>4732347.49</v>
      </c>
      <c r="V281" s="93">
        <v>4744105.799999998</v>
      </c>
      <c r="W281" s="93">
        <v>3592303.6615999979</v>
      </c>
      <c r="X281" s="93">
        <v>3041816.7265000003</v>
      </c>
      <c r="Y281" s="93">
        <v>3072341.3065000023</v>
      </c>
      <c r="Z281" s="93"/>
      <c r="AA281" s="93"/>
      <c r="AB281" s="93"/>
      <c r="AC281" s="91">
        <f t="shared" si="88"/>
        <v>36932438.354599997</v>
      </c>
    </row>
    <row r="282" spans="1:29" ht="11.45" customHeight="1" x14ac:dyDescent="0.25">
      <c r="A282" s="49" t="s">
        <v>8</v>
      </c>
      <c r="B282" s="49" t="s">
        <v>23</v>
      </c>
      <c r="C282" s="105"/>
      <c r="D282" s="105"/>
      <c r="E282" s="105"/>
      <c r="F282" s="105"/>
      <c r="G282" s="105"/>
      <c r="H282" s="105">
        <v>2755616</v>
      </c>
      <c r="I282" s="105">
        <v>2813348</v>
      </c>
      <c r="J282" s="105">
        <v>2332132</v>
      </c>
      <c r="K282" s="105">
        <v>2022195</v>
      </c>
      <c r="L282" s="92">
        <v>2007132</v>
      </c>
      <c r="M282" s="92">
        <v>2177325</v>
      </c>
      <c r="N282" s="93">
        <v>2469431</v>
      </c>
      <c r="O282" s="93">
        <v>2669974</v>
      </c>
      <c r="P282" s="93">
        <v>2238669</v>
      </c>
      <c r="Q282" s="93">
        <v>2240134</v>
      </c>
      <c r="R282" s="93">
        <v>2441768</v>
      </c>
      <c r="S282" s="93">
        <v>2909008</v>
      </c>
      <c r="T282" s="93">
        <v>2770138</v>
      </c>
      <c r="U282" s="93">
        <v>2583694</v>
      </c>
      <c r="V282" s="93">
        <v>2155117</v>
      </c>
      <c r="W282" s="93">
        <v>2957209.4819999998</v>
      </c>
      <c r="X282" s="93">
        <v>3729702.2800000003</v>
      </c>
      <c r="Y282" s="93">
        <v>4212958.99</v>
      </c>
      <c r="Z282" s="93"/>
      <c r="AA282" s="93"/>
      <c r="AB282" s="93"/>
      <c r="AC282" s="91">
        <f t="shared" si="88"/>
        <v>25999729.752000004</v>
      </c>
    </row>
    <row r="283" spans="1:29" ht="11.45" customHeight="1" x14ac:dyDescent="0.25">
      <c r="A283" s="50" t="s">
        <v>2</v>
      </c>
      <c r="B283" s="50"/>
      <c r="C283" s="94">
        <f>SUM(C280:C282)</f>
        <v>0</v>
      </c>
      <c r="D283" s="94">
        <f t="shared" ref="D283:X283" si="90">SUM(D280:D282)</f>
        <v>0</v>
      </c>
      <c r="E283" s="94">
        <f t="shared" si="90"/>
        <v>0</v>
      </c>
      <c r="F283" s="94">
        <f t="shared" si="90"/>
        <v>0</v>
      </c>
      <c r="G283" s="94">
        <f t="shared" si="90"/>
        <v>0</v>
      </c>
      <c r="H283" s="94">
        <f t="shared" si="90"/>
        <v>16241052</v>
      </c>
      <c r="I283" s="94">
        <f t="shared" si="90"/>
        <v>19596401.000000004</v>
      </c>
      <c r="J283" s="94">
        <f t="shared" si="90"/>
        <v>17663381.600000001</v>
      </c>
      <c r="K283" s="94">
        <f t="shared" si="90"/>
        <v>18021800.899999999</v>
      </c>
      <c r="L283" s="96">
        <f t="shared" si="90"/>
        <v>18288443.509999998</v>
      </c>
      <c r="M283" s="96">
        <f t="shared" si="90"/>
        <v>17455227.5</v>
      </c>
      <c r="N283" s="91">
        <f t="shared" si="90"/>
        <v>18281032.799999997</v>
      </c>
      <c r="O283" s="91">
        <f t="shared" si="90"/>
        <v>18898529.240000002</v>
      </c>
      <c r="P283" s="91">
        <f t="shared" si="90"/>
        <v>24277400.969999999</v>
      </c>
      <c r="Q283" s="91">
        <f t="shared" si="90"/>
        <v>21493773.900000002</v>
      </c>
      <c r="R283" s="91">
        <f t="shared" si="90"/>
        <v>21378747</v>
      </c>
      <c r="S283" s="91">
        <f t="shared" si="90"/>
        <v>24764133.100000001</v>
      </c>
      <c r="T283" s="91">
        <f t="shared" si="90"/>
        <v>25539082.460000068</v>
      </c>
      <c r="U283" s="91">
        <f t="shared" si="90"/>
        <v>21365209.140000068</v>
      </c>
      <c r="V283" s="91">
        <f t="shared" si="90"/>
        <v>18576933.67000014</v>
      </c>
      <c r="W283" s="91">
        <f t="shared" si="90"/>
        <v>18722945.285599887</v>
      </c>
      <c r="X283" s="91">
        <f t="shared" si="90"/>
        <v>18826651.613499831</v>
      </c>
      <c r="Y283" s="91">
        <f>SUM(Y280:Y282)</f>
        <v>22250759.723499812</v>
      </c>
      <c r="Z283" s="91"/>
      <c r="AA283" s="91"/>
      <c r="AB283" s="91"/>
      <c r="AC283" s="91">
        <f t="shared" si="88"/>
        <v>192918235.89259979</v>
      </c>
    </row>
    <row r="284" spans="1:29" ht="11.45" customHeight="1" x14ac:dyDescent="0.25">
      <c r="A284" s="49" t="s">
        <v>9</v>
      </c>
      <c r="B284" s="49" t="s">
        <v>24</v>
      </c>
      <c r="C284" s="105"/>
      <c r="D284" s="105"/>
      <c r="E284" s="105"/>
      <c r="F284" s="105"/>
      <c r="G284" s="105"/>
      <c r="H284" s="105">
        <v>3534702</v>
      </c>
      <c r="I284" s="105">
        <v>2982050.3</v>
      </c>
      <c r="J284" s="105">
        <v>2706565.5</v>
      </c>
      <c r="K284" s="105">
        <v>2660543.1</v>
      </c>
      <c r="L284" s="92">
        <v>2681608.4799999995</v>
      </c>
      <c r="M284" s="92">
        <v>2495737.6</v>
      </c>
      <c r="N284" s="93">
        <v>2632410.9</v>
      </c>
      <c r="O284" s="93">
        <v>2674827</v>
      </c>
      <c r="P284" s="93">
        <v>4395531.7</v>
      </c>
      <c r="Q284" s="93">
        <v>1243547.9000000001</v>
      </c>
      <c r="R284" s="93">
        <v>4140701.5</v>
      </c>
      <c r="S284" s="93">
        <v>4432112.8</v>
      </c>
      <c r="T284" s="93">
        <v>4094180.5</v>
      </c>
      <c r="U284" s="93">
        <v>4501030.1099999994</v>
      </c>
      <c r="V284" s="93">
        <v>2804245.1799999969</v>
      </c>
      <c r="W284" s="93">
        <v>2906565.0399999996</v>
      </c>
      <c r="X284" s="93">
        <v>2763336.46</v>
      </c>
      <c r="Y284" s="93">
        <v>3243406.77</v>
      </c>
      <c r="Z284" s="93"/>
      <c r="AA284" s="93"/>
      <c r="AB284" s="93"/>
      <c r="AC284" s="91">
        <f t="shared" si="88"/>
        <v>30129126.259999994</v>
      </c>
    </row>
    <row r="285" spans="1:29" ht="11.45" customHeight="1" x14ac:dyDescent="0.25">
      <c r="A285" s="49" t="s">
        <v>10</v>
      </c>
      <c r="B285" s="49" t="s">
        <v>25</v>
      </c>
      <c r="C285" s="105"/>
      <c r="D285" s="105"/>
      <c r="E285" s="105"/>
      <c r="F285" s="105"/>
      <c r="G285" s="105"/>
      <c r="H285" s="105">
        <v>1262340</v>
      </c>
      <c r="I285" s="105">
        <v>798801.8</v>
      </c>
      <c r="J285" s="105">
        <v>993461</v>
      </c>
      <c r="K285" s="105">
        <v>1166682.0999999999</v>
      </c>
      <c r="L285" s="92">
        <v>945610</v>
      </c>
      <c r="M285" s="92">
        <v>917628.8</v>
      </c>
      <c r="N285" s="93">
        <v>1009810</v>
      </c>
      <c r="O285" s="93">
        <v>1045159.6</v>
      </c>
      <c r="P285" s="93">
        <v>939206.1</v>
      </c>
      <c r="Q285" s="93">
        <v>1086367.8</v>
      </c>
      <c r="R285" s="93">
        <v>1224415.5</v>
      </c>
      <c r="S285" s="93">
        <v>1381280</v>
      </c>
      <c r="T285" s="93">
        <v>1130137.1000000001</v>
      </c>
      <c r="U285" s="93">
        <v>1240840.6000000001</v>
      </c>
      <c r="V285" s="93">
        <v>942743.57</v>
      </c>
      <c r="W285" s="93">
        <v>924198.52000000316</v>
      </c>
      <c r="X285" s="93">
        <v>819127.59000000218</v>
      </c>
      <c r="Y285" s="93">
        <v>816626.06000000285</v>
      </c>
      <c r="Z285" s="93"/>
      <c r="AA285" s="93"/>
      <c r="AB285" s="93"/>
      <c r="AC285" s="91">
        <f t="shared" si="88"/>
        <v>9565736.7400000077</v>
      </c>
    </row>
    <row r="286" spans="1:29" ht="11.45" customHeight="1" x14ac:dyDescent="0.25">
      <c r="A286" s="49" t="s">
        <v>11</v>
      </c>
      <c r="B286" s="49" t="s">
        <v>26</v>
      </c>
      <c r="C286" s="105"/>
      <c r="D286" s="105"/>
      <c r="E286" s="105"/>
      <c r="F286" s="105"/>
      <c r="G286" s="105"/>
      <c r="H286" s="105">
        <v>270968</v>
      </c>
      <c r="I286" s="105">
        <v>280000</v>
      </c>
      <c r="J286" s="105">
        <v>270968</v>
      </c>
      <c r="K286" s="105">
        <v>280000</v>
      </c>
      <c r="L286" s="92">
        <v>280000</v>
      </c>
      <c r="M286" s="92">
        <v>270968</v>
      </c>
      <c r="N286" s="93">
        <v>280000</v>
      </c>
      <c r="O286" s="93">
        <v>270968</v>
      </c>
      <c r="P286" s="93">
        <v>286201</v>
      </c>
      <c r="Q286" s="93">
        <v>3362971</v>
      </c>
      <c r="R286" s="93">
        <v>517008</v>
      </c>
      <c r="S286" s="93">
        <v>572402</v>
      </c>
      <c r="T286" s="93">
        <v>553937</v>
      </c>
      <c r="U286" s="93">
        <v>776934</v>
      </c>
      <c r="V286" s="93">
        <v>867960</v>
      </c>
      <c r="W286" s="93">
        <v>1078185</v>
      </c>
      <c r="X286" s="93">
        <v>160044</v>
      </c>
      <c r="Y286" s="93">
        <v>378756.98</v>
      </c>
      <c r="Z286" s="93"/>
      <c r="AA286" s="93"/>
      <c r="AB286" s="93"/>
      <c r="AC286" s="91">
        <f t="shared" si="88"/>
        <v>8268197.9800000004</v>
      </c>
    </row>
    <row r="287" spans="1:29" ht="11.45" customHeight="1" x14ac:dyDescent="0.25">
      <c r="A287" s="50" t="s">
        <v>2</v>
      </c>
      <c r="B287" s="50"/>
      <c r="C287" s="94">
        <f>SUM(C284:C286)</f>
        <v>0</v>
      </c>
      <c r="D287" s="94">
        <f t="shared" ref="D287:Y287" si="91">SUM(D284:D286)</f>
        <v>0</v>
      </c>
      <c r="E287" s="94">
        <f t="shared" si="91"/>
        <v>0</v>
      </c>
      <c r="F287" s="94">
        <f t="shared" si="91"/>
        <v>0</v>
      </c>
      <c r="G287" s="94">
        <f t="shared" si="91"/>
        <v>0</v>
      </c>
      <c r="H287" s="94">
        <f t="shared" si="91"/>
        <v>5068010</v>
      </c>
      <c r="I287" s="94">
        <f t="shared" si="91"/>
        <v>4060852.0999999996</v>
      </c>
      <c r="J287" s="94">
        <f t="shared" si="91"/>
        <v>3970994.5</v>
      </c>
      <c r="K287" s="94">
        <f t="shared" si="91"/>
        <v>4107225.2</v>
      </c>
      <c r="L287" s="96">
        <f t="shared" si="91"/>
        <v>3907218.4799999995</v>
      </c>
      <c r="M287" s="96">
        <f t="shared" si="91"/>
        <v>3684334.4000000004</v>
      </c>
      <c r="N287" s="91">
        <f t="shared" si="91"/>
        <v>3922220.9</v>
      </c>
      <c r="O287" s="91">
        <f t="shared" si="91"/>
        <v>3990954.6</v>
      </c>
      <c r="P287" s="91">
        <f t="shared" si="91"/>
        <v>5620938.7999999998</v>
      </c>
      <c r="Q287" s="91">
        <f t="shared" si="91"/>
        <v>5692886.7000000002</v>
      </c>
      <c r="R287" s="91">
        <f t="shared" si="91"/>
        <v>5882125</v>
      </c>
      <c r="S287" s="91">
        <f t="shared" si="91"/>
        <v>6385794.7999999998</v>
      </c>
      <c r="T287" s="91">
        <f t="shared" si="91"/>
        <v>5778254.5999999996</v>
      </c>
      <c r="U287" s="91">
        <f t="shared" si="91"/>
        <v>6518804.709999999</v>
      </c>
      <c r="V287" s="91">
        <f t="shared" si="91"/>
        <v>4614948.7499999963</v>
      </c>
      <c r="W287" s="91">
        <f t="shared" si="91"/>
        <v>4908948.5600000024</v>
      </c>
      <c r="X287" s="91">
        <f t="shared" si="91"/>
        <v>3742508.0500000021</v>
      </c>
      <c r="Y287" s="91">
        <f t="shared" si="91"/>
        <v>4438789.8100000024</v>
      </c>
      <c r="Z287" s="91"/>
      <c r="AA287" s="91"/>
      <c r="AB287" s="91"/>
      <c r="AC287" s="91">
        <f t="shared" si="88"/>
        <v>47963060.980000012</v>
      </c>
    </row>
    <row r="288" spans="1:29" ht="11.45" customHeight="1" x14ac:dyDescent="0.25">
      <c r="A288" s="49" t="s">
        <v>12</v>
      </c>
      <c r="B288" s="49" t="s">
        <v>27</v>
      </c>
      <c r="C288" s="105">
        <v>27488930.400000002</v>
      </c>
      <c r="D288" s="105">
        <v>26166152</v>
      </c>
      <c r="E288" s="105">
        <v>24420331.100000001</v>
      </c>
      <c r="F288" s="105">
        <v>14880610.100000001</v>
      </c>
      <c r="G288" s="105">
        <v>17008038.800000001</v>
      </c>
      <c r="H288" s="105">
        <v>9444243</v>
      </c>
      <c r="I288" s="105">
        <v>7470717.7000000002</v>
      </c>
      <c r="J288" s="105">
        <v>7705188.7000000002</v>
      </c>
      <c r="K288" s="105">
        <v>7829541.5</v>
      </c>
      <c r="L288" s="92">
        <v>7611373.2000000002</v>
      </c>
      <c r="M288" s="92">
        <v>7643275.2999999998</v>
      </c>
      <c r="N288" s="93">
        <v>7926915.5899999999</v>
      </c>
      <c r="O288" s="93">
        <v>7867661.9000000004</v>
      </c>
      <c r="P288" s="93">
        <v>11090511.9</v>
      </c>
      <c r="Q288" s="93">
        <v>10435277.300000001</v>
      </c>
      <c r="R288" s="93">
        <v>10767208.6</v>
      </c>
      <c r="S288" s="93">
        <v>11737319.4</v>
      </c>
      <c r="T288" s="93">
        <v>10226658.890000001</v>
      </c>
      <c r="U288" s="93">
        <v>7295910.3100000005</v>
      </c>
      <c r="V288" s="93">
        <v>7810450.3099999996</v>
      </c>
      <c r="W288" s="93">
        <v>9905244.3030000012</v>
      </c>
      <c r="X288" s="93">
        <v>10104145.031000001</v>
      </c>
      <c r="Y288" s="93">
        <v>6659887.5809999993</v>
      </c>
      <c r="Z288" s="93"/>
      <c r="AA288" s="93"/>
      <c r="AB288" s="93"/>
      <c r="AC288" s="91">
        <f t="shared" si="88"/>
        <v>84942101.725000009</v>
      </c>
    </row>
    <row r="289" spans="1:29" ht="11.45" customHeight="1" x14ac:dyDescent="0.25">
      <c r="A289" s="49" t="s">
        <v>13</v>
      </c>
      <c r="B289" s="49" t="s">
        <v>28</v>
      </c>
      <c r="C289" s="105">
        <v>5584179.5599999996</v>
      </c>
      <c r="D289" s="105">
        <v>6683694.9900000002</v>
      </c>
      <c r="E289" s="105">
        <v>5520771.2200000007</v>
      </c>
      <c r="F289" s="105">
        <v>3869778.8</v>
      </c>
      <c r="G289" s="105">
        <v>5204614.9999999991</v>
      </c>
      <c r="H289" s="105">
        <v>464200.20000000007</v>
      </c>
      <c r="I289" s="105">
        <v>879726.2</v>
      </c>
      <c r="J289" s="105">
        <v>639183</v>
      </c>
      <c r="K289" s="105">
        <v>628839</v>
      </c>
      <c r="L289" s="92">
        <v>808449</v>
      </c>
      <c r="M289" s="92">
        <v>612697.4</v>
      </c>
      <c r="N289" s="93">
        <v>558398</v>
      </c>
      <c r="O289" s="93">
        <v>693669</v>
      </c>
      <c r="P289" s="93">
        <v>656532</v>
      </c>
      <c r="Q289" s="93">
        <v>831700</v>
      </c>
      <c r="R289" s="93">
        <v>718944</v>
      </c>
      <c r="S289" s="93">
        <v>791458.6</v>
      </c>
      <c r="T289" s="93">
        <v>555203.5</v>
      </c>
      <c r="U289" s="93">
        <v>580679.38</v>
      </c>
      <c r="V289" s="93">
        <v>696368.66</v>
      </c>
      <c r="W289" s="93">
        <v>691916.35080000001</v>
      </c>
      <c r="X289" s="93">
        <v>714676.70079999999</v>
      </c>
      <c r="Y289" s="93">
        <v>1066945.2308000023</v>
      </c>
      <c r="Z289" s="93"/>
      <c r="AA289" s="93"/>
      <c r="AB289" s="93"/>
      <c r="AC289" s="91">
        <f t="shared" si="88"/>
        <v>6647892.4224000014</v>
      </c>
    </row>
    <row r="290" spans="1:29" ht="11.45" customHeight="1" x14ac:dyDescent="0.25">
      <c r="A290" s="49" t="s">
        <v>14</v>
      </c>
      <c r="B290" s="49" t="s">
        <v>29</v>
      </c>
      <c r="C290" s="105">
        <v>3581193</v>
      </c>
      <c r="D290" s="105">
        <v>3889128</v>
      </c>
      <c r="E290" s="105">
        <v>3331799</v>
      </c>
      <c r="F290" s="105">
        <v>2464352</v>
      </c>
      <c r="G290" s="105">
        <v>3123721</v>
      </c>
      <c r="H290" s="105">
        <v>96951</v>
      </c>
      <c r="I290" s="105">
        <v>110740</v>
      </c>
      <c r="J290" s="105">
        <v>116956</v>
      </c>
      <c r="K290" s="105">
        <v>127344</v>
      </c>
      <c r="L290" s="92">
        <v>86021</v>
      </c>
      <c r="M290" s="92">
        <v>64141</v>
      </c>
      <c r="N290" s="93">
        <v>83325</v>
      </c>
      <c r="O290" s="93">
        <v>127548</v>
      </c>
      <c r="P290" s="93">
        <v>101858</v>
      </c>
      <c r="Q290" s="93">
        <v>0</v>
      </c>
      <c r="R290" s="93">
        <v>120582</v>
      </c>
      <c r="S290" s="93">
        <v>52713</v>
      </c>
      <c r="T290" s="93">
        <v>82949</v>
      </c>
      <c r="U290" s="93">
        <v>32303</v>
      </c>
      <c r="V290" s="93">
        <v>110959</v>
      </c>
      <c r="W290" s="93">
        <v>31937</v>
      </c>
      <c r="X290" s="93">
        <v>166913</v>
      </c>
      <c r="Y290" s="93">
        <v>225371</v>
      </c>
      <c r="Z290" s="93"/>
      <c r="AA290" s="93"/>
      <c r="AB290" s="93"/>
      <c r="AC290" s="91">
        <f t="shared" si="88"/>
        <v>823727</v>
      </c>
    </row>
    <row r="291" spans="1:29" ht="11.45" customHeight="1" x14ac:dyDescent="0.25">
      <c r="A291" s="50" t="s">
        <v>2</v>
      </c>
      <c r="B291" s="50"/>
      <c r="C291" s="94">
        <f>SUM(C288:C290)</f>
        <v>36654302.960000001</v>
      </c>
      <c r="D291" s="94">
        <f t="shared" ref="D291:Y291" si="92">SUM(D288:D290)</f>
        <v>36738974.990000002</v>
      </c>
      <c r="E291" s="94">
        <f t="shared" si="92"/>
        <v>33272901.32</v>
      </c>
      <c r="F291" s="94">
        <f t="shared" si="92"/>
        <v>21214740.900000002</v>
      </c>
      <c r="G291" s="94">
        <f t="shared" si="92"/>
        <v>25336374.800000001</v>
      </c>
      <c r="H291" s="94">
        <f t="shared" si="92"/>
        <v>10005394.199999999</v>
      </c>
      <c r="I291" s="94">
        <f t="shared" si="92"/>
        <v>8461183.9000000004</v>
      </c>
      <c r="J291" s="94">
        <f t="shared" si="92"/>
        <v>8461327.6999999993</v>
      </c>
      <c r="K291" s="94">
        <f t="shared" si="92"/>
        <v>8585724.5</v>
      </c>
      <c r="L291" s="96">
        <f t="shared" si="92"/>
        <v>8505843.1999999993</v>
      </c>
      <c r="M291" s="96">
        <f t="shared" si="92"/>
        <v>8320113.7000000002</v>
      </c>
      <c r="N291" s="91">
        <f t="shared" si="92"/>
        <v>8568638.5899999999</v>
      </c>
      <c r="O291" s="91">
        <f t="shared" si="92"/>
        <v>8688878.9000000004</v>
      </c>
      <c r="P291" s="91">
        <f t="shared" si="92"/>
        <v>11848901.9</v>
      </c>
      <c r="Q291" s="91">
        <f t="shared" si="92"/>
        <v>11266977.300000001</v>
      </c>
      <c r="R291" s="91">
        <f t="shared" si="92"/>
        <v>11606734.6</v>
      </c>
      <c r="S291" s="91">
        <f t="shared" si="92"/>
        <v>12581491</v>
      </c>
      <c r="T291" s="91">
        <f t="shared" si="92"/>
        <v>10864811.390000001</v>
      </c>
      <c r="U291" s="91">
        <f t="shared" si="92"/>
        <v>7908892.6900000004</v>
      </c>
      <c r="V291" s="91">
        <f t="shared" si="92"/>
        <v>8617777.9699999988</v>
      </c>
      <c r="W291" s="91">
        <f t="shared" si="92"/>
        <v>10629097.653800001</v>
      </c>
      <c r="X291" s="91">
        <f t="shared" si="92"/>
        <v>10985734.731800001</v>
      </c>
      <c r="Y291" s="91">
        <f t="shared" si="92"/>
        <v>7952203.8118000012</v>
      </c>
      <c r="Z291" s="91"/>
      <c r="AA291" s="91"/>
      <c r="AB291" s="91"/>
      <c r="AC291" s="91">
        <f t="shared" si="88"/>
        <v>92413721.147400007</v>
      </c>
    </row>
    <row r="292" spans="1:29" ht="11.45" customHeight="1" x14ac:dyDescent="0.25">
      <c r="A292" s="49" t="s">
        <v>15</v>
      </c>
      <c r="B292" s="49" t="s">
        <v>30</v>
      </c>
      <c r="C292" s="105">
        <v>8398299.7199999988</v>
      </c>
      <c r="D292" s="105">
        <v>9638856.3000000007</v>
      </c>
      <c r="E292" s="105">
        <v>9910093</v>
      </c>
      <c r="F292" s="105">
        <v>9741822</v>
      </c>
      <c r="G292" s="105">
        <v>10214898.700000001</v>
      </c>
      <c r="H292" s="105">
        <v>2203902.9</v>
      </c>
      <c r="I292" s="105">
        <v>1031103.9</v>
      </c>
      <c r="J292" s="105">
        <v>1216319.3</v>
      </c>
      <c r="K292" s="105">
        <v>2618851.2999999998</v>
      </c>
      <c r="L292" s="92">
        <v>1318118.6000000001</v>
      </c>
      <c r="M292" s="92">
        <v>1937217.6</v>
      </c>
      <c r="N292" s="93">
        <v>1381931.8</v>
      </c>
      <c r="O292" s="93">
        <v>1527782.3999999999</v>
      </c>
      <c r="P292" s="93">
        <v>1810304.4</v>
      </c>
      <c r="Q292" s="93">
        <v>2751038.2</v>
      </c>
      <c r="R292" s="93">
        <v>2765171.3</v>
      </c>
      <c r="S292" s="93">
        <v>2237627.6</v>
      </c>
      <c r="T292" s="93">
        <v>1529529.6</v>
      </c>
      <c r="U292" s="93">
        <v>1329196</v>
      </c>
      <c r="V292" s="93">
        <v>2040831</v>
      </c>
      <c r="W292" s="93">
        <v>2175499</v>
      </c>
      <c r="X292" s="93">
        <v>2140882.59</v>
      </c>
      <c r="Y292" s="93">
        <v>2365799.25</v>
      </c>
      <c r="Z292" s="93"/>
      <c r="AA292" s="93"/>
      <c r="AB292" s="93"/>
      <c r="AC292" s="91">
        <f t="shared" si="88"/>
        <v>19335574.539999999</v>
      </c>
    </row>
    <row r="293" spans="1:29" ht="11.45" customHeight="1" x14ac:dyDescent="0.25">
      <c r="A293" s="49" t="s">
        <v>16</v>
      </c>
      <c r="B293" s="49" t="s">
        <v>31</v>
      </c>
      <c r="C293" s="105">
        <v>403771</v>
      </c>
      <c r="D293" s="105">
        <v>494982.40000000002</v>
      </c>
      <c r="E293" s="105">
        <v>500737.3</v>
      </c>
      <c r="F293" s="105">
        <v>529943.30000000005</v>
      </c>
      <c r="G293" s="105">
        <v>562777</v>
      </c>
      <c r="H293" s="105">
        <v>139451</v>
      </c>
      <c r="I293" s="105">
        <v>122415</v>
      </c>
      <c r="J293" s="105">
        <v>100591</v>
      </c>
      <c r="K293" s="105">
        <v>135296</v>
      </c>
      <c r="L293" s="92">
        <v>139650</v>
      </c>
      <c r="M293" s="92">
        <v>109709</v>
      </c>
      <c r="N293" s="93">
        <v>127136</v>
      </c>
      <c r="O293" s="93">
        <v>104003</v>
      </c>
      <c r="P293" s="93">
        <v>95942</v>
      </c>
      <c r="Q293" s="93">
        <v>209869</v>
      </c>
      <c r="R293" s="93">
        <v>211863</v>
      </c>
      <c r="S293" s="93">
        <v>212438</v>
      </c>
      <c r="T293" s="93">
        <v>233920</v>
      </c>
      <c r="U293" s="93">
        <v>285986</v>
      </c>
      <c r="V293" s="93">
        <v>249310.45</v>
      </c>
      <c r="W293" s="93">
        <v>412779.77010000002</v>
      </c>
      <c r="X293" s="93">
        <v>205804.45</v>
      </c>
      <c r="Y293" s="93">
        <v>196362.23999999999</v>
      </c>
      <c r="Z293" s="93"/>
      <c r="AA293" s="93"/>
      <c r="AB293" s="93"/>
      <c r="AC293" s="91">
        <f t="shared" si="88"/>
        <v>2218332.9101</v>
      </c>
    </row>
    <row r="294" spans="1:29" ht="11.45" customHeight="1" x14ac:dyDescent="0.25">
      <c r="A294" s="49" t="s">
        <v>17</v>
      </c>
      <c r="B294" s="49" t="s">
        <v>32</v>
      </c>
      <c r="C294" s="105">
        <v>260471</v>
      </c>
      <c r="D294" s="105">
        <v>331877</v>
      </c>
      <c r="E294" s="105">
        <v>254666</v>
      </c>
      <c r="F294" s="105">
        <v>287876</v>
      </c>
      <c r="G294" s="105">
        <v>290591</v>
      </c>
      <c r="H294" s="105">
        <v>80592</v>
      </c>
      <c r="I294" s="105">
        <v>83609</v>
      </c>
      <c r="J294" s="105">
        <v>81922</v>
      </c>
      <c r="K294" s="105">
        <v>107609</v>
      </c>
      <c r="L294" s="92">
        <v>95279</v>
      </c>
      <c r="M294" s="92">
        <v>92345</v>
      </c>
      <c r="N294" s="93">
        <v>79864</v>
      </c>
      <c r="O294" s="93">
        <v>89645</v>
      </c>
      <c r="P294" s="93">
        <v>91472</v>
      </c>
      <c r="Q294" s="93">
        <v>123100</v>
      </c>
      <c r="R294" s="93">
        <v>117091</v>
      </c>
      <c r="S294" s="93">
        <v>107476</v>
      </c>
      <c r="T294" s="93">
        <v>108741</v>
      </c>
      <c r="U294" s="93">
        <v>102202</v>
      </c>
      <c r="V294" s="93">
        <v>139192</v>
      </c>
      <c r="W294" s="93">
        <v>0</v>
      </c>
      <c r="X294" s="93">
        <v>207289</v>
      </c>
      <c r="Y294" s="93">
        <v>171058.05</v>
      </c>
      <c r="Z294" s="93"/>
      <c r="AA294" s="93"/>
      <c r="AB294" s="93"/>
      <c r="AC294" s="91">
        <f t="shared" si="88"/>
        <v>1076149.05</v>
      </c>
    </row>
    <row r="295" spans="1:29" ht="11.45" customHeight="1" x14ac:dyDescent="0.25">
      <c r="A295" s="50" t="s">
        <v>2</v>
      </c>
      <c r="B295" s="50"/>
      <c r="C295" s="94">
        <f>SUM(C292:C294)</f>
        <v>9062541.7199999988</v>
      </c>
      <c r="D295" s="94">
        <f t="shared" ref="D295:Y295" si="93">SUM(D292:D294)</f>
        <v>10465715.700000001</v>
      </c>
      <c r="E295" s="94">
        <f t="shared" si="93"/>
        <v>10665496.300000001</v>
      </c>
      <c r="F295" s="94">
        <f t="shared" si="93"/>
        <v>10559641.300000001</v>
      </c>
      <c r="G295" s="94">
        <f t="shared" si="93"/>
        <v>11068266.700000001</v>
      </c>
      <c r="H295" s="94">
        <f t="shared" si="93"/>
        <v>2423945.9</v>
      </c>
      <c r="I295" s="94">
        <f t="shared" si="93"/>
        <v>1237127.8999999999</v>
      </c>
      <c r="J295" s="94">
        <f t="shared" si="93"/>
        <v>1398832.3</v>
      </c>
      <c r="K295" s="94">
        <f t="shared" si="93"/>
        <v>2861756.3</v>
      </c>
      <c r="L295" s="96">
        <f t="shared" si="93"/>
        <v>1553047.6</v>
      </c>
      <c r="M295" s="96">
        <f t="shared" si="93"/>
        <v>2139271.6</v>
      </c>
      <c r="N295" s="91">
        <f t="shared" si="93"/>
        <v>1588931.8</v>
      </c>
      <c r="O295" s="91">
        <f t="shared" si="93"/>
        <v>1721430.4</v>
      </c>
      <c r="P295" s="91">
        <f t="shared" si="93"/>
        <v>1997718.4</v>
      </c>
      <c r="Q295" s="91">
        <f t="shared" si="93"/>
        <v>3084007.2</v>
      </c>
      <c r="R295" s="91">
        <f t="shared" si="93"/>
        <v>3094125.3</v>
      </c>
      <c r="S295" s="91">
        <f t="shared" si="93"/>
        <v>2557541.6</v>
      </c>
      <c r="T295" s="91">
        <f t="shared" si="93"/>
        <v>1872190.6</v>
      </c>
      <c r="U295" s="91">
        <f t="shared" si="93"/>
        <v>1717384</v>
      </c>
      <c r="V295" s="91">
        <f t="shared" si="93"/>
        <v>2429333.4500000002</v>
      </c>
      <c r="W295" s="91">
        <f t="shared" si="93"/>
        <v>2588278.7700999998</v>
      </c>
      <c r="X295" s="91">
        <f t="shared" si="93"/>
        <v>2553976.04</v>
      </c>
      <c r="Y295" s="91">
        <f t="shared" si="93"/>
        <v>2733219.54</v>
      </c>
      <c r="Z295" s="91"/>
      <c r="AA295" s="91"/>
      <c r="AB295" s="91"/>
      <c r="AC295" s="91">
        <f t="shared" si="88"/>
        <v>22630056.500099998</v>
      </c>
    </row>
    <row r="296" spans="1:29" ht="11.45" customHeight="1" x14ac:dyDescent="0.25">
      <c r="A296" s="49" t="s">
        <v>18</v>
      </c>
      <c r="B296" s="49" t="s">
        <v>33</v>
      </c>
      <c r="C296" s="105"/>
      <c r="D296" s="105"/>
      <c r="E296" s="105"/>
      <c r="F296" s="105"/>
      <c r="G296" s="105"/>
      <c r="H296" s="105"/>
      <c r="I296" s="105"/>
      <c r="J296" s="105"/>
      <c r="K296" s="105"/>
      <c r="L296" s="92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1">
        <f t="shared" si="88"/>
        <v>0</v>
      </c>
    </row>
    <row r="297" spans="1:29" ht="11.45" customHeight="1" x14ac:dyDescent="0.25">
      <c r="A297" s="49" t="s">
        <v>19</v>
      </c>
      <c r="B297" s="49" t="s">
        <v>34</v>
      </c>
      <c r="C297" s="105"/>
      <c r="D297" s="105"/>
      <c r="E297" s="105"/>
      <c r="F297" s="105"/>
      <c r="G297" s="105"/>
      <c r="H297" s="105"/>
      <c r="I297" s="105"/>
      <c r="J297" s="105"/>
      <c r="K297" s="105"/>
      <c r="L297" s="92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1">
        <f t="shared" si="88"/>
        <v>0</v>
      </c>
    </row>
    <row r="298" spans="1:29" ht="11.45" customHeight="1" x14ac:dyDescent="0.25">
      <c r="A298" s="49" t="s">
        <v>20</v>
      </c>
      <c r="B298" s="49" t="s">
        <v>35</v>
      </c>
      <c r="C298" s="105"/>
      <c r="D298" s="105"/>
      <c r="E298" s="105"/>
      <c r="F298" s="105"/>
      <c r="G298" s="105"/>
      <c r="H298" s="105"/>
      <c r="I298" s="105"/>
      <c r="J298" s="105"/>
      <c r="K298" s="105"/>
      <c r="L298" s="92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1">
        <f t="shared" si="88"/>
        <v>0</v>
      </c>
    </row>
    <row r="299" spans="1:29" ht="11.45" customHeight="1" x14ac:dyDescent="0.25">
      <c r="A299" s="50" t="s">
        <v>2</v>
      </c>
      <c r="B299" s="50"/>
      <c r="C299" s="91">
        <f t="shared" ref="C299:Y299" si="94">SUM(C296:C298)</f>
        <v>0</v>
      </c>
      <c r="D299" s="91">
        <f t="shared" si="94"/>
        <v>0</v>
      </c>
      <c r="E299" s="91">
        <f t="shared" si="94"/>
        <v>0</v>
      </c>
      <c r="F299" s="91">
        <f t="shared" si="94"/>
        <v>0</v>
      </c>
      <c r="G299" s="91">
        <f t="shared" si="94"/>
        <v>0</v>
      </c>
      <c r="H299" s="91">
        <f t="shared" si="94"/>
        <v>0</v>
      </c>
      <c r="I299" s="91">
        <f t="shared" si="94"/>
        <v>0</v>
      </c>
      <c r="J299" s="91">
        <f t="shared" si="94"/>
        <v>0</v>
      </c>
      <c r="K299" s="91">
        <f t="shared" si="94"/>
        <v>0</v>
      </c>
      <c r="L299" s="91">
        <f t="shared" si="94"/>
        <v>0</v>
      </c>
      <c r="M299" s="96">
        <f t="shared" si="94"/>
        <v>0</v>
      </c>
      <c r="N299" s="91">
        <f t="shared" si="94"/>
        <v>0</v>
      </c>
      <c r="O299" s="91">
        <f t="shared" si="94"/>
        <v>0</v>
      </c>
      <c r="P299" s="91">
        <f t="shared" si="94"/>
        <v>0</v>
      </c>
      <c r="Q299" s="91">
        <f t="shared" si="94"/>
        <v>0</v>
      </c>
      <c r="R299" s="91">
        <f t="shared" si="94"/>
        <v>0</v>
      </c>
      <c r="S299" s="91">
        <f t="shared" si="94"/>
        <v>0</v>
      </c>
      <c r="T299" s="91">
        <f t="shared" si="94"/>
        <v>0</v>
      </c>
      <c r="U299" s="91">
        <f t="shared" si="94"/>
        <v>0</v>
      </c>
      <c r="V299" s="91">
        <f t="shared" si="94"/>
        <v>0</v>
      </c>
      <c r="W299" s="91">
        <f t="shared" si="94"/>
        <v>0</v>
      </c>
      <c r="X299" s="91">
        <f t="shared" si="94"/>
        <v>0</v>
      </c>
      <c r="Y299" s="91">
        <f t="shared" si="94"/>
        <v>0</v>
      </c>
      <c r="Z299" s="91"/>
      <c r="AA299" s="91"/>
      <c r="AB299" s="91"/>
      <c r="AC299" s="91">
        <f t="shared" si="88"/>
        <v>0</v>
      </c>
    </row>
    <row r="300" spans="1:29" ht="11.45" customHeight="1" x14ac:dyDescent="0.25">
      <c r="A300" s="50" t="s">
        <v>4</v>
      </c>
      <c r="B300" s="50"/>
      <c r="C300" s="91">
        <f t="shared" ref="C300:Y300" si="95">C279+C283+C287+C291+C295+C299</f>
        <v>45716844.68</v>
      </c>
      <c r="D300" s="91">
        <f t="shared" si="95"/>
        <v>47204690.690000005</v>
      </c>
      <c r="E300" s="91">
        <f t="shared" si="95"/>
        <v>43938397.620000005</v>
      </c>
      <c r="F300" s="91">
        <f t="shared" si="95"/>
        <v>31774382.200000003</v>
      </c>
      <c r="G300" s="91">
        <f t="shared" si="95"/>
        <v>36404641.5</v>
      </c>
      <c r="H300" s="91">
        <f t="shared" si="95"/>
        <v>33738402.100000001</v>
      </c>
      <c r="I300" s="91">
        <f t="shared" si="95"/>
        <v>33355564.899999999</v>
      </c>
      <c r="J300" s="91">
        <f t="shared" si="95"/>
        <v>31494536.100000001</v>
      </c>
      <c r="K300" s="91">
        <f t="shared" si="95"/>
        <v>33576506.899999999</v>
      </c>
      <c r="L300" s="91">
        <f t="shared" si="95"/>
        <v>32375296.789999999</v>
      </c>
      <c r="M300" s="96">
        <f t="shared" si="95"/>
        <v>31717755.199999999</v>
      </c>
      <c r="N300" s="91">
        <f t="shared" si="95"/>
        <v>32472921.089999996</v>
      </c>
      <c r="O300" s="91">
        <f t="shared" si="95"/>
        <v>33418934.140000001</v>
      </c>
      <c r="P300" s="91">
        <f t="shared" si="95"/>
        <v>44848405.07</v>
      </c>
      <c r="Q300" s="91">
        <f t="shared" si="95"/>
        <v>42645238.100000009</v>
      </c>
      <c r="R300" s="91">
        <f t="shared" si="95"/>
        <v>42089649.899999999</v>
      </c>
      <c r="S300" s="91">
        <f t="shared" si="95"/>
        <v>46418230.500000007</v>
      </c>
      <c r="T300" s="91">
        <f t="shared" si="95"/>
        <v>44193525.050000072</v>
      </c>
      <c r="U300" s="91">
        <f t="shared" si="95"/>
        <v>37607080.540000066</v>
      </c>
      <c r="V300" s="91">
        <f t="shared" si="95"/>
        <v>34372490.840000138</v>
      </c>
      <c r="W300" s="91">
        <f t="shared" si="95"/>
        <v>36881242.269499891</v>
      </c>
      <c r="X300" s="91">
        <f t="shared" si="95"/>
        <v>36144205.435299836</v>
      </c>
      <c r="Y300" s="91">
        <f t="shared" si="95"/>
        <v>37378562.885299817</v>
      </c>
      <c r="Z300" s="91"/>
      <c r="AA300" s="91"/>
      <c r="AB300" s="91"/>
      <c r="AC300" s="91">
        <f t="shared" si="88"/>
        <v>357730225.52009982</v>
      </c>
    </row>
    <row r="303" spans="1:29" ht="11.45" customHeight="1" x14ac:dyDescent="0.25">
      <c r="A303" s="222" t="s">
        <v>109</v>
      </c>
      <c r="B303" s="222"/>
      <c r="C303" s="72" t="s">
        <v>56</v>
      </c>
      <c r="D303" s="72" t="s">
        <v>56</v>
      </c>
      <c r="E303" s="72" t="s">
        <v>56</v>
      </c>
      <c r="F303" s="72" t="s">
        <v>56</v>
      </c>
      <c r="G303" s="72" t="s">
        <v>56</v>
      </c>
      <c r="H303" s="72" t="s">
        <v>56</v>
      </c>
      <c r="I303" s="72" t="s">
        <v>56</v>
      </c>
      <c r="J303" s="72" t="s">
        <v>56</v>
      </c>
      <c r="K303" s="72" t="s">
        <v>56</v>
      </c>
      <c r="L303" s="72" t="s">
        <v>56</v>
      </c>
      <c r="M303" s="72" t="s">
        <v>56</v>
      </c>
      <c r="N303" s="72" t="s">
        <v>56</v>
      </c>
      <c r="O303" s="72" t="s">
        <v>56</v>
      </c>
      <c r="P303" s="72" t="s">
        <v>56</v>
      </c>
      <c r="Q303" s="72" t="s">
        <v>56</v>
      </c>
      <c r="R303" s="72" t="s">
        <v>56</v>
      </c>
      <c r="S303" s="72" t="s">
        <v>56</v>
      </c>
      <c r="T303" s="72" t="s">
        <v>56</v>
      </c>
      <c r="U303" s="72" t="s">
        <v>56</v>
      </c>
      <c r="V303" s="72" t="s">
        <v>56</v>
      </c>
      <c r="W303" s="72" t="s">
        <v>56</v>
      </c>
      <c r="X303" s="72" t="s">
        <v>56</v>
      </c>
      <c r="Y303" s="72" t="s">
        <v>56</v>
      </c>
      <c r="Z303" s="72" t="s">
        <v>56</v>
      </c>
      <c r="AA303" s="72" t="s">
        <v>56</v>
      </c>
      <c r="AB303" s="72" t="s">
        <v>56</v>
      </c>
      <c r="AC303" s="72" t="s">
        <v>56</v>
      </c>
    </row>
    <row r="304" spans="1:29" ht="11.25" customHeight="1" x14ac:dyDescent="0.25">
      <c r="A304" s="99" t="s">
        <v>37</v>
      </c>
      <c r="B304" s="99" t="s">
        <v>36</v>
      </c>
      <c r="C304" s="75">
        <v>44136</v>
      </c>
      <c r="D304" s="75">
        <v>44166</v>
      </c>
      <c r="E304" s="75">
        <v>44197</v>
      </c>
      <c r="F304" s="75">
        <v>44228</v>
      </c>
      <c r="G304" s="75">
        <v>44256</v>
      </c>
      <c r="H304" s="75">
        <v>44287</v>
      </c>
      <c r="I304" s="75">
        <v>44317</v>
      </c>
      <c r="J304" s="75">
        <v>44348</v>
      </c>
      <c r="K304" s="75">
        <v>44378</v>
      </c>
      <c r="L304" s="75">
        <v>44409</v>
      </c>
      <c r="M304" s="75">
        <v>44440</v>
      </c>
      <c r="N304" s="75">
        <v>44470</v>
      </c>
      <c r="O304" s="75">
        <v>44501</v>
      </c>
      <c r="P304" s="75">
        <v>44531</v>
      </c>
      <c r="Q304" s="75">
        <v>44562</v>
      </c>
      <c r="R304" s="75">
        <v>44593</v>
      </c>
      <c r="S304" s="75">
        <v>44621</v>
      </c>
      <c r="T304" s="75">
        <v>44652</v>
      </c>
      <c r="U304" s="75">
        <v>44682</v>
      </c>
      <c r="V304" s="75">
        <v>44713</v>
      </c>
      <c r="W304" s="75">
        <v>44743</v>
      </c>
      <c r="X304" s="75">
        <v>44774</v>
      </c>
      <c r="Y304" s="75">
        <v>44805</v>
      </c>
      <c r="Z304" s="75">
        <v>44835</v>
      </c>
      <c r="AA304" s="75">
        <v>44866</v>
      </c>
      <c r="AB304" s="75">
        <v>44896</v>
      </c>
      <c r="AC304" s="103">
        <f>AC2</f>
        <v>2022</v>
      </c>
    </row>
    <row r="305" spans="1:29" ht="11.45" customHeight="1" x14ac:dyDescent="0.25">
      <c r="A305" s="49" t="s">
        <v>3</v>
      </c>
      <c r="B305" s="49" t="s">
        <v>3</v>
      </c>
      <c r="C305" s="123">
        <f>C6+C34+C61+C88+C115+C142+C170+C197+C224+C251+C278</f>
        <v>4016230.250692613</v>
      </c>
      <c r="D305" s="123">
        <f t="shared" ref="D305:P305" si="96">D6+D34+D61+D88+D115+D142+D170+D197+D224+D251+D278</f>
        <v>11746030.487564756</v>
      </c>
      <c r="E305" s="123">
        <f t="shared" si="96"/>
        <v>5091007.8828344187</v>
      </c>
      <c r="F305" s="123">
        <f t="shared" si="96"/>
        <v>4654817.0102608809</v>
      </c>
      <c r="G305" s="123">
        <f t="shared" si="96"/>
        <v>3206547.9266672353</v>
      </c>
      <c r="H305" s="123">
        <f t="shared" si="96"/>
        <v>2735180.9325196408</v>
      </c>
      <c r="I305" s="123">
        <f t="shared" si="96"/>
        <v>1765782.1220559056</v>
      </c>
      <c r="J305" s="123">
        <f t="shared" si="96"/>
        <v>2053354.0067109156</v>
      </c>
      <c r="K305" s="123">
        <f t="shared" si="96"/>
        <v>2040922.8167825821</v>
      </c>
      <c r="L305" s="123">
        <f t="shared" si="96"/>
        <v>2240091.2386962594</v>
      </c>
      <c r="M305" s="123">
        <f t="shared" si="96"/>
        <v>2228641.1961985687</v>
      </c>
      <c r="N305" s="123">
        <f t="shared" si="96"/>
        <v>2271375.40061248</v>
      </c>
      <c r="O305" s="123">
        <f t="shared" si="96"/>
        <v>2265896.155004302</v>
      </c>
      <c r="P305" s="123">
        <f t="shared" si="96"/>
        <v>3651540.4565579202</v>
      </c>
      <c r="Q305" s="123">
        <f t="shared" ref="Q305:AB305" si="97">Q6+Q34+Q61+Q88+Q115+Q142+Q170+Q197+Q224+Q251+Q278</f>
        <v>3429741.9007222233</v>
      </c>
      <c r="R305" s="123">
        <f t="shared" si="97"/>
        <v>2015126.8569973949</v>
      </c>
      <c r="S305" s="123">
        <f t="shared" si="97"/>
        <v>2248919.0853386959</v>
      </c>
      <c r="T305" s="123">
        <f t="shared" si="97"/>
        <v>3099890.3221938303</v>
      </c>
      <c r="U305" s="123">
        <f t="shared" si="97"/>
        <v>2929208.4428976108</v>
      </c>
      <c r="V305" s="123">
        <f t="shared" si="97"/>
        <v>2153394.2112386036</v>
      </c>
      <c r="W305" s="123">
        <f t="shared" si="97"/>
        <v>2519450.5497630783</v>
      </c>
      <c r="X305" s="123">
        <f t="shared" si="97"/>
        <v>2849492.729356674</v>
      </c>
      <c r="Y305" s="123">
        <f t="shared" si="97"/>
        <v>1961144.4632643906</v>
      </c>
      <c r="Z305" s="123">
        <f t="shared" si="97"/>
        <v>0</v>
      </c>
      <c r="AA305" s="123">
        <f t="shared" si="97"/>
        <v>0</v>
      </c>
      <c r="AB305" s="123">
        <f t="shared" si="97"/>
        <v>0</v>
      </c>
      <c r="AC305" s="91">
        <f t="shared" ref="AC305:AC328" si="98">IF(AC$2=2020,SUM(C305:D305),IF(AC$2=2021,SUM(E305:P305), IF(AC$2=2022,SUM(Q305:AB305))))</f>
        <v>23206368.561772503</v>
      </c>
    </row>
    <row r="306" spans="1:29" ht="11.45" customHeight="1" x14ac:dyDescent="0.25">
      <c r="A306" s="50" t="s">
        <v>2</v>
      </c>
      <c r="B306" s="50"/>
      <c r="C306" s="95">
        <f>C305</f>
        <v>4016230.250692613</v>
      </c>
      <c r="D306" s="95">
        <f>D305</f>
        <v>11746030.487564756</v>
      </c>
      <c r="E306" s="95">
        <f t="shared" ref="E306:P306" si="99">E305</f>
        <v>5091007.8828344187</v>
      </c>
      <c r="F306" s="95">
        <f t="shared" si="99"/>
        <v>4654817.0102608809</v>
      </c>
      <c r="G306" s="95">
        <f t="shared" si="99"/>
        <v>3206547.9266672353</v>
      </c>
      <c r="H306" s="95">
        <f t="shared" si="99"/>
        <v>2735180.9325196408</v>
      </c>
      <c r="I306" s="95">
        <f t="shared" si="99"/>
        <v>1765782.1220559056</v>
      </c>
      <c r="J306" s="95">
        <f t="shared" si="99"/>
        <v>2053354.0067109156</v>
      </c>
      <c r="K306" s="95">
        <f t="shared" si="99"/>
        <v>2040922.8167825821</v>
      </c>
      <c r="L306" s="95">
        <f t="shared" si="99"/>
        <v>2240091.2386962594</v>
      </c>
      <c r="M306" s="95">
        <f t="shared" si="99"/>
        <v>2228641.1961985687</v>
      </c>
      <c r="N306" s="95">
        <f t="shared" si="99"/>
        <v>2271375.40061248</v>
      </c>
      <c r="O306" s="95">
        <f t="shared" si="99"/>
        <v>2265896.155004302</v>
      </c>
      <c r="P306" s="95">
        <f t="shared" si="99"/>
        <v>3651540.4565579202</v>
      </c>
      <c r="Q306" s="95">
        <f t="shared" ref="Q306:AB306" si="100">Q305</f>
        <v>3429741.9007222233</v>
      </c>
      <c r="R306" s="95">
        <f t="shared" si="100"/>
        <v>2015126.8569973949</v>
      </c>
      <c r="S306" s="95">
        <f t="shared" si="100"/>
        <v>2248919.0853386959</v>
      </c>
      <c r="T306" s="95">
        <f t="shared" si="100"/>
        <v>3099890.3221938303</v>
      </c>
      <c r="U306" s="95">
        <f t="shared" si="100"/>
        <v>2929208.4428976108</v>
      </c>
      <c r="V306" s="95">
        <f t="shared" si="100"/>
        <v>2153394.2112386036</v>
      </c>
      <c r="W306" s="95">
        <f t="shared" si="100"/>
        <v>2519450.5497630783</v>
      </c>
      <c r="X306" s="95">
        <f t="shared" si="100"/>
        <v>2849492.729356674</v>
      </c>
      <c r="Y306" s="95">
        <f t="shared" si="100"/>
        <v>1961144.4632643906</v>
      </c>
      <c r="Z306" s="95">
        <f t="shared" si="100"/>
        <v>0</v>
      </c>
      <c r="AA306" s="95">
        <f t="shared" si="100"/>
        <v>0</v>
      </c>
      <c r="AB306" s="95">
        <f t="shared" si="100"/>
        <v>0</v>
      </c>
      <c r="AC306" s="91">
        <f t="shared" si="98"/>
        <v>23206368.561772503</v>
      </c>
    </row>
    <row r="307" spans="1:29" ht="11.45" customHeight="1" x14ac:dyDescent="0.25">
      <c r="A307" s="49" t="s">
        <v>6</v>
      </c>
      <c r="B307" s="49" t="s">
        <v>21</v>
      </c>
      <c r="C307" s="123">
        <f t="shared" ref="C307:P309" si="101">C8+C36+C63+C90+C117+C144+C172+C199+C226+C253+C280</f>
        <v>185885931.71996269</v>
      </c>
      <c r="D307" s="123">
        <f t="shared" si="101"/>
        <v>205716748.47314399</v>
      </c>
      <c r="E307" s="123">
        <f t="shared" si="101"/>
        <v>206708215.66984054</v>
      </c>
      <c r="F307" s="123">
        <f t="shared" si="101"/>
        <v>205897967.28122619</v>
      </c>
      <c r="G307" s="123">
        <f t="shared" si="101"/>
        <v>182991212.98166096</v>
      </c>
      <c r="H307" s="123">
        <f t="shared" si="101"/>
        <v>198852935.0491167</v>
      </c>
      <c r="I307" s="123">
        <f t="shared" si="101"/>
        <v>182662408.58517447</v>
      </c>
      <c r="J307" s="123">
        <f t="shared" si="101"/>
        <v>179328225.48050323</v>
      </c>
      <c r="K307" s="123">
        <f t="shared" si="101"/>
        <v>195874189.76374769</v>
      </c>
      <c r="L307" s="123">
        <f t="shared" si="101"/>
        <v>196359731.99735606</v>
      </c>
      <c r="M307" s="123">
        <f t="shared" si="101"/>
        <v>198092394.08208439</v>
      </c>
      <c r="N307" s="123">
        <f t="shared" si="101"/>
        <v>185974707.47015479</v>
      </c>
      <c r="O307" s="123">
        <f t="shared" si="101"/>
        <v>183011449.17411014</v>
      </c>
      <c r="P307" s="123">
        <f t="shared" si="101"/>
        <v>193584787.08439913</v>
      </c>
      <c r="Q307" s="123">
        <f t="shared" ref="Q307:AB307" si="102">Q8+Q36+Q63+Q90+Q117+Q144+Q172+Q199+Q226+Q253+Q280</f>
        <v>214504636.1366753</v>
      </c>
      <c r="R307" s="123">
        <f t="shared" si="102"/>
        <v>221270665.1114068</v>
      </c>
      <c r="S307" s="123">
        <f t="shared" si="102"/>
        <v>212931166.73354441</v>
      </c>
      <c r="T307" s="123">
        <f t="shared" si="102"/>
        <v>218067343.7349973</v>
      </c>
      <c r="U307" s="123">
        <f t="shared" si="102"/>
        <v>205382584.78799143</v>
      </c>
      <c r="V307" s="123">
        <f t="shared" si="102"/>
        <v>183836961.55098784</v>
      </c>
      <c r="W307" s="123">
        <f t="shared" si="102"/>
        <v>192573178.50759751</v>
      </c>
      <c r="X307" s="123">
        <f t="shared" si="102"/>
        <v>199551572.68475413</v>
      </c>
      <c r="Y307" s="123">
        <f t="shared" si="102"/>
        <v>225262468.59054318</v>
      </c>
      <c r="Z307" s="123">
        <f t="shared" si="102"/>
        <v>0</v>
      </c>
      <c r="AA307" s="123">
        <f t="shared" si="102"/>
        <v>0</v>
      </c>
      <c r="AB307" s="123">
        <f t="shared" si="102"/>
        <v>0</v>
      </c>
      <c r="AC307" s="91">
        <f t="shared" si="98"/>
        <v>1873380577.8384979</v>
      </c>
    </row>
    <row r="308" spans="1:29" ht="11.45" customHeight="1" x14ac:dyDescent="0.25">
      <c r="A308" s="49" t="s">
        <v>7</v>
      </c>
      <c r="B308" s="49" t="s">
        <v>22</v>
      </c>
      <c r="C308" s="123">
        <f t="shared" si="101"/>
        <v>101068087.84930852</v>
      </c>
      <c r="D308" s="123">
        <f t="shared" si="101"/>
        <v>102340663.02709249</v>
      </c>
      <c r="E308" s="123">
        <f t="shared" si="101"/>
        <v>102813936.94789983</v>
      </c>
      <c r="F308" s="123">
        <f t="shared" si="101"/>
        <v>105840505.40719722</v>
      </c>
      <c r="G308" s="123">
        <f t="shared" si="101"/>
        <v>105341642.35135084</v>
      </c>
      <c r="H308" s="123">
        <f t="shared" si="101"/>
        <v>107314359.77273895</v>
      </c>
      <c r="I308" s="123">
        <f t="shared" si="101"/>
        <v>99643496.263646856</v>
      </c>
      <c r="J308" s="123">
        <f t="shared" si="101"/>
        <v>93660303.726830035</v>
      </c>
      <c r="K308" s="123">
        <f t="shared" si="101"/>
        <v>87292896.465494066</v>
      </c>
      <c r="L308" s="123">
        <f t="shared" si="101"/>
        <v>95440959.05945386</v>
      </c>
      <c r="M308" s="123">
        <f t="shared" si="101"/>
        <v>98014310.6769232</v>
      </c>
      <c r="N308" s="123">
        <f t="shared" si="101"/>
        <v>96695521.048014939</v>
      </c>
      <c r="O308" s="123">
        <f t="shared" si="101"/>
        <v>103247256.77116118</v>
      </c>
      <c r="P308" s="123">
        <f t="shared" si="101"/>
        <v>103344691.15647556</v>
      </c>
      <c r="Q308" s="123">
        <f t="shared" ref="Q308:AB308" si="103">Q9+Q37+Q64+Q91+Q118+Q145+Q173+Q200+Q227+Q254+Q281</f>
        <v>99649134.278726593</v>
      </c>
      <c r="R308" s="123">
        <f t="shared" si="103"/>
        <v>109402212.60065177</v>
      </c>
      <c r="S308" s="123">
        <f t="shared" si="103"/>
        <v>105263389.48942028</v>
      </c>
      <c r="T308" s="123">
        <f t="shared" si="103"/>
        <v>107371415.87870693</v>
      </c>
      <c r="U308" s="123">
        <f t="shared" si="103"/>
        <v>108423811.75707828</v>
      </c>
      <c r="V308" s="123">
        <f t="shared" si="103"/>
        <v>95956072.100007325</v>
      </c>
      <c r="W308" s="123">
        <f t="shared" si="103"/>
        <v>103265100.01938057</v>
      </c>
      <c r="X308" s="123">
        <f t="shared" si="103"/>
        <v>108743007.30384913</v>
      </c>
      <c r="Y308" s="123">
        <f t="shared" si="103"/>
        <v>116129770.22113989</v>
      </c>
      <c r="Z308" s="123">
        <f t="shared" si="103"/>
        <v>0</v>
      </c>
      <c r="AA308" s="123">
        <f t="shared" si="103"/>
        <v>0</v>
      </c>
      <c r="AB308" s="123">
        <f t="shared" si="103"/>
        <v>0</v>
      </c>
      <c r="AC308" s="91">
        <f t="shared" si="98"/>
        <v>954203913.64896083</v>
      </c>
    </row>
    <row r="309" spans="1:29" ht="11.45" customHeight="1" x14ac:dyDescent="0.25">
      <c r="A309" s="49" t="s">
        <v>8</v>
      </c>
      <c r="B309" s="49" t="s">
        <v>23</v>
      </c>
      <c r="C309" s="123">
        <f t="shared" si="101"/>
        <v>254005817.53287742</v>
      </c>
      <c r="D309" s="123">
        <f t="shared" si="101"/>
        <v>251570587.11486274</v>
      </c>
      <c r="E309" s="123">
        <f t="shared" si="101"/>
        <v>248896233.08734971</v>
      </c>
      <c r="F309" s="123">
        <f t="shared" si="101"/>
        <v>237963692.99491704</v>
      </c>
      <c r="G309" s="123">
        <f t="shared" si="101"/>
        <v>253208365.00723618</v>
      </c>
      <c r="H309" s="123">
        <f t="shared" si="101"/>
        <v>247094169.28376052</v>
      </c>
      <c r="I309" s="123">
        <f t="shared" si="101"/>
        <v>239303330.80369303</v>
      </c>
      <c r="J309" s="123">
        <f t="shared" si="101"/>
        <v>228327849.60936287</v>
      </c>
      <c r="K309" s="123">
        <f t="shared" si="101"/>
        <v>236723055.39547926</v>
      </c>
      <c r="L309" s="123">
        <f t="shared" si="101"/>
        <v>249324933.96464837</v>
      </c>
      <c r="M309" s="123">
        <f t="shared" si="101"/>
        <v>245569431.20696095</v>
      </c>
      <c r="N309" s="123">
        <f t="shared" si="101"/>
        <v>245024738.56115061</v>
      </c>
      <c r="O309" s="123">
        <f t="shared" si="101"/>
        <v>263181209.8347083</v>
      </c>
      <c r="P309" s="123">
        <f t="shared" si="101"/>
        <v>256981330.15417808</v>
      </c>
      <c r="Q309" s="123">
        <f t="shared" ref="Q309:AB309" si="104">Q10+Q38+Q65+Q92+Q119+Q146+Q174+Q201+Q228+Q255+Q282</f>
        <v>255355550.79221594</v>
      </c>
      <c r="R309" s="123">
        <f t="shared" si="104"/>
        <v>273535445.32897222</v>
      </c>
      <c r="S309" s="123">
        <f t="shared" si="104"/>
        <v>263616991.51438493</v>
      </c>
      <c r="T309" s="123">
        <f t="shared" si="104"/>
        <v>248000806.62463665</v>
      </c>
      <c r="U309" s="123">
        <f t="shared" si="104"/>
        <v>254899537.15426576</v>
      </c>
      <c r="V309" s="123">
        <f t="shared" si="104"/>
        <v>239902024.22516063</v>
      </c>
      <c r="W309" s="123">
        <f t="shared" si="104"/>
        <v>254051320.81661499</v>
      </c>
      <c r="X309" s="123">
        <f t="shared" si="104"/>
        <v>269688461.89660126</v>
      </c>
      <c r="Y309" s="123">
        <f t="shared" si="104"/>
        <v>271225617.29295069</v>
      </c>
      <c r="Z309" s="123">
        <f t="shared" si="104"/>
        <v>0</v>
      </c>
      <c r="AA309" s="123">
        <f t="shared" si="104"/>
        <v>0</v>
      </c>
      <c r="AB309" s="123">
        <f t="shared" si="104"/>
        <v>0</v>
      </c>
      <c r="AC309" s="91">
        <f t="shared" si="98"/>
        <v>2330275755.645803</v>
      </c>
    </row>
    <row r="310" spans="1:29" ht="11.45" customHeight="1" x14ac:dyDescent="0.25">
      <c r="A310" s="49" t="s">
        <v>68</v>
      </c>
      <c r="B310" s="49" t="s">
        <v>74</v>
      </c>
      <c r="C310" s="123">
        <f>C11+C147</f>
        <v>21995249.700000059</v>
      </c>
      <c r="D310" s="123">
        <f t="shared" ref="D310:P310" si="105">D11+D147</f>
        <v>23541945.099999361</v>
      </c>
      <c r="E310" s="123">
        <f t="shared" si="105"/>
        <v>20760650.599999677</v>
      </c>
      <c r="F310" s="123">
        <f t="shared" si="105"/>
        <v>20745542.299999133</v>
      </c>
      <c r="G310" s="123">
        <f t="shared" si="105"/>
        <v>23623563.799999472</v>
      </c>
      <c r="H310" s="123">
        <f t="shared" si="105"/>
        <v>24803245.399999164</v>
      </c>
      <c r="I310" s="123">
        <f t="shared" si="105"/>
        <v>26063773.699999362</v>
      </c>
      <c r="J310" s="123">
        <f t="shared" si="105"/>
        <v>22773059.299999654</v>
      </c>
      <c r="K310" s="123">
        <f t="shared" si="105"/>
        <v>21010248.09999951</v>
      </c>
      <c r="L310" s="123">
        <f t="shared" si="105"/>
        <v>21689657.699999347</v>
      </c>
      <c r="M310" s="123">
        <f t="shared" si="105"/>
        <v>21014882.399999801</v>
      </c>
      <c r="N310" s="123">
        <f t="shared" si="105"/>
        <v>21995805.100000151</v>
      </c>
      <c r="O310" s="123">
        <f t="shared" si="105"/>
        <v>24262344.400000114</v>
      </c>
      <c r="P310" s="123">
        <f t="shared" si="105"/>
        <v>28809363</v>
      </c>
      <c r="Q310" s="123">
        <f t="shared" ref="Q310:AB310" si="106">Q11+Q147</f>
        <v>27655499.300000317</v>
      </c>
      <c r="R310" s="123">
        <f t="shared" si="106"/>
        <v>26915749.200000063</v>
      </c>
      <c r="S310" s="123">
        <f t="shared" si="106"/>
        <v>25063321</v>
      </c>
      <c r="T310" s="123">
        <f t="shared" si="106"/>
        <v>25711214.900000036</v>
      </c>
      <c r="U310" s="123">
        <f t="shared" si="106"/>
        <v>28571808.499999907</v>
      </c>
      <c r="V310" s="123">
        <f t="shared" si="106"/>
        <v>22414005.300000023</v>
      </c>
      <c r="W310" s="123">
        <f t="shared" si="106"/>
        <v>23810807.499998461</v>
      </c>
      <c r="X310" s="123">
        <f t="shared" si="106"/>
        <v>23279975</v>
      </c>
      <c r="Y310" s="123">
        <f t="shared" si="106"/>
        <v>23510896</v>
      </c>
      <c r="Z310" s="123">
        <f t="shared" si="106"/>
        <v>0</v>
      </c>
      <c r="AA310" s="123">
        <f t="shared" si="106"/>
        <v>0</v>
      </c>
      <c r="AB310" s="123">
        <f t="shared" si="106"/>
        <v>0</v>
      </c>
      <c r="AC310" s="91">
        <f t="shared" si="98"/>
        <v>226933276.6999988</v>
      </c>
    </row>
    <row r="311" spans="1:29" ht="11.45" customHeight="1" x14ac:dyDescent="0.25">
      <c r="A311" s="50" t="s">
        <v>2</v>
      </c>
      <c r="B311" s="50"/>
      <c r="C311" s="95">
        <f>SUM(C307:C310)</f>
        <v>562955086.8021487</v>
      </c>
      <c r="D311" s="95">
        <f t="shared" ref="D311:P311" si="107">SUM(D307:D310)</f>
        <v>583169943.7150985</v>
      </c>
      <c r="E311" s="95">
        <f t="shared" si="107"/>
        <v>579179036.30508971</v>
      </c>
      <c r="F311" s="95">
        <f t="shared" si="107"/>
        <v>570447707.98333955</v>
      </c>
      <c r="G311" s="95">
        <f t="shared" si="107"/>
        <v>565164784.14024746</v>
      </c>
      <c r="H311" s="95">
        <f t="shared" si="107"/>
        <v>578064709.50561535</v>
      </c>
      <c r="I311" s="95">
        <f t="shared" si="107"/>
        <v>547673009.35251367</v>
      </c>
      <c r="J311" s="95">
        <f t="shared" si="107"/>
        <v>524089438.11669582</v>
      </c>
      <c r="K311" s="95">
        <f t="shared" si="107"/>
        <v>540900389.72472048</v>
      </c>
      <c r="L311" s="95">
        <f t="shared" si="107"/>
        <v>562815282.7214576</v>
      </c>
      <c r="M311" s="95">
        <f t="shared" si="107"/>
        <v>562691018.36596835</v>
      </c>
      <c r="N311" s="95">
        <f t="shared" si="107"/>
        <v>549690772.17932057</v>
      </c>
      <c r="O311" s="95">
        <f t="shared" si="107"/>
        <v>573702260.17997968</v>
      </c>
      <c r="P311" s="95">
        <f t="shared" si="107"/>
        <v>582720171.39505279</v>
      </c>
      <c r="Q311" s="95">
        <f t="shared" ref="Q311:AB311" si="108">SUM(Q307:Q310)</f>
        <v>597164820.50761807</v>
      </c>
      <c r="R311" s="95">
        <f t="shared" si="108"/>
        <v>631124072.24103081</v>
      </c>
      <c r="S311" s="95">
        <f t="shared" si="108"/>
        <v>606874868.73734963</v>
      </c>
      <c r="T311" s="95">
        <f t="shared" si="108"/>
        <v>599150781.13834095</v>
      </c>
      <c r="U311" s="95">
        <f t="shared" si="108"/>
        <v>597277742.19933534</v>
      </c>
      <c r="V311" s="95">
        <f t="shared" si="108"/>
        <v>542109063.17615581</v>
      </c>
      <c r="W311" s="95">
        <f t="shared" si="108"/>
        <v>573700406.84359157</v>
      </c>
      <c r="X311" s="95">
        <f t="shared" si="108"/>
        <v>601263016.88520455</v>
      </c>
      <c r="Y311" s="95">
        <f t="shared" si="108"/>
        <v>636128752.10463381</v>
      </c>
      <c r="Z311" s="95">
        <f t="shared" si="108"/>
        <v>0</v>
      </c>
      <c r="AA311" s="95">
        <f t="shared" si="108"/>
        <v>0</v>
      </c>
      <c r="AB311" s="95">
        <f t="shared" si="108"/>
        <v>0</v>
      </c>
      <c r="AC311" s="91">
        <f t="shared" si="98"/>
        <v>5384793523.8332615</v>
      </c>
    </row>
    <row r="312" spans="1:29" ht="11.45" customHeight="1" x14ac:dyDescent="0.25">
      <c r="A312" s="49" t="s">
        <v>9</v>
      </c>
      <c r="B312" s="49" t="s">
        <v>24</v>
      </c>
      <c r="C312" s="123">
        <f>C13+C40+C67+C94+C121+C149+C176+C203+C230+C257+C284</f>
        <v>204783478.63043576</v>
      </c>
      <c r="D312" s="123">
        <f t="shared" ref="D312:P312" si="109">D13+D40+D67+D94+D121+D149+D176+D203+D230+D257+D284</f>
        <v>231533084.11573029</v>
      </c>
      <c r="E312" s="123">
        <f t="shared" si="109"/>
        <v>233959911.83778068</v>
      </c>
      <c r="F312" s="123">
        <f t="shared" si="109"/>
        <v>217902890.27857623</v>
      </c>
      <c r="G312" s="123">
        <f t="shared" si="109"/>
        <v>201814563.30823374</v>
      </c>
      <c r="H312" s="123">
        <f t="shared" si="109"/>
        <v>204251012.39520502</v>
      </c>
      <c r="I312" s="123">
        <f t="shared" si="109"/>
        <v>192899651.39116439</v>
      </c>
      <c r="J312" s="123">
        <f t="shared" si="109"/>
        <v>176552994.30588281</v>
      </c>
      <c r="K312" s="123">
        <f t="shared" si="109"/>
        <v>191568242.47956252</v>
      </c>
      <c r="L312" s="123">
        <f t="shared" si="109"/>
        <v>199106427.44686276</v>
      </c>
      <c r="M312" s="123">
        <f t="shared" si="109"/>
        <v>210322161.3177481</v>
      </c>
      <c r="N312" s="123">
        <f t="shared" si="109"/>
        <v>230432232.17962989</v>
      </c>
      <c r="O312" s="123">
        <f t="shared" si="109"/>
        <v>232578627.20727223</v>
      </c>
      <c r="P312" s="123">
        <f t="shared" si="109"/>
        <v>245178943.24065343</v>
      </c>
      <c r="Q312" s="123">
        <f t="shared" ref="Q312:AB312" si="110">Q13+Q40+Q67+Q94+Q121+Q149+Q176+Q203+Q230+Q257+Q284</f>
        <v>220113203.95512679</v>
      </c>
      <c r="R312" s="123">
        <f t="shared" si="110"/>
        <v>213607682.13982254</v>
      </c>
      <c r="S312" s="123">
        <f t="shared" si="110"/>
        <v>199189495.3094579</v>
      </c>
      <c r="T312" s="123">
        <f t="shared" si="110"/>
        <v>208421245.73511288</v>
      </c>
      <c r="U312" s="123">
        <f t="shared" si="110"/>
        <v>203818323.59966063</v>
      </c>
      <c r="V312" s="123">
        <f t="shared" si="110"/>
        <v>168203192.96902639</v>
      </c>
      <c r="W312" s="123">
        <f t="shared" si="110"/>
        <v>193297185.94469255</v>
      </c>
      <c r="X312" s="123">
        <f t="shared" si="110"/>
        <v>206246984.30948657</v>
      </c>
      <c r="Y312" s="123">
        <f t="shared" si="110"/>
        <v>209177423.11729914</v>
      </c>
      <c r="Z312" s="123">
        <f t="shared" si="110"/>
        <v>0</v>
      </c>
      <c r="AA312" s="123">
        <f t="shared" si="110"/>
        <v>0</v>
      </c>
      <c r="AB312" s="123">
        <f t="shared" si="110"/>
        <v>0</v>
      </c>
      <c r="AC312" s="91">
        <f t="shared" si="98"/>
        <v>1822074737.0796854</v>
      </c>
    </row>
    <row r="313" spans="1:29" ht="11.45" customHeight="1" x14ac:dyDescent="0.25">
      <c r="A313" s="49" t="s">
        <v>10</v>
      </c>
      <c r="B313" s="49" t="s">
        <v>25</v>
      </c>
      <c r="C313" s="123">
        <f t="shared" ref="C313:P326" si="111">C14+C41+C68+C95+C122+C150+C177+C204+C231+C258+C285</f>
        <v>61756950.183343008</v>
      </c>
      <c r="D313" s="123">
        <f t="shared" si="111"/>
        <v>66522122.425200351</v>
      </c>
      <c r="E313" s="123">
        <f t="shared" si="111"/>
        <v>63847799.177651182</v>
      </c>
      <c r="F313" s="123">
        <f t="shared" si="111"/>
        <v>62593529.193726137</v>
      </c>
      <c r="G313" s="123">
        <f t="shared" si="111"/>
        <v>79456264.342952669</v>
      </c>
      <c r="H313" s="123">
        <f t="shared" si="111"/>
        <v>74563542.754024923</v>
      </c>
      <c r="I313" s="123">
        <f t="shared" si="111"/>
        <v>64646826.416434981</v>
      </c>
      <c r="J313" s="123">
        <f t="shared" si="111"/>
        <v>61277121.75304839</v>
      </c>
      <c r="K313" s="123">
        <f t="shared" si="111"/>
        <v>66895879.284551218</v>
      </c>
      <c r="L313" s="123">
        <f t="shared" si="111"/>
        <v>71434745.223601907</v>
      </c>
      <c r="M313" s="123">
        <f t="shared" si="111"/>
        <v>67332454.927048251</v>
      </c>
      <c r="N313" s="123">
        <f t="shared" si="111"/>
        <v>73341271.849349484</v>
      </c>
      <c r="O313" s="123">
        <f t="shared" si="111"/>
        <v>74386826.232656956</v>
      </c>
      <c r="P313" s="123">
        <f t="shared" si="111"/>
        <v>72680938.352516234</v>
      </c>
      <c r="Q313" s="123">
        <f t="shared" ref="Q313:AB313" si="112">Q14+Q41+Q68+Q95+Q122+Q150+Q177+Q204+Q231+Q258+Q285</f>
        <v>69087743.302115709</v>
      </c>
      <c r="R313" s="123">
        <f t="shared" si="112"/>
        <v>62775521.926502369</v>
      </c>
      <c r="S313" s="123">
        <f t="shared" si="112"/>
        <v>54107594.267963298</v>
      </c>
      <c r="T313" s="123">
        <f t="shared" si="112"/>
        <v>54921770.051401637</v>
      </c>
      <c r="U313" s="123">
        <f t="shared" si="112"/>
        <v>59967143.639451474</v>
      </c>
      <c r="V313" s="123">
        <f t="shared" si="112"/>
        <v>48037949.087334722</v>
      </c>
      <c r="W313" s="123">
        <f t="shared" si="112"/>
        <v>59571490.749999776</v>
      </c>
      <c r="X313" s="123">
        <f t="shared" si="112"/>
        <v>62630969.524152927</v>
      </c>
      <c r="Y313" s="123">
        <f t="shared" si="112"/>
        <v>63290713.188998975</v>
      </c>
      <c r="Z313" s="123">
        <f t="shared" si="112"/>
        <v>0</v>
      </c>
      <c r="AA313" s="123">
        <f t="shared" si="112"/>
        <v>0</v>
      </c>
      <c r="AB313" s="123">
        <f t="shared" si="112"/>
        <v>0</v>
      </c>
      <c r="AC313" s="91">
        <f t="shared" si="98"/>
        <v>534390895.73792088</v>
      </c>
    </row>
    <row r="314" spans="1:29" ht="11.45" customHeight="1" x14ac:dyDescent="0.25">
      <c r="A314" s="49" t="s">
        <v>11</v>
      </c>
      <c r="B314" s="49" t="s">
        <v>26</v>
      </c>
      <c r="C314" s="123">
        <f t="shared" si="111"/>
        <v>55244758.673082925</v>
      </c>
      <c r="D314" s="123">
        <f t="shared" si="111"/>
        <v>54807904.19494535</v>
      </c>
      <c r="E314" s="123">
        <f t="shared" si="111"/>
        <v>51683047.152610421</v>
      </c>
      <c r="F314" s="123">
        <f t="shared" si="111"/>
        <v>49153841.994285256</v>
      </c>
      <c r="G314" s="123">
        <f t="shared" si="111"/>
        <v>57260178.801245056</v>
      </c>
      <c r="H314" s="123">
        <f t="shared" si="111"/>
        <v>54200099.482537352</v>
      </c>
      <c r="I314" s="123">
        <f t="shared" si="111"/>
        <v>58085661.993785322</v>
      </c>
      <c r="J314" s="123">
        <f t="shared" si="111"/>
        <v>52618559.371683009</v>
      </c>
      <c r="K314" s="123">
        <f t="shared" si="111"/>
        <v>41959345.912744105</v>
      </c>
      <c r="L314" s="123">
        <f t="shared" si="111"/>
        <v>44542824.44918257</v>
      </c>
      <c r="M314" s="123">
        <f t="shared" si="111"/>
        <v>38575600.033859566</v>
      </c>
      <c r="N314" s="123">
        <f t="shared" si="111"/>
        <v>46881768.06684725</v>
      </c>
      <c r="O314" s="123">
        <f t="shared" si="111"/>
        <v>48429416.573494174</v>
      </c>
      <c r="P314" s="123">
        <f t="shared" si="111"/>
        <v>49544393.276685119</v>
      </c>
      <c r="Q314" s="123">
        <f t="shared" ref="Q314:AB314" si="113">Q15+Q42+Q69+Q96+Q123+Q151+Q178+Q205+Q232+Q259+Q286</f>
        <v>48218120.221805677</v>
      </c>
      <c r="R314" s="123">
        <f t="shared" si="113"/>
        <v>34542549.215564303</v>
      </c>
      <c r="S314" s="123">
        <f t="shared" si="113"/>
        <v>30490009.21236093</v>
      </c>
      <c r="T314" s="123">
        <f t="shared" si="113"/>
        <v>29965297.120777365</v>
      </c>
      <c r="U314" s="123">
        <f t="shared" si="113"/>
        <v>32325653.880697813</v>
      </c>
      <c r="V314" s="123">
        <f t="shared" si="113"/>
        <v>27098275.43041208</v>
      </c>
      <c r="W314" s="123">
        <f t="shared" si="113"/>
        <v>26850479.429683384</v>
      </c>
      <c r="X314" s="123">
        <f t="shared" si="113"/>
        <v>33319459.310749598</v>
      </c>
      <c r="Y314" s="123">
        <f t="shared" si="113"/>
        <v>33291716.706099868</v>
      </c>
      <c r="Z314" s="123">
        <f t="shared" si="113"/>
        <v>0</v>
      </c>
      <c r="AA314" s="123">
        <f t="shared" si="113"/>
        <v>0</v>
      </c>
      <c r="AB314" s="123">
        <f t="shared" si="113"/>
        <v>0</v>
      </c>
      <c r="AC314" s="91">
        <f t="shared" si="98"/>
        <v>296101560.52815104</v>
      </c>
    </row>
    <row r="315" spans="1:29" ht="11.45" customHeight="1" x14ac:dyDescent="0.25">
      <c r="A315" s="50" t="s">
        <v>2</v>
      </c>
      <c r="B315" s="50"/>
      <c r="C315" s="95">
        <f t="shared" ref="C315:P315" si="114">SUM(C312:C314)</f>
        <v>321785187.48686171</v>
      </c>
      <c r="D315" s="95">
        <f t="shared" si="114"/>
        <v>352863110.73587596</v>
      </c>
      <c r="E315" s="95">
        <f t="shared" si="114"/>
        <v>349490758.1680423</v>
      </c>
      <c r="F315" s="95">
        <f t="shared" si="114"/>
        <v>329650261.46658766</v>
      </c>
      <c r="G315" s="95">
        <f t="shared" si="114"/>
        <v>338531006.45243144</v>
      </c>
      <c r="H315" s="95">
        <f t="shared" si="114"/>
        <v>333014654.63176727</v>
      </c>
      <c r="I315" s="95">
        <f t="shared" si="114"/>
        <v>315632139.80138469</v>
      </c>
      <c r="J315" s="95">
        <f t="shared" si="114"/>
        <v>290448675.43061423</v>
      </c>
      <c r="K315" s="95">
        <f t="shared" si="114"/>
        <v>300423467.67685783</v>
      </c>
      <c r="L315" s="95">
        <f t="shared" si="114"/>
        <v>315083997.1196472</v>
      </c>
      <c r="M315" s="95">
        <f t="shared" si="114"/>
        <v>316230216.27865589</v>
      </c>
      <c r="N315" s="95">
        <f t="shared" si="114"/>
        <v>350655272.09582663</v>
      </c>
      <c r="O315" s="95">
        <f t="shared" si="114"/>
        <v>355394870.01342338</v>
      </c>
      <c r="P315" s="95">
        <f t="shared" si="114"/>
        <v>367404274.86985481</v>
      </c>
      <c r="Q315" s="95">
        <f t="shared" ref="Q315:AB315" si="115">SUM(Q312:Q314)</f>
        <v>337419067.47904819</v>
      </c>
      <c r="R315" s="95">
        <f t="shared" si="115"/>
        <v>310925753.2818892</v>
      </c>
      <c r="S315" s="95">
        <f t="shared" si="115"/>
        <v>283787098.78978211</v>
      </c>
      <c r="T315" s="95">
        <f t="shared" si="115"/>
        <v>293308312.90729189</v>
      </c>
      <c r="U315" s="95">
        <f t="shared" si="115"/>
        <v>296111121.11980993</v>
      </c>
      <c r="V315" s="95">
        <f t="shared" si="115"/>
        <v>243339417.48677319</v>
      </c>
      <c r="W315" s="95">
        <f t="shared" si="115"/>
        <v>279719156.1243757</v>
      </c>
      <c r="X315" s="95">
        <f t="shared" si="115"/>
        <v>302197413.14438909</v>
      </c>
      <c r="Y315" s="95">
        <f t="shared" si="115"/>
        <v>305759853.012398</v>
      </c>
      <c r="Z315" s="95">
        <f t="shared" si="115"/>
        <v>0</v>
      </c>
      <c r="AA315" s="95">
        <f t="shared" si="115"/>
        <v>0</v>
      </c>
      <c r="AB315" s="95">
        <f t="shared" si="115"/>
        <v>0</v>
      </c>
      <c r="AC315" s="91">
        <f t="shared" si="98"/>
        <v>2652567193.3457575</v>
      </c>
    </row>
    <row r="316" spans="1:29" ht="11.45" customHeight="1" x14ac:dyDescent="0.25">
      <c r="A316" s="49" t="s">
        <v>12</v>
      </c>
      <c r="B316" s="49" t="s">
        <v>27</v>
      </c>
      <c r="C316" s="123">
        <f t="shared" si="111"/>
        <v>398608828.77618533</v>
      </c>
      <c r="D316" s="123">
        <f t="shared" ref="D316:P316" si="116">D17+D44+D71+D98+D125+D153+D180+D207+D234+D261+D288</f>
        <v>398592976.74802601</v>
      </c>
      <c r="E316" s="123">
        <f t="shared" si="116"/>
        <v>411183394.79388916</v>
      </c>
      <c r="F316" s="123">
        <f t="shared" si="116"/>
        <v>375269088.48116499</v>
      </c>
      <c r="G316" s="123">
        <f t="shared" si="116"/>
        <v>367622518.60344124</v>
      </c>
      <c r="H316" s="123">
        <f t="shared" si="116"/>
        <v>342390070.08792329</v>
      </c>
      <c r="I316" s="123">
        <f t="shared" si="116"/>
        <v>361673757.95750463</v>
      </c>
      <c r="J316" s="123">
        <f t="shared" si="116"/>
        <v>308168289.6934185</v>
      </c>
      <c r="K316" s="123">
        <f t="shared" si="116"/>
        <v>333289697.56412673</v>
      </c>
      <c r="L316" s="123">
        <f t="shared" si="116"/>
        <v>324637191.94326586</v>
      </c>
      <c r="M316" s="123">
        <f t="shared" si="116"/>
        <v>331789408.72574687</v>
      </c>
      <c r="N316" s="123">
        <f t="shared" si="116"/>
        <v>354738684.58080095</v>
      </c>
      <c r="O316" s="123">
        <f t="shared" si="116"/>
        <v>365916827.92333519</v>
      </c>
      <c r="P316" s="123">
        <f t="shared" si="116"/>
        <v>382813575.86065543</v>
      </c>
      <c r="Q316" s="123">
        <f t="shared" ref="Q316:AB316" si="117">Q17+Q44+Q71+Q98+Q125+Q153+Q180+Q207+Q234+Q261+Q288</f>
        <v>353885365.88955933</v>
      </c>
      <c r="R316" s="123">
        <f t="shared" si="117"/>
        <v>346127164.51626056</v>
      </c>
      <c r="S316" s="123">
        <f t="shared" si="117"/>
        <v>305864639.58510351</v>
      </c>
      <c r="T316" s="123">
        <f t="shared" si="117"/>
        <v>315932179.48035496</v>
      </c>
      <c r="U316" s="123">
        <f t="shared" si="117"/>
        <v>284274801.74043846</v>
      </c>
      <c r="V316" s="123">
        <f t="shared" si="117"/>
        <v>261673413.47082546</v>
      </c>
      <c r="W316" s="123">
        <f t="shared" si="117"/>
        <v>309135153.15240705</v>
      </c>
      <c r="X316" s="123">
        <f t="shared" si="117"/>
        <v>330030994.29878932</v>
      </c>
      <c r="Y316" s="123">
        <f t="shared" si="117"/>
        <v>313324517.27074432</v>
      </c>
      <c r="Z316" s="123">
        <f t="shared" si="117"/>
        <v>0</v>
      </c>
      <c r="AA316" s="123">
        <f t="shared" si="117"/>
        <v>0</v>
      </c>
      <c r="AB316" s="123">
        <f t="shared" si="117"/>
        <v>0</v>
      </c>
      <c r="AC316" s="91">
        <f t="shared" si="98"/>
        <v>2820248229.4044833</v>
      </c>
    </row>
    <row r="317" spans="1:29" ht="11.45" customHeight="1" x14ac:dyDescent="0.25">
      <c r="A317" s="49" t="s">
        <v>13</v>
      </c>
      <c r="B317" s="49" t="s">
        <v>28</v>
      </c>
      <c r="C317" s="123">
        <f t="shared" si="111"/>
        <v>37125075.270087257</v>
      </c>
      <c r="D317" s="123">
        <f t="shared" ref="D317:P317" si="118">D18+D45+D72+D99+D126+D154+D181+D208+D235+D262+D289</f>
        <v>42692541.65963126</v>
      </c>
      <c r="E317" s="123">
        <f t="shared" si="118"/>
        <v>39336746.25996691</v>
      </c>
      <c r="F317" s="123">
        <f t="shared" si="118"/>
        <v>39730662.955297694</v>
      </c>
      <c r="G317" s="123">
        <f t="shared" si="118"/>
        <v>52561742.501967996</v>
      </c>
      <c r="H317" s="123">
        <f t="shared" si="118"/>
        <v>40477897.008719899</v>
      </c>
      <c r="I317" s="123">
        <f t="shared" si="118"/>
        <v>37619589.447293989</v>
      </c>
      <c r="J317" s="123">
        <f t="shared" si="118"/>
        <v>30271384.518577486</v>
      </c>
      <c r="K317" s="123">
        <f t="shared" si="118"/>
        <v>37301221.405147232</v>
      </c>
      <c r="L317" s="123">
        <f t="shared" si="118"/>
        <v>38257003.229613081</v>
      </c>
      <c r="M317" s="123">
        <f t="shared" si="118"/>
        <v>36615977.074929714</v>
      </c>
      <c r="N317" s="123">
        <f t="shared" si="118"/>
        <v>39460902.933801584</v>
      </c>
      <c r="O317" s="123">
        <f t="shared" si="118"/>
        <v>42168431.888340034</v>
      </c>
      <c r="P317" s="123">
        <f t="shared" si="118"/>
        <v>44022870.485422559</v>
      </c>
      <c r="Q317" s="123">
        <f t="shared" ref="Q317:AB317" si="119">Q18+Q45+Q72+Q99+Q126+Q154+Q181+Q208+Q235+Q262+Q289</f>
        <v>40101066.896014757</v>
      </c>
      <c r="R317" s="123">
        <f t="shared" si="119"/>
        <v>33565064.740876488</v>
      </c>
      <c r="S317" s="123">
        <f t="shared" si="119"/>
        <v>31348276.445305392</v>
      </c>
      <c r="T317" s="123">
        <f t="shared" si="119"/>
        <v>32269869.784000065</v>
      </c>
      <c r="U317" s="123">
        <f t="shared" si="119"/>
        <v>31342126.191552591</v>
      </c>
      <c r="V317" s="123">
        <f t="shared" si="119"/>
        <v>28399676.709745474</v>
      </c>
      <c r="W317" s="123">
        <f t="shared" si="119"/>
        <v>33536130.702817943</v>
      </c>
      <c r="X317" s="123">
        <f t="shared" si="119"/>
        <v>37612321.862185277</v>
      </c>
      <c r="Y317" s="123">
        <f t="shared" si="119"/>
        <v>37891964.450799584</v>
      </c>
      <c r="Z317" s="123">
        <f t="shared" si="119"/>
        <v>0</v>
      </c>
      <c r="AA317" s="123">
        <f t="shared" si="119"/>
        <v>0</v>
      </c>
      <c r="AB317" s="123">
        <f t="shared" si="119"/>
        <v>0</v>
      </c>
      <c r="AC317" s="91">
        <f t="shared" si="98"/>
        <v>306066497.78329754</v>
      </c>
    </row>
    <row r="318" spans="1:29" ht="11.45" customHeight="1" x14ac:dyDescent="0.25">
      <c r="A318" s="49" t="s">
        <v>14</v>
      </c>
      <c r="B318" s="49" t="s">
        <v>29</v>
      </c>
      <c r="C318" s="123">
        <f t="shared" si="111"/>
        <v>22919709.773421951</v>
      </c>
      <c r="D318" s="123">
        <f t="shared" ref="D318:P318" si="120">D19+D46+D73+D100+D127+D155+D182+D209+D236+D263+D290</f>
        <v>27466064.16587783</v>
      </c>
      <c r="E318" s="123">
        <f t="shared" si="120"/>
        <v>26519927.968022089</v>
      </c>
      <c r="F318" s="123">
        <f t="shared" si="120"/>
        <v>26956999.790286057</v>
      </c>
      <c r="G318" s="123">
        <f t="shared" si="120"/>
        <v>28133068.619481221</v>
      </c>
      <c r="H318" s="123">
        <f t="shared" si="120"/>
        <v>24461872.873091735</v>
      </c>
      <c r="I318" s="123">
        <f t="shared" si="120"/>
        <v>27753917.982979741</v>
      </c>
      <c r="J318" s="123">
        <f t="shared" si="120"/>
        <v>23585292.793440644</v>
      </c>
      <c r="K318" s="123">
        <f t="shared" si="120"/>
        <v>19367330.767330006</v>
      </c>
      <c r="L318" s="123">
        <f t="shared" si="120"/>
        <v>18316905.361220233</v>
      </c>
      <c r="M318" s="123">
        <f t="shared" si="120"/>
        <v>15668692.647846188</v>
      </c>
      <c r="N318" s="123">
        <f t="shared" si="120"/>
        <v>18801703.507061657</v>
      </c>
      <c r="O318" s="123">
        <f t="shared" si="120"/>
        <v>18815312.992949679</v>
      </c>
      <c r="P318" s="123">
        <f t="shared" si="120"/>
        <v>20350858.72474419</v>
      </c>
      <c r="Q318" s="123">
        <f t="shared" ref="Q318:AB318" si="121">Q19+Q46+Q73+Q100+Q127+Q155+Q182+Q209+Q236+Q263+Q290</f>
        <v>18591219.641767751</v>
      </c>
      <c r="R318" s="123">
        <f t="shared" si="121"/>
        <v>14057993.195391838</v>
      </c>
      <c r="S318" s="123">
        <f t="shared" si="121"/>
        <v>14683372.43025755</v>
      </c>
      <c r="T318" s="123">
        <f t="shared" si="121"/>
        <v>12669957.048608607</v>
      </c>
      <c r="U318" s="123">
        <f t="shared" si="121"/>
        <v>10066580.884197025</v>
      </c>
      <c r="V318" s="123">
        <f t="shared" si="121"/>
        <v>8788040.7859955281</v>
      </c>
      <c r="W318" s="123">
        <f t="shared" si="121"/>
        <v>9656259.0163103007</v>
      </c>
      <c r="X318" s="123">
        <f t="shared" si="121"/>
        <v>10435097.18098443</v>
      </c>
      <c r="Y318" s="123">
        <f t="shared" si="121"/>
        <v>8618572.1088275649</v>
      </c>
      <c r="Z318" s="123">
        <f t="shared" si="121"/>
        <v>0</v>
      </c>
      <c r="AA318" s="123">
        <f t="shared" si="121"/>
        <v>0</v>
      </c>
      <c r="AB318" s="123">
        <f t="shared" si="121"/>
        <v>0</v>
      </c>
      <c r="AC318" s="91">
        <f t="shared" si="98"/>
        <v>107567092.29234061</v>
      </c>
    </row>
    <row r="319" spans="1:29" ht="11.45" customHeight="1" x14ac:dyDescent="0.25">
      <c r="A319" s="50" t="s">
        <v>2</v>
      </c>
      <c r="B319" s="50"/>
      <c r="C319" s="95">
        <f t="shared" ref="C319:P319" si="122">SUM(C316:C318)</f>
        <v>458653613.81969452</v>
      </c>
      <c r="D319" s="95">
        <f t="shared" si="122"/>
        <v>468751582.57353508</v>
      </c>
      <c r="E319" s="95">
        <f t="shared" si="122"/>
        <v>477040069.02187818</v>
      </c>
      <c r="F319" s="95">
        <f t="shared" si="122"/>
        <v>441956751.22674876</v>
      </c>
      <c r="G319" s="95">
        <f t="shared" si="122"/>
        <v>448317329.72489047</v>
      </c>
      <c r="H319" s="95">
        <f t="shared" si="122"/>
        <v>407329839.96973497</v>
      </c>
      <c r="I319" s="95">
        <f t="shared" si="122"/>
        <v>427047265.38777834</v>
      </c>
      <c r="J319" s="95">
        <f t="shared" si="122"/>
        <v>362024967.0054366</v>
      </c>
      <c r="K319" s="95">
        <f t="shared" si="122"/>
        <v>389958249.73660398</v>
      </c>
      <c r="L319" s="95">
        <f t="shared" si="122"/>
        <v>381211100.53409916</v>
      </c>
      <c r="M319" s="95">
        <f t="shared" si="122"/>
        <v>384074078.44852275</v>
      </c>
      <c r="N319" s="95">
        <f t="shared" si="122"/>
        <v>413001291.0216642</v>
      </c>
      <c r="O319" s="95">
        <f t="shared" si="122"/>
        <v>426900572.80462492</v>
      </c>
      <c r="P319" s="95">
        <f t="shared" si="122"/>
        <v>447187305.07082218</v>
      </c>
      <c r="Q319" s="95">
        <f t="shared" ref="Q319:AB319" si="123">SUM(Q316:Q318)</f>
        <v>412577652.42734182</v>
      </c>
      <c r="R319" s="95">
        <f t="shared" si="123"/>
        <v>393750222.45252889</v>
      </c>
      <c r="S319" s="95">
        <f t="shared" si="123"/>
        <v>351896288.46066648</v>
      </c>
      <c r="T319" s="95">
        <f t="shared" si="123"/>
        <v>360872006.3129636</v>
      </c>
      <c r="U319" s="95">
        <f t="shared" si="123"/>
        <v>325683508.81618804</v>
      </c>
      <c r="V319" s="95">
        <f t="shared" si="123"/>
        <v>298861130.9665665</v>
      </c>
      <c r="W319" s="95">
        <f t="shared" si="123"/>
        <v>352327542.87153524</v>
      </c>
      <c r="X319" s="95">
        <f t="shared" si="123"/>
        <v>378078413.34195906</v>
      </c>
      <c r="Y319" s="95">
        <f t="shared" si="123"/>
        <v>359835053.8303715</v>
      </c>
      <c r="Z319" s="95">
        <f t="shared" si="123"/>
        <v>0</v>
      </c>
      <c r="AA319" s="95">
        <f t="shared" si="123"/>
        <v>0</v>
      </c>
      <c r="AB319" s="95">
        <f t="shared" si="123"/>
        <v>0</v>
      </c>
      <c r="AC319" s="91">
        <f t="shared" si="98"/>
        <v>3233881819.4801207</v>
      </c>
    </row>
    <row r="320" spans="1:29" ht="11.45" customHeight="1" x14ac:dyDescent="0.25">
      <c r="A320" s="49" t="s">
        <v>15</v>
      </c>
      <c r="B320" s="49" t="s">
        <v>30</v>
      </c>
      <c r="C320" s="123">
        <f t="shared" si="111"/>
        <v>426485362.84591043</v>
      </c>
      <c r="D320" s="123">
        <f t="shared" ref="D320:P320" si="124">D21+D48+D75+D102+D129+D157+D184+D211+D238+D265+D292</f>
        <v>433910242.50449324</v>
      </c>
      <c r="E320" s="123">
        <f t="shared" si="124"/>
        <v>448041809.71336949</v>
      </c>
      <c r="F320" s="123">
        <f t="shared" si="124"/>
        <v>408920548.81228876</v>
      </c>
      <c r="G320" s="123">
        <f t="shared" si="124"/>
        <v>430627209.36703432</v>
      </c>
      <c r="H320" s="123">
        <f t="shared" si="124"/>
        <v>390157934.10532975</v>
      </c>
      <c r="I320" s="123">
        <f t="shared" si="124"/>
        <v>381331061.89890051</v>
      </c>
      <c r="J320" s="123">
        <f t="shared" si="124"/>
        <v>365665144.6057815</v>
      </c>
      <c r="K320" s="123">
        <f t="shared" si="124"/>
        <v>403198483.12578112</v>
      </c>
      <c r="L320" s="123">
        <f t="shared" si="124"/>
        <v>412239447.01886714</v>
      </c>
      <c r="M320" s="123">
        <f t="shared" si="124"/>
        <v>397118339.72685695</v>
      </c>
      <c r="N320" s="123">
        <f t="shared" si="124"/>
        <v>442373598.47336513</v>
      </c>
      <c r="O320" s="123">
        <f t="shared" si="124"/>
        <v>434865973.48689359</v>
      </c>
      <c r="P320" s="123">
        <f t="shared" si="124"/>
        <v>444072863.40611827</v>
      </c>
      <c r="Q320" s="123">
        <f t="shared" ref="Q320:AB320" si="125">Q21+Q48+Q75+Q102+Q129+Q157+Q184+Q211+Q238+Q265+Q292</f>
        <v>432315583.14516693</v>
      </c>
      <c r="R320" s="123">
        <f t="shared" si="125"/>
        <v>338975144.58532071</v>
      </c>
      <c r="S320" s="123">
        <f t="shared" si="125"/>
        <v>316330589.51383841</v>
      </c>
      <c r="T320" s="123">
        <f t="shared" si="125"/>
        <v>329560288.61918235</v>
      </c>
      <c r="U320" s="123">
        <f t="shared" si="125"/>
        <v>311587315.74576342</v>
      </c>
      <c r="V320" s="123">
        <f t="shared" si="125"/>
        <v>278053308.09705138</v>
      </c>
      <c r="W320" s="123">
        <f t="shared" si="125"/>
        <v>324220942.96060288</v>
      </c>
      <c r="X320" s="123">
        <f t="shared" si="125"/>
        <v>350774478.39470798</v>
      </c>
      <c r="Y320" s="123">
        <f t="shared" si="125"/>
        <v>326307420.18929768</v>
      </c>
      <c r="Z320" s="123">
        <f t="shared" si="125"/>
        <v>0</v>
      </c>
      <c r="AA320" s="123">
        <f t="shared" si="125"/>
        <v>0</v>
      </c>
      <c r="AB320" s="123">
        <f t="shared" si="125"/>
        <v>0</v>
      </c>
      <c r="AC320" s="91">
        <f t="shared" si="98"/>
        <v>3008125071.2509322</v>
      </c>
    </row>
    <row r="321" spans="1:29" ht="11.45" customHeight="1" x14ac:dyDescent="0.25">
      <c r="A321" s="49" t="s">
        <v>16</v>
      </c>
      <c r="B321" s="49" t="s">
        <v>31</v>
      </c>
      <c r="C321" s="123">
        <f t="shared" si="111"/>
        <v>19566593.453725643</v>
      </c>
      <c r="D321" s="123">
        <f t="shared" ref="D321:P321" si="126">D22+D49+D76+D103+D130+D158+D185+D212+D239+D266+D293</f>
        <v>19699491.823078688</v>
      </c>
      <c r="E321" s="123">
        <f t="shared" si="126"/>
        <v>19048887.648734234</v>
      </c>
      <c r="F321" s="123">
        <f t="shared" si="126"/>
        <v>18121449.44022261</v>
      </c>
      <c r="G321" s="123">
        <f t="shared" si="126"/>
        <v>19358973.354458541</v>
      </c>
      <c r="H321" s="123">
        <f t="shared" si="126"/>
        <v>17311760.651128165</v>
      </c>
      <c r="I321" s="123">
        <f t="shared" si="126"/>
        <v>17378371.707879663</v>
      </c>
      <c r="J321" s="123">
        <f t="shared" si="126"/>
        <v>17370491.919017766</v>
      </c>
      <c r="K321" s="123">
        <f t="shared" si="126"/>
        <v>18485753.090904798</v>
      </c>
      <c r="L321" s="123">
        <f t="shared" si="126"/>
        <v>17878578.810476698</v>
      </c>
      <c r="M321" s="123">
        <f t="shared" si="126"/>
        <v>16845318.525232621</v>
      </c>
      <c r="N321" s="123">
        <f t="shared" si="126"/>
        <v>18231233.988316868</v>
      </c>
      <c r="O321" s="123">
        <f t="shared" si="126"/>
        <v>20087578.003591444</v>
      </c>
      <c r="P321" s="123">
        <f t="shared" si="126"/>
        <v>20179942.072912451</v>
      </c>
      <c r="Q321" s="123">
        <f t="shared" ref="Q321:AB321" si="127">Q22+Q49+Q76+Q103+Q130+Q158+Q185+Q212+Q239+Q266+Q293</f>
        <v>20081400.195972797</v>
      </c>
      <c r="R321" s="123">
        <f t="shared" si="127"/>
        <v>16532124.138610806</v>
      </c>
      <c r="S321" s="123">
        <f t="shared" si="127"/>
        <v>14635737.807859339</v>
      </c>
      <c r="T321" s="123">
        <f t="shared" si="127"/>
        <v>15628382.957442723</v>
      </c>
      <c r="U321" s="123">
        <f t="shared" si="127"/>
        <v>14352127.457369816</v>
      </c>
      <c r="V321" s="123">
        <f t="shared" si="127"/>
        <v>14032760.555841273</v>
      </c>
      <c r="W321" s="123">
        <f t="shared" si="127"/>
        <v>15816396.089276895</v>
      </c>
      <c r="X321" s="123">
        <f t="shared" si="127"/>
        <v>16505442.46716005</v>
      </c>
      <c r="Y321" s="123">
        <f t="shared" si="127"/>
        <v>17029812.253908776</v>
      </c>
      <c r="Z321" s="123">
        <f t="shared" si="127"/>
        <v>0</v>
      </c>
      <c r="AA321" s="123">
        <f t="shared" si="127"/>
        <v>0</v>
      </c>
      <c r="AB321" s="123">
        <f t="shared" si="127"/>
        <v>0</v>
      </c>
      <c r="AC321" s="91">
        <f t="shared" si="98"/>
        <v>144614183.92344245</v>
      </c>
    </row>
    <row r="322" spans="1:29" ht="11.45" customHeight="1" x14ac:dyDescent="0.25">
      <c r="A322" s="49" t="s">
        <v>17</v>
      </c>
      <c r="B322" s="49" t="s">
        <v>32</v>
      </c>
      <c r="C322" s="123">
        <f t="shared" si="111"/>
        <v>16387355.979776725</v>
      </c>
      <c r="D322" s="123">
        <f t="shared" ref="D322:P322" si="128">D23+D50+D77+D104+D131+D159+D186+D213+D240+D267+D294</f>
        <v>17203486.094732657</v>
      </c>
      <c r="E322" s="123">
        <f t="shared" si="128"/>
        <v>17524031.249308575</v>
      </c>
      <c r="F322" s="123">
        <f t="shared" si="128"/>
        <v>17577028.633041367</v>
      </c>
      <c r="G322" s="123">
        <f t="shared" si="128"/>
        <v>16294652.495450499</v>
      </c>
      <c r="H322" s="123">
        <f t="shared" si="128"/>
        <v>15821170.733145863</v>
      </c>
      <c r="I322" s="123">
        <f t="shared" si="128"/>
        <v>21606618.896980889</v>
      </c>
      <c r="J322" s="123">
        <f t="shared" si="128"/>
        <v>18316065.299199972</v>
      </c>
      <c r="K322" s="123">
        <f t="shared" si="128"/>
        <v>6957969.5818867469</v>
      </c>
      <c r="L322" s="123">
        <f t="shared" si="128"/>
        <v>5582943.2138371458</v>
      </c>
      <c r="M322" s="123">
        <f t="shared" si="128"/>
        <v>4145382.0186924841</v>
      </c>
      <c r="N322" s="123">
        <f t="shared" si="128"/>
        <v>5101254.7479663938</v>
      </c>
      <c r="O322" s="123">
        <f t="shared" si="128"/>
        <v>5820443.9370838013</v>
      </c>
      <c r="P322" s="123">
        <f t="shared" si="128"/>
        <v>5703206.351616472</v>
      </c>
      <c r="Q322" s="123">
        <f t="shared" ref="Q322:AB322" si="129">Q23+Q50+Q77+Q104+Q131+Q159+Q186+Q213+Q240+Q267+Q294</f>
        <v>6224430.3159981361</v>
      </c>
      <c r="R322" s="123">
        <f t="shared" si="129"/>
        <v>6471381.8166328659</v>
      </c>
      <c r="S322" s="123">
        <f t="shared" si="129"/>
        <v>5316639.4568030704</v>
      </c>
      <c r="T322" s="123">
        <f t="shared" si="129"/>
        <v>5553580.5558060957</v>
      </c>
      <c r="U322" s="123">
        <f t="shared" si="129"/>
        <v>5411838.3101789458</v>
      </c>
      <c r="V322" s="123">
        <f t="shared" si="129"/>
        <v>4900439.7398246583</v>
      </c>
      <c r="W322" s="123">
        <f t="shared" si="129"/>
        <v>5950272.4862182625</v>
      </c>
      <c r="X322" s="123">
        <f t="shared" si="129"/>
        <v>5683833.5072891796</v>
      </c>
      <c r="Y322" s="123">
        <f t="shared" si="129"/>
        <v>5007762.3115645703</v>
      </c>
      <c r="Z322" s="123">
        <f t="shared" si="129"/>
        <v>0</v>
      </c>
      <c r="AA322" s="123">
        <f t="shared" si="129"/>
        <v>0</v>
      </c>
      <c r="AB322" s="123">
        <f t="shared" si="129"/>
        <v>0</v>
      </c>
      <c r="AC322" s="91">
        <f t="shared" si="98"/>
        <v>50520178.500315785</v>
      </c>
    </row>
    <row r="323" spans="1:29" ht="11.45" customHeight="1" x14ac:dyDescent="0.25">
      <c r="A323" s="50" t="s">
        <v>2</v>
      </c>
      <c r="B323" s="50"/>
      <c r="C323" s="95">
        <f t="shared" ref="C323:P323" si="130">SUM(C320:C322)</f>
        <v>462439312.27941281</v>
      </c>
      <c r="D323" s="95">
        <f t="shared" si="130"/>
        <v>470813220.42230457</v>
      </c>
      <c r="E323" s="95">
        <f t="shared" si="130"/>
        <v>484614728.61141229</v>
      </c>
      <c r="F323" s="95">
        <f t="shared" si="130"/>
        <v>444619026.88555276</v>
      </c>
      <c r="G323" s="95">
        <f t="shared" si="130"/>
        <v>466280835.21694338</v>
      </c>
      <c r="H323" s="95">
        <f t="shared" si="130"/>
        <v>423290865.48960376</v>
      </c>
      <c r="I323" s="95">
        <f t="shared" si="130"/>
        <v>420316052.50376105</v>
      </c>
      <c r="J323" s="95">
        <f t="shared" si="130"/>
        <v>401351701.82399929</v>
      </c>
      <c r="K323" s="95">
        <f t="shared" si="130"/>
        <v>428642205.79857266</v>
      </c>
      <c r="L323" s="95">
        <f t="shared" si="130"/>
        <v>435700969.043181</v>
      </c>
      <c r="M323" s="95">
        <f t="shared" si="130"/>
        <v>418109040.27078205</v>
      </c>
      <c r="N323" s="95">
        <f t="shared" si="130"/>
        <v>465706087.20964843</v>
      </c>
      <c r="O323" s="95">
        <f t="shared" si="130"/>
        <v>460773995.42756879</v>
      </c>
      <c r="P323" s="95">
        <f t="shared" si="130"/>
        <v>469956011.83064723</v>
      </c>
      <c r="Q323" s="95">
        <f t="shared" ref="Q323:AB323" si="131">SUM(Q320:Q322)</f>
        <v>458621413.65713787</v>
      </c>
      <c r="R323" s="95">
        <f t="shared" si="131"/>
        <v>361978650.54056436</v>
      </c>
      <c r="S323" s="95">
        <f t="shared" si="131"/>
        <v>336282966.77850085</v>
      </c>
      <c r="T323" s="95">
        <f t="shared" si="131"/>
        <v>350742252.13243115</v>
      </c>
      <c r="U323" s="95">
        <f t="shared" si="131"/>
        <v>331351281.51331216</v>
      </c>
      <c r="V323" s="95">
        <f t="shared" si="131"/>
        <v>296986508.3927173</v>
      </c>
      <c r="W323" s="95">
        <f t="shared" si="131"/>
        <v>345987611.53609806</v>
      </c>
      <c r="X323" s="95">
        <f t="shared" si="131"/>
        <v>372963754.3691572</v>
      </c>
      <c r="Y323" s="95">
        <f t="shared" si="131"/>
        <v>348344994.75477099</v>
      </c>
      <c r="Z323" s="95">
        <f t="shared" si="131"/>
        <v>0</v>
      </c>
      <c r="AA323" s="95">
        <f t="shared" si="131"/>
        <v>0</v>
      </c>
      <c r="AB323" s="95">
        <f t="shared" si="131"/>
        <v>0</v>
      </c>
      <c r="AC323" s="91">
        <f t="shared" si="98"/>
        <v>3203259433.6746902</v>
      </c>
    </row>
    <row r="324" spans="1:29" ht="11.45" customHeight="1" x14ac:dyDescent="0.25">
      <c r="A324" s="49" t="s">
        <v>18</v>
      </c>
      <c r="B324" s="49" t="s">
        <v>33</v>
      </c>
      <c r="C324" s="123">
        <f t="shared" si="111"/>
        <v>180115192.87015551</v>
      </c>
      <c r="D324" s="123">
        <f t="shared" ref="D324:P324" si="132">D25+D52+D79+D106+D133+D161+D188+D215+D242+D269+D296</f>
        <v>197211768.18651521</v>
      </c>
      <c r="E324" s="123">
        <f t="shared" si="132"/>
        <v>190528206.82378432</v>
      </c>
      <c r="F324" s="123">
        <f t="shared" si="132"/>
        <v>163764020.64188293</v>
      </c>
      <c r="G324" s="123">
        <f t="shared" si="132"/>
        <v>176372305.43364459</v>
      </c>
      <c r="H324" s="123">
        <f t="shared" si="132"/>
        <v>169609947.63176408</v>
      </c>
      <c r="I324" s="123">
        <f t="shared" si="132"/>
        <v>156489106.39556897</v>
      </c>
      <c r="J324" s="123">
        <f t="shared" si="132"/>
        <v>146516172.40917319</v>
      </c>
      <c r="K324" s="123">
        <f t="shared" si="132"/>
        <v>180277590.55848446</v>
      </c>
      <c r="L324" s="123">
        <f t="shared" si="132"/>
        <v>178408822.92785761</v>
      </c>
      <c r="M324" s="123">
        <f t="shared" si="132"/>
        <v>154117472.35351971</v>
      </c>
      <c r="N324" s="123">
        <f t="shared" si="132"/>
        <v>167994603.40369511</v>
      </c>
      <c r="O324" s="123">
        <f t="shared" si="132"/>
        <v>176942642.11355704</v>
      </c>
      <c r="P324" s="123">
        <f t="shared" si="132"/>
        <v>186622238.38071156</v>
      </c>
      <c r="Q324" s="123">
        <f t="shared" ref="Q324:AB324" si="133">Q25+Q52+Q79+Q106+Q133+Q161+Q188+Q215+Q242+Q269+Q296</f>
        <v>195969247.69738787</v>
      </c>
      <c r="R324" s="123">
        <f t="shared" si="133"/>
        <v>159746680.05682603</v>
      </c>
      <c r="S324" s="123">
        <f t="shared" si="133"/>
        <v>145261146.80604827</v>
      </c>
      <c r="T324" s="123">
        <f t="shared" si="133"/>
        <v>144119270.94825581</v>
      </c>
      <c r="U324" s="123">
        <f t="shared" si="133"/>
        <v>136144755.92563856</v>
      </c>
      <c r="V324" s="123">
        <f t="shared" si="133"/>
        <v>138148911.94094509</v>
      </c>
      <c r="W324" s="123">
        <f t="shared" si="133"/>
        <v>154670408.79827723</v>
      </c>
      <c r="X324" s="123">
        <f t="shared" si="133"/>
        <v>141728641.65924942</v>
      </c>
      <c r="Y324" s="123">
        <f t="shared" si="133"/>
        <v>143210513.68146765</v>
      </c>
      <c r="Z324" s="123">
        <f t="shared" si="133"/>
        <v>0</v>
      </c>
      <c r="AA324" s="123">
        <f t="shared" si="133"/>
        <v>0</v>
      </c>
      <c r="AB324" s="123">
        <f t="shared" si="133"/>
        <v>0</v>
      </c>
      <c r="AC324" s="91">
        <f t="shared" si="98"/>
        <v>1358999577.5140958</v>
      </c>
    </row>
    <row r="325" spans="1:29" ht="11.45" customHeight="1" x14ac:dyDescent="0.25">
      <c r="A325" s="49" t="s">
        <v>19</v>
      </c>
      <c r="B325" s="49" t="s">
        <v>34</v>
      </c>
      <c r="C325" s="123">
        <f t="shared" si="111"/>
        <v>7038938.7749542687</v>
      </c>
      <c r="D325" s="123">
        <f t="shared" ref="D325:P325" si="134">D26+D53+D80+D107+D134+D162+D189+D216+D243+D270+D297</f>
        <v>7331966.7285296386</v>
      </c>
      <c r="E325" s="123">
        <f t="shared" si="134"/>
        <v>6214652.1121807937</v>
      </c>
      <c r="F325" s="123">
        <f t="shared" si="134"/>
        <v>6686423.1913381051</v>
      </c>
      <c r="G325" s="123">
        <f t="shared" si="134"/>
        <v>7073294.108993764</v>
      </c>
      <c r="H325" s="123">
        <f t="shared" si="134"/>
        <v>6727334.0214620288</v>
      </c>
      <c r="I325" s="123">
        <f t="shared" si="134"/>
        <v>6933468.1319642859</v>
      </c>
      <c r="J325" s="123">
        <f t="shared" si="134"/>
        <v>6541038.9511090275</v>
      </c>
      <c r="K325" s="123">
        <f t="shared" si="134"/>
        <v>7360906.2586863199</v>
      </c>
      <c r="L325" s="123">
        <f t="shared" si="134"/>
        <v>8344375.4625045713</v>
      </c>
      <c r="M325" s="123">
        <f t="shared" si="134"/>
        <v>6859664.9439052232</v>
      </c>
      <c r="N325" s="123">
        <f t="shared" si="134"/>
        <v>6982718.4411192527</v>
      </c>
      <c r="O325" s="123">
        <f t="shared" si="134"/>
        <v>7013270.5646211868</v>
      </c>
      <c r="P325" s="123">
        <f t="shared" si="134"/>
        <v>6901180.9059681566</v>
      </c>
      <c r="Q325" s="123">
        <f t="shared" ref="Q325:AB325" si="135">Q26+Q53+Q80+Q107+Q134+Q162+Q189+Q216+Q243+Q270+Q297</f>
        <v>7044830.1141013568</v>
      </c>
      <c r="R325" s="123">
        <f t="shared" si="135"/>
        <v>6147881.3878117874</v>
      </c>
      <c r="S325" s="123">
        <f t="shared" si="135"/>
        <v>6819620.065715977</v>
      </c>
      <c r="T325" s="123">
        <f t="shared" si="135"/>
        <v>5840242.3005740289</v>
      </c>
      <c r="U325" s="123">
        <f t="shared" si="135"/>
        <v>5731793.0015690178</v>
      </c>
      <c r="V325" s="123">
        <f t="shared" si="135"/>
        <v>6403341.3389039412</v>
      </c>
      <c r="W325" s="123">
        <f t="shared" si="135"/>
        <v>5163650.6557733128</v>
      </c>
      <c r="X325" s="123">
        <f t="shared" si="135"/>
        <v>5439338.3283123327</v>
      </c>
      <c r="Y325" s="123">
        <f t="shared" si="135"/>
        <v>5020837.8717252836</v>
      </c>
      <c r="Z325" s="123">
        <f t="shared" si="135"/>
        <v>0</v>
      </c>
      <c r="AA325" s="123">
        <f t="shared" si="135"/>
        <v>0</v>
      </c>
      <c r="AB325" s="123">
        <f t="shared" si="135"/>
        <v>0</v>
      </c>
      <c r="AC325" s="91">
        <f t="shared" si="98"/>
        <v>53611535.064487033</v>
      </c>
    </row>
    <row r="326" spans="1:29" ht="11.45" customHeight="1" x14ac:dyDescent="0.25">
      <c r="A326" s="49" t="s">
        <v>20</v>
      </c>
      <c r="B326" s="49" t="s">
        <v>35</v>
      </c>
      <c r="C326" s="123">
        <f t="shared" si="111"/>
        <v>13051294.526404412</v>
      </c>
      <c r="D326" s="123">
        <f t="shared" ref="D326:P326" si="136">D27+D54+D81+D108+D135+D163+D190+D217+D244+D271+D298</f>
        <v>13881728.16338451</v>
      </c>
      <c r="E326" s="123">
        <f t="shared" si="136"/>
        <v>13615817.627695668</v>
      </c>
      <c r="F326" s="123">
        <f t="shared" si="136"/>
        <v>13960793.612336721</v>
      </c>
      <c r="G326" s="123">
        <f t="shared" si="136"/>
        <v>14756481.181978675</v>
      </c>
      <c r="H326" s="123">
        <f t="shared" si="136"/>
        <v>14309894.684752278</v>
      </c>
      <c r="I326" s="123">
        <f t="shared" si="136"/>
        <v>18074924.147965621</v>
      </c>
      <c r="J326" s="123">
        <f t="shared" si="136"/>
        <v>16304102.966835991</v>
      </c>
      <c r="K326" s="123">
        <f t="shared" si="136"/>
        <v>5712783.1145022344</v>
      </c>
      <c r="L326" s="123">
        <f t="shared" si="136"/>
        <v>6473652.871115258</v>
      </c>
      <c r="M326" s="123">
        <f t="shared" si="136"/>
        <v>5307268.3984511476</v>
      </c>
      <c r="N326" s="123">
        <f t="shared" si="136"/>
        <v>4969680.5295329262</v>
      </c>
      <c r="O326" s="123">
        <f t="shared" si="136"/>
        <v>4799978.6191505436</v>
      </c>
      <c r="P326" s="123">
        <f t="shared" si="136"/>
        <v>5427912.621280401</v>
      </c>
      <c r="Q326" s="123">
        <f t="shared" ref="Q326:AB326" si="137">Q27+Q54+Q81+Q108+Q135+Q163+Q190+Q217+Q244+Q271+Q298</f>
        <v>5646370.1547371177</v>
      </c>
      <c r="R326" s="123">
        <f t="shared" si="137"/>
        <v>1779793.2096575776</v>
      </c>
      <c r="S326" s="123">
        <f t="shared" si="137"/>
        <v>1492978.2546774382</v>
      </c>
      <c r="T326" s="123">
        <f t="shared" si="137"/>
        <v>1675451.5312823064</v>
      </c>
      <c r="U326" s="123">
        <f t="shared" si="137"/>
        <v>1507703.2944202614</v>
      </c>
      <c r="V326" s="123">
        <f t="shared" si="137"/>
        <v>2056206.3230592767</v>
      </c>
      <c r="W326" s="123">
        <f t="shared" si="137"/>
        <v>2315892.1297917487</v>
      </c>
      <c r="X326" s="123">
        <f t="shared" si="137"/>
        <v>1843757.491715058</v>
      </c>
      <c r="Y326" s="123">
        <f t="shared" si="137"/>
        <v>1209794.2913391469</v>
      </c>
      <c r="Z326" s="123">
        <f t="shared" si="137"/>
        <v>0</v>
      </c>
      <c r="AA326" s="123">
        <f t="shared" si="137"/>
        <v>0</v>
      </c>
      <c r="AB326" s="123">
        <f t="shared" si="137"/>
        <v>0</v>
      </c>
      <c r="AC326" s="91">
        <f t="shared" si="98"/>
        <v>19527946.680679932</v>
      </c>
    </row>
    <row r="327" spans="1:29" ht="11.45" customHeight="1" x14ac:dyDescent="0.25">
      <c r="A327" s="50" t="s">
        <v>2</v>
      </c>
      <c r="B327" s="50"/>
      <c r="C327" s="95">
        <f t="shared" ref="C327:P327" si="138">SUM(C324:C326)</f>
        <v>200205426.17151418</v>
      </c>
      <c r="D327" s="95">
        <f t="shared" si="138"/>
        <v>218425463.07842934</v>
      </c>
      <c r="E327" s="95">
        <f t="shared" si="138"/>
        <v>210358676.5636608</v>
      </c>
      <c r="F327" s="95">
        <f t="shared" si="138"/>
        <v>184411237.44555774</v>
      </c>
      <c r="G327" s="95">
        <f t="shared" si="138"/>
        <v>198202080.72461703</v>
      </c>
      <c r="H327" s="95">
        <f t="shared" si="138"/>
        <v>190647176.33797839</v>
      </c>
      <c r="I327" s="95">
        <f t="shared" si="138"/>
        <v>181497498.67549887</v>
      </c>
      <c r="J327" s="95">
        <f t="shared" si="138"/>
        <v>169361314.32711822</v>
      </c>
      <c r="K327" s="95">
        <f t="shared" si="138"/>
        <v>193351279.93167302</v>
      </c>
      <c r="L327" s="95">
        <f t="shared" si="138"/>
        <v>193226851.26147744</v>
      </c>
      <c r="M327" s="95">
        <f t="shared" si="138"/>
        <v>166284405.69587609</v>
      </c>
      <c r="N327" s="95">
        <f t="shared" si="138"/>
        <v>179947002.3743473</v>
      </c>
      <c r="O327" s="95">
        <f t="shared" si="138"/>
        <v>188755891.29732877</v>
      </c>
      <c r="P327" s="95">
        <f t="shared" si="138"/>
        <v>198951331.90796012</v>
      </c>
      <c r="Q327" s="95">
        <f t="shared" ref="Q327:AB327" si="139">SUM(Q324:Q326)</f>
        <v>208660447.96622634</v>
      </c>
      <c r="R327" s="95">
        <f t="shared" si="139"/>
        <v>167674354.65429538</v>
      </c>
      <c r="S327" s="95">
        <f t="shared" si="139"/>
        <v>153573745.12644169</v>
      </c>
      <c r="T327" s="95">
        <f t="shared" si="139"/>
        <v>151634964.78011215</v>
      </c>
      <c r="U327" s="95">
        <f t="shared" si="139"/>
        <v>143384252.22162786</v>
      </c>
      <c r="V327" s="95">
        <f t="shared" si="139"/>
        <v>146608459.60290831</v>
      </c>
      <c r="W327" s="95">
        <f t="shared" si="139"/>
        <v>162149951.58384228</v>
      </c>
      <c r="X327" s="95">
        <f t="shared" si="139"/>
        <v>149011737.47927681</v>
      </c>
      <c r="Y327" s="95">
        <f t="shared" si="139"/>
        <v>149441145.8445321</v>
      </c>
      <c r="Z327" s="95">
        <f t="shared" si="139"/>
        <v>0</v>
      </c>
      <c r="AA327" s="95">
        <f t="shared" si="139"/>
        <v>0</v>
      </c>
      <c r="AB327" s="95">
        <f t="shared" si="139"/>
        <v>0</v>
      </c>
      <c r="AC327" s="91">
        <f t="shared" si="98"/>
        <v>1432139059.2592628</v>
      </c>
    </row>
    <row r="328" spans="1:29" ht="11.45" customHeight="1" x14ac:dyDescent="0.25">
      <c r="A328" s="50" t="s">
        <v>4</v>
      </c>
      <c r="B328" s="50"/>
      <c r="C328" s="95">
        <f t="shared" ref="C328" si="140">C306+C311+C315+C319+C323+C327</f>
        <v>2010054856.8103244</v>
      </c>
      <c r="D328" s="95">
        <f t="shared" ref="D328:P328" si="141">D306+D311+D315+D319+D323+D327</f>
        <v>2105769351.0128083</v>
      </c>
      <c r="E328" s="95">
        <f t="shared" si="141"/>
        <v>2105774276.5529177</v>
      </c>
      <c r="F328" s="95">
        <f t="shared" si="141"/>
        <v>1975739802.0180476</v>
      </c>
      <c r="G328" s="95">
        <f t="shared" si="141"/>
        <v>2019702584.1857967</v>
      </c>
      <c r="H328" s="95">
        <f t="shared" si="141"/>
        <v>1935082426.8672194</v>
      </c>
      <c r="I328" s="95">
        <f t="shared" si="141"/>
        <v>1893931747.8429925</v>
      </c>
      <c r="J328" s="95">
        <f t="shared" si="141"/>
        <v>1749329450.7105749</v>
      </c>
      <c r="K328" s="95">
        <f t="shared" si="141"/>
        <v>1855316515.6852107</v>
      </c>
      <c r="L328" s="95">
        <f t="shared" si="141"/>
        <v>1890278291.9185586</v>
      </c>
      <c r="M328" s="95">
        <f t="shared" si="141"/>
        <v>1849617400.2560036</v>
      </c>
      <c r="N328" s="95">
        <f t="shared" si="141"/>
        <v>1961271800.2814195</v>
      </c>
      <c r="O328" s="95">
        <f t="shared" si="141"/>
        <v>2007793485.8779299</v>
      </c>
      <c r="P328" s="95">
        <f t="shared" si="141"/>
        <v>2069870635.530895</v>
      </c>
      <c r="Q328" s="95">
        <f t="shared" ref="Q328:AB328" si="142">Q306+Q311+Q315+Q319+Q323+Q327</f>
        <v>2017873143.9380944</v>
      </c>
      <c r="R328" s="95">
        <f t="shared" si="142"/>
        <v>1867468180.0273061</v>
      </c>
      <c r="S328" s="95">
        <f t="shared" si="142"/>
        <v>1734663886.9780793</v>
      </c>
      <c r="T328" s="95">
        <f t="shared" si="142"/>
        <v>1758808207.5933337</v>
      </c>
      <c r="U328" s="95">
        <f t="shared" si="142"/>
        <v>1696737114.3131709</v>
      </c>
      <c r="V328" s="95">
        <f t="shared" si="142"/>
        <v>1530057973.83636</v>
      </c>
      <c r="W328" s="95">
        <f t="shared" si="142"/>
        <v>1716404119.5092058</v>
      </c>
      <c r="X328" s="95">
        <f t="shared" si="142"/>
        <v>1806363827.9493434</v>
      </c>
      <c r="Y328" s="95">
        <f t="shared" si="142"/>
        <v>1801470944.0099707</v>
      </c>
      <c r="Z328" s="95">
        <f t="shared" si="142"/>
        <v>0</v>
      </c>
      <c r="AA328" s="95">
        <f t="shared" si="142"/>
        <v>0</v>
      </c>
      <c r="AB328" s="95">
        <f t="shared" si="142"/>
        <v>0</v>
      </c>
      <c r="AC328" s="91">
        <f t="shared" si="98"/>
        <v>15929847398.154861</v>
      </c>
    </row>
  </sheetData>
  <mergeCells count="14">
    <mergeCell ref="A303:B303"/>
    <mergeCell ref="A59:B59"/>
    <mergeCell ref="A86:B86"/>
    <mergeCell ref="A113:B113"/>
    <mergeCell ref="A140:B140"/>
    <mergeCell ref="A168:B168"/>
    <mergeCell ref="AB1:AB2"/>
    <mergeCell ref="A195:B195"/>
    <mergeCell ref="A222:B222"/>
    <mergeCell ref="A249:B249"/>
    <mergeCell ref="A276:B276"/>
    <mergeCell ref="A4:B4"/>
    <mergeCell ref="A32:B32"/>
    <mergeCell ref="A2:B2"/>
  </mergeCells>
  <phoneticPr fontId="28" type="noConversion"/>
  <dataValidations count="1">
    <dataValidation type="list" allowBlank="1" showInputMessage="1" showErrorMessage="1" sqref="AC2" xr:uid="{00000000-0002-0000-0100-000000000000}">
      <formula1>"2020, 2021, 2022"</formula1>
    </dataValidation>
  </dataValidations>
  <hyperlinks>
    <hyperlink ref="C2" location="'Energy Billed (KWh) by Bands'!A4:B30" display="Abuja DisCo" xr:uid="{ED12BBB8-37B0-40EC-8234-54B64975CDBC}"/>
    <hyperlink ref="D2" location="'Energy Billed (KWh) by Bands'!A32:B57" display="Benin DisCo" xr:uid="{B6E0D67D-4EA8-4113-99F3-D31B5B23EEBF}"/>
    <hyperlink ref="E2" location="'Energy Billed (KWh) by Bands'!A59:B84" display="Eko DisCo" xr:uid="{FA47ED46-10FE-4838-AE18-F98971E3F05B}"/>
    <hyperlink ref="F2" location="'Energy Billed (KWh) by Bands'!A86:B111" display="Enugu DisCo" xr:uid="{9BA02C2F-16AD-4D74-AAF3-2DD22988C5E9}"/>
    <hyperlink ref="G2" location="'Energy Billed (KWh) by Bands'!A113:B138" display="Ibadan DisCo" xr:uid="{2D5A06FB-F211-43BB-8250-3BA1EFAC8443}"/>
    <hyperlink ref="H2" location="'Energy Billed (KWh) by Bands'!A140:B166" display="Ikeja DisCo" xr:uid="{B1888748-01BA-414D-8499-20244125C8C7}"/>
    <hyperlink ref="I2" location="'Energy Billed (KWh) by Bands'!A168:B193" display="Jos DisCo" xr:uid="{6EA44DE6-A7B1-4911-AE39-36042ADC7689}"/>
    <hyperlink ref="J2" location="'Energy Billed (KWh) by Bands'!A195:B220" display="Kaduna DisCo" xr:uid="{6C0F8980-6733-4D28-BCB2-ECEB1A0146CB}"/>
    <hyperlink ref="K2" location="'Energy Billed (KWh) by Bands'!A222:B247" display="Kano DisCo" xr:uid="{FA1E089B-E019-46D4-A1FB-D29E8E5AD337}"/>
    <hyperlink ref="L2" location="'Energy Billed (KWh) by Bands'!A249:B274" display="P/H DisCo" xr:uid="{6E487AF2-11A7-4945-BDF2-07528502D748}"/>
    <hyperlink ref="M2" location="'Energy Billed (KWh) by Bands'!A276:B301" display="Yola DisCo" xr:uid="{A1E222FC-B185-4947-804C-75776B4C737C}"/>
    <hyperlink ref="N2" location="'Energy Billed (KWh) by Bands'!A303:B329" display="All DisCos" xr:uid="{9853872F-1EC6-4CC0-ACCF-E62B0508B7D0}"/>
    <hyperlink ref="A1" location="Menu!A1" display="Click to see Main Menu" xr:uid="{10E155AE-AF60-4D2E-A1E4-CB83264C3CC8}"/>
    <hyperlink ref="B1" location="'Energy Billed (kWh) by Bands'!AC2" display="Click to see the End" xr:uid="{E7EF64D0-4DCC-4D5B-BB22-2D9CBD5D931A}"/>
    <hyperlink ref="AB1" location="'Energy Billed (kWh) by Bands'!C1" display="Beginning" xr:uid="{D676407A-BA65-42EF-9414-6DAB8E85BF7F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150C-E2FF-4CAE-80CA-FF5025EB20AE}">
  <sheetPr>
    <tabColor rgb="FF002060"/>
  </sheetPr>
  <dimension ref="A1:AC328"/>
  <sheetViews>
    <sheetView zoomScaleNormal="100" workbookViewId="0">
      <pane xSplit="2" ySplit="2" topLeftCell="U195" activePane="bottomRight" state="frozen"/>
      <selection pane="topRight" activeCell="C1" sqref="C1"/>
      <selection pane="bottomLeft" activeCell="A4" sqref="A4"/>
      <selection pane="bottomRight" activeCell="X218" sqref="X218:Y219"/>
    </sheetView>
  </sheetViews>
  <sheetFormatPr defaultColWidth="24.28515625" defaultRowHeight="11.45" customHeight="1" x14ac:dyDescent="0.25"/>
  <cols>
    <col min="1" max="1" width="26.7109375" style="48" bestFit="1" customWidth="1"/>
    <col min="2" max="2" width="15.42578125" style="48" customWidth="1"/>
    <col min="3" max="28" width="14.85546875" style="46" customWidth="1"/>
    <col min="29" max="29" width="17" style="46" customWidth="1"/>
    <col min="30" max="16384" width="24.28515625" style="8"/>
  </cols>
  <sheetData>
    <row r="1" spans="1:29" ht="23.25" customHeight="1" thickBot="1" x14ac:dyDescent="0.3">
      <c r="A1" s="139" t="s">
        <v>114</v>
      </c>
      <c r="B1" s="140" t="s">
        <v>113</v>
      </c>
      <c r="F1" s="57"/>
      <c r="H1" s="57"/>
      <c r="L1" s="57"/>
      <c r="N1" s="58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227" t="s">
        <v>86</v>
      </c>
      <c r="AC1" s="138" t="s">
        <v>38</v>
      </c>
    </row>
    <row r="2" spans="1:29" s="9" customFormat="1" ht="11.25" customHeight="1" thickTop="1" thickBot="1" x14ac:dyDescent="0.3">
      <c r="A2" s="225" t="s">
        <v>83</v>
      </c>
      <c r="B2" s="226"/>
      <c r="C2" s="177" t="s">
        <v>57</v>
      </c>
      <c r="D2" s="177" t="s">
        <v>58</v>
      </c>
      <c r="E2" s="177" t="s">
        <v>59</v>
      </c>
      <c r="F2" s="177" t="s">
        <v>60</v>
      </c>
      <c r="G2" s="177" t="s">
        <v>61</v>
      </c>
      <c r="H2" s="177" t="s">
        <v>62</v>
      </c>
      <c r="I2" s="177" t="s">
        <v>63</v>
      </c>
      <c r="J2" s="177" t="s">
        <v>64</v>
      </c>
      <c r="K2" s="177" t="s">
        <v>65</v>
      </c>
      <c r="L2" s="177" t="s">
        <v>67</v>
      </c>
      <c r="M2" s="177" t="s">
        <v>66</v>
      </c>
      <c r="N2" s="177" t="s">
        <v>72</v>
      </c>
      <c r="O2" s="46"/>
      <c r="P2" s="46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228"/>
      <c r="AC2" s="47">
        <v>2022</v>
      </c>
    </row>
    <row r="3" spans="1:29" ht="7.5" customHeight="1" thickTop="1" x14ac:dyDescent="0.25">
      <c r="AC3" s="71"/>
    </row>
    <row r="4" spans="1:29" ht="11.45" customHeight="1" x14ac:dyDescent="0.25">
      <c r="A4" s="223" t="s">
        <v>87</v>
      </c>
      <c r="B4" s="224"/>
      <c r="C4" s="72" t="s">
        <v>88</v>
      </c>
      <c r="D4" s="72" t="s">
        <v>88</v>
      </c>
      <c r="E4" s="72" t="s">
        <v>88</v>
      </c>
      <c r="F4" s="72" t="s">
        <v>88</v>
      </c>
      <c r="G4" s="72" t="s">
        <v>88</v>
      </c>
      <c r="H4" s="72" t="s">
        <v>88</v>
      </c>
      <c r="I4" s="72" t="s">
        <v>88</v>
      </c>
      <c r="J4" s="72" t="s">
        <v>88</v>
      </c>
      <c r="K4" s="72" t="s">
        <v>88</v>
      </c>
      <c r="L4" s="72" t="s">
        <v>88</v>
      </c>
      <c r="M4" s="72" t="s">
        <v>88</v>
      </c>
      <c r="N4" s="72" t="s">
        <v>88</v>
      </c>
      <c r="O4" s="72" t="s">
        <v>88</v>
      </c>
      <c r="P4" s="72" t="s">
        <v>88</v>
      </c>
      <c r="Q4" s="72" t="s">
        <v>88</v>
      </c>
      <c r="R4" s="72" t="s">
        <v>88</v>
      </c>
      <c r="S4" s="72" t="s">
        <v>88</v>
      </c>
      <c r="T4" s="72" t="s">
        <v>88</v>
      </c>
      <c r="U4" s="72" t="s">
        <v>88</v>
      </c>
      <c r="V4" s="72" t="s">
        <v>88</v>
      </c>
      <c r="W4" s="72" t="s">
        <v>88</v>
      </c>
      <c r="X4" s="72" t="s">
        <v>88</v>
      </c>
      <c r="Y4" s="72" t="s">
        <v>88</v>
      </c>
      <c r="Z4" s="72" t="s">
        <v>88</v>
      </c>
      <c r="AA4" s="72" t="s">
        <v>88</v>
      </c>
      <c r="AB4" s="72" t="s">
        <v>88</v>
      </c>
      <c r="AC4" s="72" t="s">
        <v>88</v>
      </c>
    </row>
    <row r="5" spans="1:29" ht="11.25" customHeight="1" x14ac:dyDescent="0.25">
      <c r="A5" s="74" t="s">
        <v>37</v>
      </c>
      <c r="B5" s="74" t="s">
        <v>36</v>
      </c>
      <c r="C5" s="75">
        <v>44136</v>
      </c>
      <c r="D5" s="75">
        <v>44166</v>
      </c>
      <c r="E5" s="75">
        <v>44197</v>
      </c>
      <c r="F5" s="75">
        <v>44228</v>
      </c>
      <c r="G5" s="75">
        <v>44256</v>
      </c>
      <c r="H5" s="75">
        <v>44287</v>
      </c>
      <c r="I5" s="75">
        <v>44317</v>
      </c>
      <c r="J5" s="75">
        <v>44348</v>
      </c>
      <c r="K5" s="75">
        <v>44378</v>
      </c>
      <c r="L5" s="75">
        <v>44409</v>
      </c>
      <c r="M5" s="75">
        <v>44440</v>
      </c>
      <c r="N5" s="75">
        <v>44470</v>
      </c>
      <c r="O5" s="75">
        <v>44501</v>
      </c>
      <c r="P5" s="75">
        <v>44531</v>
      </c>
      <c r="Q5" s="75">
        <v>44562</v>
      </c>
      <c r="R5" s="75">
        <v>44593</v>
      </c>
      <c r="S5" s="75">
        <v>44621</v>
      </c>
      <c r="T5" s="75">
        <v>44652</v>
      </c>
      <c r="U5" s="75">
        <v>44682</v>
      </c>
      <c r="V5" s="75">
        <v>44713</v>
      </c>
      <c r="W5" s="75">
        <v>44743</v>
      </c>
      <c r="X5" s="75">
        <v>44774</v>
      </c>
      <c r="Y5" s="75">
        <v>44805</v>
      </c>
      <c r="Z5" s="75">
        <v>44835</v>
      </c>
      <c r="AA5" s="75">
        <v>44866</v>
      </c>
      <c r="AB5" s="75">
        <v>44896</v>
      </c>
      <c r="AC5" s="98">
        <f>AC2</f>
        <v>2022</v>
      </c>
    </row>
    <row r="6" spans="1:29" ht="11.45" customHeight="1" x14ac:dyDescent="0.25">
      <c r="A6" s="73" t="s">
        <v>3</v>
      </c>
      <c r="B6" s="73" t="s">
        <v>3</v>
      </c>
      <c r="C6" s="78">
        <v>33055.360000000001</v>
      </c>
      <c r="D6" s="78">
        <v>172822.47000000003</v>
      </c>
      <c r="E6" s="78">
        <v>412772.02999999985</v>
      </c>
      <c r="F6" s="78">
        <v>1155520.6600000008</v>
      </c>
      <c r="G6" s="78">
        <v>20173.189999999999</v>
      </c>
      <c r="H6" s="78">
        <v>7217.96</v>
      </c>
      <c r="I6" s="78">
        <v>6644.69</v>
      </c>
      <c r="J6" s="78">
        <v>31216.039999999997</v>
      </c>
      <c r="K6" s="79">
        <v>79245.790000000008</v>
      </c>
      <c r="L6" s="79">
        <v>266470.25</v>
      </c>
      <c r="M6" s="79">
        <v>139194.93</v>
      </c>
      <c r="N6" s="80">
        <v>73376.570000000007</v>
      </c>
      <c r="O6" s="80">
        <v>112870.29000000001</v>
      </c>
      <c r="P6" s="80">
        <v>234947.73</v>
      </c>
      <c r="Q6" s="80">
        <v>782872.29</v>
      </c>
      <c r="R6" s="80">
        <v>121995.44000000002</v>
      </c>
      <c r="S6" s="80">
        <v>90968.55</v>
      </c>
      <c r="T6" s="80">
        <v>222475.84000000029</v>
      </c>
      <c r="U6" s="80">
        <v>39879.839999999982</v>
      </c>
      <c r="V6" s="80">
        <v>33590.270000000004</v>
      </c>
      <c r="W6" s="80">
        <v>82532.230000000025</v>
      </c>
      <c r="X6" s="80">
        <v>99776.68</v>
      </c>
      <c r="Y6" s="80">
        <v>22773.14</v>
      </c>
      <c r="Z6" s="80"/>
      <c r="AA6" s="80"/>
      <c r="AB6" s="80"/>
      <c r="AC6" s="90">
        <f t="shared" ref="AC6:AC29" si="0">IF(AC$2=2020,SUM(C6:D6),IF(AC$2=2021,SUM(E6:P6), IF(AC$2=2022,SUM(Q6:AB6))))</f>
        <v>1496864.2800000003</v>
      </c>
    </row>
    <row r="7" spans="1:29" ht="11.45" customHeight="1" x14ac:dyDescent="0.25">
      <c r="A7" s="76" t="s">
        <v>2</v>
      </c>
      <c r="B7" s="76"/>
      <c r="C7" s="81">
        <f>C6</f>
        <v>33055.360000000001</v>
      </c>
      <c r="D7" s="81">
        <f t="shared" ref="D7:Y7" si="1">D6</f>
        <v>172822.47000000003</v>
      </c>
      <c r="E7" s="81">
        <f t="shared" si="1"/>
        <v>412772.02999999985</v>
      </c>
      <c r="F7" s="81">
        <f t="shared" si="1"/>
        <v>1155520.6600000008</v>
      </c>
      <c r="G7" s="81">
        <f t="shared" si="1"/>
        <v>20173.189999999999</v>
      </c>
      <c r="H7" s="81">
        <f t="shared" si="1"/>
        <v>7217.96</v>
      </c>
      <c r="I7" s="81">
        <f t="shared" si="1"/>
        <v>6644.69</v>
      </c>
      <c r="J7" s="81">
        <f t="shared" si="1"/>
        <v>31216.039999999997</v>
      </c>
      <c r="K7" s="81">
        <f t="shared" si="1"/>
        <v>79245.790000000008</v>
      </c>
      <c r="L7" s="81">
        <f t="shared" si="1"/>
        <v>266470.25</v>
      </c>
      <c r="M7" s="81">
        <f t="shared" si="1"/>
        <v>139194.93</v>
      </c>
      <c r="N7" s="81">
        <f t="shared" si="1"/>
        <v>73376.570000000007</v>
      </c>
      <c r="O7" s="81">
        <f t="shared" si="1"/>
        <v>112870.29000000001</v>
      </c>
      <c r="P7" s="81">
        <f t="shared" si="1"/>
        <v>234947.73</v>
      </c>
      <c r="Q7" s="81">
        <f t="shared" si="1"/>
        <v>782872.29</v>
      </c>
      <c r="R7" s="81">
        <f t="shared" si="1"/>
        <v>121995.44000000002</v>
      </c>
      <c r="S7" s="81">
        <f t="shared" si="1"/>
        <v>90968.55</v>
      </c>
      <c r="T7" s="81">
        <f t="shared" si="1"/>
        <v>222475.84000000029</v>
      </c>
      <c r="U7" s="81">
        <f t="shared" si="1"/>
        <v>39879.839999999982</v>
      </c>
      <c r="V7" s="81">
        <f t="shared" si="1"/>
        <v>33590.270000000004</v>
      </c>
      <c r="W7" s="81">
        <f t="shared" si="1"/>
        <v>82532.230000000025</v>
      </c>
      <c r="X7" s="81">
        <f t="shared" si="1"/>
        <v>99776.68</v>
      </c>
      <c r="Y7" s="81">
        <f t="shared" si="1"/>
        <v>22773.14</v>
      </c>
      <c r="Z7" s="81"/>
      <c r="AA7" s="81"/>
      <c r="AB7" s="81"/>
      <c r="AC7" s="100">
        <f t="shared" si="0"/>
        <v>1496864.2800000003</v>
      </c>
    </row>
    <row r="8" spans="1:29" ht="11.45" customHeight="1" x14ac:dyDescent="0.25">
      <c r="A8" s="73" t="s">
        <v>6</v>
      </c>
      <c r="B8" s="73" t="s">
        <v>21</v>
      </c>
      <c r="C8" s="78">
        <v>2714557303.4399729</v>
      </c>
      <c r="D8" s="78">
        <v>2902084168.6199756</v>
      </c>
      <c r="E8" s="78">
        <v>2969076748.1300068</v>
      </c>
      <c r="F8" s="78">
        <v>3489768162.460001</v>
      </c>
      <c r="G8" s="78">
        <v>3326894193.0699883</v>
      </c>
      <c r="H8" s="78">
        <v>3202751897.3799629</v>
      </c>
      <c r="I8" s="78">
        <v>2799883599.5200577</v>
      </c>
      <c r="J8" s="78">
        <v>2878198190.3200364</v>
      </c>
      <c r="K8" s="79">
        <v>3551538902.6300921</v>
      </c>
      <c r="L8" s="79">
        <v>3299612690.0100107</v>
      </c>
      <c r="M8" s="79">
        <v>3569192658.089993</v>
      </c>
      <c r="N8" s="80">
        <v>3874141570.2699528</v>
      </c>
      <c r="O8" s="80">
        <v>3628753175.7499337</v>
      </c>
      <c r="P8" s="80">
        <v>3508865085.7599287</v>
      </c>
      <c r="Q8" s="80">
        <v>3422323730.4999928</v>
      </c>
      <c r="R8" s="80">
        <v>3716852299.3300071</v>
      </c>
      <c r="S8" s="80">
        <v>3728911074.7599959</v>
      </c>
      <c r="T8" s="80">
        <v>3458208709.890028</v>
      </c>
      <c r="U8" s="80">
        <v>3086122129.1899667</v>
      </c>
      <c r="V8" s="80">
        <v>3613462866.9200258</v>
      </c>
      <c r="W8" s="80">
        <v>3857811655.0599775</v>
      </c>
      <c r="X8" s="80">
        <v>4041525476.2999468</v>
      </c>
      <c r="Y8" s="80">
        <v>4476344391.2199402</v>
      </c>
      <c r="Z8" s="80"/>
      <c r="AA8" s="80"/>
      <c r="AB8" s="80"/>
      <c r="AC8" s="90">
        <f t="shared" si="0"/>
        <v>33401562333.16988</v>
      </c>
    </row>
    <row r="9" spans="1:29" ht="11.45" customHeight="1" x14ac:dyDescent="0.25">
      <c r="A9" s="73" t="s">
        <v>7</v>
      </c>
      <c r="B9" s="73" t="s">
        <v>22</v>
      </c>
      <c r="C9" s="78">
        <v>1581234233.1100004</v>
      </c>
      <c r="D9" s="78">
        <v>1624807570.2599998</v>
      </c>
      <c r="E9" s="78">
        <v>1504324962.8200009</v>
      </c>
      <c r="F9" s="78">
        <v>1508867096.4999995</v>
      </c>
      <c r="G9" s="78">
        <v>1780923539.29</v>
      </c>
      <c r="H9" s="78">
        <v>1700646974.8399997</v>
      </c>
      <c r="I9" s="78">
        <v>1534780608.2099998</v>
      </c>
      <c r="J9" s="78">
        <v>1425394289.0700014</v>
      </c>
      <c r="K9" s="79">
        <v>1450020917.6599996</v>
      </c>
      <c r="L9" s="79">
        <v>1471498888.5999978</v>
      </c>
      <c r="M9" s="79">
        <v>1668763554.0100017</v>
      </c>
      <c r="N9" s="80">
        <v>1768172740.7400005</v>
      </c>
      <c r="O9" s="80">
        <v>2031094207.7999995</v>
      </c>
      <c r="P9" s="80">
        <v>1747347614.920001</v>
      </c>
      <c r="Q9" s="80">
        <v>1660353159.920001</v>
      </c>
      <c r="R9" s="80">
        <v>1590961360.0700004</v>
      </c>
      <c r="S9" s="80">
        <v>1661524448.5499985</v>
      </c>
      <c r="T9" s="80">
        <v>1600911208.8900006</v>
      </c>
      <c r="U9" s="80">
        <v>1558159952.3200016</v>
      </c>
      <c r="V9" s="80">
        <v>1269794959.0800009</v>
      </c>
      <c r="W9" s="80">
        <v>1487712416.8299997</v>
      </c>
      <c r="X9" s="80">
        <v>1501791370.1300025</v>
      </c>
      <c r="Y9" s="80">
        <v>1548074538.4100006</v>
      </c>
      <c r="Z9" s="80"/>
      <c r="AA9" s="80"/>
      <c r="AB9" s="80"/>
      <c r="AC9" s="90">
        <f t="shared" si="0"/>
        <v>13879283414.200005</v>
      </c>
    </row>
    <row r="10" spans="1:29" ht="11.45" customHeight="1" x14ac:dyDescent="0.25">
      <c r="A10" s="73" t="s">
        <v>8</v>
      </c>
      <c r="B10" s="73" t="s">
        <v>23</v>
      </c>
      <c r="C10" s="78">
        <v>2196393577.4399996</v>
      </c>
      <c r="D10" s="78">
        <v>2309337180.9900007</v>
      </c>
      <c r="E10" s="78">
        <v>2067670482.28</v>
      </c>
      <c r="F10" s="78">
        <v>2004117441.2900012</v>
      </c>
      <c r="G10" s="78">
        <v>2378296929.2299995</v>
      </c>
      <c r="H10" s="78">
        <v>2342899273.190001</v>
      </c>
      <c r="I10" s="78">
        <v>2142491050.0900002</v>
      </c>
      <c r="J10" s="78">
        <v>2107482898.1300004</v>
      </c>
      <c r="K10" s="79">
        <v>1997053370.6799991</v>
      </c>
      <c r="L10" s="79">
        <v>2170149892.0699997</v>
      </c>
      <c r="M10" s="79">
        <v>2194876960.7800002</v>
      </c>
      <c r="N10" s="80">
        <v>2184059220.0200005</v>
      </c>
      <c r="O10" s="80">
        <v>2635095389.2900023</v>
      </c>
      <c r="P10" s="80">
        <v>2231768738.0199995</v>
      </c>
      <c r="Q10" s="80">
        <v>2260717791.8099999</v>
      </c>
      <c r="R10" s="80">
        <v>2074207857.2800002</v>
      </c>
      <c r="S10" s="80">
        <v>2322488334.8500013</v>
      </c>
      <c r="T10" s="80">
        <v>2084347044.7300005</v>
      </c>
      <c r="U10" s="80">
        <v>1907669437.6900005</v>
      </c>
      <c r="V10" s="80">
        <v>1710670238.1099989</v>
      </c>
      <c r="W10" s="80">
        <v>2013182249.3400011</v>
      </c>
      <c r="X10" s="80">
        <v>1977615918.0699997</v>
      </c>
      <c r="Y10" s="80">
        <v>1920396495.230001</v>
      </c>
      <c r="Z10" s="80"/>
      <c r="AA10" s="80"/>
      <c r="AB10" s="80"/>
      <c r="AC10" s="90">
        <f t="shared" si="0"/>
        <v>18271295367.110001</v>
      </c>
    </row>
    <row r="11" spans="1:29" ht="11.45" customHeight="1" x14ac:dyDescent="0.25">
      <c r="A11" s="73" t="s">
        <v>68</v>
      </c>
      <c r="B11" s="73" t="s">
        <v>69</v>
      </c>
      <c r="C11" s="78">
        <v>375661992.19999999</v>
      </c>
      <c r="D11" s="78">
        <v>382822593</v>
      </c>
      <c r="E11" s="78">
        <v>376252881</v>
      </c>
      <c r="F11" s="78">
        <v>371599335</v>
      </c>
      <c r="G11" s="78">
        <v>369683169</v>
      </c>
      <c r="H11" s="78">
        <v>368177610</v>
      </c>
      <c r="I11" s="78">
        <v>462617220</v>
      </c>
      <c r="J11" s="78">
        <v>370504383</v>
      </c>
      <c r="K11" s="79">
        <v>374062977</v>
      </c>
      <c r="L11" s="79">
        <v>376526619</v>
      </c>
      <c r="M11" s="79">
        <v>438649465.10000002</v>
      </c>
      <c r="N11" s="80">
        <v>414980332.19999999</v>
      </c>
      <c r="O11" s="80">
        <v>523885210.5</v>
      </c>
      <c r="P11" s="80">
        <v>673055902.04999995</v>
      </c>
      <c r="Q11" s="80">
        <v>600077851.10000002</v>
      </c>
      <c r="R11" s="80">
        <v>594499070.29999995</v>
      </c>
      <c r="S11" s="80">
        <v>429825321.60000002</v>
      </c>
      <c r="T11" s="80">
        <v>631082781.79999995</v>
      </c>
      <c r="U11" s="80">
        <v>663348219.89999998</v>
      </c>
      <c r="V11" s="80">
        <v>480588853.39999998</v>
      </c>
      <c r="W11" s="80">
        <v>565521031.29999995</v>
      </c>
      <c r="X11" s="80">
        <v>532750287.89999998</v>
      </c>
      <c r="Y11" s="80">
        <v>511510663.69999999</v>
      </c>
      <c r="Z11" s="80"/>
      <c r="AA11" s="80"/>
      <c r="AB11" s="80"/>
      <c r="AC11" s="90">
        <f t="shared" si="0"/>
        <v>5009204081</v>
      </c>
    </row>
    <row r="12" spans="1:29" ht="11.45" customHeight="1" x14ac:dyDescent="0.25">
      <c r="A12" s="76" t="s">
        <v>2</v>
      </c>
      <c r="B12" s="76"/>
      <c r="C12" s="81">
        <f t="shared" ref="C12:Y12" si="2">SUM(C8:C11)</f>
        <v>6867847106.1899729</v>
      </c>
      <c r="D12" s="81">
        <f t="shared" si="2"/>
        <v>7219051512.869976</v>
      </c>
      <c r="E12" s="81">
        <f t="shared" si="2"/>
        <v>6917325074.2300072</v>
      </c>
      <c r="F12" s="81">
        <f t="shared" si="2"/>
        <v>7374352035.2500019</v>
      </c>
      <c r="G12" s="81">
        <f t="shared" si="2"/>
        <v>7855797830.5899878</v>
      </c>
      <c r="H12" s="81">
        <f t="shared" si="2"/>
        <v>7614475755.4099636</v>
      </c>
      <c r="I12" s="81">
        <f t="shared" si="2"/>
        <v>6939772477.8200579</v>
      </c>
      <c r="J12" s="81">
        <f t="shared" si="2"/>
        <v>6781579760.5200377</v>
      </c>
      <c r="K12" s="82">
        <f t="shared" si="2"/>
        <v>7372676167.9700909</v>
      </c>
      <c r="L12" s="82">
        <f t="shared" si="2"/>
        <v>7317788089.6800079</v>
      </c>
      <c r="M12" s="82">
        <f t="shared" si="2"/>
        <v>7871482637.9799957</v>
      </c>
      <c r="N12" s="82">
        <f t="shared" si="2"/>
        <v>8241353863.2299538</v>
      </c>
      <c r="O12" s="82">
        <f t="shared" si="2"/>
        <v>8818827983.3399353</v>
      </c>
      <c r="P12" s="82">
        <f t="shared" si="2"/>
        <v>8161037340.7499294</v>
      </c>
      <c r="Q12" s="82">
        <f t="shared" si="2"/>
        <v>7943472533.3299942</v>
      </c>
      <c r="R12" s="82">
        <f t="shared" si="2"/>
        <v>7976520586.9800081</v>
      </c>
      <c r="S12" s="82">
        <f t="shared" si="2"/>
        <v>8142749179.7599964</v>
      </c>
      <c r="T12" s="82">
        <f t="shared" si="2"/>
        <v>7774549745.310029</v>
      </c>
      <c r="U12" s="82">
        <f t="shared" si="2"/>
        <v>7215299739.099968</v>
      </c>
      <c r="V12" s="82">
        <f t="shared" si="2"/>
        <v>7074516917.510025</v>
      </c>
      <c r="W12" s="82">
        <f t="shared" si="2"/>
        <v>7924227352.5299788</v>
      </c>
      <c r="X12" s="82">
        <f t="shared" si="2"/>
        <v>8053683052.3999481</v>
      </c>
      <c r="Y12" s="82">
        <f t="shared" si="2"/>
        <v>8456326088.5599413</v>
      </c>
      <c r="Z12" s="82"/>
      <c r="AA12" s="82"/>
      <c r="AB12" s="82"/>
      <c r="AC12" s="101">
        <f t="shared" si="0"/>
        <v>70561345195.479889</v>
      </c>
    </row>
    <row r="13" spans="1:29" ht="11.45" customHeight="1" x14ac:dyDescent="0.25">
      <c r="A13" s="73" t="s">
        <v>9</v>
      </c>
      <c r="B13" s="73" t="s">
        <v>24</v>
      </c>
      <c r="C13" s="78">
        <v>997628581.18000567</v>
      </c>
      <c r="D13" s="78">
        <v>898764266.69995689</v>
      </c>
      <c r="E13" s="78">
        <v>872491721.719998</v>
      </c>
      <c r="F13" s="78">
        <v>1250906445.229918</v>
      </c>
      <c r="G13" s="78">
        <v>1064015853.5799594</v>
      </c>
      <c r="H13" s="78">
        <v>971274087.60001588</v>
      </c>
      <c r="I13" s="78">
        <v>872491721.719998</v>
      </c>
      <c r="J13" s="78">
        <v>894504790.31996632</v>
      </c>
      <c r="K13" s="79">
        <v>1079332058.3999722</v>
      </c>
      <c r="L13" s="79">
        <v>931856848.43996024</v>
      </c>
      <c r="M13" s="79">
        <v>971676451.3799957</v>
      </c>
      <c r="N13" s="80">
        <v>1046863250.8099924</v>
      </c>
      <c r="O13" s="80">
        <v>1008589208.5499772</v>
      </c>
      <c r="P13" s="80">
        <v>1003735984.9199848</v>
      </c>
      <c r="Q13" s="80">
        <v>994819835.67002857</v>
      </c>
      <c r="R13" s="80">
        <v>1042610331.0199924</v>
      </c>
      <c r="S13" s="80">
        <v>1154062019.8900168</v>
      </c>
      <c r="T13" s="80">
        <v>1054958621.9400108</v>
      </c>
      <c r="U13" s="80">
        <v>954198310.12003684</v>
      </c>
      <c r="V13" s="80">
        <v>1061614043.4300318</v>
      </c>
      <c r="W13" s="80">
        <v>1253697191.9999962</v>
      </c>
      <c r="X13" s="80">
        <v>1392041054.5499387</v>
      </c>
      <c r="Y13" s="80">
        <v>1433709447.3699596</v>
      </c>
      <c r="Z13" s="80"/>
      <c r="AA13" s="80"/>
      <c r="AB13" s="80"/>
      <c r="AC13" s="90">
        <f t="shared" si="0"/>
        <v>10341710855.990011</v>
      </c>
    </row>
    <row r="14" spans="1:29" ht="11.45" customHeight="1" x14ac:dyDescent="0.25">
      <c r="A14" s="73" t="s">
        <v>10</v>
      </c>
      <c r="B14" s="73" t="s">
        <v>25</v>
      </c>
      <c r="C14" s="78">
        <v>245407869.69000003</v>
      </c>
      <c r="D14" s="78">
        <v>158720236.94000003</v>
      </c>
      <c r="E14" s="78">
        <v>134710945.4900001</v>
      </c>
      <c r="F14" s="78">
        <v>144892299.96000004</v>
      </c>
      <c r="G14" s="78">
        <v>146879069</v>
      </c>
      <c r="H14" s="78">
        <v>140871853.87999991</v>
      </c>
      <c r="I14" s="78">
        <v>134710945.4900001</v>
      </c>
      <c r="J14" s="78">
        <v>118634632.67</v>
      </c>
      <c r="K14" s="79">
        <v>126798037.54999995</v>
      </c>
      <c r="L14" s="79">
        <v>133657242.79000005</v>
      </c>
      <c r="M14" s="79">
        <v>143974806.53000009</v>
      </c>
      <c r="N14" s="80">
        <v>156239714.28999993</v>
      </c>
      <c r="O14" s="80">
        <v>167475593.12000015</v>
      </c>
      <c r="P14" s="80">
        <v>151146989.14999998</v>
      </c>
      <c r="Q14" s="80">
        <v>143676205.39999998</v>
      </c>
      <c r="R14" s="80">
        <v>150817492.80000004</v>
      </c>
      <c r="S14" s="80">
        <v>150826133.63000005</v>
      </c>
      <c r="T14" s="80">
        <v>149286390.03</v>
      </c>
      <c r="U14" s="80">
        <v>112535085.15999994</v>
      </c>
      <c r="V14" s="80">
        <v>113948436.93999994</v>
      </c>
      <c r="W14" s="80">
        <v>147578900.62000003</v>
      </c>
      <c r="X14" s="80">
        <v>136307901.07999986</v>
      </c>
      <c r="Y14" s="80">
        <v>113519625.02999997</v>
      </c>
      <c r="Z14" s="80"/>
      <c r="AA14" s="80"/>
      <c r="AB14" s="80"/>
      <c r="AC14" s="90">
        <f t="shared" si="0"/>
        <v>1218496170.6899998</v>
      </c>
    </row>
    <row r="15" spans="1:29" ht="11.45" customHeight="1" x14ac:dyDescent="0.25">
      <c r="A15" s="73" t="s">
        <v>11</v>
      </c>
      <c r="B15" s="73" t="s">
        <v>26</v>
      </c>
      <c r="C15" s="78">
        <v>267838241.56999996</v>
      </c>
      <c r="D15" s="78">
        <v>117536435.77000003</v>
      </c>
      <c r="E15" s="78">
        <v>114811303.49999999</v>
      </c>
      <c r="F15" s="78">
        <v>114851038.88</v>
      </c>
      <c r="G15" s="78">
        <v>134099868.74000001</v>
      </c>
      <c r="H15" s="78">
        <v>124797801.18000001</v>
      </c>
      <c r="I15" s="78">
        <v>114811303.49999999</v>
      </c>
      <c r="J15" s="78">
        <v>102755064.59999996</v>
      </c>
      <c r="K15" s="79">
        <v>104931217.69000003</v>
      </c>
      <c r="L15" s="79">
        <v>110133510.54999995</v>
      </c>
      <c r="M15" s="79">
        <v>116004100.99999996</v>
      </c>
      <c r="N15" s="80">
        <v>123869740.84000002</v>
      </c>
      <c r="O15" s="80">
        <v>180955620.93000004</v>
      </c>
      <c r="P15" s="80">
        <v>108743337.23000005</v>
      </c>
      <c r="Q15" s="80">
        <v>104218384.17999999</v>
      </c>
      <c r="R15" s="80">
        <v>101907166.12000002</v>
      </c>
      <c r="S15" s="80">
        <v>132472026.78999998</v>
      </c>
      <c r="T15" s="80">
        <v>108851932.85999997</v>
      </c>
      <c r="U15" s="80">
        <v>85660194.259999961</v>
      </c>
      <c r="V15" s="80">
        <v>91123696.199999943</v>
      </c>
      <c r="W15" s="80">
        <v>105110963.44000001</v>
      </c>
      <c r="X15" s="80">
        <v>90020956.690000042</v>
      </c>
      <c r="Y15" s="80">
        <v>59021357.890000015</v>
      </c>
      <c r="Z15" s="80"/>
      <c r="AA15" s="80"/>
      <c r="AB15" s="80"/>
      <c r="AC15" s="90">
        <f t="shared" si="0"/>
        <v>878386678.42999995</v>
      </c>
    </row>
    <row r="16" spans="1:29" ht="11.45" customHeight="1" x14ac:dyDescent="0.25">
      <c r="A16" s="76" t="s">
        <v>2</v>
      </c>
      <c r="B16" s="76"/>
      <c r="C16" s="81">
        <f t="shared" ref="C16:Y16" si="3">SUM(C13:C15)</f>
        <v>1510874692.4400055</v>
      </c>
      <c r="D16" s="81">
        <f t="shared" si="3"/>
        <v>1175020939.4099569</v>
      </c>
      <c r="E16" s="81">
        <f t="shared" si="3"/>
        <v>1122013970.7099981</v>
      </c>
      <c r="F16" s="81">
        <f t="shared" si="3"/>
        <v>1510649784.0699182</v>
      </c>
      <c r="G16" s="81">
        <f t="shared" si="3"/>
        <v>1344994791.3199594</v>
      </c>
      <c r="H16" s="81">
        <f t="shared" si="3"/>
        <v>1236943742.6600158</v>
      </c>
      <c r="I16" s="81">
        <f t="shared" si="3"/>
        <v>1122013970.7099981</v>
      </c>
      <c r="J16" s="81">
        <f t="shared" si="3"/>
        <v>1115894487.5899663</v>
      </c>
      <c r="K16" s="82">
        <f t="shared" si="3"/>
        <v>1311061313.6399722</v>
      </c>
      <c r="L16" s="82">
        <f t="shared" si="3"/>
        <v>1175647601.7799602</v>
      </c>
      <c r="M16" s="82">
        <f t="shared" si="3"/>
        <v>1231655358.9099958</v>
      </c>
      <c r="N16" s="82">
        <f t="shared" si="3"/>
        <v>1326972705.9399922</v>
      </c>
      <c r="O16" s="82">
        <f t="shared" si="3"/>
        <v>1357020422.5999775</v>
      </c>
      <c r="P16" s="82">
        <f t="shared" si="3"/>
        <v>1263626311.2999849</v>
      </c>
      <c r="Q16" s="82">
        <f t="shared" si="3"/>
        <v>1242714425.2500286</v>
      </c>
      <c r="R16" s="82">
        <f t="shared" si="3"/>
        <v>1295334989.9399924</v>
      </c>
      <c r="S16" s="82">
        <f t="shared" si="3"/>
        <v>1437360180.3100169</v>
      </c>
      <c r="T16" s="82">
        <f t="shared" si="3"/>
        <v>1313096944.8300107</v>
      </c>
      <c r="U16" s="82">
        <f t="shared" si="3"/>
        <v>1152393589.5400367</v>
      </c>
      <c r="V16" s="82">
        <f t="shared" si="3"/>
        <v>1266686176.5700319</v>
      </c>
      <c r="W16" s="82">
        <f t="shared" si="3"/>
        <v>1506387056.0599964</v>
      </c>
      <c r="X16" s="82">
        <f t="shared" si="3"/>
        <v>1618369912.3199387</v>
      </c>
      <c r="Y16" s="82">
        <f t="shared" si="3"/>
        <v>1606250430.2899597</v>
      </c>
      <c r="Z16" s="82"/>
      <c r="AA16" s="82"/>
      <c r="AB16" s="82"/>
      <c r="AC16" s="101">
        <f t="shared" si="0"/>
        <v>12438593705.11001</v>
      </c>
    </row>
    <row r="17" spans="1:29" ht="11.45" customHeight="1" x14ac:dyDescent="0.25">
      <c r="A17" s="73" t="s">
        <v>12</v>
      </c>
      <c r="B17" s="73" t="s">
        <v>27</v>
      </c>
      <c r="C17" s="78">
        <v>623714676.65000665</v>
      </c>
      <c r="D17" s="78">
        <v>593294017.90999269</v>
      </c>
      <c r="E17" s="78">
        <v>684552258.08005643</v>
      </c>
      <c r="F17" s="78">
        <v>614267411.6099813</v>
      </c>
      <c r="G17" s="78">
        <v>610568471.22998261</v>
      </c>
      <c r="H17" s="78">
        <v>647534299.24999392</v>
      </c>
      <c r="I17" s="78">
        <v>550142779.27999055</v>
      </c>
      <c r="J17" s="78">
        <v>629103834.21998823</v>
      </c>
      <c r="K17" s="79">
        <v>764002483.92997313</v>
      </c>
      <c r="L17" s="79">
        <v>655640760.44997966</v>
      </c>
      <c r="M17" s="79">
        <v>647457157.6600014</v>
      </c>
      <c r="N17" s="80">
        <v>679550257.14001274</v>
      </c>
      <c r="O17" s="80">
        <v>689446039.56001759</v>
      </c>
      <c r="P17" s="80">
        <v>669611716.6400162</v>
      </c>
      <c r="Q17" s="80">
        <v>684096358.85001493</v>
      </c>
      <c r="R17" s="80">
        <v>656360605.360008</v>
      </c>
      <c r="S17" s="80">
        <v>667005843.37001109</v>
      </c>
      <c r="T17" s="80">
        <v>621746331.59999764</v>
      </c>
      <c r="U17" s="80">
        <v>562584226.43001223</v>
      </c>
      <c r="V17" s="80">
        <v>661884161.59003139</v>
      </c>
      <c r="W17" s="80">
        <v>743224047.70999289</v>
      </c>
      <c r="X17" s="80">
        <v>799936112.79998827</v>
      </c>
      <c r="Y17" s="80">
        <v>754992339.99001431</v>
      </c>
      <c r="Z17" s="80"/>
      <c r="AA17" s="80"/>
      <c r="AB17" s="80"/>
      <c r="AC17" s="90">
        <f t="shared" si="0"/>
        <v>6151830027.7000704</v>
      </c>
    </row>
    <row r="18" spans="1:29" ht="11.45" customHeight="1" x14ac:dyDescent="0.25">
      <c r="A18" s="73" t="s">
        <v>13</v>
      </c>
      <c r="B18" s="73" t="s">
        <v>28</v>
      </c>
      <c r="C18" s="78">
        <v>108645574.93000002</v>
      </c>
      <c r="D18" s="78">
        <v>102665767.80000006</v>
      </c>
      <c r="E18" s="78">
        <v>95423369.389999986</v>
      </c>
      <c r="F18" s="78">
        <v>168277762.65000007</v>
      </c>
      <c r="G18" s="78">
        <v>163740310.15000007</v>
      </c>
      <c r="H18" s="78">
        <v>142867408.02000004</v>
      </c>
      <c r="I18" s="78">
        <v>128984247.46999998</v>
      </c>
      <c r="J18" s="78">
        <v>122765813.70999984</v>
      </c>
      <c r="K18" s="79">
        <v>151626408.44999996</v>
      </c>
      <c r="L18" s="79">
        <v>155139824.69999987</v>
      </c>
      <c r="M18" s="79">
        <v>167235790.81000009</v>
      </c>
      <c r="N18" s="80">
        <v>153576514.22000003</v>
      </c>
      <c r="O18" s="80">
        <v>171729562.81</v>
      </c>
      <c r="P18" s="80">
        <v>177074341.76000008</v>
      </c>
      <c r="Q18" s="80">
        <v>177895144.81999987</v>
      </c>
      <c r="R18" s="80">
        <v>161596112.92000014</v>
      </c>
      <c r="S18" s="80">
        <v>150855964.67999992</v>
      </c>
      <c r="T18" s="80">
        <v>130272870.37999991</v>
      </c>
      <c r="U18" s="80">
        <v>145978416.07000005</v>
      </c>
      <c r="V18" s="80">
        <v>92163794.329999924</v>
      </c>
      <c r="W18" s="80">
        <v>124409678.69999997</v>
      </c>
      <c r="X18" s="80">
        <v>125039534.61999997</v>
      </c>
      <c r="Y18" s="80">
        <v>129705055.08000013</v>
      </c>
      <c r="Z18" s="80"/>
      <c r="AA18" s="80"/>
      <c r="AB18" s="80"/>
      <c r="AC18" s="90">
        <f t="shared" si="0"/>
        <v>1237916571.5999999</v>
      </c>
    </row>
    <row r="19" spans="1:29" ht="11.45" customHeight="1" x14ac:dyDescent="0.25">
      <c r="A19" s="73" t="s">
        <v>14</v>
      </c>
      <c r="B19" s="73" t="s">
        <v>29</v>
      </c>
      <c r="C19" s="78">
        <v>52345992.289999992</v>
      </c>
      <c r="D19" s="78">
        <v>51977266.140000008</v>
      </c>
      <c r="E19" s="78">
        <v>47205310.270000003</v>
      </c>
      <c r="F19" s="78">
        <v>72294177.789999992</v>
      </c>
      <c r="G19" s="78">
        <v>48684951.469999999</v>
      </c>
      <c r="H19" s="78">
        <v>39860763.950000003</v>
      </c>
      <c r="I19" s="78">
        <v>31491155.700000003</v>
      </c>
      <c r="J19" s="78">
        <v>27638173.719999999</v>
      </c>
      <c r="K19" s="79">
        <v>32807181.190000001</v>
      </c>
      <c r="L19" s="79">
        <v>35506677.769999996</v>
      </c>
      <c r="M19" s="79">
        <v>33552646.22000001</v>
      </c>
      <c r="N19" s="80">
        <v>33921024.269999988</v>
      </c>
      <c r="O19" s="80">
        <v>46231499.209999986</v>
      </c>
      <c r="P19" s="80">
        <v>32788207.419999994</v>
      </c>
      <c r="Q19" s="80">
        <v>33595667.250000007</v>
      </c>
      <c r="R19" s="80">
        <v>34694244.909999996</v>
      </c>
      <c r="S19" s="80">
        <v>34637412.340000004</v>
      </c>
      <c r="T19" s="80">
        <v>32896550.509999994</v>
      </c>
      <c r="U19" s="80">
        <v>23522906.559999995</v>
      </c>
      <c r="V19" s="80">
        <v>16636912.580000002</v>
      </c>
      <c r="W19" s="80">
        <v>20240709.629999999</v>
      </c>
      <c r="X19" s="80">
        <v>20917912.699999996</v>
      </c>
      <c r="Y19" s="80">
        <v>22716458.18</v>
      </c>
      <c r="Z19" s="80"/>
      <c r="AA19" s="80"/>
      <c r="AB19" s="80"/>
      <c r="AC19" s="90">
        <f t="shared" si="0"/>
        <v>239858774.66</v>
      </c>
    </row>
    <row r="20" spans="1:29" ht="11.45" customHeight="1" x14ac:dyDescent="0.25">
      <c r="A20" s="76" t="s">
        <v>2</v>
      </c>
      <c r="B20" s="76"/>
      <c r="C20" s="81">
        <f t="shared" ref="C20:Y20" si="4">SUM(C17:C19)</f>
        <v>784706243.87000668</v>
      </c>
      <c r="D20" s="81">
        <f t="shared" si="4"/>
        <v>747937051.84999275</v>
      </c>
      <c r="E20" s="81">
        <f t="shared" si="4"/>
        <v>827180937.7400564</v>
      </c>
      <c r="F20" s="81">
        <f t="shared" si="4"/>
        <v>854839352.04998136</v>
      </c>
      <c r="G20" s="81">
        <f t="shared" si="4"/>
        <v>822993732.84998274</v>
      </c>
      <c r="H20" s="81">
        <f t="shared" si="4"/>
        <v>830262471.21999407</v>
      </c>
      <c r="I20" s="81">
        <f t="shared" si="4"/>
        <v>710618182.44999063</v>
      </c>
      <c r="J20" s="81">
        <f t="shared" si="4"/>
        <v>779507821.64998806</v>
      </c>
      <c r="K20" s="82">
        <f t="shared" si="4"/>
        <v>948436073.56997311</v>
      </c>
      <c r="L20" s="82">
        <f t="shared" si="4"/>
        <v>846287262.91997957</v>
      </c>
      <c r="M20" s="82">
        <f t="shared" si="4"/>
        <v>848245594.69000149</v>
      </c>
      <c r="N20" s="82">
        <f t="shared" si="4"/>
        <v>867047795.63001275</v>
      </c>
      <c r="O20" s="82">
        <f t="shared" si="4"/>
        <v>907407101.58001757</v>
      </c>
      <c r="P20" s="82">
        <f t="shared" si="4"/>
        <v>879474265.82001626</v>
      </c>
      <c r="Q20" s="82">
        <f t="shared" si="4"/>
        <v>895587170.92001486</v>
      </c>
      <c r="R20" s="82">
        <f t="shared" si="4"/>
        <v>852650963.19000804</v>
      </c>
      <c r="S20" s="82">
        <f t="shared" si="4"/>
        <v>852499220.39001107</v>
      </c>
      <c r="T20" s="82">
        <f t="shared" si="4"/>
        <v>784915752.48999751</v>
      </c>
      <c r="U20" s="82">
        <f t="shared" si="4"/>
        <v>732085549.06001222</v>
      </c>
      <c r="V20" s="82">
        <f t="shared" si="4"/>
        <v>770684868.50003135</v>
      </c>
      <c r="W20" s="82">
        <f t="shared" si="4"/>
        <v>887874436.03999281</v>
      </c>
      <c r="X20" s="82">
        <f t="shared" si="4"/>
        <v>945893560.11998832</v>
      </c>
      <c r="Y20" s="82">
        <f t="shared" si="4"/>
        <v>907413853.25001442</v>
      </c>
      <c r="Z20" s="82"/>
      <c r="AA20" s="82"/>
      <c r="AB20" s="82"/>
      <c r="AC20" s="101">
        <f t="shared" si="0"/>
        <v>7629605373.9600716</v>
      </c>
    </row>
    <row r="21" spans="1:29" ht="11.45" customHeight="1" x14ac:dyDescent="0.25">
      <c r="A21" s="73" t="s">
        <v>15</v>
      </c>
      <c r="B21" s="73" t="s">
        <v>30</v>
      </c>
      <c r="C21" s="78">
        <v>1163390837.0600305</v>
      </c>
      <c r="D21" s="78">
        <v>1170671112.7199869</v>
      </c>
      <c r="E21" s="78">
        <v>1395001156.3598468</v>
      </c>
      <c r="F21" s="78">
        <v>1202028370.3298383</v>
      </c>
      <c r="G21" s="78">
        <v>1338826106.3499622</v>
      </c>
      <c r="H21" s="78">
        <v>1383153922.9100046</v>
      </c>
      <c r="I21" s="78">
        <v>1332184723.5199249</v>
      </c>
      <c r="J21" s="78">
        <v>1266373670.7700088</v>
      </c>
      <c r="K21" s="79">
        <v>1390871140.7299228</v>
      </c>
      <c r="L21" s="79">
        <v>1349033752.6199379</v>
      </c>
      <c r="M21" s="79">
        <v>1402113007.2800059</v>
      </c>
      <c r="N21" s="80">
        <v>1424934824.1099763</v>
      </c>
      <c r="O21" s="80">
        <v>1446358471.0199389</v>
      </c>
      <c r="P21" s="80">
        <v>1433320924.5400987</v>
      </c>
      <c r="Q21" s="80">
        <v>1429975218.4600194</v>
      </c>
      <c r="R21" s="80">
        <v>1585255854.2999816</v>
      </c>
      <c r="S21" s="80">
        <v>1593084035.4298556</v>
      </c>
      <c r="T21" s="80">
        <v>1598867540.3699985</v>
      </c>
      <c r="U21" s="80">
        <v>1413446078.360007</v>
      </c>
      <c r="V21" s="80">
        <v>1488270512.1899951</v>
      </c>
      <c r="W21" s="80">
        <v>1623995769.6800013</v>
      </c>
      <c r="X21" s="80">
        <v>2124271119.9300876</v>
      </c>
      <c r="Y21" s="80">
        <v>2039105256.8400736</v>
      </c>
      <c r="Z21" s="80"/>
      <c r="AA21" s="80"/>
      <c r="AB21" s="80"/>
      <c r="AC21" s="90">
        <f t="shared" si="0"/>
        <v>14896271385.56002</v>
      </c>
    </row>
    <row r="22" spans="1:29" ht="11.45" customHeight="1" x14ac:dyDescent="0.25">
      <c r="A22" s="73" t="s">
        <v>16</v>
      </c>
      <c r="B22" s="73" t="s">
        <v>31</v>
      </c>
      <c r="C22" s="78">
        <v>97565764.670000002</v>
      </c>
      <c r="D22" s="78">
        <v>82800692.480000004</v>
      </c>
      <c r="E22" s="78">
        <v>73150142.25999999</v>
      </c>
      <c r="F22" s="78">
        <v>67466635.920000002</v>
      </c>
      <c r="G22" s="78">
        <v>85294067.439999938</v>
      </c>
      <c r="H22" s="78">
        <v>82308914.919999957</v>
      </c>
      <c r="I22" s="78">
        <v>71074213.610000044</v>
      </c>
      <c r="J22" s="78">
        <v>79210186.859999985</v>
      </c>
      <c r="K22" s="79">
        <v>84348482.150000036</v>
      </c>
      <c r="L22" s="79">
        <v>71395684.139999986</v>
      </c>
      <c r="M22" s="79">
        <v>82142757.649999991</v>
      </c>
      <c r="N22" s="80">
        <v>83548262.059999987</v>
      </c>
      <c r="O22" s="80">
        <v>106235746.59999995</v>
      </c>
      <c r="P22" s="80">
        <v>86392225.030000046</v>
      </c>
      <c r="Q22" s="80">
        <v>88863498.770000011</v>
      </c>
      <c r="R22" s="80">
        <v>97737988.829999894</v>
      </c>
      <c r="S22" s="80">
        <v>112588596.48999994</v>
      </c>
      <c r="T22" s="80">
        <v>104117331.22999999</v>
      </c>
      <c r="U22" s="80">
        <v>79479742.780000031</v>
      </c>
      <c r="V22" s="80">
        <v>88558594.050000072</v>
      </c>
      <c r="W22" s="80">
        <v>95753448.349999964</v>
      </c>
      <c r="X22" s="80">
        <v>96470602.309999958</v>
      </c>
      <c r="Y22" s="80">
        <v>120708669.07999997</v>
      </c>
      <c r="Z22" s="80"/>
      <c r="AA22" s="80"/>
      <c r="AB22" s="80"/>
      <c r="AC22" s="90">
        <f t="shared" si="0"/>
        <v>884278471.88999963</v>
      </c>
    </row>
    <row r="23" spans="1:29" ht="11.45" customHeight="1" x14ac:dyDescent="0.25">
      <c r="A23" s="73" t="s">
        <v>17</v>
      </c>
      <c r="B23" s="73" t="s">
        <v>32</v>
      </c>
      <c r="C23" s="78">
        <v>44821796.460000016</v>
      </c>
      <c r="D23" s="78">
        <v>39334569.890000023</v>
      </c>
      <c r="E23" s="78">
        <v>67191201.699999988</v>
      </c>
      <c r="F23" s="78">
        <v>38777522.649999984</v>
      </c>
      <c r="G23" s="78">
        <v>42472146.359999977</v>
      </c>
      <c r="H23" s="78">
        <v>42383977.270000011</v>
      </c>
      <c r="I23" s="78">
        <v>36182906.490000002</v>
      </c>
      <c r="J23" s="78">
        <v>38017404.649999999</v>
      </c>
      <c r="K23" s="79">
        <v>41947671.179999992</v>
      </c>
      <c r="L23" s="79">
        <v>30823741.98</v>
      </c>
      <c r="M23" s="79">
        <v>28949863.98</v>
      </c>
      <c r="N23" s="80">
        <v>39484361.039999999</v>
      </c>
      <c r="O23" s="80">
        <v>62159572.919999987</v>
      </c>
      <c r="P23" s="80">
        <v>39615377.730000012</v>
      </c>
      <c r="Q23" s="80">
        <v>41291070.020000003</v>
      </c>
      <c r="R23" s="80">
        <v>45837421.670000009</v>
      </c>
      <c r="S23" s="80">
        <v>48013784.470000006</v>
      </c>
      <c r="T23" s="80">
        <v>44594722.190000005</v>
      </c>
      <c r="U23" s="80">
        <v>46136297.309999987</v>
      </c>
      <c r="V23" s="80">
        <v>45093169.020000011</v>
      </c>
      <c r="W23" s="80">
        <v>43103515.989999965</v>
      </c>
      <c r="X23" s="80">
        <v>52288066.119999982</v>
      </c>
      <c r="Y23" s="80">
        <v>55431906.950000003</v>
      </c>
      <c r="Z23" s="80"/>
      <c r="AA23" s="80"/>
      <c r="AB23" s="80"/>
      <c r="AC23" s="90">
        <f t="shared" si="0"/>
        <v>421789953.74000001</v>
      </c>
    </row>
    <row r="24" spans="1:29" ht="11.45" customHeight="1" x14ac:dyDescent="0.25">
      <c r="A24" s="76" t="s">
        <v>2</v>
      </c>
      <c r="B24" s="76"/>
      <c r="C24" s="81">
        <f t="shared" ref="C24:Y24" si="5">SUM(C21:C23)</f>
        <v>1305778398.1900306</v>
      </c>
      <c r="D24" s="81">
        <f t="shared" si="5"/>
        <v>1292806375.089987</v>
      </c>
      <c r="E24" s="81">
        <f t="shared" si="5"/>
        <v>1535342500.3198469</v>
      </c>
      <c r="F24" s="81">
        <f t="shared" si="5"/>
        <v>1308272528.8998384</v>
      </c>
      <c r="G24" s="81">
        <f t="shared" si="5"/>
        <v>1466592320.1499622</v>
      </c>
      <c r="H24" s="81">
        <f t="shared" si="5"/>
        <v>1507846815.1000047</v>
      </c>
      <c r="I24" s="81">
        <f t="shared" si="5"/>
        <v>1439441843.619925</v>
      </c>
      <c r="J24" s="81">
        <f t="shared" si="5"/>
        <v>1383601262.2800088</v>
      </c>
      <c r="K24" s="82">
        <f t="shared" si="5"/>
        <v>1517167294.0599229</v>
      </c>
      <c r="L24" s="82">
        <f t="shared" si="5"/>
        <v>1451253178.7399378</v>
      </c>
      <c r="M24" s="82">
        <f t="shared" si="5"/>
        <v>1513205628.910006</v>
      </c>
      <c r="N24" s="82">
        <f t="shared" si="5"/>
        <v>1547967447.2099762</v>
      </c>
      <c r="O24" s="82">
        <f t="shared" si="5"/>
        <v>1614753790.5399389</v>
      </c>
      <c r="P24" s="82">
        <f t="shared" si="5"/>
        <v>1559328527.3000987</v>
      </c>
      <c r="Q24" s="82">
        <f t="shared" si="5"/>
        <v>1560129787.2500193</v>
      </c>
      <c r="R24" s="82">
        <f t="shared" si="5"/>
        <v>1728831264.7999816</v>
      </c>
      <c r="S24" s="82">
        <f t="shared" si="5"/>
        <v>1753686416.3898556</v>
      </c>
      <c r="T24" s="82">
        <f t="shared" si="5"/>
        <v>1747579593.7899985</v>
      </c>
      <c r="U24" s="82">
        <f t="shared" si="5"/>
        <v>1539062118.450007</v>
      </c>
      <c r="V24" s="82">
        <f t="shared" si="5"/>
        <v>1621922275.259995</v>
      </c>
      <c r="W24" s="82">
        <f t="shared" si="5"/>
        <v>1762852734.0200012</v>
      </c>
      <c r="X24" s="82">
        <f t="shared" si="5"/>
        <v>2273029788.3600874</v>
      </c>
      <c r="Y24" s="82">
        <f t="shared" si="5"/>
        <v>2215245832.8700733</v>
      </c>
      <c r="Z24" s="82"/>
      <c r="AA24" s="82"/>
      <c r="AB24" s="82"/>
      <c r="AC24" s="101">
        <f t="shared" si="0"/>
        <v>16202339811.190016</v>
      </c>
    </row>
    <row r="25" spans="1:29" ht="11.45" customHeight="1" x14ac:dyDescent="0.25">
      <c r="A25" s="73" t="s">
        <v>18</v>
      </c>
      <c r="B25" s="73" t="s">
        <v>33</v>
      </c>
      <c r="C25" s="78">
        <v>296599418.55000514</v>
      </c>
      <c r="D25" s="78">
        <v>275948748.40000093</v>
      </c>
      <c r="E25" s="78">
        <v>326321307.9399941</v>
      </c>
      <c r="F25" s="78">
        <v>252797315.98002124</v>
      </c>
      <c r="G25" s="78">
        <v>272787375.98000157</v>
      </c>
      <c r="H25" s="78">
        <v>267717478.10999572</v>
      </c>
      <c r="I25" s="78">
        <v>255662745.58998623</v>
      </c>
      <c r="J25" s="78">
        <v>257649218.21999407</v>
      </c>
      <c r="K25" s="79">
        <v>293923869.71998441</v>
      </c>
      <c r="L25" s="79">
        <v>274023425.62998438</v>
      </c>
      <c r="M25" s="79">
        <v>259514497.88999301</v>
      </c>
      <c r="N25" s="80">
        <v>276920919.4299854</v>
      </c>
      <c r="O25" s="80">
        <v>280902255.65998644</v>
      </c>
      <c r="P25" s="80">
        <v>280501270.50999606</v>
      </c>
      <c r="Q25" s="80">
        <v>254139552.59000462</v>
      </c>
      <c r="R25" s="80">
        <v>267399101.81000155</v>
      </c>
      <c r="S25" s="80">
        <v>252718337.97000596</v>
      </c>
      <c r="T25" s="80">
        <v>251134816.5799998</v>
      </c>
      <c r="U25" s="80">
        <v>244972680.53000256</v>
      </c>
      <c r="V25" s="80">
        <v>278589735.88998419</v>
      </c>
      <c r="W25" s="80">
        <v>368198379.6800108</v>
      </c>
      <c r="X25" s="80">
        <v>351052761.78998363</v>
      </c>
      <c r="Y25" s="80">
        <v>362941472.789994</v>
      </c>
      <c r="Z25" s="80"/>
      <c r="AA25" s="80"/>
      <c r="AB25" s="80"/>
      <c r="AC25" s="90">
        <f t="shared" si="0"/>
        <v>2631146839.6299868</v>
      </c>
    </row>
    <row r="26" spans="1:29" ht="11.45" customHeight="1" x14ac:dyDescent="0.25">
      <c r="A26" s="73" t="s">
        <v>19</v>
      </c>
      <c r="B26" s="73" t="s">
        <v>34</v>
      </c>
      <c r="C26" s="78">
        <v>14716461.130000001</v>
      </c>
      <c r="D26" s="78">
        <v>8789660.0399999991</v>
      </c>
      <c r="E26" s="78">
        <v>6963002.7400000012</v>
      </c>
      <c r="F26" s="78">
        <v>8271944.6899999985</v>
      </c>
      <c r="G26" s="78">
        <v>10417753.460000001</v>
      </c>
      <c r="H26" s="78">
        <v>7993141.6499999976</v>
      </c>
      <c r="I26" s="78">
        <v>7428260.2700000014</v>
      </c>
      <c r="J26" s="78">
        <v>4112115.8000000003</v>
      </c>
      <c r="K26" s="79">
        <v>4711046.1900000004</v>
      </c>
      <c r="L26" s="79">
        <v>5557974.7200000016</v>
      </c>
      <c r="M26" s="79">
        <v>4879324.38</v>
      </c>
      <c r="N26" s="80">
        <v>5208579.3699999964</v>
      </c>
      <c r="O26" s="80">
        <v>5696808.0200000005</v>
      </c>
      <c r="P26" s="80">
        <v>5853679.21</v>
      </c>
      <c r="Q26" s="80">
        <v>6553570.1199999964</v>
      </c>
      <c r="R26" s="80">
        <v>5569616.6999999993</v>
      </c>
      <c r="S26" s="80">
        <v>5161201.34</v>
      </c>
      <c r="T26" s="80">
        <v>7250369.5100000007</v>
      </c>
      <c r="U26" s="80">
        <v>3950283.8000000012</v>
      </c>
      <c r="V26" s="80">
        <v>19278443.630000006</v>
      </c>
      <c r="W26" s="80">
        <v>2142637.6100000003</v>
      </c>
      <c r="X26" s="80">
        <v>7487037.3599999975</v>
      </c>
      <c r="Y26" s="80">
        <v>12014850.689999994</v>
      </c>
      <c r="Z26" s="80"/>
      <c r="AA26" s="80"/>
      <c r="AB26" s="80"/>
      <c r="AC26" s="90">
        <f t="shared" si="0"/>
        <v>69408010.760000005</v>
      </c>
    </row>
    <row r="27" spans="1:29" ht="11.45" customHeight="1" x14ac:dyDescent="0.25">
      <c r="A27" s="73" t="s">
        <v>20</v>
      </c>
      <c r="B27" s="73" t="s">
        <v>35</v>
      </c>
      <c r="C27" s="78">
        <v>4567138.12</v>
      </c>
      <c r="D27" s="78">
        <v>2243997.0100000002</v>
      </c>
      <c r="E27" s="78">
        <v>1677432.7</v>
      </c>
      <c r="F27" s="78">
        <v>2912295.7200000007</v>
      </c>
      <c r="G27" s="78">
        <v>2496489.85</v>
      </c>
      <c r="H27" s="78">
        <v>3687566.1</v>
      </c>
      <c r="I27" s="78">
        <v>2512604.4900000002</v>
      </c>
      <c r="J27" s="78">
        <v>2127832.4899999998</v>
      </c>
      <c r="K27" s="79">
        <v>4046642.61</v>
      </c>
      <c r="L27" s="79">
        <v>5409165.1300000008</v>
      </c>
      <c r="M27" s="79">
        <v>4257541.43</v>
      </c>
      <c r="N27" s="80">
        <v>5328778.75</v>
      </c>
      <c r="O27" s="80">
        <v>9209930.1999999993</v>
      </c>
      <c r="P27" s="80">
        <v>5371558.6900000004</v>
      </c>
      <c r="Q27" s="80">
        <v>5539878.54</v>
      </c>
      <c r="R27" s="80">
        <v>6566471.3800000008</v>
      </c>
      <c r="S27" s="80">
        <v>7927381.21</v>
      </c>
      <c r="T27" s="80">
        <v>11363028.280000001</v>
      </c>
      <c r="U27" s="80">
        <v>4046900.1799999997</v>
      </c>
      <c r="V27" s="80">
        <v>3838260.9799999995</v>
      </c>
      <c r="W27" s="80">
        <v>3609241.94</v>
      </c>
      <c r="X27" s="80">
        <v>2971272.4899999998</v>
      </c>
      <c r="Y27" s="80">
        <v>4728361.4000000004</v>
      </c>
      <c r="Z27" s="80"/>
      <c r="AA27" s="80"/>
      <c r="AB27" s="80"/>
      <c r="AC27" s="90">
        <f t="shared" si="0"/>
        <v>50590796.399999999</v>
      </c>
    </row>
    <row r="28" spans="1:29" ht="11.45" customHeight="1" x14ac:dyDescent="0.25">
      <c r="A28" s="76" t="s">
        <v>2</v>
      </c>
      <c r="B28" s="76"/>
      <c r="C28" s="81">
        <f t="shared" ref="C28:Y28" si="6">SUM(C25:C27)</f>
        <v>315883017.80000514</v>
      </c>
      <c r="D28" s="81">
        <f t="shared" si="6"/>
        <v>286982405.45000094</v>
      </c>
      <c r="E28" s="81">
        <f t="shared" si="6"/>
        <v>334961743.37999409</v>
      </c>
      <c r="F28" s="81">
        <f t="shared" si="6"/>
        <v>263981556.39002123</v>
      </c>
      <c r="G28" s="81">
        <f t="shared" si="6"/>
        <v>285701619.29000157</v>
      </c>
      <c r="H28" s="81">
        <f t="shared" si="6"/>
        <v>279398185.85999572</v>
      </c>
      <c r="I28" s="81">
        <f t="shared" si="6"/>
        <v>265603610.34998626</v>
      </c>
      <c r="J28" s="81">
        <f t="shared" si="6"/>
        <v>263889166.50999409</v>
      </c>
      <c r="K28" s="82">
        <f t="shared" si="6"/>
        <v>302681558.51998442</v>
      </c>
      <c r="L28" s="82">
        <f t="shared" si="6"/>
        <v>284990565.4799844</v>
      </c>
      <c r="M28" s="82">
        <f t="shared" si="6"/>
        <v>268651363.69999301</v>
      </c>
      <c r="N28" s="82">
        <f t="shared" si="6"/>
        <v>287458277.54998541</v>
      </c>
      <c r="O28" s="82">
        <f t="shared" si="6"/>
        <v>295808993.87998641</v>
      </c>
      <c r="P28" s="83">
        <f t="shared" si="6"/>
        <v>291726508.40999603</v>
      </c>
      <c r="Q28" s="83">
        <f t="shared" si="6"/>
        <v>266233001.25000462</v>
      </c>
      <c r="R28" s="83">
        <f t="shared" si="6"/>
        <v>279535189.89000154</v>
      </c>
      <c r="S28" s="83">
        <f t="shared" si="6"/>
        <v>265806920.52000597</v>
      </c>
      <c r="T28" s="83">
        <f t="shared" si="6"/>
        <v>269748214.36999977</v>
      </c>
      <c r="U28" s="83">
        <f t="shared" si="6"/>
        <v>252969864.51000258</v>
      </c>
      <c r="V28" s="83">
        <f t="shared" si="6"/>
        <v>301706440.4999842</v>
      </c>
      <c r="W28" s="83">
        <f t="shared" si="6"/>
        <v>373950259.23001081</v>
      </c>
      <c r="X28" s="83">
        <f t="shared" si="6"/>
        <v>361511071.63998365</v>
      </c>
      <c r="Y28" s="83">
        <f t="shared" si="6"/>
        <v>379684684.87999398</v>
      </c>
      <c r="Z28" s="83"/>
      <c r="AA28" s="83"/>
      <c r="AB28" s="83"/>
      <c r="AC28" s="101">
        <f t="shared" si="0"/>
        <v>2751145646.7899871</v>
      </c>
    </row>
    <row r="29" spans="1:29" ht="11.45" customHeight="1" x14ac:dyDescent="0.25">
      <c r="A29" s="85" t="s">
        <v>4</v>
      </c>
      <c r="B29" s="85"/>
      <c r="C29" s="81">
        <f t="shared" ref="C29:Y29" si="7">C7+C12+C16+C20+C24+C28</f>
        <v>10785122513.850021</v>
      </c>
      <c r="D29" s="81">
        <f t="shared" si="7"/>
        <v>10721971107.139914</v>
      </c>
      <c r="E29" s="81">
        <f t="shared" si="7"/>
        <v>10737236998.409903</v>
      </c>
      <c r="F29" s="81">
        <f t="shared" si="7"/>
        <v>11313250777.319761</v>
      </c>
      <c r="G29" s="81">
        <f t="shared" si="7"/>
        <v>11776100467.389893</v>
      </c>
      <c r="H29" s="81">
        <f t="shared" si="7"/>
        <v>11468934188.209972</v>
      </c>
      <c r="I29" s="81">
        <f t="shared" si="7"/>
        <v>10477456729.639957</v>
      </c>
      <c r="J29" s="81">
        <f t="shared" si="7"/>
        <v>10324503714.589994</v>
      </c>
      <c r="K29" s="82">
        <f t="shared" si="7"/>
        <v>11452101653.549944</v>
      </c>
      <c r="L29" s="82">
        <f t="shared" si="7"/>
        <v>11076233168.849869</v>
      </c>
      <c r="M29" s="82">
        <f t="shared" si="7"/>
        <v>11733379779.119993</v>
      </c>
      <c r="N29" s="84">
        <f t="shared" si="7"/>
        <v>12270873466.129921</v>
      </c>
      <c r="O29" s="84">
        <f t="shared" si="7"/>
        <v>12993931162.229855</v>
      </c>
      <c r="P29" s="84">
        <f t="shared" si="7"/>
        <v>12155427901.310026</v>
      </c>
      <c r="Q29" s="84">
        <f t="shared" si="7"/>
        <v>11908919790.29006</v>
      </c>
      <c r="R29" s="84">
        <f t="shared" si="7"/>
        <v>12132994990.239992</v>
      </c>
      <c r="S29" s="84">
        <f t="shared" si="7"/>
        <v>12452192885.919888</v>
      </c>
      <c r="T29" s="84">
        <f t="shared" si="7"/>
        <v>11890112726.630035</v>
      </c>
      <c r="U29" s="84">
        <f t="shared" si="7"/>
        <v>10891850740.500027</v>
      </c>
      <c r="V29" s="84">
        <f t="shared" si="7"/>
        <v>11035550268.610067</v>
      </c>
      <c r="W29" s="84">
        <f t="shared" si="7"/>
        <v>12455374370.10998</v>
      </c>
      <c r="X29" s="84">
        <f t="shared" si="7"/>
        <v>13252587161.519947</v>
      </c>
      <c r="Y29" s="84">
        <f t="shared" si="7"/>
        <v>13564943662.989983</v>
      </c>
      <c r="Z29" s="84"/>
      <c r="AA29" s="84"/>
      <c r="AB29" s="84"/>
      <c r="AC29" s="101">
        <f t="shared" si="0"/>
        <v>109584526596.80997</v>
      </c>
    </row>
    <row r="30" spans="1:29" s="44" customFormat="1" ht="11.45" customHeight="1" x14ac:dyDescent="0.25">
      <c r="A30" s="51"/>
      <c r="B30" s="51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</row>
    <row r="32" spans="1:29" ht="11.45" customHeight="1" x14ac:dyDescent="0.25">
      <c r="A32" s="223" t="s">
        <v>90</v>
      </c>
      <c r="B32" s="224"/>
      <c r="C32" s="72" t="s">
        <v>89</v>
      </c>
      <c r="D32" s="72" t="s">
        <v>89</v>
      </c>
      <c r="E32" s="72" t="s">
        <v>89</v>
      </c>
      <c r="F32" s="72" t="s">
        <v>89</v>
      </c>
      <c r="G32" s="72" t="s">
        <v>89</v>
      </c>
      <c r="H32" s="72" t="s">
        <v>89</v>
      </c>
      <c r="I32" s="72" t="s">
        <v>89</v>
      </c>
      <c r="J32" s="72" t="s">
        <v>89</v>
      </c>
      <c r="K32" s="72" t="s">
        <v>89</v>
      </c>
      <c r="L32" s="72" t="s">
        <v>89</v>
      </c>
      <c r="M32" s="72" t="s">
        <v>89</v>
      </c>
      <c r="N32" s="72" t="s">
        <v>89</v>
      </c>
      <c r="O32" s="72" t="s">
        <v>89</v>
      </c>
      <c r="P32" s="72" t="s">
        <v>89</v>
      </c>
      <c r="Q32" s="72" t="s">
        <v>89</v>
      </c>
      <c r="R32" s="72" t="s">
        <v>89</v>
      </c>
      <c r="S32" s="72" t="s">
        <v>89</v>
      </c>
      <c r="T32" s="72" t="s">
        <v>89</v>
      </c>
      <c r="U32" s="72" t="s">
        <v>89</v>
      </c>
      <c r="V32" s="72" t="s">
        <v>89</v>
      </c>
      <c r="W32" s="72" t="s">
        <v>89</v>
      </c>
      <c r="X32" s="72" t="s">
        <v>89</v>
      </c>
      <c r="Y32" s="72" t="s">
        <v>89</v>
      </c>
      <c r="Z32" s="72" t="s">
        <v>89</v>
      </c>
      <c r="AA32" s="72" t="s">
        <v>89</v>
      </c>
      <c r="AB32" s="72" t="s">
        <v>89</v>
      </c>
      <c r="AC32" s="72" t="s">
        <v>89</v>
      </c>
    </row>
    <row r="33" spans="1:29" ht="11.45" customHeight="1" x14ac:dyDescent="0.25">
      <c r="A33" s="99" t="s">
        <v>37</v>
      </c>
      <c r="B33" s="99" t="s">
        <v>36</v>
      </c>
      <c r="C33" s="75">
        <v>44136</v>
      </c>
      <c r="D33" s="75">
        <v>44166</v>
      </c>
      <c r="E33" s="75">
        <v>44197</v>
      </c>
      <c r="F33" s="75">
        <v>44228</v>
      </c>
      <c r="G33" s="75">
        <v>44256</v>
      </c>
      <c r="H33" s="75">
        <v>44287</v>
      </c>
      <c r="I33" s="75">
        <v>44317</v>
      </c>
      <c r="J33" s="75">
        <v>44348</v>
      </c>
      <c r="K33" s="75">
        <v>44378</v>
      </c>
      <c r="L33" s="75">
        <v>44409</v>
      </c>
      <c r="M33" s="75">
        <v>44440</v>
      </c>
      <c r="N33" s="75">
        <v>44470</v>
      </c>
      <c r="O33" s="75">
        <v>44501</v>
      </c>
      <c r="P33" s="75">
        <v>44531</v>
      </c>
      <c r="Q33" s="75">
        <v>44562</v>
      </c>
      <c r="R33" s="75">
        <v>44593</v>
      </c>
      <c r="S33" s="75">
        <v>44621</v>
      </c>
      <c r="T33" s="75">
        <v>44652</v>
      </c>
      <c r="U33" s="75">
        <v>44682</v>
      </c>
      <c r="V33" s="75">
        <v>44713</v>
      </c>
      <c r="W33" s="75">
        <v>44743</v>
      </c>
      <c r="X33" s="75">
        <v>44774</v>
      </c>
      <c r="Y33" s="75">
        <v>44805</v>
      </c>
      <c r="Z33" s="75">
        <v>44835</v>
      </c>
      <c r="AA33" s="75">
        <v>44866</v>
      </c>
      <c r="AB33" s="75">
        <v>44896</v>
      </c>
      <c r="AC33" s="98">
        <f>AC2</f>
        <v>2022</v>
      </c>
    </row>
    <row r="34" spans="1:29" ht="11.45" customHeight="1" x14ac:dyDescent="0.25">
      <c r="A34" s="49" t="s">
        <v>3</v>
      </c>
      <c r="B34" s="49" t="s">
        <v>3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>
        <v>330347.5</v>
      </c>
      <c r="N34" s="93">
        <v>238791.89999999982</v>
      </c>
      <c r="O34" s="93">
        <v>347676.50000000052</v>
      </c>
      <c r="P34" s="93">
        <v>103372</v>
      </c>
      <c r="Q34" s="93">
        <v>333503.70000000019</v>
      </c>
      <c r="R34" s="93">
        <v>329650.90000000002</v>
      </c>
      <c r="S34" s="93">
        <v>239724.99999999971</v>
      </c>
      <c r="T34" s="93">
        <v>230948.70000000016</v>
      </c>
      <c r="U34" s="93">
        <v>384032.99999999965</v>
      </c>
      <c r="V34" s="93">
        <v>485646.30000000069</v>
      </c>
      <c r="W34" s="93">
        <v>401340.5</v>
      </c>
      <c r="X34" s="93">
        <v>396202</v>
      </c>
      <c r="Y34" s="93">
        <v>380519.9</v>
      </c>
      <c r="Z34" s="93"/>
      <c r="AA34" s="93"/>
      <c r="AB34" s="93"/>
      <c r="AC34" s="91">
        <f t="shared" ref="AC34:AC56" si="8">IF(AC$2=2020,SUM(C34:D34),IF(AC$2=2021,SUM(E34:P34),IF(AC$2=2022,SUM(Q34:AB34))))</f>
        <v>3181570.0000000005</v>
      </c>
    </row>
    <row r="35" spans="1:29" ht="11.45" customHeight="1" x14ac:dyDescent="0.25">
      <c r="A35" s="97" t="s">
        <v>2</v>
      </c>
      <c r="B35" s="97"/>
      <c r="C35" s="94">
        <f>C34</f>
        <v>0</v>
      </c>
      <c r="D35" s="94">
        <f t="shared" ref="D35:X35" si="9">D34</f>
        <v>0</v>
      </c>
      <c r="E35" s="94">
        <f t="shared" si="9"/>
        <v>0</v>
      </c>
      <c r="F35" s="94">
        <f t="shared" si="9"/>
        <v>0</v>
      </c>
      <c r="G35" s="94">
        <f t="shared" si="9"/>
        <v>0</v>
      </c>
      <c r="H35" s="94">
        <f t="shared" si="9"/>
        <v>0</v>
      </c>
      <c r="I35" s="94">
        <f t="shared" si="9"/>
        <v>0</v>
      </c>
      <c r="J35" s="94">
        <f t="shared" si="9"/>
        <v>0</v>
      </c>
      <c r="K35" s="94">
        <f t="shared" si="9"/>
        <v>0</v>
      </c>
      <c r="L35" s="94">
        <f t="shared" si="9"/>
        <v>0</v>
      </c>
      <c r="M35" s="94">
        <f t="shared" si="9"/>
        <v>330347.5</v>
      </c>
      <c r="N35" s="95">
        <f t="shared" si="9"/>
        <v>238791.89999999982</v>
      </c>
      <c r="O35" s="95">
        <f t="shared" si="9"/>
        <v>347676.50000000052</v>
      </c>
      <c r="P35" s="95">
        <f t="shared" si="9"/>
        <v>103372</v>
      </c>
      <c r="Q35" s="95">
        <f t="shared" si="9"/>
        <v>333503.70000000019</v>
      </c>
      <c r="R35" s="95">
        <f t="shared" si="9"/>
        <v>329650.90000000002</v>
      </c>
      <c r="S35" s="95">
        <f t="shared" si="9"/>
        <v>239724.99999999971</v>
      </c>
      <c r="T35" s="95">
        <f t="shared" si="9"/>
        <v>230948.70000000016</v>
      </c>
      <c r="U35" s="95">
        <f t="shared" si="9"/>
        <v>384032.99999999965</v>
      </c>
      <c r="V35" s="95">
        <f t="shared" si="9"/>
        <v>485646.30000000069</v>
      </c>
      <c r="W35" s="95">
        <f t="shared" si="9"/>
        <v>401340.5</v>
      </c>
      <c r="X35" s="95">
        <f t="shared" si="9"/>
        <v>396202</v>
      </c>
      <c r="Y35" s="95">
        <v>380519.9</v>
      </c>
      <c r="Z35" s="95"/>
      <c r="AA35" s="95"/>
      <c r="AB35" s="95"/>
      <c r="AC35" s="91">
        <f t="shared" si="8"/>
        <v>3181570.0000000005</v>
      </c>
    </row>
    <row r="36" spans="1:29" ht="11.45" customHeight="1" x14ac:dyDescent="0.25">
      <c r="A36" s="49" t="s">
        <v>6</v>
      </c>
      <c r="B36" s="49" t="s">
        <v>21</v>
      </c>
      <c r="C36" s="92">
        <v>599228837.16007304</v>
      </c>
      <c r="D36" s="92">
        <v>564108482.49007225</v>
      </c>
      <c r="E36" s="92">
        <v>686972021.99002433</v>
      </c>
      <c r="F36" s="92">
        <v>579929384.67992139</v>
      </c>
      <c r="G36" s="92">
        <v>63553447.61999879</v>
      </c>
      <c r="H36" s="92">
        <v>87959626.230001032</v>
      </c>
      <c r="I36" s="92">
        <v>103755035.35000049</v>
      </c>
      <c r="J36" s="92">
        <v>174158851.07000059</v>
      </c>
      <c r="K36" s="92">
        <v>175772088.18000004</v>
      </c>
      <c r="L36" s="92">
        <v>106906361.48000047</v>
      </c>
      <c r="M36" s="92">
        <v>119860181.89000043</v>
      </c>
      <c r="N36" s="93">
        <v>172830726.70999813</v>
      </c>
      <c r="O36" s="93">
        <v>214742234.72999948</v>
      </c>
      <c r="P36" s="93">
        <v>208724249.80999988</v>
      </c>
      <c r="Q36" s="93">
        <v>218669949.55999929</v>
      </c>
      <c r="R36" s="93">
        <v>222819267.89000061</v>
      </c>
      <c r="S36" s="93">
        <v>159911769.93999994</v>
      </c>
      <c r="T36" s="93">
        <v>174473431.64000124</v>
      </c>
      <c r="U36" s="93">
        <v>164901541.18000084</v>
      </c>
      <c r="V36" s="93">
        <v>181084874.23999453</v>
      </c>
      <c r="W36" s="93">
        <v>200486410.25999957</v>
      </c>
      <c r="X36" s="93">
        <v>181108050.75000003</v>
      </c>
      <c r="Y36" s="93">
        <v>197051646.24000013</v>
      </c>
      <c r="Z36" s="93"/>
      <c r="AA36" s="93"/>
      <c r="AB36" s="93"/>
      <c r="AC36" s="91">
        <f t="shared" si="8"/>
        <v>1700506941.699996</v>
      </c>
    </row>
    <row r="37" spans="1:29" ht="11.45" customHeight="1" x14ac:dyDescent="0.25">
      <c r="A37" s="49" t="s">
        <v>7</v>
      </c>
      <c r="B37" s="49" t="s">
        <v>22</v>
      </c>
      <c r="C37" s="92">
        <v>345667585.73000038</v>
      </c>
      <c r="D37" s="92">
        <v>380966200.67999977</v>
      </c>
      <c r="E37" s="92">
        <v>457556157.86000055</v>
      </c>
      <c r="F37" s="92">
        <v>515368659.39000028</v>
      </c>
      <c r="G37" s="92">
        <v>252543155.58000007</v>
      </c>
      <c r="H37" s="92">
        <v>360161148.71999973</v>
      </c>
      <c r="I37" s="92">
        <v>344772507.52000004</v>
      </c>
      <c r="J37" s="92">
        <v>312711698.30999994</v>
      </c>
      <c r="K37" s="92">
        <v>282371335.10000002</v>
      </c>
      <c r="L37" s="92">
        <v>265572369.04000032</v>
      </c>
      <c r="M37" s="92">
        <v>305394556.56999969</v>
      </c>
      <c r="N37" s="93">
        <v>390000329.57000005</v>
      </c>
      <c r="O37" s="93">
        <v>395030384.169999</v>
      </c>
      <c r="P37" s="93">
        <v>386640998.81999999</v>
      </c>
      <c r="Q37" s="93">
        <v>386086817.39000052</v>
      </c>
      <c r="R37" s="93">
        <v>417082777.44000018</v>
      </c>
      <c r="S37" s="93">
        <v>328491605.90000027</v>
      </c>
      <c r="T37" s="93">
        <v>373412637.48999995</v>
      </c>
      <c r="U37" s="93">
        <v>335537061.41000068</v>
      </c>
      <c r="V37" s="93">
        <v>355186868.62000024</v>
      </c>
      <c r="W37" s="93">
        <v>442350346.63000011</v>
      </c>
      <c r="X37" s="93">
        <v>422291849.39999998</v>
      </c>
      <c r="Y37" s="93">
        <v>439657040.81</v>
      </c>
      <c r="Z37" s="93"/>
      <c r="AA37" s="93"/>
      <c r="AB37" s="93"/>
      <c r="AC37" s="91">
        <f t="shared" si="8"/>
        <v>3500097005.0900021</v>
      </c>
    </row>
    <row r="38" spans="1:29" ht="11.45" customHeight="1" x14ac:dyDescent="0.25">
      <c r="A38" s="49" t="s">
        <v>8</v>
      </c>
      <c r="B38" s="49" t="s">
        <v>23</v>
      </c>
      <c r="C38" s="92">
        <v>1425304354.46</v>
      </c>
      <c r="D38" s="92">
        <v>1389954418.4100006</v>
      </c>
      <c r="E38" s="92">
        <v>1270308643.6999998</v>
      </c>
      <c r="F38" s="92">
        <v>1221485600.0599999</v>
      </c>
      <c r="G38" s="92">
        <v>1730658342.1600001</v>
      </c>
      <c r="H38" s="92">
        <v>1503250795.7699997</v>
      </c>
      <c r="I38" s="92">
        <v>1335305899.3599999</v>
      </c>
      <c r="J38" s="92">
        <v>1407530611.6900001</v>
      </c>
      <c r="K38" s="92">
        <v>1539318957</v>
      </c>
      <c r="L38" s="92">
        <v>1770990199.0299995</v>
      </c>
      <c r="M38" s="92">
        <v>1658838095.5600004</v>
      </c>
      <c r="N38" s="93">
        <v>1455826006.2800007</v>
      </c>
      <c r="O38" s="93">
        <v>1169690245.4000003</v>
      </c>
      <c r="P38" s="93">
        <v>1343164383.1900001</v>
      </c>
      <c r="Q38" s="93">
        <v>1502274225.3000004</v>
      </c>
      <c r="R38" s="93">
        <v>2283547164.6500001</v>
      </c>
      <c r="S38" s="93">
        <v>1804730842.9100001</v>
      </c>
      <c r="T38" s="93">
        <v>1729233222.9100006</v>
      </c>
      <c r="U38" s="93">
        <v>1442901322.8199999</v>
      </c>
      <c r="V38" s="93">
        <v>1642901861.3900001</v>
      </c>
      <c r="W38" s="93">
        <v>1682731301.8200004</v>
      </c>
      <c r="X38" s="93">
        <v>2450322118</v>
      </c>
      <c r="Y38" s="93">
        <v>2501056882</v>
      </c>
      <c r="Z38" s="93"/>
      <c r="AA38" s="93"/>
      <c r="AB38" s="93"/>
      <c r="AC38" s="91">
        <f t="shared" si="8"/>
        <v>17039698941.800001</v>
      </c>
    </row>
    <row r="39" spans="1:29" ht="11.45" customHeight="1" x14ac:dyDescent="0.25">
      <c r="A39" s="97" t="s">
        <v>2</v>
      </c>
      <c r="B39" s="97"/>
      <c r="C39" s="96">
        <f t="shared" ref="C39:X39" si="10">SUM(C36:C38)</f>
        <v>2370200777.3500733</v>
      </c>
      <c r="D39" s="96">
        <f t="shared" si="10"/>
        <v>2335029101.5800724</v>
      </c>
      <c r="E39" s="96">
        <f t="shared" si="10"/>
        <v>2414836823.550025</v>
      </c>
      <c r="F39" s="96">
        <f t="shared" si="10"/>
        <v>2316783644.1299219</v>
      </c>
      <c r="G39" s="96">
        <f t="shared" si="10"/>
        <v>2046754945.3599989</v>
      </c>
      <c r="H39" s="96">
        <f t="shared" si="10"/>
        <v>1951371570.7200005</v>
      </c>
      <c r="I39" s="96">
        <f t="shared" si="10"/>
        <v>1783833442.2300005</v>
      </c>
      <c r="J39" s="96">
        <f t="shared" si="10"/>
        <v>1894401161.0700006</v>
      </c>
      <c r="K39" s="96">
        <f t="shared" si="10"/>
        <v>1997462380.2800002</v>
      </c>
      <c r="L39" s="96">
        <f t="shared" si="10"/>
        <v>2143468929.5500002</v>
      </c>
      <c r="M39" s="96">
        <f t="shared" si="10"/>
        <v>2084092834.0200005</v>
      </c>
      <c r="N39" s="91">
        <f t="shared" si="10"/>
        <v>2018657062.559999</v>
      </c>
      <c r="O39" s="91">
        <f t="shared" si="10"/>
        <v>1779462864.2999988</v>
      </c>
      <c r="P39" s="91">
        <f t="shared" si="10"/>
        <v>1938529631.8199999</v>
      </c>
      <c r="Q39" s="91">
        <f t="shared" si="10"/>
        <v>2107030992.2500002</v>
      </c>
      <c r="R39" s="91">
        <f t="shared" si="10"/>
        <v>2923449209.980001</v>
      </c>
      <c r="S39" s="91">
        <f t="shared" si="10"/>
        <v>2293134218.7500005</v>
      </c>
      <c r="T39" s="91">
        <f t="shared" si="10"/>
        <v>2277119292.0400019</v>
      </c>
      <c r="U39" s="91">
        <f t="shared" si="10"/>
        <v>1943339925.4100015</v>
      </c>
      <c r="V39" s="91">
        <f t="shared" si="10"/>
        <v>2179173604.2499948</v>
      </c>
      <c r="W39" s="91">
        <f t="shared" si="10"/>
        <v>2325568058.71</v>
      </c>
      <c r="X39" s="91">
        <f t="shared" si="10"/>
        <v>3053722018.1500001</v>
      </c>
      <c r="Y39" s="91">
        <v>3137765569.0500002</v>
      </c>
      <c r="Z39" s="91"/>
      <c r="AA39" s="91"/>
      <c r="AB39" s="91"/>
      <c r="AC39" s="91">
        <f t="shared" si="8"/>
        <v>22240302888.59</v>
      </c>
    </row>
    <row r="40" spans="1:29" ht="11.45" customHeight="1" x14ac:dyDescent="0.25">
      <c r="A40" s="49" t="s">
        <v>9</v>
      </c>
      <c r="B40" s="49" t="s">
        <v>24</v>
      </c>
      <c r="C40" s="92">
        <v>1052772469.8398658</v>
      </c>
      <c r="D40" s="92">
        <v>897252391.53003466</v>
      </c>
      <c r="E40" s="92">
        <v>910396094.95013237</v>
      </c>
      <c r="F40" s="92">
        <v>765820230.23004746</v>
      </c>
      <c r="G40" s="92">
        <v>832568853.51005197</v>
      </c>
      <c r="H40" s="92">
        <v>953937844.76989031</v>
      </c>
      <c r="I40" s="92">
        <v>1173114349.6199334</v>
      </c>
      <c r="J40" s="92">
        <v>811061678.30003762</v>
      </c>
      <c r="K40" s="92">
        <v>845256389.11000025</v>
      </c>
      <c r="L40" s="92">
        <v>948264160.85997105</v>
      </c>
      <c r="M40" s="92">
        <v>1068745416.0699155</v>
      </c>
      <c r="N40" s="93">
        <v>900194131.68996203</v>
      </c>
      <c r="O40" s="93">
        <v>1030757463.1199877</v>
      </c>
      <c r="P40" s="93">
        <v>1103300180.6099927</v>
      </c>
      <c r="Q40" s="93">
        <v>976847264.95988083</v>
      </c>
      <c r="R40" s="93">
        <v>959692652.52998233</v>
      </c>
      <c r="S40" s="93">
        <v>792261215.73006189</v>
      </c>
      <c r="T40" s="93">
        <v>865644909.12998343</v>
      </c>
      <c r="U40" s="93">
        <v>790123817.85002637</v>
      </c>
      <c r="V40" s="93">
        <v>1029091343.180107</v>
      </c>
      <c r="W40" s="93">
        <v>917883749.04999948</v>
      </c>
      <c r="X40" s="93">
        <v>926940331.75999987</v>
      </c>
      <c r="Y40" s="93">
        <v>945867834.08000016</v>
      </c>
      <c r="Z40" s="93"/>
      <c r="AA40" s="93"/>
      <c r="AB40" s="93"/>
      <c r="AC40" s="91">
        <f t="shared" si="8"/>
        <v>8204353118.2700415</v>
      </c>
    </row>
    <row r="41" spans="1:29" ht="11.45" customHeight="1" x14ac:dyDescent="0.25">
      <c r="A41" s="49" t="s">
        <v>10</v>
      </c>
      <c r="B41" s="49" t="s">
        <v>25</v>
      </c>
      <c r="C41" s="92">
        <v>299394336.25999993</v>
      </c>
      <c r="D41" s="92">
        <v>296752481.46999997</v>
      </c>
      <c r="E41" s="92">
        <v>281142035.09999973</v>
      </c>
      <c r="F41" s="92">
        <v>247586161.96000001</v>
      </c>
      <c r="G41" s="92">
        <v>395420666.10000008</v>
      </c>
      <c r="H41" s="92">
        <v>374521510.53999972</v>
      </c>
      <c r="I41" s="92">
        <v>378750724.49999982</v>
      </c>
      <c r="J41" s="92">
        <v>357634331.35000026</v>
      </c>
      <c r="K41" s="92">
        <v>352514617.89999998</v>
      </c>
      <c r="L41" s="92">
        <v>345538359.9400003</v>
      </c>
      <c r="M41" s="92">
        <v>399172165.54999971</v>
      </c>
      <c r="N41" s="93">
        <v>435571687.42000008</v>
      </c>
      <c r="O41" s="93">
        <v>425706383.82000065</v>
      </c>
      <c r="P41" s="93">
        <v>468733626.85000032</v>
      </c>
      <c r="Q41" s="93">
        <v>481560719.4599995</v>
      </c>
      <c r="R41" s="93">
        <v>432124683.28999943</v>
      </c>
      <c r="S41" s="93">
        <v>373328222.29000032</v>
      </c>
      <c r="T41" s="93">
        <v>384103867.57999951</v>
      </c>
      <c r="U41" s="93">
        <v>386832210.30999994</v>
      </c>
      <c r="V41" s="93">
        <v>296091330.53000027</v>
      </c>
      <c r="W41" s="93">
        <v>367624069.55999982</v>
      </c>
      <c r="X41" s="93">
        <v>343202835.39999998</v>
      </c>
      <c r="Y41" s="93">
        <v>361472911.69999999</v>
      </c>
      <c r="Z41" s="93"/>
      <c r="AA41" s="93"/>
      <c r="AB41" s="93"/>
      <c r="AC41" s="91">
        <f t="shared" si="8"/>
        <v>3426340850.1199989</v>
      </c>
    </row>
    <row r="42" spans="1:29" ht="11.45" customHeight="1" x14ac:dyDescent="0.25">
      <c r="A42" s="49" t="s">
        <v>11</v>
      </c>
      <c r="B42" s="49" t="s">
        <v>26</v>
      </c>
      <c r="C42" s="92">
        <v>163383371.57000002</v>
      </c>
      <c r="D42" s="92">
        <v>100735558.09</v>
      </c>
      <c r="E42" s="92">
        <v>95175016.329999983</v>
      </c>
      <c r="F42" s="92">
        <v>94659395.019999981</v>
      </c>
      <c r="G42" s="92">
        <v>216635693.85000005</v>
      </c>
      <c r="H42" s="92">
        <v>203771699.64999992</v>
      </c>
      <c r="I42" s="92">
        <v>204642082.08999991</v>
      </c>
      <c r="J42" s="92">
        <v>206069564.38999999</v>
      </c>
      <c r="K42" s="92">
        <v>198027883.19999999</v>
      </c>
      <c r="L42" s="92">
        <v>193130059.85000002</v>
      </c>
      <c r="M42" s="92">
        <v>217258359.53999993</v>
      </c>
      <c r="N42" s="93">
        <v>238763441.24000001</v>
      </c>
      <c r="O42" s="93">
        <v>259266961.75999993</v>
      </c>
      <c r="P42" s="93">
        <v>262863957.40999988</v>
      </c>
      <c r="Q42" s="93">
        <v>250441808.92999998</v>
      </c>
      <c r="R42" s="93">
        <v>230604177.27999997</v>
      </c>
      <c r="S42" s="93">
        <v>183992390.26000002</v>
      </c>
      <c r="T42" s="93">
        <v>170746133.35000002</v>
      </c>
      <c r="U42" s="93">
        <v>196129588.21999997</v>
      </c>
      <c r="V42" s="93">
        <v>183251210.99999997</v>
      </c>
      <c r="W42" s="93">
        <v>213029907.4600001</v>
      </c>
      <c r="X42" s="93">
        <v>212858464.80000001</v>
      </c>
      <c r="Y42" s="93">
        <v>221130902.30000001</v>
      </c>
      <c r="Z42" s="93"/>
      <c r="AA42" s="93"/>
      <c r="AB42" s="93"/>
      <c r="AC42" s="91">
        <f t="shared" si="8"/>
        <v>1862184583.5999999</v>
      </c>
    </row>
    <row r="43" spans="1:29" ht="11.45" customHeight="1" x14ac:dyDescent="0.25">
      <c r="A43" s="97" t="s">
        <v>2</v>
      </c>
      <c r="B43" s="97"/>
      <c r="C43" s="96">
        <f t="shared" ref="C43:X43" si="11">SUM(C40:C42)</f>
        <v>1515550177.6698656</v>
      </c>
      <c r="D43" s="96">
        <f t="shared" si="11"/>
        <v>1294740431.0900345</v>
      </c>
      <c r="E43" s="96">
        <f t="shared" si="11"/>
        <v>1286713146.380132</v>
      </c>
      <c r="F43" s="96">
        <f t="shared" si="11"/>
        <v>1108065787.2100475</v>
      </c>
      <c r="G43" s="96">
        <f t="shared" si="11"/>
        <v>1444625213.4600523</v>
      </c>
      <c r="H43" s="96">
        <f t="shared" si="11"/>
        <v>1532231054.9598899</v>
      </c>
      <c r="I43" s="96">
        <f t="shared" si="11"/>
        <v>1756507156.209933</v>
      </c>
      <c r="J43" s="96">
        <f t="shared" si="11"/>
        <v>1374765574.0400376</v>
      </c>
      <c r="K43" s="96">
        <f t="shared" si="11"/>
        <v>1395798890.2100003</v>
      </c>
      <c r="L43" s="96">
        <f t="shared" si="11"/>
        <v>1486932580.6499715</v>
      </c>
      <c r="M43" s="96">
        <f t="shared" si="11"/>
        <v>1685175941.1599152</v>
      </c>
      <c r="N43" s="91">
        <f t="shared" si="11"/>
        <v>1574529260.349962</v>
      </c>
      <c r="O43" s="91">
        <f t="shared" si="11"/>
        <v>1715730808.6999884</v>
      </c>
      <c r="P43" s="91">
        <f t="shared" si="11"/>
        <v>1834897764.869993</v>
      </c>
      <c r="Q43" s="91">
        <f t="shared" si="11"/>
        <v>1708849793.3498805</v>
      </c>
      <c r="R43" s="91">
        <f t="shared" si="11"/>
        <v>1622421513.0999818</v>
      </c>
      <c r="S43" s="91">
        <f t="shared" si="11"/>
        <v>1349581828.2800622</v>
      </c>
      <c r="T43" s="91">
        <f t="shared" si="11"/>
        <v>1420494910.0599828</v>
      </c>
      <c r="U43" s="91">
        <f t="shared" si="11"/>
        <v>1373085616.3800263</v>
      </c>
      <c r="V43" s="91">
        <f t="shared" si="11"/>
        <v>1508433884.7101073</v>
      </c>
      <c r="W43" s="91">
        <f t="shared" si="11"/>
        <v>1498537726.0699992</v>
      </c>
      <c r="X43" s="91">
        <f t="shared" si="11"/>
        <v>1483001631.9599998</v>
      </c>
      <c r="Y43" s="91">
        <v>1528471648.0800002</v>
      </c>
      <c r="Z43" s="91"/>
      <c r="AA43" s="91"/>
      <c r="AB43" s="91"/>
      <c r="AC43" s="91">
        <f t="shared" si="8"/>
        <v>13492878551.99004</v>
      </c>
    </row>
    <row r="44" spans="1:29" ht="11.45" customHeight="1" x14ac:dyDescent="0.25">
      <c r="A44" s="49" t="s">
        <v>12</v>
      </c>
      <c r="B44" s="49" t="s">
        <v>27</v>
      </c>
      <c r="C44" s="92">
        <v>1827604829.5905285</v>
      </c>
      <c r="D44" s="92">
        <v>1798709526.2196574</v>
      </c>
      <c r="E44" s="92">
        <v>2018642938.3705494</v>
      </c>
      <c r="F44" s="92">
        <v>1781043154.5499678</v>
      </c>
      <c r="G44" s="92">
        <v>1630368871.2601202</v>
      </c>
      <c r="H44" s="92">
        <v>1758190679.0791297</v>
      </c>
      <c r="I44" s="92">
        <v>1882115635.3897562</v>
      </c>
      <c r="J44" s="92">
        <v>1605637533.159215</v>
      </c>
      <c r="K44" s="92">
        <v>1789179806.8699992</v>
      </c>
      <c r="L44" s="92">
        <v>1627261043.4804254</v>
      </c>
      <c r="M44" s="92">
        <v>2015074920.2994764</v>
      </c>
      <c r="N44" s="93">
        <v>1960244714.9402676</v>
      </c>
      <c r="O44" s="93">
        <v>2396764619.5101309</v>
      </c>
      <c r="P44" s="93">
        <v>2255612313.8899536</v>
      </c>
      <c r="Q44" s="93">
        <v>2193496418.2497706</v>
      </c>
      <c r="R44" s="93">
        <v>2128160666.1099524</v>
      </c>
      <c r="S44" s="93">
        <v>1785219174.8098154</v>
      </c>
      <c r="T44" s="93">
        <v>1890011861.1299734</v>
      </c>
      <c r="U44" s="93">
        <v>1841502003.809725</v>
      </c>
      <c r="V44" s="93">
        <v>2087835838.2100518</v>
      </c>
      <c r="W44" s="93">
        <v>2086255821.6499047</v>
      </c>
      <c r="X44" s="93">
        <v>1959235485.2800012</v>
      </c>
      <c r="Y44" s="93">
        <v>2135894095.8000002</v>
      </c>
      <c r="Z44" s="93"/>
      <c r="AA44" s="93"/>
      <c r="AB44" s="93"/>
      <c r="AC44" s="91">
        <f t="shared" si="8"/>
        <v>18107611365.049194</v>
      </c>
    </row>
    <row r="45" spans="1:29" ht="11.45" customHeight="1" x14ac:dyDescent="0.25">
      <c r="A45" s="49" t="s">
        <v>13</v>
      </c>
      <c r="B45" s="49" t="s">
        <v>28</v>
      </c>
      <c r="C45" s="92">
        <v>160166969</v>
      </c>
      <c r="D45" s="92">
        <v>196832571.38999993</v>
      </c>
      <c r="E45" s="92">
        <v>118477960.53999992</v>
      </c>
      <c r="F45" s="92">
        <v>128701339.53999995</v>
      </c>
      <c r="G45" s="92">
        <v>164409444.5399999</v>
      </c>
      <c r="H45" s="92">
        <v>102279385.9199999</v>
      </c>
      <c r="I45" s="92">
        <v>96381259.829999954</v>
      </c>
      <c r="J45" s="92">
        <v>97270158.619999915</v>
      </c>
      <c r="K45" s="92">
        <v>94464182.090000004</v>
      </c>
      <c r="L45" s="92">
        <v>93171711.299999908</v>
      </c>
      <c r="M45" s="92">
        <v>109315533.09</v>
      </c>
      <c r="N45" s="93">
        <v>100522251.97</v>
      </c>
      <c r="O45" s="93">
        <v>115717450.18999997</v>
      </c>
      <c r="P45" s="93">
        <v>123172632.22000006</v>
      </c>
      <c r="Q45" s="93">
        <v>129871757.96999992</v>
      </c>
      <c r="R45" s="93">
        <v>125152923.22999999</v>
      </c>
      <c r="S45" s="93">
        <v>121218157.08000004</v>
      </c>
      <c r="T45" s="93">
        <v>100879327.38999985</v>
      </c>
      <c r="U45" s="93">
        <v>111774517.16000004</v>
      </c>
      <c r="V45" s="93">
        <v>113556879.68999983</v>
      </c>
      <c r="W45" s="93">
        <v>142571731.2099998</v>
      </c>
      <c r="X45" s="93">
        <v>113910303.39</v>
      </c>
      <c r="Y45" s="93">
        <v>136180970.31</v>
      </c>
      <c r="Z45" s="93"/>
      <c r="AA45" s="93"/>
      <c r="AB45" s="93"/>
      <c r="AC45" s="91">
        <f t="shared" si="8"/>
        <v>1095116567.4299996</v>
      </c>
    </row>
    <row r="46" spans="1:29" ht="11.45" customHeight="1" x14ac:dyDescent="0.25">
      <c r="A46" s="49" t="s">
        <v>14</v>
      </c>
      <c r="B46" s="49" t="s">
        <v>29</v>
      </c>
      <c r="C46" s="92">
        <v>49987158.01000002</v>
      </c>
      <c r="D46" s="92">
        <v>64028653.620000005</v>
      </c>
      <c r="E46" s="92">
        <v>31024112.979999993</v>
      </c>
      <c r="F46" s="92">
        <v>41064048.339999996</v>
      </c>
      <c r="G46" s="92">
        <v>64373253.269999996</v>
      </c>
      <c r="H46" s="92">
        <v>42882445.919999979</v>
      </c>
      <c r="I46" s="92">
        <v>56391115.520000003</v>
      </c>
      <c r="J46" s="92">
        <v>39279134.690000013</v>
      </c>
      <c r="K46" s="92">
        <v>49717139.710000001</v>
      </c>
      <c r="L46" s="92">
        <v>37570802.469999999</v>
      </c>
      <c r="M46" s="92">
        <v>30545223.850000005</v>
      </c>
      <c r="N46" s="93">
        <v>22961938.66</v>
      </c>
      <c r="O46" s="93">
        <v>22402498.640000001</v>
      </c>
      <c r="P46" s="93">
        <v>25941295.360000003</v>
      </c>
      <c r="Q46" s="93">
        <v>24247102.579999994</v>
      </c>
      <c r="R46" s="93">
        <v>29584234.499999996</v>
      </c>
      <c r="S46" s="93">
        <v>174011310.90000001</v>
      </c>
      <c r="T46" s="93">
        <v>187206715.38</v>
      </c>
      <c r="U46" s="93">
        <v>38660187.480000004</v>
      </c>
      <c r="V46" s="93">
        <v>49483228.880000003</v>
      </c>
      <c r="W46" s="93">
        <v>52773457.840000004</v>
      </c>
      <c r="X46" s="93">
        <v>40068037.549999997</v>
      </c>
      <c r="Y46" s="93">
        <v>42887793.560000002</v>
      </c>
      <c r="Z46" s="93"/>
      <c r="AA46" s="93"/>
      <c r="AB46" s="93"/>
      <c r="AC46" s="91">
        <f t="shared" si="8"/>
        <v>638922068.67000008</v>
      </c>
    </row>
    <row r="47" spans="1:29" ht="11.45" customHeight="1" x14ac:dyDescent="0.25">
      <c r="A47" s="97" t="s">
        <v>2</v>
      </c>
      <c r="B47" s="97"/>
      <c r="C47" s="96">
        <f t="shared" ref="C47:X47" si="12">SUM(C44:C46)</f>
        <v>2037758956.6005285</v>
      </c>
      <c r="D47" s="96">
        <f t="shared" si="12"/>
        <v>2059570751.2296572</v>
      </c>
      <c r="E47" s="96">
        <f t="shared" si="12"/>
        <v>2168145011.8905492</v>
      </c>
      <c r="F47" s="96">
        <f t="shared" si="12"/>
        <v>1950808542.4299676</v>
      </c>
      <c r="G47" s="96">
        <f t="shared" si="12"/>
        <v>1859151569.0701201</v>
      </c>
      <c r="H47" s="96">
        <f t="shared" si="12"/>
        <v>1903352510.9191296</v>
      </c>
      <c r="I47" s="96">
        <f t="shared" si="12"/>
        <v>2034888010.7397561</v>
      </c>
      <c r="J47" s="96">
        <f t="shared" si="12"/>
        <v>1742186826.4692149</v>
      </c>
      <c r="K47" s="96">
        <f t="shared" si="12"/>
        <v>1933361128.6699991</v>
      </c>
      <c r="L47" s="96">
        <f t="shared" si="12"/>
        <v>1758003557.2504253</v>
      </c>
      <c r="M47" s="96">
        <f t="shared" si="12"/>
        <v>2154935677.2394762</v>
      </c>
      <c r="N47" s="91">
        <f t="shared" si="12"/>
        <v>2083728905.5702677</v>
      </c>
      <c r="O47" s="91">
        <f t="shared" si="12"/>
        <v>2534884568.3401308</v>
      </c>
      <c r="P47" s="91">
        <f t="shared" si="12"/>
        <v>2404726241.469954</v>
      </c>
      <c r="Q47" s="91">
        <f t="shared" si="12"/>
        <v>2347615278.7997704</v>
      </c>
      <c r="R47" s="91">
        <f t="shared" si="12"/>
        <v>2282897823.8399525</v>
      </c>
      <c r="S47" s="91">
        <f t="shared" si="12"/>
        <v>2080448642.7898154</v>
      </c>
      <c r="T47" s="91">
        <f t="shared" si="12"/>
        <v>2178097903.8999734</v>
      </c>
      <c r="U47" s="91">
        <f t="shared" si="12"/>
        <v>1991936708.4497252</v>
      </c>
      <c r="V47" s="91">
        <f t="shared" si="12"/>
        <v>2250875946.7800517</v>
      </c>
      <c r="W47" s="91">
        <f t="shared" si="12"/>
        <v>2281601010.6999044</v>
      </c>
      <c r="X47" s="91">
        <f t="shared" si="12"/>
        <v>2113213826.2200012</v>
      </c>
      <c r="Y47" s="91">
        <v>2314962859.6700001</v>
      </c>
      <c r="Z47" s="91"/>
      <c r="AA47" s="91"/>
      <c r="AB47" s="91"/>
      <c r="AC47" s="91">
        <f t="shared" si="8"/>
        <v>19841650001.149193</v>
      </c>
    </row>
    <row r="48" spans="1:29" ht="11.45" customHeight="1" x14ac:dyDescent="0.25">
      <c r="A48" s="49" t="s">
        <v>15</v>
      </c>
      <c r="B48" s="49" t="s">
        <v>30</v>
      </c>
      <c r="C48" s="92">
        <v>1294216082.2998922</v>
      </c>
      <c r="D48" s="92">
        <v>1268914434.1399608</v>
      </c>
      <c r="E48" s="92">
        <v>1334688733.1901109</v>
      </c>
      <c r="F48" s="92">
        <v>1097493688.6100962</v>
      </c>
      <c r="G48" s="92">
        <v>1220554539.3798194</v>
      </c>
      <c r="H48" s="92">
        <v>998136123.7500515</v>
      </c>
      <c r="I48" s="92">
        <v>1000832242.619738</v>
      </c>
      <c r="J48" s="92">
        <v>908051250.26986301</v>
      </c>
      <c r="K48" s="92">
        <v>1025413435.0000001</v>
      </c>
      <c r="L48" s="92">
        <v>1002910627.6398029</v>
      </c>
      <c r="M48" s="92">
        <v>1476955931.7794971</v>
      </c>
      <c r="N48" s="93">
        <v>1960244714.9402676</v>
      </c>
      <c r="O48" s="93">
        <v>1604512307.2496853</v>
      </c>
      <c r="P48" s="93">
        <v>1605028967.5901084</v>
      </c>
      <c r="Q48" s="93">
        <v>1507213682.2301483</v>
      </c>
      <c r="R48" s="93">
        <v>1540186487.5701268</v>
      </c>
      <c r="S48" s="93">
        <v>1269493292.1602697</v>
      </c>
      <c r="T48" s="93">
        <v>1428178004.4897358</v>
      </c>
      <c r="U48" s="93">
        <v>1327237708.5498199</v>
      </c>
      <c r="V48" s="93">
        <v>1495053919.4599974</v>
      </c>
      <c r="W48" s="93">
        <v>1615567517.8399332</v>
      </c>
      <c r="X48" s="93">
        <v>1632619699.1500006</v>
      </c>
      <c r="Y48" s="93">
        <v>1585809592.4900002</v>
      </c>
      <c r="Z48" s="93"/>
      <c r="AA48" s="93"/>
      <c r="AB48" s="93"/>
      <c r="AC48" s="91">
        <f t="shared" si="8"/>
        <v>13401359903.940031</v>
      </c>
    </row>
    <row r="49" spans="1:29" ht="11.45" customHeight="1" x14ac:dyDescent="0.25">
      <c r="A49" s="49" t="s">
        <v>16</v>
      </c>
      <c r="B49" s="49" t="s">
        <v>31</v>
      </c>
      <c r="C49" s="92">
        <v>72339599.829999954</v>
      </c>
      <c r="D49" s="92">
        <v>62570776.820000038</v>
      </c>
      <c r="E49" s="92">
        <v>62986763.030000046</v>
      </c>
      <c r="F49" s="92">
        <v>60459462.689999953</v>
      </c>
      <c r="G49" s="92">
        <v>65178518.630000032</v>
      </c>
      <c r="H49" s="92">
        <v>56384293.039999992</v>
      </c>
      <c r="I49" s="92">
        <v>64302651.639999971</v>
      </c>
      <c r="J49" s="92">
        <v>59729425.519999996</v>
      </c>
      <c r="K49" s="92">
        <v>67008843.359999999</v>
      </c>
      <c r="L49" s="92">
        <v>64459920.579999946</v>
      </c>
      <c r="M49" s="92">
        <v>68694087.319999948</v>
      </c>
      <c r="N49" s="93">
        <v>65647018.510000013</v>
      </c>
      <c r="O49" s="93">
        <v>73967803.290000036</v>
      </c>
      <c r="P49" s="93">
        <v>72313124.049999997</v>
      </c>
      <c r="Q49" s="93">
        <v>76409821.789999917</v>
      </c>
      <c r="R49" s="93">
        <v>69739382.879999995</v>
      </c>
      <c r="S49" s="93">
        <v>90782737.799999878</v>
      </c>
      <c r="T49" s="93">
        <v>67985145.290000066</v>
      </c>
      <c r="U49" s="93">
        <v>64387265.779999986</v>
      </c>
      <c r="V49" s="93">
        <v>64741223.829999983</v>
      </c>
      <c r="W49" s="93">
        <v>69892634.779999927</v>
      </c>
      <c r="X49" s="93">
        <v>72269903.030000001</v>
      </c>
      <c r="Y49" s="93">
        <v>65913770.43</v>
      </c>
      <c r="Z49" s="93"/>
      <c r="AA49" s="93"/>
      <c r="AB49" s="93"/>
      <c r="AC49" s="91">
        <f t="shared" si="8"/>
        <v>642121885.60999966</v>
      </c>
    </row>
    <row r="50" spans="1:29" ht="11.45" customHeight="1" x14ac:dyDescent="0.25">
      <c r="A50" s="49" t="s">
        <v>17</v>
      </c>
      <c r="B50" s="49" t="s">
        <v>32</v>
      </c>
      <c r="C50" s="92">
        <v>8631321.6899999995</v>
      </c>
      <c r="D50" s="92">
        <v>5906564.4499999993</v>
      </c>
      <c r="E50" s="92">
        <v>5625309.4899999993</v>
      </c>
      <c r="F50" s="92">
        <v>10197157.030000001</v>
      </c>
      <c r="G50" s="92">
        <v>6898032.9800000004</v>
      </c>
      <c r="H50" s="92">
        <v>6957656.7100000009</v>
      </c>
      <c r="I50" s="92">
        <v>6830458.2400000012</v>
      </c>
      <c r="J50" s="92">
        <v>6388277.0700000003</v>
      </c>
      <c r="K50" s="92">
        <v>23955412.920000002</v>
      </c>
      <c r="L50" s="92">
        <v>4672519.1599999992</v>
      </c>
      <c r="M50" s="92">
        <v>11074834.620000001</v>
      </c>
      <c r="N50" s="93">
        <v>12971760.640000001</v>
      </c>
      <c r="O50" s="93">
        <v>14350498.449999999</v>
      </c>
      <c r="P50" s="93">
        <v>16616155.220000001</v>
      </c>
      <c r="Q50" s="93">
        <v>15106627.220000001</v>
      </c>
      <c r="R50" s="93">
        <v>8713369.7699999996</v>
      </c>
      <c r="S50" s="93">
        <v>9322008.9900000002</v>
      </c>
      <c r="T50" s="93">
        <v>13557873.540000001</v>
      </c>
      <c r="U50" s="93">
        <v>18408387.579999998</v>
      </c>
      <c r="V50" s="93">
        <v>15565168.330000015</v>
      </c>
      <c r="W50" s="93">
        <v>14263263.740000047</v>
      </c>
      <c r="X50" s="93">
        <v>12235231.93</v>
      </c>
      <c r="Y50" s="93">
        <v>13668958.300000001</v>
      </c>
      <c r="Z50" s="93"/>
      <c r="AA50" s="93"/>
      <c r="AB50" s="93"/>
      <c r="AC50" s="91">
        <f t="shared" si="8"/>
        <v>120840889.40000008</v>
      </c>
    </row>
    <row r="51" spans="1:29" ht="11.45" customHeight="1" x14ac:dyDescent="0.25">
      <c r="A51" s="97" t="s">
        <v>2</v>
      </c>
      <c r="B51" s="97"/>
      <c r="C51" s="96">
        <f t="shared" ref="C51:X51" si="13">SUM(C48:C50)</f>
        <v>1375187003.8198922</v>
      </c>
      <c r="D51" s="96">
        <f t="shared" si="13"/>
        <v>1337391775.4099607</v>
      </c>
      <c r="E51" s="96">
        <f t="shared" si="13"/>
        <v>1403300805.7101109</v>
      </c>
      <c r="F51" s="96">
        <f t="shared" si="13"/>
        <v>1168150308.3300962</v>
      </c>
      <c r="G51" s="96">
        <f t="shared" si="13"/>
        <v>1292631090.9898195</v>
      </c>
      <c r="H51" s="96">
        <f t="shared" si="13"/>
        <v>1061478073.5000515</v>
      </c>
      <c r="I51" s="96">
        <f t="shared" si="13"/>
        <v>1071965352.499738</v>
      </c>
      <c r="J51" s="96">
        <f t="shared" si="13"/>
        <v>974168952.85986304</v>
      </c>
      <c r="K51" s="96">
        <f t="shared" si="13"/>
        <v>1116377691.2800002</v>
      </c>
      <c r="L51" s="96">
        <f t="shared" si="13"/>
        <v>1072043067.3798028</v>
      </c>
      <c r="M51" s="96">
        <f t="shared" si="13"/>
        <v>1556724853.719497</v>
      </c>
      <c r="N51" s="91">
        <f t="shared" si="13"/>
        <v>2038863494.0902677</v>
      </c>
      <c r="O51" s="91">
        <f t="shared" si="13"/>
        <v>1692830608.9896853</v>
      </c>
      <c r="P51" s="91">
        <f t="shared" si="13"/>
        <v>1693958246.8601084</v>
      </c>
      <c r="Q51" s="91">
        <f t="shared" si="13"/>
        <v>1598730131.2401483</v>
      </c>
      <c r="R51" s="91">
        <f t="shared" si="13"/>
        <v>1618639240.2201266</v>
      </c>
      <c r="S51" s="91">
        <f t="shared" si="13"/>
        <v>1369598038.9502697</v>
      </c>
      <c r="T51" s="91">
        <f t="shared" si="13"/>
        <v>1509721023.3197358</v>
      </c>
      <c r="U51" s="91">
        <f t="shared" si="13"/>
        <v>1410033361.9098198</v>
      </c>
      <c r="V51" s="91">
        <f t="shared" si="13"/>
        <v>1575360311.6199973</v>
      </c>
      <c r="W51" s="91">
        <f t="shared" si="13"/>
        <v>1699723416.3599331</v>
      </c>
      <c r="X51" s="91">
        <f t="shared" si="13"/>
        <v>1717124834.1100006</v>
      </c>
      <c r="Y51" s="91">
        <v>1665392321.2200003</v>
      </c>
      <c r="Z51" s="91"/>
      <c r="AA51" s="91"/>
      <c r="AB51" s="91"/>
      <c r="AC51" s="91">
        <f t="shared" si="8"/>
        <v>14164322678.950031</v>
      </c>
    </row>
    <row r="52" spans="1:29" ht="11.45" customHeight="1" x14ac:dyDescent="0.25">
      <c r="A52" s="49" t="s">
        <v>18</v>
      </c>
      <c r="B52" s="49" t="s">
        <v>33</v>
      </c>
      <c r="C52" s="92">
        <v>1786574184.0298367</v>
      </c>
      <c r="D52" s="92">
        <v>1798811249.8100154</v>
      </c>
      <c r="E52" s="92">
        <v>1766501263.8291438</v>
      </c>
      <c r="F52" s="92">
        <v>1559838269.69032</v>
      </c>
      <c r="G52" s="92">
        <v>2125264162.6994359</v>
      </c>
      <c r="H52" s="92">
        <v>1969839694.5890405</v>
      </c>
      <c r="I52" s="92">
        <v>2031044540.8294642</v>
      </c>
      <c r="J52" s="92">
        <v>2088628625.6596634</v>
      </c>
      <c r="K52" s="92">
        <v>2207587538.04</v>
      </c>
      <c r="L52" s="92">
        <v>1891123468.7391775</v>
      </c>
      <c r="M52" s="92">
        <v>1762397825.2199464</v>
      </c>
      <c r="N52" s="93">
        <v>1722922039.0701368</v>
      </c>
      <c r="O52" s="93">
        <v>2158952154.6196504</v>
      </c>
      <c r="P52" s="93">
        <v>506439152.53000236</v>
      </c>
      <c r="Q52" s="93">
        <v>2056545957.0298405</v>
      </c>
      <c r="R52" s="93">
        <v>2118176525.550468</v>
      </c>
      <c r="S52" s="93">
        <v>1772949944.0194335</v>
      </c>
      <c r="T52" s="93">
        <v>1855506734.0501304</v>
      </c>
      <c r="U52" s="93">
        <v>1764483938.160006</v>
      </c>
      <c r="V52" s="93">
        <v>2192436290.9593782</v>
      </c>
      <c r="W52" s="93">
        <v>2175768004.3604193</v>
      </c>
      <c r="X52" s="93">
        <v>2170566409.0600019</v>
      </c>
      <c r="Y52" s="93">
        <v>2174419625.5900006</v>
      </c>
      <c r="Z52" s="93"/>
      <c r="AA52" s="93"/>
      <c r="AB52" s="93"/>
      <c r="AC52" s="91">
        <f t="shared" si="8"/>
        <v>18280853428.779678</v>
      </c>
    </row>
    <row r="53" spans="1:29" ht="11.45" customHeight="1" x14ac:dyDescent="0.25">
      <c r="A53" s="49" t="s">
        <v>19</v>
      </c>
      <c r="B53" s="49" t="s">
        <v>34</v>
      </c>
      <c r="C53" s="92">
        <v>57212976.839999989</v>
      </c>
      <c r="D53" s="92">
        <v>59076630.240000017</v>
      </c>
      <c r="E53" s="92">
        <v>51973767.200000048</v>
      </c>
      <c r="F53" s="92">
        <v>57862832.220000051</v>
      </c>
      <c r="G53" s="92">
        <v>72732274.690000057</v>
      </c>
      <c r="H53" s="92">
        <v>76689249.580000058</v>
      </c>
      <c r="I53" s="92">
        <v>77687682.059999987</v>
      </c>
      <c r="J53" s="92">
        <v>71714946.760000035</v>
      </c>
      <c r="K53" s="92">
        <v>66212324.909999996</v>
      </c>
      <c r="L53" s="92">
        <v>67080043.939999983</v>
      </c>
      <c r="M53" s="92">
        <v>63822125.550000034</v>
      </c>
      <c r="N53" s="93">
        <v>79453074.179999962</v>
      </c>
      <c r="O53" s="93">
        <v>75370561.189999953</v>
      </c>
      <c r="P53" s="93">
        <v>1801348330.0900106</v>
      </c>
      <c r="Q53" s="93">
        <v>70293792.35999997</v>
      </c>
      <c r="R53" s="93">
        <v>68774283.389999941</v>
      </c>
      <c r="S53" s="93">
        <v>60971631.839999907</v>
      </c>
      <c r="T53" s="93">
        <v>58464177.839999869</v>
      </c>
      <c r="U53" s="93">
        <v>63024533.219999976</v>
      </c>
      <c r="V53" s="93">
        <v>56484894.969999984</v>
      </c>
      <c r="W53" s="93">
        <v>69068125.319999993</v>
      </c>
      <c r="X53" s="93">
        <v>67911892.870000005</v>
      </c>
      <c r="Y53" s="93">
        <v>69534827.040000007</v>
      </c>
      <c r="Z53" s="93"/>
      <c r="AA53" s="93"/>
      <c r="AB53" s="93"/>
      <c r="AC53" s="91">
        <f t="shared" si="8"/>
        <v>584528158.84999967</v>
      </c>
    </row>
    <row r="54" spans="1:29" ht="11.45" customHeight="1" x14ac:dyDescent="0.25">
      <c r="A54" s="49" t="s">
        <v>20</v>
      </c>
      <c r="B54" s="49" t="s">
        <v>35</v>
      </c>
      <c r="C54" s="92">
        <v>9060333.0499999989</v>
      </c>
      <c r="D54" s="92">
        <v>10429258.92</v>
      </c>
      <c r="E54" s="92">
        <v>9014306.7200000025</v>
      </c>
      <c r="F54" s="92">
        <v>7740691.7300000004</v>
      </c>
      <c r="G54" s="92">
        <v>10079179.530000001</v>
      </c>
      <c r="H54" s="92">
        <v>11607397.050000001</v>
      </c>
      <c r="I54" s="92">
        <v>12029529.220000001</v>
      </c>
      <c r="J54" s="92">
        <v>10765074.960000003</v>
      </c>
      <c r="K54" s="92">
        <v>12271007.380000001</v>
      </c>
      <c r="L54" s="92">
        <v>12791157.6</v>
      </c>
      <c r="M54" s="92">
        <v>11996440.730000002</v>
      </c>
      <c r="N54" s="93">
        <v>8743080.2500000019</v>
      </c>
      <c r="O54" s="93">
        <v>9547861.1099999994</v>
      </c>
      <c r="P54" s="93">
        <v>7395833.9299999997</v>
      </c>
      <c r="Q54" s="93">
        <v>9884884.3499999996</v>
      </c>
      <c r="R54" s="93">
        <v>9073440.6499999985</v>
      </c>
      <c r="S54" s="93">
        <v>7763742.3599999994</v>
      </c>
      <c r="T54" s="93">
        <v>4584922.4700000007</v>
      </c>
      <c r="U54" s="93">
        <v>8547757.6600000001</v>
      </c>
      <c r="V54" s="93">
        <v>9297282.170000013</v>
      </c>
      <c r="W54" s="93">
        <v>10443333.640000015</v>
      </c>
      <c r="X54" s="93">
        <v>10769431.220000001</v>
      </c>
      <c r="Y54" s="93">
        <v>9531326.25</v>
      </c>
      <c r="Z54" s="93"/>
      <c r="AA54" s="93"/>
      <c r="AB54" s="93"/>
      <c r="AC54" s="91">
        <f t="shared" si="8"/>
        <v>79896120.770000026</v>
      </c>
    </row>
    <row r="55" spans="1:29" ht="11.45" customHeight="1" x14ac:dyDescent="0.25">
      <c r="A55" s="97" t="s">
        <v>2</v>
      </c>
      <c r="B55" s="97"/>
      <c r="C55" s="96">
        <f t="shared" ref="C55:X55" si="14">SUM(C52:C54)</f>
        <v>1852847493.9198365</v>
      </c>
      <c r="D55" s="96">
        <f t="shared" si="14"/>
        <v>1868317138.9700155</v>
      </c>
      <c r="E55" s="96">
        <f t="shared" si="14"/>
        <v>1827489337.7491438</v>
      </c>
      <c r="F55" s="96">
        <f t="shared" si="14"/>
        <v>1625441793.6403201</v>
      </c>
      <c r="G55" s="96">
        <f t="shared" si="14"/>
        <v>2208075616.919436</v>
      </c>
      <c r="H55" s="96">
        <f t="shared" si="14"/>
        <v>2058136341.2190406</v>
      </c>
      <c r="I55" s="96">
        <f t="shared" si="14"/>
        <v>2120761752.1094642</v>
      </c>
      <c r="J55" s="96">
        <f t="shared" si="14"/>
        <v>2171108647.3796635</v>
      </c>
      <c r="K55" s="96">
        <f t="shared" si="14"/>
        <v>2286070870.3299999</v>
      </c>
      <c r="L55" s="96">
        <f t="shared" si="14"/>
        <v>1970994670.2791774</v>
      </c>
      <c r="M55" s="96">
        <f t="shared" si="14"/>
        <v>1838216391.4999464</v>
      </c>
      <c r="N55" s="91">
        <f t="shared" si="14"/>
        <v>1811118193.5001369</v>
      </c>
      <c r="O55" s="91">
        <f t="shared" si="14"/>
        <v>2243870576.9196506</v>
      </c>
      <c r="P55" s="91">
        <f t="shared" si="14"/>
        <v>2315183316.5500131</v>
      </c>
      <c r="Q55" s="91">
        <f t="shared" si="14"/>
        <v>2136724633.7398403</v>
      </c>
      <c r="R55" s="91">
        <f t="shared" si="14"/>
        <v>2196024249.5904679</v>
      </c>
      <c r="S55" s="91">
        <f t="shared" si="14"/>
        <v>1841685318.2194333</v>
      </c>
      <c r="T55" s="91">
        <f t="shared" si="14"/>
        <v>1918555834.3601303</v>
      </c>
      <c r="U55" s="91">
        <f t="shared" si="14"/>
        <v>1836056229.0400062</v>
      </c>
      <c r="V55" s="91">
        <f t="shared" si="14"/>
        <v>2258218468.0993781</v>
      </c>
      <c r="W55" s="91">
        <f t="shared" si="14"/>
        <v>2255279463.3204193</v>
      </c>
      <c r="X55" s="91">
        <f t="shared" si="14"/>
        <v>2249247733.1500015</v>
      </c>
      <c r="Y55" s="91">
        <v>2253485778.8800006</v>
      </c>
      <c r="Z55" s="91"/>
      <c r="AA55" s="91"/>
      <c r="AB55" s="91"/>
      <c r="AC55" s="91">
        <f t="shared" si="8"/>
        <v>18945277708.399677</v>
      </c>
    </row>
    <row r="56" spans="1:29" ht="11.45" customHeight="1" x14ac:dyDescent="0.25">
      <c r="A56" s="97" t="s">
        <v>4</v>
      </c>
      <c r="B56" s="97"/>
      <c r="C56" s="96">
        <f t="shared" ref="C56:X56" si="15">C35+C39+C43+C47+C51+C55</f>
        <v>9151544409.3601952</v>
      </c>
      <c r="D56" s="96">
        <f t="shared" si="15"/>
        <v>8895049198.2797394</v>
      </c>
      <c r="E56" s="96">
        <f t="shared" si="15"/>
        <v>9100485125.2799606</v>
      </c>
      <c r="F56" s="96">
        <f t="shared" si="15"/>
        <v>8169250075.7403536</v>
      </c>
      <c r="G56" s="96">
        <f t="shared" si="15"/>
        <v>8851238435.799427</v>
      </c>
      <c r="H56" s="96">
        <f t="shared" si="15"/>
        <v>8506569551.3181124</v>
      </c>
      <c r="I56" s="96">
        <f t="shared" si="15"/>
        <v>8767955713.7888908</v>
      </c>
      <c r="J56" s="96">
        <f t="shared" si="15"/>
        <v>8156631161.8187799</v>
      </c>
      <c r="K56" s="96">
        <f t="shared" si="15"/>
        <v>8729070960.7700005</v>
      </c>
      <c r="L56" s="96">
        <f t="shared" si="15"/>
        <v>8431442805.1093779</v>
      </c>
      <c r="M56" s="96">
        <f t="shared" si="15"/>
        <v>9319476045.138834</v>
      </c>
      <c r="N56" s="91">
        <f t="shared" si="15"/>
        <v>9527135707.9706345</v>
      </c>
      <c r="O56" s="91">
        <f t="shared" si="15"/>
        <v>9967127103.7494545</v>
      </c>
      <c r="P56" s="91">
        <f t="shared" si="15"/>
        <v>10187398573.570068</v>
      </c>
      <c r="Q56" s="91">
        <f t="shared" si="15"/>
        <v>9899284333.0796394</v>
      </c>
      <c r="R56" s="91">
        <f t="shared" si="15"/>
        <v>10643761687.630529</v>
      </c>
      <c r="S56" s="91">
        <f t="shared" si="15"/>
        <v>8934687771.9895802</v>
      </c>
      <c r="T56" s="91">
        <f t="shared" si="15"/>
        <v>9304219912.3798237</v>
      </c>
      <c r="U56" s="91">
        <f t="shared" si="15"/>
        <v>8554835874.189579</v>
      </c>
      <c r="V56" s="91">
        <f t="shared" si="15"/>
        <v>9772547861.7595291</v>
      </c>
      <c r="W56" s="91">
        <f t="shared" si="15"/>
        <v>10061111015.660255</v>
      </c>
      <c r="X56" s="91">
        <f t="shared" si="15"/>
        <v>10616706245.590004</v>
      </c>
      <c r="Y56" s="91">
        <v>10900458696.800003</v>
      </c>
      <c r="Z56" s="91"/>
      <c r="AA56" s="91"/>
      <c r="AB56" s="91"/>
      <c r="AC56" s="91">
        <f t="shared" si="8"/>
        <v>88687613399.078934</v>
      </c>
    </row>
    <row r="57" spans="1:29" ht="10.5" customHeight="1" x14ac:dyDescent="0.25"/>
    <row r="59" spans="1:29" ht="11.45" customHeight="1" x14ac:dyDescent="0.25">
      <c r="A59" s="222" t="s">
        <v>96</v>
      </c>
      <c r="B59" s="222"/>
      <c r="C59" s="72" t="s">
        <v>91</v>
      </c>
      <c r="D59" s="72" t="s">
        <v>91</v>
      </c>
      <c r="E59" s="72" t="s">
        <v>91</v>
      </c>
      <c r="F59" s="72" t="s">
        <v>91</v>
      </c>
      <c r="G59" s="72" t="s">
        <v>91</v>
      </c>
      <c r="H59" s="72" t="s">
        <v>91</v>
      </c>
      <c r="I59" s="72" t="s">
        <v>91</v>
      </c>
      <c r="J59" s="72" t="s">
        <v>91</v>
      </c>
      <c r="K59" s="72" t="s">
        <v>91</v>
      </c>
      <c r="L59" s="72" t="s">
        <v>91</v>
      </c>
      <c r="M59" s="72" t="s">
        <v>91</v>
      </c>
      <c r="N59" s="72" t="s">
        <v>91</v>
      </c>
      <c r="O59" s="72" t="s">
        <v>91</v>
      </c>
      <c r="P59" s="72" t="s">
        <v>91</v>
      </c>
      <c r="Q59" s="72" t="s">
        <v>91</v>
      </c>
      <c r="R59" s="72" t="s">
        <v>91</v>
      </c>
      <c r="S59" s="72" t="s">
        <v>91</v>
      </c>
      <c r="T59" s="72" t="s">
        <v>91</v>
      </c>
      <c r="U59" s="72" t="s">
        <v>91</v>
      </c>
      <c r="V59" s="72" t="s">
        <v>91</v>
      </c>
      <c r="W59" s="72" t="s">
        <v>91</v>
      </c>
      <c r="X59" s="72" t="s">
        <v>91</v>
      </c>
      <c r="Y59" s="72" t="s">
        <v>91</v>
      </c>
      <c r="Z59" s="72" t="s">
        <v>91</v>
      </c>
      <c r="AA59" s="72" t="s">
        <v>91</v>
      </c>
      <c r="AB59" s="72" t="s">
        <v>91</v>
      </c>
      <c r="AC59" s="72" t="s">
        <v>91</v>
      </c>
    </row>
    <row r="60" spans="1:29" ht="11.25" customHeight="1" x14ac:dyDescent="0.25">
      <c r="A60" s="99" t="s">
        <v>37</v>
      </c>
      <c r="B60" s="99" t="s">
        <v>36</v>
      </c>
      <c r="C60" s="75">
        <v>44136</v>
      </c>
      <c r="D60" s="75">
        <v>44166</v>
      </c>
      <c r="E60" s="75">
        <v>44197</v>
      </c>
      <c r="F60" s="75">
        <v>44228</v>
      </c>
      <c r="G60" s="75">
        <v>44256</v>
      </c>
      <c r="H60" s="75">
        <v>44287</v>
      </c>
      <c r="I60" s="75">
        <v>44317</v>
      </c>
      <c r="J60" s="75">
        <v>44348</v>
      </c>
      <c r="K60" s="75">
        <v>44378</v>
      </c>
      <c r="L60" s="75">
        <v>44409</v>
      </c>
      <c r="M60" s="75">
        <v>44440</v>
      </c>
      <c r="N60" s="75">
        <v>44470</v>
      </c>
      <c r="O60" s="75">
        <v>44501</v>
      </c>
      <c r="P60" s="75">
        <v>44531</v>
      </c>
      <c r="Q60" s="75">
        <v>44562</v>
      </c>
      <c r="R60" s="75">
        <v>44593</v>
      </c>
      <c r="S60" s="75">
        <v>44621</v>
      </c>
      <c r="T60" s="75">
        <v>44652</v>
      </c>
      <c r="U60" s="75">
        <v>44682</v>
      </c>
      <c r="V60" s="75">
        <v>44713</v>
      </c>
      <c r="W60" s="75">
        <v>44743</v>
      </c>
      <c r="X60" s="75">
        <v>44774</v>
      </c>
      <c r="Y60" s="75">
        <v>44805</v>
      </c>
      <c r="Z60" s="75">
        <v>44835</v>
      </c>
      <c r="AA60" s="75">
        <v>44866</v>
      </c>
      <c r="AB60" s="75">
        <v>44896</v>
      </c>
      <c r="AC60" s="103">
        <f>AC2</f>
        <v>2022</v>
      </c>
    </row>
    <row r="61" spans="1:29" ht="11.45" customHeight="1" x14ac:dyDescent="0.25">
      <c r="A61" s="49" t="s">
        <v>3</v>
      </c>
      <c r="B61" s="49" t="s">
        <v>3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102">
        <f t="shared" ref="AC61:AC83" si="16">IF(AC$2=2020,SUM(C61:D61),IF(AC$2=2021,SUM(E61:P61),IF(AC$2=2022,SUM(Q61:AB61))))</f>
        <v>0</v>
      </c>
    </row>
    <row r="62" spans="1:29" ht="11.45" customHeight="1" x14ac:dyDescent="0.25">
      <c r="A62" s="50" t="s">
        <v>2</v>
      </c>
      <c r="B62" s="50"/>
      <c r="C62" s="96">
        <f>C61</f>
        <v>0</v>
      </c>
      <c r="D62" s="96">
        <f t="shared" ref="D62:Y62" si="17">D61</f>
        <v>0</v>
      </c>
      <c r="E62" s="96">
        <f t="shared" si="17"/>
        <v>0</v>
      </c>
      <c r="F62" s="96">
        <f t="shared" si="17"/>
        <v>0</v>
      </c>
      <c r="G62" s="96">
        <f t="shared" si="17"/>
        <v>0</v>
      </c>
      <c r="H62" s="96">
        <f t="shared" si="17"/>
        <v>0</v>
      </c>
      <c r="I62" s="96">
        <f t="shared" si="17"/>
        <v>0</v>
      </c>
      <c r="J62" s="96">
        <f t="shared" si="17"/>
        <v>0</v>
      </c>
      <c r="K62" s="96">
        <f t="shared" si="17"/>
        <v>0</v>
      </c>
      <c r="L62" s="96">
        <f t="shared" si="17"/>
        <v>0</v>
      </c>
      <c r="M62" s="96">
        <f t="shared" si="17"/>
        <v>0</v>
      </c>
      <c r="N62" s="96">
        <f t="shared" si="17"/>
        <v>0</v>
      </c>
      <c r="O62" s="96">
        <f t="shared" si="17"/>
        <v>0</v>
      </c>
      <c r="P62" s="95">
        <f t="shared" si="17"/>
        <v>0</v>
      </c>
      <c r="Q62" s="95">
        <f t="shared" si="17"/>
        <v>0</v>
      </c>
      <c r="R62" s="95">
        <f t="shared" si="17"/>
        <v>0</v>
      </c>
      <c r="S62" s="95">
        <f t="shared" si="17"/>
        <v>0</v>
      </c>
      <c r="T62" s="95">
        <f t="shared" si="17"/>
        <v>0</v>
      </c>
      <c r="U62" s="95">
        <f t="shared" si="17"/>
        <v>0</v>
      </c>
      <c r="V62" s="95">
        <f t="shared" si="17"/>
        <v>0</v>
      </c>
      <c r="W62" s="95">
        <f t="shared" si="17"/>
        <v>0</v>
      </c>
      <c r="X62" s="95">
        <f t="shared" si="17"/>
        <v>0</v>
      </c>
      <c r="Y62" s="95">
        <f t="shared" si="17"/>
        <v>0</v>
      </c>
      <c r="Z62" s="95"/>
      <c r="AA62" s="95"/>
      <c r="AB62" s="95"/>
      <c r="AC62" s="102">
        <f t="shared" si="16"/>
        <v>0</v>
      </c>
    </row>
    <row r="63" spans="1:29" ht="11.45" customHeight="1" x14ac:dyDescent="0.25">
      <c r="A63" s="49" t="s">
        <v>6</v>
      </c>
      <c r="B63" s="49" t="s">
        <v>21</v>
      </c>
      <c r="C63" s="92">
        <v>411727663.32999998</v>
      </c>
      <c r="D63" s="92">
        <v>444877578.54000002</v>
      </c>
      <c r="E63" s="92">
        <v>435758464.33999997</v>
      </c>
      <c r="F63" s="92">
        <v>411411270.51999998</v>
      </c>
      <c r="G63" s="92">
        <v>402955206.94</v>
      </c>
      <c r="H63" s="92">
        <v>416459358.25</v>
      </c>
      <c r="I63" s="92">
        <v>357553126.75</v>
      </c>
      <c r="J63" s="92">
        <v>346280232.34000003</v>
      </c>
      <c r="K63" s="92">
        <v>406127298.5</v>
      </c>
      <c r="L63" s="92">
        <v>385618357.89999998</v>
      </c>
      <c r="M63" s="92">
        <v>451309828.71000016</v>
      </c>
      <c r="N63" s="92">
        <v>439425026.26999974</v>
      </c>
      <c r="O63" s="92">
        <v>489366111.3999998</v>
      </c>
      <c r="P63" s="93">
        <v>601459525.89000809</v>
      </c>
      <c r="Q63" s="93">
        <v>551826550.46000648</v>
      </c>
      <c r="R63" s="93">
        <v>627921416.5</v>
      </c>
      <c r="S63" s="93">
        <v>596655751.5</v>
      </c>
      <c r="T63" s="93">
        <v>700662183.87002265</v>
      </c>
      <c r="U63" s="93">
        <v>681485394.91000783</v>
      </c>
      <c r="V63" s="93">
        <v>633166991.94000006</v>
      </c>
      <c r="W63" s="93">
        <v>745101723.39002311</v>
      </c>
      <c r="X63" s="93">
        <v>727093600.0700115</v>
      </c>
      <c r="Y63" s="93">
        <v>839861394.53000021</v>
      </c>
      <c r="Z63" s="93"/>
      <c r="AA63" s="93"/>
      <c r="AB63" s="93"/>
      <c r="AC63" s="102">
        <f t="shared" si="16"/>
        <v>6103775007.1700706</v>
      </c>
    </row>
    <row r="64" spans="1:29" ht="11.45" customHeight="1" x14ac:dyDescent="0.25">
      <c r="A64" s="49" t="s">
        <v>7</v>
      </c>
      <c r="B64" s="49" t="s">
        <v>22</v>
      </c>
      <c r="C64" s="92">
        <v>521823015.54000002</v>
      </c>
      <c r="D64" s="92">
        <v>633633608.03999996</v>
      </c>
      <c r="E64" s="92">
        <v>603842403.32000005</v>
      </c>
      <c r="F64" s="92">
        <v>587087308.77999997</v>
      </c>
      <c r="G64" s="92">
        <v>577863847.53999996</v>
      </c>
      <c r="H64" s="92">
        <v>596087045.70000005</v>
      </c>
      <c r="I64" s="92">
        <v>558459857.73000002</v>
      </c>
      <c r="J64" s="92">
        <v>480286467.21999979</v>
      </c>
      <c r="K64" s="92">
        <v>522224267.30000001</v>
      </c>
      <c r="L64" s="92">
        <v>540475493.89999998</v>
      </c>
      <c r="M64" s="92">
        <v>537477590.11999977</v>
      </c>
      <c r="N64" s="92">
        <v>642128916.47000039</v>
      </c>
      <c r="O64" s="92">
        <v>628067987.6400001</v>
      </c>
      <c r="P64" s="93">
        <v>699582757.90999532</v>
      </c>
      <c r="Q64" s="93">
        <v>641455725.82999587</v>
      </c>
      <c r="R64" s="93">
        <v>997011454.66999996</v>
      </c>
      <c r="S64" s="93">
        <v>849653921.70000005</v>
      </c>
      <c r="T64" s="93">
        <v>905285506.76999772</v>
      </c>
      <c r="U64" s="93">
        <v>973516593.48999381</v>
      </c>
      <c r="V64" s="93">
        <v>827338762.86000001</v>
      </c>
      <c r="W64" s="93">
        <v>873698416.30999899</v>
      </c>
      <c r="X64" s="93">
        <v>1058583746.4599966</v>
      </c>
      <c r="Y64" s="93">
        <v>1131993840.4799991</v>
      </c>
      <c r="Z64" s="93"/>
      <c r="AA64" s="93"/>
      <c r="AB64" s="93"/>
      <c r="AC64" s="102">
        <f t="shared" si="16"/>
        <v>8258537968.5699806</v>
      </c>
    </row>
    <row r="65" spans="1:29" ht="11.45" customHeight="1" x14ac:dyDescent="0.25">
      <c r="A65" s="49" t="s">
        <v>8</v>
      </c>
      <c r="B65" s="49" t="s">
        <v>23</v>
      </c>
      <c r="C65" s="92">
        <v>2160824831.9200001</v>
      </c>
      <c r="D65" s="92">
        <v>2544024017.1900001</v>
      </c>
      <c r="E65" s="92">
        <v>2424296744.4099998</v>
      </c>
      <c r="F65" s="92">
        <v>1996634985.4400001</v>
      </c>
      <c r="G65" s="92">
        <v>1996557458.6900001</v>
      </c>
      <c r="H65" s="92">
        <v>2218166686.6199999</v>
      </c>
      <c r="I65" s="92">
        <v>2144268318.2</v>
      </c>
      <c r="J65" s="92">
        <v>1979041955.5700004</v>
      </c>
      <c r="K65" s="92">
        <v>1959046052</v>
      </c>
      <c r="L65" s="92">
        <v>2113637862</v>
      </c>
      <c r="M65" s="92">
        <v>1965297994.7199988</v>
      </c>
      <c r="N65" s="92">
        <v>2301494320.0999999</v>
      </c>
      <c r="O65" s="92">
        <v>2334674670.6399999</v>
      </c>
      <c r="P65" s="93">
        <v>2279678183.7599998</v>
      </c>
      <c r="Q65" s="93">
        <v>2080584252.1000004</v>
      </c>
      <c r="R65" s="93">
        <v>2512725212.8899999</v>
      </c>
      <c r="S65" s="93">
        <v>2281660417</v>
      </c>
      <c r="T65" s="93">
        <v>2115325190.9100003</v>
      </c>
      <c r="U65" s="93">
        <v>2534447847.0400009</v>
      </c>
      <c r="V65" s="93">
        <v>2190245575.5799999</v>
      </c>
      <c r="W65" s="93">
        <v>2379818173.8500004</v>
      </c>
      <c r="X65" s="93">
        <v>2570162642.999999</v>
      </c>
      <c r="Y65" s="93">
        <v>2748942626.8300004</v>
      </c>
      <c r="Z65" s="93"/>
      <c r="AA65" s="93"/>
      <c r="AB65" s="93"/>
      <c r="AC65" s="102">
        <f t="shared" si="16"/>
        <v>21413911939.200001</v>
      </c>
    </row>
    <row r="66" spans="1:29" ht="11.45" customHeight="1" x14ac:dyDescent="0.25">
      <c r="A66" s="50" t="s">
        <v>2</v>
      </c>
      <c r="B66" s="50"/>
      <c r="C66" s="96">
        <f t="shared" ref="C66:Y66" si="18">SUM(C63:C65)</f>
        <v>3094375510.79</v>
      </c>
      <c r="D66" s="96">
        <f t="shared" si="18"/>
        <v>3622535203.77</v>
      </c>
      <c r="E66" s="96">
        <f t="shared" si="18"/>
        <v>3463897612.0699997</v>
      </c>
      <c r="F66" s="96">
        <f t="shared" si="18"/>
        <v>2995133564.7399998</v>
      </c>
      <c r="G66" s="96">
        <f t="shared" si="18"/>
        <v>2977376513.1700001</v>
      </c>
      <c r="H66" s="96">
        <f t="shared" si="18"/>
        <v>3230713090.5699997</v>
      </c>
      <c r="I66" s="96">
        <f t="shared" si="18"/>
        <v>3060281302.6800003</v>
      </c>
      <c r="J66" s="96">
        <f t="shared" si="18"/>
        <v>2805608655.1300001</v>
      </c>
      <c r="K66" s="96">
        <f t="shared" si="18"/>
        <v>2887397617.8000002</v>
      </c>
      <c r="L66" s="96">
        <f t="shared" si="18"/>
        <v>3039731713.8000002</v>
      </c>
      <c r="M66" s="96">
        <f t="shared" si="18"/>
        <v>2954085413.5499988</v>
      </c>
      <c r="N66" s="96">
        <f t="shared" si="18"/>
        <v>3383048262.8400002</v>
      </c>
      <c r="O66" s="96">
        <f t="shared" si="18"/>
        <v>3452108769.6799998</v>
      </c>
      <c r="P66" s="91">
        <f t="shared" si="18"/>
        <v>3580720467.5600033</v>
      </c>
      <c r="Q66" s="91">
        <f t="shared" si="18"/>
        <v>3273866528.3900027</v>
      </c>
      <c r="R66" s="91">
        <f t="shared" si="18"/>
        <v>4137658084.0599999</v>
      </c>
      <c r="S66" s="91">
        <f t="shared" si="18"/>
        <v>3727970090.1999998</v>
      </c>
      <c r="T66" s="91">
        <f t="shared" si="18"/>
        <v>3721272881.5500207</v>
      </c>
      <c r="U66" s="91">
        <f t="shared" si="18"/>
        <v>4189449835.4400024</v>
      </c>
      <c r="V66" s="91">
        <f t="shared" si="18"/>
        <v>3650751330.3800001</v>
      </c>
      <c r="W66" s="91">
        <f t="shared" si="18"/>
        <v>3998618313.5500226</v>
      </c>
      <c r="X66" s="91">
        <f t="shared" si="18"/>
        <v>4355839989.5300074</v>
      </c>
      <c r="Y66" s="91">
        <f t="shared" si="18"/>
        <v>4720797861.8400002</v>
      </c>
      <c r="Z66" s="91"/>
      <c r="AA66" s="91"/>
      <c r="AB66" s="91"/>
      <c r="AC66" s="102">
        <f t="shared" si="16"/>
        <v>35776224914.940048</v>
      </c>
    </row>
    <row r="67" spans="1:29" ht="11.45" customHeight="1" x14ac:dyDescent="0.25">
      <c r="A67" s="49" t="s">
        <v>9</v>
      </c>
      <c r="B67" s="49" t="s">
        <v>24</v>
      </c>
      <c r="C67" s="92">
        <v>1466919539.1700001</v>
      </c>
      <c r="D67" s="92">
        <v>1627620783.8099999</v>
      </c>
      <c r="E67" s="92">
        <v>1537443557.53</v>
      </c>
      <c r="F67" s="92">
        <v>1449843275.0799999</v>
      </c>
      <c r="G67" s="92">
        <v>1375255811.55</v>
      </c>
      <c r="H67" s="92">
        <v>1469985230.9400001</v>
      </c>
      <c r="I67" s="92">
        <v>1253298819.3299999</v>
      </c>
      <c r="J67" s="92">
        <v>1124665167.519999</v>
      </c>
      <c r="K67" s="92">
        <v>1274689406</v>
      </c>
      <c r="L67" s="92">
        <v>1283053899</v>
      </c>
      <c r="M67" s="92">
        <v>1477966762.3200021</v>
      </c>
      <c r="N67" s="92">
        <v>1541368534.0499921</v>
      </c>
      <c r="O67" s="92">
        <v>1680371565.68999</v>
      </c>
      <c r="P67" s="93">
        <v>1185187687.2901535</v>
      </c>
      <c r="Q67" s="93">
        <v>1093268138</v>
      </c>
      <c r="R67" s="93">
        <v>1137844353.8</v>
      </c>
      <c r="S67" s="93">
        <v>1020928408</v>
      </c>
      <c r="T67" s="93">
        <v>1292588528.0601237</v>
      </c>
      <c r="U67" s="93">
        <v>1202604134.5200853</v>
      </c>
      <c r="V67" s="93">
        <v>1023360750.92</v>
      </c>
      <c r="W67" s="93">
        <v>1431401871.5002675</v>
      </c>
      <c r="X67" s="93">
        <v>1552322241.2901895</v>
      </c>
      <c r="Y67" s="93">
        <v>1735081957.9699941</v>
      </c>
      <c r="Z67" s="93"/>
      <c r="AA67" s="93"/>
      <c r="AB67" s="93"/>
      <c r="AC67" s="102">
        <f t="shared" si="16"/>
        <v>11489400384.060659</v>
      </c>
    </row>
    <row r="68" spans="1:29" ht="11.45" customHeight="1" x14ac:dyDescent="0.25">
      <c r="A68" s="49" t="s">
        <v>10</v>
      </c>
      <c r="B68" s="49" t="s">
        <v>25</v>
      </c>
      <c r="C68" s="92">
        <v>1428608617.53</v>
      </c>
      <c r="D68" s="92">
        <v>1632137272.04</v>
      </c>
      <c r="E68" s="92">
        <v>1626017971.74</v>
      </c>
      <c r="F68" s="92">
        <v>1555542321.52</v>
      </c>
      <c r="G68" s="92">
        <v>1493050832.1500001</v>
      </c>
      <c r="H68" s="92">
        <v>1488725549.3299999</v>
      </c>
      <c r="I68" s="92">
        <v>1447687934.98</v>
      </c>
      <c r="J68" s="92">
        <v>1262784707.1799989</v>
      </c>
      <c r="K68" s="92">
        <v>1233902704</v>
      </c>
      <c r="L68" s="92">
        <v>1469946543</v>
      </c>
      <c r="M68" s="92">
        <v>1372584671.6999996</v>
      </c>
      <c r="N68" s="92">
        <v>1583665454.2999992</v>
      </c>
      <c r="O68" s="92">
        <v>1476642130.9200027</v>
      </c>
      <c r="P68" s="93">
        <v>1730665318.4200037</v>
      </c>
      <c r="Q68" s="93">
        <v>1451973370</v>
      </c>
      <c r="R68" s="93">
        <v>1045776935.48</v>
      </c>
      <c r="S68" s="93">
        <v>801753416.89999998</v>
      </c>
      <c r="T68" s="93">
        <v>935742461.91999757</v>
      </c>
      <c r="U68" s="93">
        <v>1095106172.1099987</v>
      </c>
      <c r="V68" s="93">
        <v>883089404.66999996</v>
      </c>
      <c r="W68" s="93">
        <v>1070350795.3299972</v>
      </c>
      <c r="X68" s="93">
        <v>1364484144.2500021</v>
      </c>
      <c r="Y68" s="93">
        <v>1407988201.3099988</v>
      </c>
      <c r="Z68" s="93"/>
      <c r="AA68" s="93"/>
      <c r="AB68" s="93"/>
      <c r="AC68" s="102">
        <f t="shared" si="16"/>
        <v>10056264901.969995</v>
      </c>
    </row>
    <row r="69" spans="1:29" ht="11.45" customHeight="1" x14ac:dyDescent="0.25">
      <c r="A69" s="49" t="s">
        <v>11</v>
      </c>
      <c r="B69" s="49" t="s">
        <v>26</v>
      </c>
      <c r="C69" s="92">
        <v>1123010974.5999999</v>
      </c>
      <c r="D69" s="92">
        <v>1245123777.22</v>
      </c>
      <c r="E69" s="92">
        <v>1196983638.97</v>
      </c>
      <c r="F69" s="92">
        <v>1081686726.24</v>
      </c>
      <c r="G69" s="92">
        <v>1082162110.8099999</v>
      </c>
      <c r="H69" s="92">
        <v>1162173080.4200001</v>
      </c>
      <c r="I69" s="92">
        <v>1072288658.5700001</v>
      </c>
      <c r="J69" s="92">
        <v>950074229.60999894</v>
      </c>
      <c r="K69" s="92">
        <v>888089058.89999998</v>
      </c>
      <c r="L69" s="92">
        <v>1054842314</v>
      </c>
      <c r="M69" s="92">
        <v>956357544.78000021</v>
      </c>
      <c r="N69" s="92">
        <v>1138173972.6200004</v>
      </c>
      <c r="O69" s="92">
        <v>1171720898.029999</v>
      </c>
      <c r="P69" s="93">
        <v>1333222668.4399996</v>
      </c>
      <c r="Q69" s="93">
        <v>1152449562</v>
      </c>
      <c r="R69" s="93">
        <v>773166847.09000003</v>
      </c>
      <c r="S69" s="93">
        <v>707786157.10000002</v>
      </c>
      <c r="T69" s="93">
        <v>685181186.32999969</v>
      </c>
      <c r="U69" s="93">
        <v>789107587.02999985</v>
      </c>
      <c r="V69" s="93">
        <v>641398327.58000004</v>
      </c>
      <c r="W69" s="93">
        <v>756450734.31000042</v>
      </c>
      <c r="X69" s="93">
        <v>897867612.23999941</v>
      </c>
      <c r="Y69" s="93">
        <v>1006268251.7799996</v>
      </c>
      <c r="Z69" s="93"/>
      <c r="AA69" s="93"/>
      <c r="AB69" s="93"/>
      <c r="AC69" s="102">
        <f t="shared" si="16"/>
        <v>7409676265.4599991</v>
      </c>
    </row>
    <row r="70" spans="1:29" ht="11.45" customHeight="1" x14ac:dyDescent="0.25">
      <c r="A70" s="50" t="s">
        <v>2</v>
      </c>
      <c r="B70" s="50"/>
      <c r="C70" s="96">
        <f t="shared" ref="C70:Y70" si="19">SUM(C67:C69)</f>
        <v>4018539131.2999997</v>
      </c>
      <c r="D70" s="96">
        <f t="shared" si="19"/>
        <v>4504881833.0699997</v>
      </c>
      <c r="E70" s="96">
        <f t="shared" si="19"/>
        <v>4360445168.2399998</v>
      </c>
      <c r="F70" s="96">
        <f t="shared" si="19"/>
        <v>4087072322.8400002</v>
      </c>
      <c r="G70" s="96">
        <f t="shared" si="19"/>
        <v>3950468754.5099998</v>
      </c>
      <c r="H70" s="96">
        <f t="shared" si="19"/>
        <v>4120883860.6900001</v>
      </c>
      <c r="I70" s="96">
        <f t="shared" si="19"/>
        <v>3773275412.8800001</v>
      </c>
      <c r="J70" s="96">
        <f t="shared" si="19"/>
        <v>3337524104.3099966</v>
      </c>
      <c r="K70" s="96">
        <f t="shared" si="19"/>
        <v>3396681168.9000001</v>
      </c>
      <c r="L70" s="96">
        <f t="shared" si="19"/>
        <v>3807842756</v>
      </c>
      <c r="M70" s="96">
        <f t="shared" si="19"/>
        <v>3806908978.8000016</v>
      </c>
      <c r="N70" s="96">
        <f t="shared" si="19"/>
        <v>4263207960.9699917</v>
      </c>
      <c r="O70" s="96">
        <f t="shared" si="19"/>
        <v>4328734594.6399918</v>
      </c>
      <c r="P70" s="91">
        <f t="shared" si="19"/>
        <v>4249075674.150157</v>
      </c>
      <c r="Q70" s="91">
        <f t="shared" si="19"/>
        <v>3697691070</v>
      </c>
      <c r="R70" s="91">
        <f t="shared" si="19"/>
        <v>2956788136.3699999</v>
      </c>
      <c r="S70" s="91">
        <f t="shared" si="19"/>
        <v>2530467982</v>
      </c>
      <c r="T70" s="91">
        <f t="shared" si="19"/>
        <v>2913512176.3101206</v>
      </c>
      <c r="U70" s="91">
        <f t="shared" si="19"/>
        <v>3086817893.6600838</v>
      </c>
      <c r="V70" s="91">
        <f t="shared" si="19"/>
        <v>2547848483.1700001</v>
      </c>
      <c r="W70" s="91">
        <f t="shared" si="19"/>
        <v>3258203401.140265</v>
      </c>
      <c r="X70" s="91">
        <f t="shared" si="19"/>
        <v>3814673997.7801909</v>
      </c>
      <c r="Y70" s="91">
        <f t="shared" si="19"/>
        <v>4149338411.0599928</v>
      </c>
      <c r="Z70" s="91"/>
      <c r="AA70" s="91"/>
      <c r="AB70" s="91"/>
      <c r="AC70" s="102">
        <f t="shared" si="16"/>
        <v>28955341551.49065</v>
      </c>
    </row>
    <row r="71" spans="1:29" ht="11.45" customHeight="1" x14ac:dyDescent="0.25">
      <c r="A71" s="49" t="s">
        <v>12</v>
      </c>
      <c r="B71" s="49" t="s">
        <v>27</v>
      </c>
      <c r="C71" s="92">
        <v>1274193391.29</v>
      </c>
      <c r="D71" s="92">
        <v>1301307309.1500001</v>
      </c>
      <c r="E71" s="92">
        <v>1272544898.95</v>
      </c>
      <c r="F71" s="92">
        <v>1095746549.74</v>
      </c>
      <c r="G71" s="92">
        <v>1154567156.47</v>
      </c>
      <c r="H71" s="92">
        <v>1154592213.6099999</v>
      </c>
      <c r="I71" s="92">
        <v>1182458647.71</v>
      </c>
      <c r="J71" s="92">
        <v>1115869635.3600044</v>
      </c>
      <c r="K71" s="92">
        <v>1215653296</v>
      </c>
      <c r="L71" s="92">
        <v>1170320714.52</v>
      </c>
      <c r="M71" s="92">
        <v>1185663156.3699956</v>
      </c>
      <c r="N71" s="92">
        <v>1308700336.3000021</v>
      </c>
      <c r="O71" s="92">
        <v>1315306284.6199951</v>
      </c>
      <c r="P71" s="93">
        <v>1046299224.9603906</v>
      </c>
      <c r="Q71" s="93">
        <v>948823411.29999995</v>
      </c>
      <c r="R71" s="93">
        <v>1326007320.1199999</v>
      </c>
      <c r="S71" s="93">
        <v>230666929.80000001</v>
      </c>
      <c r="T71" s="93">
        <v>1430524656.0004961</v>
      </c>
      <c r="U71" s="93">
        <v>1328748506.2103653</v>
      </c>
      <c r="V71" s="93">
        <v>1134373462.8499999</v>
      </c>
      <c r="W71" s="93">
        <v>1397308902.0205379</v>
      </c>
      <c r="X71" s="93">
        <v>1619499426.4704046</v>
      </c>
      <c r="Y71" s="93">
        <v>1827045314.1200066</v>
      </c>
      <c r="Z71" s="93"/>
      <c r="AA71" s="93"/>
      <c r="AB71" s="93"/>
      <c r="AC71" s="102">
        <f t="shared" si="16"/>
        <v>11242997928.891811</v>
      </c>
    </row>
    <row r="72" spans="1:29" ht="11.45" customHeight="1" x14ac:dyDescent="0.25">
      <c r="A72" s="49" t="s">
        <v>13</v>
      </c>
      <c r="B72" s="49" t="s">
        <v>28</v>
      </c>
      <c r="C72" s="92">
        <v>371088536.38</v>
      </c>
      <c r="D72" s="92">
        <v>392787330.31999999</v>
      </c>
      <c r="E72" s="92">
        <v>400969447.69999999</v>
      </c>
      <c r="F72" s="92">
        <v>417775326.60000002</v>
      </c>
      <c r="G72" s="92">
        <v>407963614.32999998</v>
      </c>
      <c r="H72" s="92">
        <v>376371357.06999999</v>
      </c>
      <c r="I72" s="92">
        <v>383984524.89999998</v>
      </c>
      <c r="J72" s="92">
        <v>360391050.94999987</v>
      </c>
      <c r="K72" s="92">
        <v>366200905.89999998</v>
      </c>
      <c r="L72" s="92">
        <v>395050738.57999998</v>
      </c>
      <c r="M72" s="92">
        <v>361245353.68000013</v>
      </c>
      <c r="N72" s="92">
        <v>424884618.02999961</v>
      </c>
      <c r="O72" s="92">
        <v>397099139.58000064</v>
      </c>
      <c r="P72" s="93">
        <v>436153012.04000032</v>
      </c>
      <c r="Q72" s="93">
        <v>377844471.60000002</v>
      </c>
      <c r="R72" s="93">
        <v>238976416.13</v>
      </c>
      <c r="S72" s="93">
        <v>257213714.90000001</v>
      </c>
      <c r="T72" s="93">
        <v>242230725.57999957</v>
      </c>
      <c r="U72" s="93">
        <v>239231920.16000021</v>
      </c>
      <c r="V72" s="93">
        <v>198101274.47</v>
      </c>
      <c r="W72" s="93">
        <v>186274829.51000026</v>
      </c>
      <c r="X72" s="93">
        <v>245739435.70999956</v>
      </c>
      <c r="Y72" s="93">
        <v>294890966.55000007</v>
      </c>
      <c r="Z72" s="93"/>
      <c r="AA72" s="93"/>
      <c r="AB72" s="93"/>
      <c r="AC72" s="102">
        <f t="shared" si="16"/>
        <v>2280503754.6099997</v>
      </c>
    </row>
    <row r="73" spans="1:29" ht="11.45" customHeight="1" x14ac:dyDescent="0.25">
      <c r="A73" s="49" t="s">
        <v>14</v>
      </c>
      <c r="B73" s="49" t="s">
        <v>29</v>
      </c>
      <c r="C73" s="92">
        <v>316860159.76999998</v>
      </c>
      <c r="D73" s="92">
        <v>527045535.58999997</v>
      </c>
      <c r="E73" s="92">
        <v>531653682.00999999</v>
      </c>
      <c r="F73" s="92">
        <v>622949967.60000002</v>
      </c>
      <c r="G73" s="92">
        <v>592898774.54999995</v>
      </c>
      <c r="H73" s="92">
        <v>563479448.73000002</v>
      </c>
      <c r="I73" s="92">
        <v>563963217.96000004</v>
      </c>
      <c r="J73" s="92">
        <v>560770181.81999969</v>
      </c>
      <c r="K73" s="92">
        <v>612933380.10000002</v>
      </c>
      <c r="L73" s="92">
        <v>531683287.36000001</v>
      </c>
      <c r="M73" s="92">
        <v>413264880.51000005</v>
      </c>
      <c r="N73" s="92">
        <v>565735936.87999988</v>
      </c>
      <c r="O73" s="92">
        <v>542493352.43000019</v>
      </c>
      <c r="P73" s="93">
        <v>578278462.4000001</v>
      </c>
      <c r="Q73" s="93">
        <v>521047317.60000002</v>
      </c>
      <c r="R73" s="93">
        <v>337704297.60000002</v>
      </c>
      <c r="S73" s="93">
        <v>1193316250</v>
      </c>
      <c r="T73" s="93">
        <v>169401296.64000002</v>
      </c>
      <c r="U73" s="93">
        <v>149381034.24000004</v>
      </c>
      <c r="V73" s="93">
        <v>112744060.48999999</v>
      </c>
      <c r="W73" s="93">
        <v>91426824.360000014</v>
      </c>
      <c r="X73" s="93">
        <v>174604978.12000003</v>
      </c>
      <c r="Y73" s="93">
        <v>83413612.370000005</v>
      </c>
      <c r="Z73" s="93"/>
      <c r="AA73" s="93"/>
      <c r="AB73" s="93"/>
      <c r="AC73" s="102">
        <f t="shared" si="16"/>
        <v>2833039671.4200001</v>
      </c>
    </row>
    <row r="74" spans="1:29" ht="11.45" customHeight="1" x14ac:dyDescent="0.25">
      <c r="A74" s="50" t="s">
        <v>2</v>
      </c>
      <c r="B74" s="50"/>
      <c r="C74" s="96">
        <f t="shared" ref="C74:Y74" si="20">SUM(C71:C73)</f>
        <v>1962142087.4400001</v>
      </c>
      <c r="D74" s="96">
        <f t="shared" si="20"/>
        <v>2221140175.0599999</v>
      </c>
      <c r="E74" s="96">
        <f t="shared" si="20"/>
        <v>2205168028.6599998</v>
      </c>
      <c r="F74" s="96">
        <f t="shared" si="20"/>
        <v>2136471843.9400001</v>
      </c>
      <c r="G74" s="96">
        <f t="shared" si="20"/>
        <v>2155429545.3499999</v>
      </c>
      <c r="H74" s="96">
        <f t="shared" si="20"/>
        <v>2094443019.4099998</v>
      </c>
      <c r="I74" s="96">
        <f t="shared" si="20"/>
        <v>2130406390.5700002</v>
      </c>
      <c r="J74" s="96">
        <f t="shared" si="20"/>
        <v>2037030868.1300039</v>
      </c>
      <c r="K74" s="96">
        <f t="shared" si="20"/>
        <v>2194787582</v>
      </c>
      <c r="L74" s="96">
        <f t="shared" si="20"/>
        <v>2097054740.46</v>
      </c>
      <c r="M74" s="96">
        <f t="shared" si="20"/>
        <v>1960173390.5599957</v>
      </c>
      <c r="N74" s="96">
        <f t="shared" si="20"/>
        <v>2299320891.2100019</v>
      </c>
      <c r="O74" s="96">
        <f t="shared" si="20"/>
        <v>2254898776.6299958</v>
      </c>
      <c r="P74" s="91">
        <f t="shared" si="20"/>
        <v>2060730699.4003911</v>
      </c>
      <c r="Q74" s="91">
        <f t="shared" si="20"/>
        <v>1847715200.5</v>
      </c>
      <c r="R74" s="91">
        <f t="shared" si="20"/>
        <v>1902688033.8499999</v>
      </c>
      <c r="S74" s="91">
        <f t="shared" si="20"/>
        <v>1681196894.7</v>
      </c>
      <c r="T74" s="91">
        <f t="shared" si="20"/>
        <v>1842156678.2204959</v>
      </c>
      <c r="U74" s="91">
        <f t="shared" si="20"/>
        <v>1717361460.6103656</v>
      </c>
      <c r="V74" s="91">
        <f t="shared" si="20"/>
        <v>1445218797.8099999</v>
      </c>
      <c r="W74" s="91">
        <f t="shared" si="20"/>
        <v>1675010555.8905382</v>
      </c>
      <c r="X74" s="91">
        <f t="shared" si="20"/>
        <v>2039843840.3004043</v>
      </c>
      <c r="Y74" s="91">
        <f t="shared" si="20"/>
        <v>2205349893.0400066</v>
      </c>
      <c r="Z74" s="91"/>
      <c r="AA74" s="91"/>
      <c r="AB74" s="91"/>
      <c r="AC74" s="102">
        <f t="shared" si="16"/>
        <v>16356541354.921808</v>
      </c>
    </row>
    <row r="75" spans="1:29" ht="11.45" customHeight="1" x14ac:dyDescent="0.25">
      <c r="A75" s="49" t="s">
        <v>15</v>
      </c>
      <c r="B75" s="49" t="s">
        <v>30</v>
      </c>
      <c r="C75" s="92">
        <v>1890886238.6300001</v>
      </c>
      <c r="D75" s="92">
        <v>2027701270.8199999</v>
      </c>
      <c r="E75" s="92">
        <v>2122135322.96</v>
      </c>
      <c r="F75" s="92">
        <v>1844582652.6600001</v>
      </c>
      <c r="G75" s="92">
        <v>1722393692.1800001</v>
      </c>
      <c r="H75" s="92">
        <v>1623307827.3299999</v>
      </c>
      <c r="I75" s="92">
        <v>1698756212.1199999</v>
      </c>
      <c r="J75" s="92">
        <v>1664917100.7199516</v>
      </c>
      <c r="K75" s="92">
        <v>1951739454</v>
      </c>
      <c r="L75" s="92">
        <v>2041610563</v>
      </c>
      <c r="M75" s="92">
        <v>2027944927.8699009</v>
      </c>
      <c r="N75" s="92">
        <v>2229146043.1900716</v>
      </c>
      <c r="O75" s="92">
        <v>2129182146.1199973</v>
      </c>
      <c r="P75" s="93">
        <v>1859088578.4908009</v>
      </c>
      <c r="Q75" s="93">
        <v>1742058691</v>
      </c>
      <c r="R75" s="93">
        <v>1226123864.1600001</v>
      </c>
      <c r="S75" s="93">
        <v>1068429150</v>
      </c>
      <c r="T75" s="93">
        <v>1242712885.0604467</v>
      </c>
      <c r="U75" s="93">
        <v>1305232778.5804176</v>
      </c>
      <c r="V75" s="93">
        <v>995274203.40999997</v>
      </c>
      <c r="W75" s="93">
        <v>1181345023.070353</v>
      </c>
      <c r="X75" s="93">
        <v>1417523923.6004627</v>
      </c>
      <c r="Y75" s="93">
        <v>1608852837.7699952</v>
      </c>
      <c r="Z75" s="93"/>
      <c r="AA75" s="93"/>
      <c r="AB75" s="93"/>
      <c r="AC75" s="102">
        <f t="shared" si="16"/>
        <v>11787553356.651674</v>
      </c>
    </row>
    <row r="76" spans="1:29" ht="11.45" customHeight="1" x14ac:dyDescent="0.25">
      <c r="A76" s="49" t="s">
        <v>16</v>
      </c>
      <c r="B76" s="49" t="s">
        <v>31</v>
      </c>
      <c r="C76" s="92">
        <v>197764289.11000001</v>
      </c>
      <c r="D76" s="92">
        <v>213684390.13</v>
      </c>
      <c r="E76" s="92">
        <v>203659075.46000001</v>
      </c>
      <c r="F76" s="92">
        <v>207580606.5</v>
      </c>
      <c r="G76" s="92">
        <v>196250436.41</v>
      </c>
      <c r="H76" s="92">
        <v>155597478.46000001</v>
      </c>
      <c r="I76" s="92">
        <v>177097365.09999999</v>
      </c>
      <c r="J76" s="92">
        <v>153872376.80000031</v>
      </c>
      <c r="K76" s="92">
        <v>174968218.30000001</v>
      </c>
      <c r="L76" s="92">
        <v>197219144.90000001</v>
      </c>
      <c r="M76" s="92">
        <v>188127852.34999993</v>
      </c>
      <c r="N76" s="92">
        <v>210125536.75000003</v>
      </c>
      <c r="O76" s="92">
        <v>202707266.61999995</v>
      </c>
      <c r="P76" s="93">
        <v>207018091.56999975</v>
      </c>
      <c r="Q76" s="93">
        <v>177743843.19999999</v>
      </c>
      <c r="R76" s="93">
        <v>125057472.29000001</v>
      </c>
      <c r="S76" s="93">
        <v>103789003.8</v>
      </c>
      <c r="T76" s="93">
        <v>104607229.48999995</v>
      </c>
      <c r="U76" s="93">
        <v>118921935.67999996</v>
      </c>
      <c r="V76" s="93">
        <v>95270915.409999996</v>
      </c>
      <c r="W76" s="93">
        <v>95275926.949999824</v>
      </c>
      <c r="X76" s="93">
        <v>126031319.02000007</v>
      </c>
      <c r="Y76" s="93">
        <v>127687274.04999989</v>
      </c>
      <c r="Z76" s="93"/>
      <c r="AA76" s="93"/>
      <c r="AB76" s="93"/>
      <c r="AC76" s="102">
        <f t="shared" si="16"/>
        <v>1074384919.8899996</v>
      </c>
    </row>
    <row r="77" spans="1:29" ht="11.45" customHeight="1" x14ac:dyDescent="0.25">
      <c r="A77" s="49" t="s">
        <v>17</v>
      </c>
      <c r="B77" s="49" t="s">
        <v>32</v>
      </c>
      <c r="C77" s="92">
        <v>31885862.899999999</v>
      </c>
      <c r="D77" s="92">
        <v>35886847.170000002</v>
      </c>
      <c r="E77" s="92">
        <v>34552177.82</v>
      </c>
      <c r="F77" s="92">
        <v>36505796.149999999</v>
      </c>
      <c r="G77" s="92">
        <v>33443388.780000001</v>
      </c>
      <c r="H77" s="92">
        <v>26752906.969999999</v>
      </c>
      <c r="I77" s="92">
        <v>67989474.969999999</v>
      </c>
      <c r="J77" s="92">
        <v>68706048.620000005</v>
      </c>
      <c r="K77" s="92">
        <v>72400777.670000002</v>
      </c>
      <c r="L77" s="92">
        <v>83238382.299999997</v>
      </c>
      <c r="M77" s="92">
        <v>47390912.179999992</v>
      </c>
      <c r="N77" s="92">
        <v>56770992.640000008</v>
      </c>
      <c r="O77" s="92">
        <v>77415699.430000007</v>
      </c>
      <c r="P77" s="93">
        <v>77902204.420000002</v>
      </c>
      <c r="Q77" s="93">
        <v>68464649.519999996</v>
      </c>
      <c r="R77" s="93">
        <v>79670654.099999994</v>
      </c>
      <c r="S77" s="93">
        <v>68453648.519999996</v>
      </c>
      <c r="T77" s="93">
        <v>58612766.439999998</v>
      </c>
      <c r="U77" s="93">
        <v>70366982.570000008</v>
      </c>
      <c r="V77" s="93">
        <v>61158954.880000003</v>
      </c>
      <c r="W77" s="93">
        <v>65099181.779999994</v>
      </c>
      <c r="X77" s="93">
        <v>71716444.989999995</v>
      </c>
      <c r="Y77" s="93">
        <v>29839818</v>
      </c>
      <c r="Z77" s="93"/>
      <c r="AA77" s="93"/>
      <c r="AB77" s="93"/>
      <c r="AC77" s="102">
        <f t="shared" si="16"/>
        <v>573383100.79999995</v>
      </c>
    </row>
    <row r="78" spans="1:29" ht="11.45" customHeight="1" x14ac:dyDescent="0.25">
      <c r="A78" s="50" t="s">
        <v>2</v>
      </c>
      <c r="B78" s="50"/>
      <c r="C78" s="96">
        <f t="shared" ref="C78:Y78" si="21">SUM(C75:C77)</f>
        <v>2120536390.6400003</v>
      </c>
      <c r="D78" s="96">
        <f t="shared" si="21"/>
        <v>2277272508.1199999</v>
      </c>
      <c r="E78" s="96">
        <f t="shared" si="21"/>
        <v>2360346576.2400002</v>
      </c>
      <c r="F78" s="96">
        <f t="shared" si="21"/>
        <v>2088669055.3100002</v>
      </c>
      <c r="G78" s="96">
        <f t="shared" si="21"/>
        <v>1952087517.3700001</v>
      </c>
      <c r="H78" s="96">
        <f t="shared" si="21"/>
        <v>1805658212.76</v>
      </c>
      <c r="I78" s="96">
        <f t="shared" si="21"/>
        <v>1943843052.1899998</v>
      </c>
      <c r="J78" s="96">
        <f t="shared" si="21"/>
        <v>1887495526.1399517</v>
      </c>
      <c r="K78" s="96">
        <f t="shared" si="21"/>
        <v>2199108449.9699998</v>
      </c>
      <c r="L78" s="96">
        <f t="shared" si="21"/>
        <v>2322068090.2000003</v>
      </c>
      <c r="M78" s="96">
        <f t="shared" si="21"/>
        <v>2263463692.3999009</v>
      </c>
      <c r="N78" s="96">
        <f t="shared" si="21"/>
        <v>2496042572.5800714</v>
      </c>
      <c r="O78" s="96">
        <f t="shared" si="21"/>
        <v>2409305112.1699972</v>
      </c>
      <c r="P78" s="91">
        <f t="shared" si="21"/>
        <v>2144008874.4808006</v>
      </c>
      <c r="Q78" s="91">
        <f t="shared" si="21"/>
        <v>1988267183.72</v>
      </c>
      <c r="R78" s="91">
        <f t="shared" si="21"/>
        <v>1430851990.55</v>
      </c>
      <c r="S78" s="91">
        <f t="shared" si="21"/>
        <v>1240671802.3199999</v>
      </c>
      <c r="T78" s="91">
        <f t="shared" si="21"/>
        <v>1405932880.9904468</v>
      </c>
      <c r="U78" s="91">
        <f t="shared" si="21"/>
        <v>1494521696.8304176</v>
      </c>
      <c r="V78" s="91">
        <f t="shared" si="21"/>
        <v>1151704073.7</v>
      </c>
      <c r="W78" s="91">
        <f t="shared" si="21"/>
        <v>1341720131.8003528</v>
      </c>
      <c r="X78" s="91">
        <f t="shared" si="21"/>
        <v>1615271687.6104627</v>
      </c>
      <c r="Y78" s="91">
        <f t="shared" si="21"/>
        <v>1766379929.8199952</v>
      </c>
      <c r="Z78" s="91"/>
      <c r="AA78" s="91"/>
      <c r="AB78" s="91"/>
      <c r="AC78" s="102">
        <f t="shared" si="16"/>
        <v>13435321377.341675</v>
      </c>
    </row>
    <row r="79" spans="1:29" ht="11.45" customHeight="1" x14ac:dyDescent="0.25">
      <c r="A79" s="49" t="s">
        <v>18</v>
      </c>
      <c r="B79" s="49" t="s">
        <v>33</v>
      </c>
      <c r="C79" s="92">
        <v>448784391.52999997</v>
      </c>
      <c r="D79" s="92">
        <v>437372160.85000002</v>
      </c>
      <c r="E79" s="92">
        <v>422051251</v>
      </c>
      <c r="F79" s="92">
        <v>404093140.41000003</v>
      </c>
      <c r="G79" s="92">
        <v>353231242.16000003</v>
      </c>
      <c r="H79" s="92">
        <v>389871100.25999999</v>
      </c>
      <c r="I79" s="92">
        <v>397109917</v>
      </c>
      <c r="J79" s="92">
        <v>356847808.58003831</v>
      </c>
      <c r="K79" s="92">
        <v>444550768.19999999</v>
      </c>
      <c r="L79" s="92">
        <v>473325398.30000001</v>
      </c>
      <c r="M79" s="92">
        <v>488079001.08997685</v>
      </c>
      <c r="N79" s="92">
        <v>503266652.89999378</v>
      </c>
      <c r="O79" s="92">
        <v>493363950.83998156</v>
      </c>
      <c r="P79" s="93">
        <v>398888850.86003613</v>
      </c>
      <c r="Q79" s="93">
        <v>370925453.30000001</v>
      </c>
      <c r="R79" s="93">
        <v>197675524.19</v>
      </c>
      <c r="S79" s="93">
        <v>188064691.19999999</v>
      </c>
      <c r="T79" s="93">
        <v>191901687.83001554</v>
      </c>
      <c r="U79" s="93">
        <v>193182225.75999221</v>
      </c>
      <c r="V79" s="93">
        <v>140203239.22</v>
      </c>
      <c r="W79" s="93">
        <v>171499613.06998947</v>
      </c>
      <c r="X79" s="93">
        <v>205414999.77999276</v>
      </c>
      <c r="Y79" s="93">
        <v>103710162.53000027</v>
      </c>
      <c r="Z79" s="93"/>
      <c r="AA79" s="93"/>
      <c r="AB79" s="93"/>
      <c r="AC79" s="102">
        <f t="shared" si="16"/>
        <v>1762577596.8799903</v>
      </c>
    </row>
    <row r="80" spans="1:29" ht="11.45" customHeight="1" x14ac:dyDescent="0.25">
      <c r="A80" s="49" t="s">
        <v>19</v>
      </c>
      <c r="B80" s="49" t="s">
        <v>34</v>
      </c>
      <c r="C80" s="92">
        <v>75109354.209999993</v>
      </c>
      <c r="D80" s="92">
        <v>79246168.609999999</v>
      </c>
      <c r="E80" s="92">
        <v>69966138.959999993</v>
      </c>
      <c r="F80" s="92">
        <v>74006472.719999999</v>
      </c>
      <c r="G80" s="92">
        <v>68854919.409999996</v>
      </c>
      <c r="H80" s="92">
        <v>66237836.100000001</v>
      </c>
      <c r="I80" s="92">
        <v>76907729.469999999</v>
      </c>
      <c r="J80" s="92">
        <v>67597054.700000003</v>
      </c>
      <c r="K80" s="92">
        <v>81173008.5</v>
      </c>
      <c r="L80" s="92">
        <v>99480539.049999997</v>
      </c>
      <c r="M80" s="92">
        <v>95105250.26000005</v>
      </c>
      <c r="N80" s="92">
        <v>96841905.809999958</v>
      </c>
      <c r="O80" s="92">
        <v>92566234.049999982</v>
      </c>
      <c r="P80" s="93">
        <v>93538896.659999952</v>
      </c>
      <c r="Q80" s="93">
        <v>81002676.409999996</v>
      </c>
      <c r="R80" s="93">
        <v>59524286.640000001</v>
      </c>
      <c r="S80" s="93">
        <v>43749426.280000001</v>
      </c>
      <c r="T80" s="93">
        <v>48684512.769999973</v>
      </c>
      <c r="U80" s="93">
        <v>53757671.949999958</v>
      </c>
      <c r="V80" s="93">
        <v>38866575.740000002</v>
      </c>
      <c r="W80" s="93">
        <v>32095519.159999955</v>
      </c>
      <c r="X80" s="93">
        <v>63304131.249999963</v>
      </c>
      <c r="Y80" s="93">
        <v>6859674.2000000002</v>
      </c>
      <c r="Z80" s="93"/>
      <c r="AA80" s="93"/>
      <c r="AB80" s="93"/>
      <c r="AC80" s="102">
        <f t="shared" si="16"/>
        <v>427844474.39999986</v>
      </c>
    </row>
    <row r="81" spans="1:29" ht="11.45" customHeight="1" x14ac:dyDescent="0.25">
      <c r="A81" s="49" t="s">
        <v>20</v>
      </c>
      <c r="B81" s="49" t="s">
        <v>35</v>
      </c>
      <c r="C81" s="92">
        <v>126659322.79000001</v>
      </c>
      <c r="D81" s="92">
        <v>128899864.11</v>
      </c>
      <c r="E81" s="92">
        <v>127760636.73</v>
      </c>
      <c r="F81" s="92">
        <v>141142937.38999999</v>
      </c>
      <c r="G81" s="92">
        <v>134776199</v>
      </c>
      <c r="H81" s="92">
        <v>131765319.59</v>
      </c>
      <c r="I81" s="92">
        <v>139690139.31</v>
      </c>
      <c r="J81" s="92">
        <v>127133152.11</v>
      </c>
      <c r="K81" s="92">
        <v>139397178.69999999</v>
      </c>
      <c r="L81" s="92">
        <v>148549220.80000001</v>
      </c>
      <c r="M81" s="92">
        <v>150568447.58000001</v>
      </c>
      <c r="N81" s="92">
        <v>149221355.06</v>
      </c>
      <c r="O81" s="92">
        <v>144025553.22</v>
      </c>
      <c r="P81" s="93">
        <v>148313911.95999998</v>
      </c>
      <c r="Q81" s="93">
        <v>144584853.90000001</v>
      </c>
      <c r="R81" s="93">
        <v>23349050.100000001</v>
      </c>
      <c r="S81" s="93">
        <v>14667016.67</v>
      </c>
      <c r="T81" s="93">
        <v>16698517.200000001</v>
      </c>
      <c r="U81" s="93">
        <v>16277462.999999998</v>
      </c>
      <c r="V81" s="93">
        <v>15325036.199999999</v>
      </c>
      <c r="W81" s="93">
        <v>9142734.6500000022</v>
      </c>
      <c r="X81" s="93">
        <v>24394327.900000002</v>
      </c>
      <c r="Y81" s="93">
        <v>0</v>
      </c>
      <c r="Z81" s="93"/>
      <c r="AA81" s="93"/>
      <c r="AB81" s="93"/>
      <c r="AC81" s="102">
        <f t="shared" si="16"/>
        <v>264438999.61999997</v>
      </c>
    </row>
    <row r="82" spans="1:29" ht="11.45" customHeight="1" x14ac:dyDescent="0.25">
      <c r="A82" s="50" t="s">
        <v>2</v>
      </c>
      <c r="B82" s="50"/>
      <c r="C82" s="96">
        <f t="shared" ref="C82:Y82" si="22">SUM(C79:C81)</f>
        <v>650553068.52999997</v>
      </c>
      <c r="D82" s="96">
        <f t="shared" si="22"/>
        <v>645518193.57000005</v>
      </c>
      <c r="E82" s="96">
        <f t="shared" si="22"/>
        <v>619778026.68999994</v>
      </c>
      <c r="F82" s="96">
        <f t="shared" si="22"/>
        <v>619242550.51999998</v>
      </c>
      <c r="G82" s="96">
        <f t="shared" si="22"/>
        <v>556862360.57000005</v>
      </c>
      <c r="H82" s="96">
        <f t="shared" si="22"/>
        <v>587874255.95000005</v>
      </c>
      <c r="I82" s="96">
        <f t="shared" si="22"/>
        <v>613707785.77999997</v>
      </c>
      <c r="J82" s="96">
        <f t="shared" si="22"/>
        <v>551578015.39003825</v>
      </c>
      <c r="K82" s="96">
        <f t="shared" si="22"/>
        <v>665120955.39999998</v>
      </c>
      <c r="L82" s="96">
        <f t="shared" si="22"/>
        <v>721355158.1500001</v>
      </c>
      <c r="M82" s="96">
        <f t="shared" si="22"/>
        <v>733752698.92997694</v>
      </c>
      <c r="N82" s="96">
        <f t="shared" si="22"/>
        <v>749329913.76999378</v>
      </c>
      <c r="O82" s="96">
        <f t="shared" si="22"/>
        <v>729955738.10998154</v>
      </c>
      <c r="P82" s="91">
        <f t="shared" si="22"/>
        <v>640741659.48003602</v>
      </c>
      <c r="Q82" s="91">
        <f t="shared" si="22"/>
        <v>596512983.61000001</v>
      </c>
      <c r="R82" s="91">
        <f t="shared" si="22"/>
        <v>280548860.93000001</v>
      </c>
      <c r="S82" s="91">
        <f t="shared" si="22"/>
        <v>246481134.14999998</v>
      </c>
      <c r="T82" s="91">
        <f t="shared" si="22"/>
        <v>257284717.80001551</v>
      </c>
      <c r="U82" s="91">
        <f t="shared" si="22"/>
        <v>263217360.70999217</v>
      </c>
      <c r="V82" s="91">
        <f t="shared" si="22"/>
        <v>194394851.16</v>
      </c>
      <c r="W82" s="91">
        <f t="shared" si="22"/>
        <v>212737866.87998945</v>
      </c>
      <c r="X82" s="91">
        <f t="shared" si="22"/>
        <v>293113458.92999268</v>
      </c>
      <c r="Y82" s="91">
        <f t="shared" si="22"/>
        <v>110569836.73000027</v>
      </c>
      <c r="Z82" s="91"/>
      <c r="AA82" s="91"/>
      <c r="AB82" s="91"/>
      <c r="AC82" s="102">
        <f t="shared" si="16"/>
        <v>2454861070.8999901</v>
      </c>
    </row>
    <row r="83" spans="1:29" ht="11.45" customHeight="1" x14ac:dyDescent="0.25">
      <c r="A83" s="50" t="s">
        <v>4</v>
      </c>
      <c r="B83" s="50"/>
      <c r="C83" s="96">
        <f t="shared" ref="C83:Y83" si="23">C62+C66+C70+C74+C78+C82</f>
        <v>11846146188.700003</v>
      </c>
      <c r="D83" s="96">
        <f t="shared" si="23"/>
        <v>13271347913.59</v>
      </c>
      <c r="E83" s="96">
        <f t="shared" si="23"/>
        <v>13009635411.9</v>
      </c>
      <c r="F83" s="96">
        <f t="shared" si="23"/>
        <v>11926589337.35</v>
      </c>
      <c r="G83" s="96">
        <f t="shared" si="23"/>
        <v>11592224690.970001</v>
      </c>
      <c r="H83" s="96">
        <f t="shared" si="23"/>
        <v>11839572439.380001</v>
      </c>
      <c r="I83" s="96">
        <f t="shared" si="23"/>
        <v>11521513944.100002</v>
      </c>
      <c r="J83" s="96">
        <f t="shared" si="23"/>
        <v>10619237169.099991</v>
      </c>
      <c r="K83" s="96">
        <f t="shared" si="23"/>
        <v>11343095774.07</v>
      </c>
      <c r="L83" s="96">
        <f t="shared" si="23"/>
        <v>11988052458.610001</v>
      </c>
      <c r="M83" s="96">
        <f t="shared" si="23"/>
        <v>11718384174.239874</v>
      </c>
      <c r="N83" s="96">
        <f t="shared" si="23"/>
        <v>13190949601.370056</v>
      </c>
      <c r="O83" s="96">
        <f t="shared" si="23"/>
        <v>13175002991.229965</v>
      </c>
      <c r="P83" s="91">
        <f t="shared" si="23"/>
        <v>12675277375.071388</v>
      </c>
      <c r="Q83" s="91">
        <f t="shared" si="23"/>
        <v>11404052966.220003</v>
      </c>
      <c r="R83" s="91">
        <f t="shared" si="23"/>
        <v>10708535105.76</v>
      </c>
      <c r="S83" s="91">
        <f t="shared" si="23"/>
        <v>9426787903.3699989</v>
      </c>
      <c r="T83" s="91">
        <f t="shared" si="23"/>
        <v>10140159334.871101</v>
      </c>
      <c r="U83" s="91">
        <f t="shared" si="23"/>
        <v>10751368247.25086</v>
      </c>
      <c r="V83" s="91">
        <f t="shared" si="23"/>
        <v>8989917536.2200012</v>
      </c>
      <c r="W83" s="91">
        <f t="shared" si="23"/>
        <v>10486290269.261168</v>
      </c>
      <c r="X83" s="91">
        <f t="shared" si="23"/>
        <v>12118742974.151056</v>
      </c>
      <c r="Y83" s="91">
        <f t="shared" si="23"/>
        <v>12952435932.489996</v>
      </c>
      <c r="Z83" s="91"/>
      <c r="AA83" s="91"/>
      <c r="AB83" s="91"/>
      <c r="AC83" s="102">
        <f t="shared" si="16"/>
        <v>96978290269.594177</v>
      </c>
    </row>
    <row r="84" spans="1:29" ht="9.75" customHeight="1" x14ac:dyDescent="0.25"/>
    <row r="86" spans="1:29" ht="11.45" customHeight="1" x14ac:dyDescent="0.25">
      <c r="A86" s="222" t="s">
        <v>95</v>
      </c>
      <c r="B86" s="222"/>
      <c r="C86" s="72" t="s">
        <v>92</v>
      </c>
      <c r="D86" s="72" t="s">
        <v>92</v>
      </c>
      <c r="E86" s="72" t="s">
        <v>92</v>
      </c>
      <c r="F86" s="72" t="s">
        <v>92</v>
      </c>
      <c r="G86" s="72" t="s">
        <v>92</v>
      </c>
      <c r="H86" s="72" t="s">
        <v>92</v>
      </c>
      <c r="I86" s="72" t="s">
        <v>92</v>
      </c>
      <c r="J86" s="72" t="s">
        <v>92</v>
      </c>
      <c r="K86" s="72" t="s">
        <v>92</v>
      </c>
      <c r="L86" s="72" t="s">
        <v>92</v>
      </c>
      <c r="M86" s="72" t="s">
        <v>92</v>
      </c>
      <c r="N86" s="72" t="s">
        <v>92</v>
      </c>
      <c r="O86" s="72" t="s">
        <v>92</v>
      </c>
      <c r="P86" s="72" t="s">
        <v>92</v>
      </c>
      <c r="Q86" s="72" t="s">
        <v>92</v>
      </c>
      <c r="R86" s="72" t="s">
        <v>92</v>
      </c>
      <c r="S86" s="72" t="s">
        <v>92</v>
      </c>
      <c r="T86" s="72" t="s">
        <v>92</v>
      </c>
      <c r="U86" s="72" t="s">
        <v>92</v>
      </c>
      <c r="V86" s="72" t="s">
        <v>92</v>
      </c>
      <c r="W86" s="72" t="s">
        <v>92</v>
      </c>
      <c r="X86" s="72" t="s">
        <v>92</v>
      </c>
      <c r="Y86" s="72" t="s">
        <v>92</v>
      </c>
      <c r="Z86" s="72" t="s">
        <v>92</v>
      </c>
      <c r="AA86" s="72" t="s">
        <v>92</v>
      </c>
      <c r="AB86" s="72" t="s">
        <v>92</v>
      </c>
      <c r="AC86" s="72" t="s">
        <v>92</v>
      </c>
    </row>
    <row r="87" spans="1:29" ht="11.25" customHeight="1" x14ac:dyDescent="0.25">
      <c r="A87" s="99" t="s">
        <v>37</v>
      </c>
      <c r="B87" s="99" t="s">
        <v>36</v>
      </c>
      <c r="C87" s="75">
        <v>44136</v>
      </c>
      <c r="D87" s="75">
        <v>44166</v>
      </c>
      <c r="E87" s="75">
        <v>44197</v>
      </c>
      <c r="F87" s="75">
        <v>44228</v>
      </c>
      <c r="G87" s="75">
        <v>44256</v>
      </c>
      <c r="H87" s="75">
        <v>44287</v>
      </c>
      <c r="I87" s="75">
        <v>44317</v>
      </c>
      <c r="J87" s="75">
        <v>44348</v>
      </c>
      <c r="K87" s="75">
        <v>44378</v>
      </c>
      <c r="L87" s="75">
        <v>44409</v>
      </c>
      <c r="M87" s="75">
        <v>44440</v>
      </c>
      <c r="N87" s="75">
        <v>44470</v>
      </c>
      <c r="O87" s="75">
        <v>44501</v>
      </c>
      <c r="P87" s="75">
        <v>44531</v>
      </c>
      <c r="Q87" s="75">
        <v>44562</v>
      </c>
      <c r="R87" s="75">
        <v>44593</v>
      </c>
      <c r="S87" s="75">
        <v>44621</v>
      </c>
      <c r="T87" s="75">
        <v>44652</v>
      </c>
      <c r="U87" s="75">
        <v>44682</v>
      </c>
      <c r="V87" s="75">
        <v>44713</v>
      </c>
      <c r="W87" s="75">
        <v>44743</v>
      </c>
      <c r="X87" s="75">
        <v>44774</v>
      </c>
      <c r="Y87" s="75">
        <v>44805</v>
      </c>
      <c r="Z87" s="75">
        <v>44835</v>
      </c>
      <c r="AA87" s="75">
        <v>44866</v>
      </c>
      <c r="AB87" s="75">
        <v>44896</v>
      </c>
      <c r="AC87" s="103">
        <f>AC2</f>
        <v>2022</v>
      </c>
    </row>
    <row r="88" spans="1:29" ht="11.45" customHeight="1" x14ac:dyDescent="0.25">
      <c r="A88" s="49" t="s">
        <v>3</v>
      </c>
      <c r="B88" s="49" t="s">
        <v>3</v>
      </c>
      <c r="C88" s="92">
        <v>163829.91999999998</v>
      </c>
      <c r="D88" s="92">
        <v>99299.649999999965</v>
      </c>
      <c r="E88" s="92">
        <v>78524.794000000053</v>
      </c>
      <c r="F88" s="92">
        <v>689837.14766666619</v>
      </c>
      <c r="G88" s="92">
        <v>425488.3666666667</v>
      </c>
      <c r="H88" s="92">
        <v>269329.88935494691</v>
      </c>
      <c r="I88" s="92">
        <v>254216.6906333334</v>
      </c>
      <c r="J88" s="92">
        <v>213264.4439589156</v>
      </c>
      <c r="K88" s="92">
        <v>210265.47026702581</v>
      </c>
      <c r="L88" s="104">
        <v>162790.98244302254</v>
      </c>
      <c r="M88" s="92">
        <v>153095.5477162211</v>
      </c>
      <c r="N88" s="92">
        <v>143449.26872752031</v>
      </c>
      <c r="O88" s="92">
        <v>125875.96999999988</v>
      </c>
      <c r="P88" s="93">
        <v>131531.57133333333</v>
      </c>
      <c r="Q88" s="93">
        <v>151140.72744844016</v>
      </c>
      <c r="R88" s="93">
        <v>106017.76625751299</v>
      </c>
      <c r="S88" s="93">
        <v>137796.06995559271</v>
      </c>
      <c r="T88" s="93">
        <v>232492.1384444444</v>
      </c>
      <c r="U88" s="93">
        <v>26089.750188166869</v>
      </c>
      <c r="V88" s="93">
        <v>87408</v>
      </c>
      <c r="W88" s="93">
        <v>38466</v>
      </c>
      <c r="X88" s="93">
        <v>85761</v>
      </c>
      <c r="Y88" s="93">
        <v>23455.350000000002</v>
      </c>
      <c r="Z88" s="93"/>
      <c r="AA88" s="93"/>
      <c r="AB88" s="93"/>
      <c r="AC88" s="91">
        <f t="shared" ref="AC88:AC110" si="24">IF(AC$2=2020,SUM(C88:D88),IF(AC$2=2021,SUM(E88:P88),IF(AC$2=2022,SUM(Q88:AB88))))</f>
        <v>888626.8022941571</v>
      </c>
    </row>
    <row r="89" spans="1:29" ht="11.45" customHeight="1" x14ac:dyDescent="0.25">
      <c r="A89" s="50" t="s">
        <v>2</v>
      </c>
      <c r="B89" s="50"/>
      <c r="C89" s="96">
        <f>C88</f>
        <v>163829.91999999998</v>
      </c>
      <c r="D89" s="96">
        <f t="shared" ref="D89:X89" si="25">D88</f>
        <v>99299.649999999965</v>
      </c>
      <c r="E89" s="96">
        <f t="shared" si="25"/>
        <v>78524.794000000053</v>
      </c>
      <c r="F89" s="96">
        <f t="shared" si="25"/>
        <v>689837.14766666619</v>
      </c>
      <c r="G89" s="96">
        <f t="shared" si="25"/>
        <v>425488.3666666667</v>
      </c>
      <c r="H89" s="96">
        <f t="shared" si="25"/>
        <v>269329.88935494691</v>
      </c>
      <c r="I89" s="96">
        <f t="shared" si="25"/>
        <v>254216.6906333334</v>
      </c>
      <c r="J89" s="96">
        <f t="shared" si="25"/>
        <v>213264.4439589156</v>
      </c>
      <c r="K89" s="96">
        <f t="shared" si="25"/>
        <v>210265.47026702581</v>
      </c>
      <c r="L89" s="96">
        <f t="shared" si="25"/>
        <v>162790.98244302254</v>
      </c>
      <c r="M89" s="96">
        <f t="shared" si="25"/>
        <v>153095.5477162211</v>
      </c>
      <c r="N89" s="96">
        <f t="shared" si="25"/>
        <v>143449.26872752031</v>
      </c>
      <c r="O89" s="96">
        <f t="shared" si="25"/>
        <v>125875.96999999988</v>
      </c>
      <c r="P89" s="95">
        <f t="shared" si="25"/>
        <v>131531.57133333333</v>
      </c>
      <c r="Q89" s="95">
        <f t="shared" si="25"/>
        <v>151140.72744844016</v>
      </c>
      <c r="R89" s="95">
        <f t="shared" si="25"/>
        <v>106017.76625751299</v>
      </c>
      <c r="S89" s="95">
        <f t="shared" si="25"/>
        <v>137796.06995559271</v>
      </c>
      <c r="T89" s="95">
        <f t="shared" si="25"/>
        <v>232492.1384444444</v>
      </c>
      <c r="U89" s="95">
        <f t="shared" si="25"/>
        <v>26089.750188166869</v>
      </c>
      <c r="V89" s="95">
        <f t="shared" si="25"/>
        <v>87408</v>
      </c>
      <c r="W89" s="95">
        <f t="shared" si="25"/>
        <v>38466</v>
      </c>
      <c r="X89" s="95">
        <f t="shared" si="25"/>
        <v>85761</v>
      </c>
      <c r="Y89" s="95">
        <v>23455.350000000002</v>
      </c>
      <c r="Z89" s="95"/>
      <c r="AA89" s="95"/>
      <c r="AB89" s="95"/>
      <c r="AC89" s="91">
        <f t="shared" si="24"/>
        <v>888626.8022941571</v>
      </c>
    </row>
    <row r="90" spans="1:29" ht="11.45" customHeight="1" x14ac:dyDescent="0.25">
      <c r="A90" s="49" t="s">
        <v>6</v>
      </c>
      <c r="B90" s="49" t="s">
        <v>21</v>
      </c>
      <c r="C90" s="92">
        <v>973747378.2870214</v>
      </c>
      <c r="D90" s="92">
        <v>1033103598.6526703</v>
      </c>
      <c r="E90" s="92">
        <v>1025768570.7839197</v>
      </c>
      <c r="F90" s="92">
        <v>790454976.34837651</v>
      </c>
      <c r="G90" s="92">
        <v>775167096.03587997</v>
      </c>
      <c r="H90" s="92">
        <v>771071539.99597275</v>
      </c>
      <c r="I90" s="92">
        <v>767050731.39237034</v>
      </c>
      <c r="J90" s="92">
        <v>665936553.85214031</v>
      </c>
      <c r="K90" s="92">
        <v>707309139.13462007</v>
      </c>
      <c r="L90" s="92">
        <v>665328393.0718081</v>
      </c>
      <c r="M90" s="92">
        <v>655383643.32590604</v>
      </c>
      <c r="N90" s="92">
        <v>608954497.85309148</v>
      </c>
      <c r="O90" s="92">
        <v>617441792.00861859</v>
      </c>
      <c r="P90" s="93">
        <v>660056048.61335933</v>
      </c>
      <c r="Q90" s="93">
        <v>655068944.48533404</v>
      </c>
      <c r="R90" s="93">
        <v>788615496.09590364</v>
      </c>
      <c r="S90" s="93">
        <v>841895498.66858029</v>
      </c>
      <c r="T90" s="93">
        <v>837235327.11153865</v>
      </c>
      <c r="U90" s="93">
        <v>816631463.53802454</v>
      </c>
      <c r="V90" s="93">
        <v>768989573</v>
      </c>
      <c r="W90" s="93">
        <v>855995126</v>
      </c>
      <c r="X90" s="93">
        <v>743715741</v>
      </c>
      <c r="Y90" s="93">
        <v>1515466733.1617935</v>
      </c>
      <c r="Z90" s="93"/>
      <c r="AA90" s="93"/>
      <c r="AB90" s="93"/>
      <c r="AC90" s="91">
        <f t="shared" si="24"/>
        <v>7823613903.0611753</v>
      </c>
    </row>
    <row r="91" spans="1:29" ht="11.45" customHeight="1" x14ac:dyDescent="0.25">
      <c r="A91" s="49" t="s">
        <v>7</v>
      </c>
      <c r="B91" s="49" t="s">
        <v>22</v>
      </c>
      <c r="C91" s="92">
        <v>395141560.04884577</v>
      </c>
      <c r="D91" s="92">
        <v>452900405.20852637</v>
      </c>
      <c r="E91" s="92">
        <v>480764266.65424931</v>
      </c>
      <c r="F91" s="92">
        <v>441779157.01860416</v>
      </c>
      <c r="G91" s="92">
        <v>469217693.66379803</v>
      </c>
      <c r="H91" s="92">
        <v>450889008.95481718</v>
      </c>
      <c r="I91" s="92">
        <v>432739310.28853995</v>
      </c>
      <c r="J91" s="92">
        <v>367592975.88892496</v>
      </c>
      <c r="K91" s="92">
        <v>375244936.57544529</v>
      </c>
      <c r="L91" s="92">
        <v>345310444.20275939</v>
      </c>
      <c r="M91" s="92">
        <v>336275431.2111969</v>
      </c>
      <c r="N91" s="92">
        <v>351995498.86453819</v>
      </c>
      <c r="O91" s="92">
        <v>413605626.68620962</v>
      </c>
      <c r="P91" s="93">
        <v>425854144.28684425</v>
      </c>
      <c r="Q91" s="93">
        <v>389176420.81164926</v>
      </c>
      <c r="R91" s="93">
        <v>436025122.46049076</v>
      </c>
      <c r="S91" s="93">
        <v>453841223.24143159</v>
      </c>
      <c r="T91" s="93">
        <v>452243653.65591484</v>
      </c>
      <c r="U91" s="93">
        <v>409256007.3947264</v>
      </c>
      <c r="V91" s="93">
        <v>390573267</v>
      </c>
      <c r="W91" s="93">
        <v>452665106</v>
      </c>
      <c r="X91" s="93">
        <v>462185178</v>
      </c>
      <c r="Y91" s="93">
        <v>774515567.99684834</v>
      </c>
      <c r="Z91" s="93"/>
      <c r="AA91" s="93"/>
      <c r="AB91" s="93"/>
      <c r="AC91" s="91">
        <f t="shared" si="24"/>
        <v>4220481546.5610609</v>
      </c>
    </row>
    <row r="92" spans="1:29" ht="11.45" customHeight="1" x14ac:dyDescent="0.25">
      <c r="A92" s="49" t="s">
        <v>8</v>
      </c>
      <c r="B92" s="49" t="s">
        <v>23</v>
      </c>
      <c r="C92" s="92">
        <v>700972885.3112582</v>
      </c>
      <c r="D92" s="92">
        <v>797071468.28612578</v>
      </c>
      <c r="E92" s="92">
        <v>783283998.78353977</v>
      </c>
      <c r="F92" s="92">
        <v>946059237.96355569</v>
      </c>
      <c r="G92" s="92">
        <v>845328759.04647422</v>
      </c>
      <c r="H92" s="92">
        <v>821065719.41465664</v>
      </c>
      <c r="I92" s="92">
        <v>814200168.92995524</v>
      </c>
      <c r="J92" s="92">
        <v>835039931.40166283</v>
      </c>
      <c r="K92" s="92">
        <v>839399306.26199555</v>
      </c>
      <c r="L92" s="92">
        <v>778358535.70933318</v>
      </c>
      <c r="M92" s="92">
        <v>778459524.3777343</v>
      </c>
      <c r="N92" s="92">
        <v>748460503.12712812</v>
      </c>
      <c r="O92" s="92">
        <v>854680073.57741523</v>
      </c>
      <c r="P92" s="93">
        <v>769968956.39155889</v>
      </c>
      <c r="Q92" s="93">
        <v>736487701.6887778</v>
      </c>
      <c r="R92" s="93">
        <v>746108584.59888196</v>
      </c>
      <c r="S92" s="93">
        <v>733701696.97171342</v>
      </c>
      <c r="T92" s="93">
        <v>641149318.09600317</v>
      </c>
      <c r="U92" s="93">
        <v>603731310.28846431</v>
      </c>
      <c r="V92" s="93">
        <v>719281588</v>
      </c>
      <c r="W92" s="93">
        <v>726191290</v>
      </c>
      <c r="X92" s="93">
        <v>728501832</v>
      </c>
      <c r="Y92" s="93">
        <v>721797889.18967998</v>
      </c>
      <c r="Z92" s="93"/>
      <c r="AA92" s="93"/>
      <c r="AB92" s="93"/>
      <c r="AC92" s="91">
        <f t="shared" si="24"/>
        <v>6356951210.8335209</v>
      </c>
    </row>
    <row r="93" spans="1:29" ht="11.45" customHeight="1" x14ac:dyDescent="0.25">
      <c r="A93" s="50" t="s">
        <v>2</v>
      </c>
      <c r="B93" s="50"/>
      <c r="C93" s="96">
        <f t="shared" ref="C93:X93" si="26">SUM(C90:C92)</f>
        <v>2069861823.6471252</v>
      </c>
      <c r="D93" s="96">
        <f t="shared" si="26"/>
        <v>2283075472.1473222</v>
      </c>
      <c r="E93" s="96">
        <f t="shared" si="26"/>
        <v>2289816836.2217088</v>
      </c>
      <c r="F93" s="96">
        <f t="shared" si="26"/>
        <v>2178293371.3305364</v>
      </c>
      <c r="G93" s="96">
        <f t="shared" si="26"/>
        <v>2089713548.7461522</v>
      </c>
      <c r="H93" s="96">
        <f t="shared" si="26"/>
        <v>2043026268.3654466</v>
      </c>
      <c r="I93" s="96">
        <f t="shared" si="26"/>
        <v>2013990210.6108656</v>
      </c>
      <c r="J93" s="96">
        <f t="shared" si="26"/>
        <v>1868569461.1427281</v>
      </c>
      <c r="K93" s="96">
        <f t="shared" si="26"/>
        <v>1921953381.9720609</v>
      </c>
      <c r="L93" s="96">
        <f t="shared" si="26"/>
        <v>1788997372.9839005</v>
      </c>
      <c r="M93" s="96">
        <f t="shared" si="26"/>
        <v>1770118598.9148374</v>
      </c>
      <c r="N93" s="96">
        <f t="shared" si="26"/>
        <v>1709410499.8447578</v>
      </c>
      <c r="O93" s="96">
        <f t="shared" si="26"/>
        <v>1885727492.2722435</v>
      </c>
      <c r="P93" s="91">
        <f t="shared" si="26"/>
        <v>1855879149.2917626</v>
      </c>
      <c r="Q93" s="91">
        <f t="shared" si="26"/>
        <v>1780733066.9857612</v>
      </c>
      <c r="R93" s="91">
        <f t="shared" si="26"/>
        <v>1970749203.1552763</v>
      </c>
      <c r="S93" s="91">
        <f t="shared" si="26"/>
        <v>2029438418.8817253</v>
      </c>
      <c r="T93" s="91">
        <f t="shared" si="26"/>
        <v>1930628298.8634567</v>
      </c>
      <c r="U93" s="91">
        <f t="shared" si="26"/>
        <v>1829618781.2212152</v>
      </c>
      <c r="V93" s="91">
        <f t="shared" si="26"/>
        <v>1878844428</v>
      </c>
      <c r="W93" s="91">
        <f t="shared" si="26"/>
        <v>2034851522</v>
      </c>
      <c r="X93" s="91">
        <f t="shared" si="26"/>
        <v>1934402751</v>
      </c>
      <c r="Y93" s="91">
        <v>3011780190.3483219</v>
      </c>
      <c r="Z93" s="91"/>
      <c r="AA93" s="91"/>
      <c r="AB93" s="91"/>
      <c r="AC93" s="91">
        <f t="shared" si="24"/>
        <v>18401046660.455757</v>
      </c>
    </row>
    <row r="94" spans="1:29" ht="11.45" customHeight="1" x14ac:dyDescent="0.25">
      <c r="A94" s="49" t="s">
        <v>9</v>
      </c>
      <c r="B94" s="49" t="s">
        <v>24</v>
      </c>
      <c r="C94" s="92">
        <v>1384734903.8726525</v>
      </c>
      <c r="D94" s="92">
        <v>1927733983.2906902</v>
      </c>
      <c r="E94" s="92">
        <v>2043038832.9393401</v>
      </c>
      <c r="F94" s="92">
        <v>1756888544.4780784</v>
      </c>
      <c r="G94" s="92">
        <v>1629804650.2334058</v>
      </c>
      <c r="H94" s="92">
        <v>1508053219.0328724</v>
      </c>
      <c r="I94" s="92">
        <v>1429113330.8651915</v>
      </c>
      <c r="J94" s="92">
        <v>1165789397.3228064</v>
      </c>
      <c r="K94" s="92">
        <v>1272547452.428611</v>
      </c>
      <c r="L94" s="92">
        <v>1310535297.0311594</v>
      </c>
      <c r="M94" s="92">
        <v>1346355625.3123913</v>
      </c>
      <c r="N94" s="92">
        <v>1453778253.6716154</v>
      </c>
      <c r="O94" s="92">
        <v>1444073651.1719136</v>
      </c>
      <c r="P94" s="93">
        <v>1471078343.8260264</v>
      </c>
      <c r="Q94" s="93">
        <v>1488707762.1953416</v>
      </c>
      <c r="R94" s="93">
        <v>1365767436.8501184</v>
      </c>
      <c r="S94" s="93">
        <v>1329468952.2008362</v>
      </c>
      <c r="T94" s="93">
        <v>1305355049.7265222</v>
      </c>
      <c r="U94" s="93">
        <v>1210800466.0894854</v>
      </c>
      <c r="V94" s="93">
        <v>1238157357</v>
      </c>
      <c r="W94" s="93">
        <v>1423693150</v>
      </c>
      <c r="X94" s="93">
        <v>1379227263</v>
      </c>
      <c r="Y94" s="93">
        <v>1562766081.1967766</v>
      </c>
      <c r="Z94" s="93"/>
      <c r="AA94" s="93"/>
      <c r="AB94" s="93"/>
      <c r="AC94" s="91">
        <f t="shared" si="24"/>
        <v>12303943518.259081</v>
      </c>
    </row>
    <row r="95" spans="1:29" ht="11.45" customHeight="1" x14ac:dyDescent="0.25">
      <c r="A95" s="49" t="s">
        <v>10</v>
      </c>
      <c r="B95" s="49" t="s">
        <v>25</v>
      </c>
      <c r="C95" s="92">
        <v>243106047.01694888</v>
      </c>
      <c r="D95" s="92">
        <v>228444469.49254146</v>
      </c>
      <c r="E95" s="92">
        <v>242655545.50185317</v>
      </c>
      <c r="F95" s="92">
        <v>228372027.08310723</v>
      </c>
      <c r="G95" s="92">
        <v>256254229.35645938</v>
      </c>
      <c r="H95" s="92">
        <v>236828469.66420722</v>
      </c>
      <c r="I95" s="92">
        <v>244604657.39280018</v>
      </c>
      <c r="J95" s="92">
        <v>227796409.16602856</v>
      </c>
      <c r="K95" s="92">
        <v>254404771.31697562</v>
      </c>
      <c r="L95" s="92">
        <v>256499035.84521127</v>
      </c>
      <c r="M95" s="92">
        <v>245956863.95679986</v>
      </c>
      <c r="N95" s="92">
        <v>294505530.46668863</v>
      </c>
      <c r="O95" s="92">
        <v>309627250.3456257</v>
      </c>
      <c r="P95" s="93">
        <v>335202096.22822738</v>
      </c>
      <c r="Q95" s="93">
        <v>294574553.29357624</v>
      </c>
      <c r="R95" s="93">
        <v>300446145.17467451</v>
      </c>
      <c r="S95" s="93">
        <v>326765824.33140266</v>
      </c>
      <c r="T95" s="93">
        <v>282736340.45220876</v>
      </c>
      <c r="U95" s="93">
        <v>262995497.86609831</v>
      </c>
      <c r="V95" s="93">
        <v>260406371</v>
      </c>
      <c r="W95" s="93">
        <v>280675952</v>
      </c>
      <c r="X95" s="93">
        <v>298799959</v>
      </c>
      <c r="Y95" s="93">
        <v>352417638.78687781</v>
      </c>
      <c r="Z95" s="93"/>
      <c r="AA95" s="93"/>
      <c r="AB95" s="93"/>
      <c r="AC95" s="91">
        <f t="shared" si="24"/>
        <v>2659818281.9048381</v>
      </c>
    </row>
    <row r="96" spans="1:29" ht="11.45" customHeight="1" x14ac:dyDescent="0.25">
      <c r="A96" s="49" t="s">
        <v>11</v>
      </c>
      <c r="B96" s="49" t="s">
        <v>26</v>
      </c>
      <c r="C96" s="92">
        <v>45335085.194693327</v>
      </c>
      <c r="D96" s="92">
        <v>74352000.575216562</v>
      </c>
      <c r="E96" s="92">
        <v>85800231.081794441</v>
      </c>
      <c r="F96" s="92">
        <v>81713427.501017779</v>
      </c>
      <c r="G96" s="92">
        <v>116824828.46968497</v>
      </c>
      <c r="H96" s="92">
        <v>114899573.79100856</v>
      </c>
      <c r="I96" s="92">
        <v>106096933.51803045</v>
      </c>
      <c r="J96" s="92">
        <v>105332466.40721619</v>
      </c>
      <c r="K96" s="92">
        <v>115798328.80599999</v>
      </c>
      <c r="L96" s="92">
        <v>103445348.27911849</v>
      </c>
      <c r="M96" s="92">
        <v>116257410.546</v>
      </c>
      <c r="N96" s="92">
        <v>110527685.61416106</v>
      </c>
      <c r="O96" s="92">
        <v>141728394.11615112</v>
      </c>
      <c r="P96" s="93">
        <v>133949011.20634145</v>
      </c>
      <c r="Q96" s="93">
        <v>129131541.77000001</v>
      </c>
      <c r="R96" s="93">
        <v>112105217.22999999</v>
      </c>
      <c r="S96" s="93">
        <v>113561833.92558335</v>
      </c>
      <c r="T96" s="93">
        <v>102468900.09811325</v>
      </c>
      <c r="U96" s="93">
        <v>103567141.82425791</v>
      </c>
      <c r="V96" s="93">
        <v>96205466</v>
      </c>
      <c r="W96" s="93">
        <v>102862741</v>
      </c>
      <c r="X96" s="93">
        <v>123623354</v>
      </c>
      <c r="Y96" s="93">
        <v>105926511.82769935</v>
      </c>
      <c r="Z96" s="93"/>
      <c r="AA96" s="93"/>
      <c r="AB96" s="93"/>
      <c r="AC96" s="91">
        <f t="shared" si="24"/>
        <v>989452707.67565382</v>
      </c>
    </row>
    <row r="97" spans="1:29" ht="11.45" customHeight="1" x14ac:dyDescent="0.25">
      <c r="A97" s="50" t="s">
        <v>2</v>
      </c>
      <c r="B97" s="50"/>
      <c r="C97" s="96">
        <f t="shared" ref="C97:X97" si="27">SUM(C94:C96)</f>
        <v>1673176036.0842948</v>
      </c>
      <c r="D97" s="96">
        <f t="shared" si="27"/>
        <v>2230530453.3584485</v>
      </c>
      <c r="E97" s="96">
        <f t="shared" si="27"/>
        <v>2371494609.5229874</v>
      </c>
      <c r="F97" s="96">
        <f t="shared" si="27"/>
        <v>2066973999.0622034</v>
      </c>
      <c r="G97" s="96">
        <f t="shared" si="27"/>
        <v>2002883708.0595503</v>
      </c>
      <c r="H97" s="96">
        <f t="shared" si="27"/>
        <v>1859781262.4880881</v>
      </c>
      <c r="I97" s="96">
        <f t="shared" si="27"/>
        <v>1779814921.776022</v>
      </c>
      <c r="J97" s="96">
        <f t="shared" si="27"/>
        <v>1498918272.8960509</v>
      </c>
      <c r="K97" s="96">
        <f t="shared" si="27"/>
        <v>1642750552.5515866</v>
      </c>
      <c r="L97" s="96">
        <f t="shared" si="27"/>
        <v>1670479681.1554892</v>
      </c>
      <c r="M97" s="96">
        <f t="shared" si="27"/>
        <v>1708569899.8151913</v>
      </c>
      <c r="N97" s="96">
        <f t="shared" si="27"/>
        <v>1858811469.752465</v>
      </c>
      <c r="O97" s="96">
        <f t="shared" si="27"/>
        <v>1895429295.6336904</v>
      </c>
      <c r="P97" s="91">
        <f t="shared" si="27"/>
        <v>1940229451.2605953</v>
      </c>
      <c r="Q97" s="91">
        <f t="shared" si="27"/>
        <v>1912413857.2589178</v>
      </c>
      <c r="R97" s="91">
        <f t="shared" si="27"/>
        <v>1778318799.2547929</v>
      </c>
      <c r="S97" s="91">
        <f t="shared" si="27"/>
        <v>1769796610.4578223</v>
      </c>
      <c r="T97" s="91">
        <f t="shared" si="27"/>
        <v>1690560290.2768443</v>
      </c>
      <c r="U97" s="91">
        <f t="shared" si="27"/>
        <v>1577363105.7798417</v>
      </c>
      <c r="V97" s="91">
        <f t="shared" si="27"/>
        <v>1594769194</v>
      </c>
      <c r="W97" s="91">
        <f t="shared" si="27"/>
        <v>1807231843</v>
      </c>
      <c r="X97" s="91">
        <f t="shared" si="27"/>
        <v>1801650576</v>
      </c>
      <c r="Y97" s="91">
        <v>2021110231.8113539</v>
      </c>
      <c r="Z97" s="91"/>
      <c r="AA97" s="91"/>
      <c r="AB97" s="91"/>
      <c r="AC97" s="91">
        <f t="shared" si="24"/>
        <v>15953214507.839573</v>
      </c>
    </row>
    <row r="98" spans="1:29" ht="11.45" customHeight="1" x14ac:dyDescent="0.25">
      <c r="A98" s="49" t="s">
        <v>12</v>
      </c>
      <c r="B98" s="49" t="s">
        <v>27</v>
      </c>
      <c r="C98" s="92">
        <v>3640344737.2647381</v>
      </c>
      <c r="D98" s="92">
        <v>3710889615.6656904</v>
      </c>
      <c r="E98" s="92">
        <v>3970035548.7357092</v>
      </c>
      <c r="F98" s="92">
        <v>3429265067.2882776</v>
      </c>
      <c r="G98" s="92">
        <v>3416440970.3838029</v>
      </c>
      <c r="H98" s="92">
        <v>3192896123.0288658</v>
      </c>
      <c r="I98" s="92">
        <v>3386575004.6405787</v>
      </c>
      <c r="J98" s="92">
        <v>2909244527.5396576</v>
      </c>
      <c r="K98" s="92">
        <v>3209949491.9627061</v>
      </c>
      <c r="L98" s="92">
        <v>3055440034.0462694</v>
      </c>
      <c r="M98" s="92">
        <v>3049001468.370944</v>
      </c>
      <c r="N98" s="92">
        <v>3166840012.726552</v>
      </c>
      <c r="O98" s="92">
        <v>3197554251.2956457</v>
      </c>
      <c r="P98" s="93">
        <v>3584006101.8144145</v>
      </c>
      <c r="Q98" s="93">
        <v>3555562985.6104465</v>
      </c>
      <c r="R98" s="93">
        <v>3083942192.5358362</v>
      </c>
      <c r="S98" s="93">
        <v>3041650470.069694</v>
      </c>
      <c r="T98" s="93">
        <v>2779615334.3550034</v>
      </c>
      <c r="U98" s="93">
        <v>2623621608.073977</v>
      </c>
      <c r="V98" s="93">
        <v>2596208682</v>
      </c>
      <c r="W98" s="93">
        <v>3123005151</v>
      </c>
      <c r="X98" s="93">
        <v>2499431895</v>
      </c>
      <c r="Y98" s="93">
        <v>1714455661.4104986</v>
      </c>
      <c r="Z98" s="93"/>
      <c r="AA98" s="93"/>
      <c r="AB98" s="93"/>
      <c r="AC98" s="91">
        <f t="shared" si="24"/>
        <v>25017493980.055458</v>
      </c>
    </row>
    <row r="99" spans="1:29" ht="11.45" customHeight="1" x14ac:dyDescent="0.25">
      <c r="A99" s="49" t="s">
        <v>13</v>
      </c>
      <c r="B99" s="49" t="s">
        <v>28</v>
      </c>
      <c r="C99" s="92">
        <v>253025533.89621907</v>
      </c>
      <c r="D99" s="92">
        <v>294203302.08476609</v>
      </c>
      <c r="E99" s="92">
        <v>312290608.45725644</v>
      </c>
      <c r="F99" s="92">
        <v>305444723.16861391</v>
      </c>
      <c r="G99" s="92">
        <v>308457148.03190327</v>
      </c>
      <c r="H99" s="92">
        <v>297309378.39577734</v>
      </c>
      <c r="I99" s="92">
        <v>282460266.79536676</v>
      </c>
      <c r="J99" s="92">
        <v>272262065.48911536</v>
      </c>
      <c r="K99" s="92">
        <v>306578271.55788678</v>
      </c>
      <c r="L99" s="92">
        <v>293659291.08656782</v>
      </c>
      <c r="M99" s="92">
        <v>286278470.76811063</v>
      </c>
      <c r="N99" s="92">
        <v>287757922.60186547</v>
      </c>
      <c r="O99" s="92">
        <v>319441554.88840157</v>
      </c>
      <c r="P99" s="93">
        <v>375852417.42297053</v>
      </c>
      <c r="Q99" s="93">
        <v>342075418.76275325</v>
      </c>
      <c r="R99" s="93">
        <v>333471443.45345873</v>
      </c>
      <c r="S99" s="93">
        <v>334634064.81883657</v>
      </c>
      <c r="T99" s="93">
        <v>320501588.2056185</v>
      </c>
      <c r="U99" s="93">
        <v>268885662.22226912</v>
      </c>
      <c r="V99" s="93">
        <v>247322797</v>
      </c>
      <c r="W99" s="93">
        <v>297744850</v>
      </c>
      <c r="X99" s="93">
        <v>243017326</v>
      </c>
      <c r="Y99" s="93">
        <v>162369452.78249744</v>
      </c>
      <c r="Z99" s="93"/>
      <c r="AA99" s="93"/>
      <c r="AB99" s="93"/>
      <c r="AC99" s="91">
        <f t="shared" si="24"/>
        <v>2550022603.2454338</v>
      </c>
    </row>
    <row r="100" spans="1:29" ht="11.45" customHeight="1" x14ac:dyDescent="0.25">
      <c r="A100" s="49" t="s">
        <v>14</v>
      </c>
      <c r="B100" s="49" t="s">
        <v>29</v>
      </c>
      <c r="C100" s="92">
        <v>72756915.636854991</v>
      </c>
      <c r="D100" s="92">
        <v>60347939.70277518</v>
      </c>
      <c r="E100" s="92">
        <v>52084884.852854997</v>
      </c>
      <c r="F100" s="92">
        <v>49778313.909649998</v>
      </c>
      <c r="G100" s="92">
        <v>48364920.81873709</v>
      </c>
      <c r="H100" s="92">
        <v>51168626.477177061</v>
      </c>
      <c r="I100" s="92">
        <v>54548504.243319288</v>
      </c>
      <c r="J100" s="92">
        <v>48033402.734558463</v>
      </c>
      <c r="K100" s="92">
        <v>41396386.153153338</v>
      </c>
      <c r="L100" s="92">
        <v>36057286.102523334</v>
      </c>
      <c r="M100" s="92">
        <v>36761134.841510005</v>
      </c>
      <c r="N100" s="92">
        <v>38713432.008937135</v>
      </c>
      <c r="O100" s="92">
        <v>38081582.109834999</v>
      </c>
      <c r="P100" s="93">
        <v>46292081.210833333</v>
      </c>
      <c r="Q100" s="93">
        <v>46994579.387333333</v>
      </c>
      <c r="R100" s="93">
        <v>52622455.368225008</v>
      </c>
      <c r="S100" s="93">
        <v>52949130.852499999</v>
      </c>
      <c r="T100" s="93">
        <v>47737057.600833334</v>
      </c>
      <c r="U100" s="93">
        <v>48084510.472777776</v>
      </c>
      <c r="V100" s="93">
        <v>38067821</v>
      </c>
      <c r="W100" s="93">
        <v>51368363</v>
      </c>
      <c r="X100" s="93">
        <v>29277460</v>
      </c>
      <c r="Y100" s="93">
        <v>24021763.365165822</v>
      </c>
      <c r="Z100" s="93"/>
      <c r="AA100" s="93"/>
      <c r="AB100" s="93"/>
      <c r="AC100" s="91">
        <f t="shared" si="24"/>
        <v>391123141.0468353</v>
      </c>
    </row>
    <row r="101" spans="1:29" ht="11.45" customHeight="1" x14ac:dyDescent="0.25">
      <c r="A101" s="50" t="s">
        <v>2</v>
      </c>
      <c r="B101" s="50"/>
      <c r="C101" s="96">
        <f t="shared" ref="C101:X101" si="28">SUM(C98:C100)</f>
        <v>3966127186.7978125</v>
      </c>
      <c r="D101" s="96">
        <f t="shared" si="28"/>
        <v>4065440857.4532313</v>
      </c>
      <c r="E101" s="96">
        <f t="shared" si="28"/>
        <v>4334411042.0458202</v>
      </c>
      <c r="F101" s="96">
        <f t="shared" si="28"/>
        <v>3784488104.3665414</v>
      </c>
      <c r="G101" s="96">
        <f t="shared" si="28"/>
        <v>3773263039.2344432</v>
      </c>
      <c r="H101" s="96">
        <f t="shared" si="28"/>
        <v>3541374127.9018202</v>
      </c>
      <c r="I101" s="96">
        <f t="shared" si="28"/>
        <v>3723583775.679265</v>
      </c>
      <c r="J101" s="96">
        <f t="shared" si="28"/>
        <v>3229539995.7633314</v>
      </c>
      <c r="K101" s="96">
        <f t="shared" si="28"/>
        <v>3557924149.6737461</v>
      </c>
      <c r="L101" s="96">
        <f t="shared" si="28"/>
        <v>3385156611.2353606</v>
      </c>
      <c r="M101" s="96">
        <f t="shared" si="28"/>
        <v>3372041073.9805646</v>
      </c>
      <c r="N101" s="96">
        <f t="shared" si="28"/>
        <v>3493311367.3373547</v>
      </c>
      <c r="O101" s="96">
        <f t="shared" si="28"/>
        <v>3555077388.2938824</v>
      </c>
      <c r="P101" s="91">
        <f t="shared" si="28"/>
        <v>4006150600.4482183</v>
      </c>
      <c r="Q101" s="91">
        <f t="shared" si="28"/>
        <v>3944632983.7605329</v>
      </c>
      <c r="R101" s="91">
        <f t="shared" si="28"/>
        <v>3470036091.3575201</v>
      </c>
      <c r="S101" s="91">
        <f t="shared" si="28"/>
        <v>3429233665.7410307</v>
      </c>
      <c r="T101" s="91">
        <f t="shared" si="28"/>
        <v>3147853980.1614552</v>
      </c>
      <c r="U101" s="91">
        <f t="shared" si="28"/>
        <v>2940591780.7690239</v>
      </c>
      <c r="V101" s="91">
        <f t="shared" si="28"/>
        <v>2881599300</v>
      </c>
      <c r="W101" s="91">
        <f t="shared" si="28"/>
        <v>3472118364</v>
      </c>
      <c r="X101" s="91">
        <f t="shared" si="28"/>
        <v>2771726681</v>
      </c>
      <c r="Y101" s="91">
        <v>1900846877.5581617</v>
      </c>
      <c r="Z101" s="91"/>
      <c r="AA101" s="91"/>
      <c r="AB101" s="91"/>
      <c r="AC101" s="91">
        <f t="shared" si="24"/>
        <v>27958639724.347729</v>
      </c>
    </row>
    <row r="102" spans="1:29" ht="11.45" customHeight="1" x14ac:dyDescent="0.25">
      <c r="A102" s="49" t="s">
        <v>15</v>
      </c>
      <c r="B102" s="49" t="s">
        <v>30</v>
      </c>
      <c r="C102" s="92">
        <v>772177381.74945605</v>
      </c>
      <c r="D102" s="92">
        <v>999534639.91305149</v>
      </c>
      <c r="E102" s="92">
        <v>1051082179.1235746</v>
      </c>
      <c r="F102" s="92">
        <v>1061377663.1469408</v>
      </c>
      <c r="G102" s="92">
        <v>1066188623.0237858</v>
      </c>
      <c r="H102" s="92">
        <v>896045089.44749784</v>
      </c>
      <c r="I102" s="92">
        <v>929064307.87042212</v>
      </c>
      <c r="J102" s="92">
        <v>1013186425.1790634</v>
      </c>
      <c r="K102" s="92">
        <v>1140010043.3933387</v>
      </c>
      <c r="L102" s="92">
        <v>1137300341.4749379</v>
      </c>
      <c r="M102" s="92">
        <v>1192344999.7356179</v>
      </c>
      <c r="N102" s="92">
        <v>1191639164.2963383</v>
      </c>
      <c r="O102" s="92">
        <v>1133151104.6540263</v>
      </c>
      <c r="P102" s="93">
        <v>1336974910.7434757</v>
      </c>
      <c r="Q102" s="93">
        <v>1384809456.0444458</v>
      </c>
      <c r="R102" s="93">
        <v>1158779013.7717369</v>
      </c>
      <c r="S102" s="93">
        <v>1144096338.7326427</v>
      </c>
      <c r="T102" s="93">
        <v>984190070.41999996</v>
      </c>
      <c r="U102" s="93">
        <v>1006459863.6903698</v>
      </c>
      <c r="V102" s="93">
        <v>859014825</v>
      </c>
      <c r="W102" s="93">
        <v>1045920310</v>
      </c>
      <c r="X102" s="93">
        <v>982031292</v>
      </c>
      <c r="Y102" s="93">
        <v>532180226.7236886</v>
      </c>
      <c r="Z102" s="93"/>
      <c r="AA102" s="93"/>
      <c r="AB102" s="93"/>
      <c r="AC102" s="91">
        <f t="shared" si="24"/>
        <v>9097481396.3828831</v>
      </c>
    </row>
    <row r="103" spans="1:29" ht="11.45" customHeight="1" x14ac:dyDescent="0.25">
      <c r="A103" s="49" t="s">
        <v>16</v>
      </c>
      <c r="B103" s="49" t="s">
        <v>31</v>
      </c>
      <c r="C103" s="92">
        <v>73276885.934966519</v>
      </c>
      <c r="D103" s="92">
        <v>50206377.821615189</v>
      </c>
      <c r="E103" s="92">
        <v>57707398.246837094</v>
      </c>
      <c r="F103" s="92">
        <v>51866623.922411576</v>
      </c>
      <c r="G103" s="92">
        <v>47258518.712990686</v>
      </c>
      <c r="H103" s="92">
        <v>52132066.813064501</v>
      </c>
      <c r="I103" s="92">
        <v>52958070.783476546</v>
      </c>
      <c r="J103" s="92">
        <v>54761296.135227643</v>
      </c>
      <c r="K103" s="92">
        <v>50089278.943693444</v>
      </c>
      <c r="L103" s="92">
        <v>74068652.165495485</v>
      </c>
      <c r="M103" s="92">
        <v>72376612.166220352</v>
      </c>
      <c r="N103" s="92">
        <v>54599640.560260132</v>
      </c>
      <c r="O103" s="92">
        <v>48707697.018503308</v>
      </c>
      <c r="P103" s="93">
        <v>63548066.192832902</v>
      </c>
      <c r="Q103" s="93">
        <v>66291287.960373454</v>
      </c>
      <c r="R103" s="93">
        <v>61795178.933472037</v>
      </c>
      <c r="S103" s="93">
        <v>67660224.467881799</v>
      </c>
      <c r="T103" s="93">
        <v>55445319.264680885</v>
      </c>
      <c r="U103" s="93">
        <v>44143580.869552866</v>
      </c>
      <c r="V103" s="93">
        <v>58210759</v>
      </c>
      <c r="W103" s="93">
        <v>53924774</v>
      </c>
      <c r="X103" s="93">
        <v>50698880</v>
      </c>
      <c r="Y103" s="93">
        <v>72785161.537649095</v>
      </c>
      <c r="Z103" s="93"/>
      <c r="AA103" s="93"/>
      <c r="AB103" s="93"/>
      <c r="AC103" s="91">
        <f t="shared" si="24"/>
        <v>530955166.03361017</v>
      </c>
    </row>
    <row r="104" spans="1:29" ht="11.45" customHeight="1" x14ac:dyDescent="0.25">
      <c r="A104" s="49" t="s">
        <v>17</v>
      </c>
      <c r="B104" s="49" t="s">
        <v>32</v>
      </c>
      <c r="C104" s="92">
        <v>7614017.5130250007</v>
      </c>
      <c r="D104" s="92">
        <v>6799456.9513950003</v>
      </c>
      <c r="E104" s="92">
        <v>3598845.7939499998</v>
      </c>
      <c r="F104" s="92">
        <v>5110631.6794349998</v>
      </c>
      <c r="G104" s="92">
        <v>4277310.6305650007</v>
      </c>
      <c r="H104" s="92">
        <v>3657152.2850000001</v>
      </c>
      <c r="I104" s="92">
        <v>4577140.251083334</v>
      </c>
      <c r="J104" s="92">
        <v>7079816.1530833337</v>
      </c>
      <c r="K104" s="92">
        <v>22417095.453083333</v>
      </c>
      <c r="L104" s="92">
        <v>9505329.1238749996</v>
      </c>
      <c r="M104" s="92">
        <v>9801501.5338333379</v>
      </c>
      <c r="N104" s="92">
        <v>8346466.2476999993</v>
      </c>
      <c r="O104" s="92">
        <v>10398983.337175</v>
      </c>
      <c r="P104" s="93">
        <v>10069291.505377779</v>
      </c>
      <c r="Q104" s="93">
        <v>8636293.8097222224</v>
      </c>
      <c r="R104" s="93">
        <v>9684058.1024999991</v>
      </c>
      <c r="S104" s="93">
        <v>7640958.1936111106</v>
      </c>
      <c r="T104" s="93">
        <v>6366641.0361111099</v>
      </c>
      <c r="U104" s="93">
        <v>7503756.9063888891</v>
      </c>
      <c r="V104" s="93">
        <v>10317079</v>
      </c>
      <c r="W104" s="93">
        <v>10640390</v>
      </c>
      <c r="X104" s="93">
        <v>13097158</v>
      </c>
      <c r="Y104" s="93">
        <v>4290309.4000000004</v>
      </c>
      <c r="Z104" s="93"/>
      <c r="AA104" s="93"/>
      <c r="AB104" s="93"/>
      <c r="AC104" s="91">
        <f t="shared" si="24"/>
        <v>78176644.448333338</v>
      </c>
    </row>
    <row r="105" spans="1:29" ht="11.45" customHeight="1" x14ac:dyDescent="0.25">
      <c r="A105" s="50" t="s">
        <v>2</v>
      </c>
      <c r="B105" s="50"/>
      <c r="C105" s="96">
        <f t="shared" ref="C105:X105" si="29">SUM(C102:C104)</f>
        <v>853068285.19744766</v>
      </c>
      <c r="D105" s="96">
        <f t="shared" si="29"/>
        <v>1056540474.6860617</v>
      </c>
      <c r="E105" s="96">
        <f t="shared" si="29"/>
        <v>1112388423.1643617</v>
      </c>
      <c r="F105" s="96">
        <f t="shared" si="29"/>
        <v>1118354918.7487874</v>
      </c>
      <c r="G105" s="96">
        <f t="shared" si="29"/>
        <v>1117724452.3673415</v>
      </c>
      <c r="H105" s="96">
        <f t="shared" si="29"/>
        <v>951834308.54556227</v>
      </c>
      <c r="I105" s="96">
        <f t="shared" si="29"/>
        <v>986599518.90498209</v>
      </c>
      <c r="J105" s="96">
        <f t="shared" si="29"/>
        <v>1075027537.4673746</v>
      </c>
      <c r="K105" s="96">
        <f t="shared" si="29"/>
        <v>1212516417.7901154</v>
      </c>
      <c r="L105" s="96">
        <f t="shared" si="29"/>
        <v>1220874322.7643082</v>
      </c>
      <c r="M105" s="96">
        <f t="shared" si="29"/>
        <v>1274523113.4356716</v>
      </c>
      <c r="N105" s="96">
        <f t="shared" si="29"/>
        <v>1254585271.1042984</v>
      </c>
      <c r="O105" s="96">
        <f t="shared" si="29"/>
        <v>1192257785.0097046</v>
      </c>
      <c r="P105" s="91">
        <f t="shared" si="29"/>
        <v>1410592268.4416864</v>
      </c>
      <c r="Q105" s="91">
        <f t="shared" si="29"/>
        <v>1459737037.8145413</v>
      </c>
      <c r="R105" s="91">
        <f t="shared" si="29"/>
        <v>1230258250.8077087</v>
      </c>
      <c r="S105" s="91">
        <f t="shared" si="29"/>
        <v>1219397521.3941355</v>
      </c>
      <c r="T105" s="91">
        <f t="shared" si="29"/>
        <v>1046002030.7207919</v>
      </c>
      <c r="U105" s="91">
        <f t="shared" si="29"/>
        <v>1058107201.4663116</v>
      </c>
      <c r="V105" s="91">
        <f t="shared" si="29"/>
        <v>927542663</v>
      </c>
      <c r="W105" s="91">
        <f t="shared" si="29"/>
        <v>1110485474</v>
      </c>
      <c r="X105" s="91">
        <f t="shared" si="29"/>
        <v>1045827330</v>
      </c>
      <c r="Y105" s="91">
        <v>609255697.66133773</v>
      </c>
      <c r="Z105" s="91"/>
      <c r="AA105" s="91"/>
      <c r="AB105" s="91"/>
      <c r="AC105" s="91">
        <f t="shared" si="24"/>
        <v>9706613206.8648262</v>
      </c>
    </row>
    <row r="106" spans="1:29" ht="11.45" customHeight="1" x14ac:dyDescent="0.25">
      <c r="A106" s="49" t="s">
        <v>18</v>
      </c>
      <c r="B106" s="49" t="s">
        <v>33</v>
      </c>
      <c r="C106" s="92">
        <v>256735519.84680274</v>
      </c>
      <c r="D106" s="92">
        <v>330228365.24536532</v>
      </c>
      <c r="E106" s="92">
        <v>272898314.51044405</v>
      </c>
      <c r="F106" s="92">
        <v>302660757.68130624</v>
      </c>
      <c r="G106" s="92">
        <v>249742637.34877554</v>
      </c>
      <c r="H106" s="92">
        <v>211947491.04854447</v>
      </c>
      <c r="I106" s="92">
        <v>212718545.30490315</v>
      </c>
      <c r="J106" s="92">
        <v>314083540.08574957</v>
      </c>
      <c r="K106" s="92">
        <v>411461362.68086183</v>
      </c>
      <c r="L106" s="92">
        <v>370504478.66806781</v>
      </c>
      <c r="M106" s="92">
        <v>376122654.36610812</v>
      </c>
      <c r="N106" s="92">
        <v>355712361.00356078</v>
      </c>
      <c r="O106" s="92">
        <v>355441266.79403019</v>
      </c>
      <c r="P106" s="93">
        <v>514017037.14078498</v>
      </c>
      <c r="Q106" s="93">
        <v>543853599.31594813</v>
      </c>
      <c r="R106" s="93">
        <v>457311450.36573148</v>
      </c>
      <c r="S106" s="93">
        <v>401631184.29240727</v>
      </c>
      <c r="T106" s="93">
        <v>322365166.02700585</v>
      </c>
      <c r="U106" s="93">
        <v>330124642.10762769</v>
      </c>
      <c r="V106" s="93">
        <v>344777867</v>
      </c>
      <c r="W106" s="93">
        <v>410728899</v>
      </c>
      <c r="X106" s="93">
        <v>341286288</v>
      </c>
      <c r="Y106" s="93">
        <v>198347142.90279117</v>
      </c>
      <c r="Z106" s="93"/>
      <c r="AA106" s="93"/>
      <c r="AB106" s="93"/>
      <c r="AC106" s="91">
        <f t="shared" si="24"/>
        <v>3350426239.0115113</v>
      </c>
    </row>
    <row r="107" spans="1:29" ht="11.45" customHeight="1" x14ac:dyDescent="0.25">
      <c r="A107" s="49" t="s">
        <v>19</v>
      </c>
      <c r="B107" s="49" t="s">
        <v>34</v>
      </c>
      <c r="C107" s="92">
        <v>18695342.105635002</v>
      </c>
      <c r="D107" s="92">
        <v>15346520.867374767</v>
      </c>
      <c r="E107" s="92">
        <v>15461779.044265669</v>
      </c>
      <c r="F107" s="92">
        <v>14320904.39356889</v>
      </c>
      <c r="G107" s="92">
        <v>12103574.829051923</v>
      </c>
      <c r="H107" s="92">
        <v>9509483.7987980302</v>
      </c>
      <c r="I107" s="92">
        <v>9708960.5369915813</v>
      </c>
      <c r="J107" s="92">
        <v>10687024.172672307</v>
      </c>
      <c r="K107" s="92">
        <v>14402495.207296114</v>
      </c>
      <c r="L107" s="92">
        <v>14593981.11552424</v>
      </c>
      <c r="M107" s="92">
        <v>11028270.392332945</v>
      </c>
      <c r="N107" s="92">
        <v>10922771.894184358</v>
      </c>
      <c r="O107" s="92">
        <v>13082967.247787319</v>
      </c>
      <c r="P107" s="93">
        <v>16549012.585012531</v>
      </c>
      <c r="Q107" s="93">
        <v>19463923.960858613</v>
      </c>
      <c r="R107" s="93">
        <v>18265716.094681665</v>
      </c>
      <c r="S107" s="93">
        <v>16320672.900820829</v>
      </c>
      <c r="T107" s="93">
        <v>11261351.460154166</v>
      </c>
      <c r="U107" s="93">
        <v>11989151.632318053</v>
      </c>
      <c r="V107" s="93">
        <v>17680944</v>
      </c>
      <c r="W107" s="93">
        <v>13220789</v>
      </c>
      <c r="X107" s="93">
        <v>15701200</v>
      </c>
      <c r="Y107" s="93">
        <v>20921180.71681086</v>
      </c>
      <c r="Z107" s="93"/>
      <c r="AA107" s="93"/>
      <c r="AB107" s="93"/>
      <c r="AC107" s="91">
        <f t="shared" si="24"/>
        <v>144824929.76564419</v>
      </c>
    </row>
    <row r="108" spans="1:29" ht="11.45" customHeight="1" x14ac:dyDescent="0.25">
      <c r="A108" s="49" t="s">
        <v>20</v>
      </c>
      <c r="B108" s="49" t="s">
        <v>35</v>
      </c>
      <c r="C108" s="92">
        <v>100000</v>
      </c>
      <c r="D108" s="92">
        <v>181826.037703398</v>
      </c>
      <c r="E108" s="92">
        <v>389800.54517249996</v>
      </c>
      <c r="F108" s="92">
        <v>230542.0720175</v>
      </c>
      <c r="G108" s="92">
        <v>336848.266443817</v>
      </c>
      <c r="H108" s="92">
        <v>328211.13140679599</v>
      </c>
      <c r="I108" s="92">
        <v>519644.04418942501</v>
      </c>
      <c r="J108" s="92">
        <v>603647.42717879731</v>
      </c>
      <c r="K108" s="92">
        <v>261752.95457333335</v>
      </c>
      <c r="L108" s="92">
        <v>244.96383333333301</v>
      </c>
      <c r="M108" s="92">
        <v>291.42533333333301</v>
      </c>
      <c r="N108" s="92">
        <v>273.21125000000001</v>
      </c>
      <c r="O108" s="92">
        <v>273.21125000000001</v>
      </c>
      <c r="P108" s="93">
        <v>279.28261111111101</v>
      </c>
      <c r="Q108" s="93">
        <v>164238.28261111112</v>
      </c>
      <c r="R108" s="93">
        <v>13752.116666666667</v>
      </c>
      <c r="S108" s="93">
        <v>80335.466666666674</v>
      </c>
      <c r="T108" s="93">
        <v>49897.578041666668</v>
      </c>
      <c r="U108" s="93">
        <v>138448.93466666667</v>
      </c>
      <c r="V108" s="93">
        <v>371036</v>
      </c>
      <c r="W108" s="93">
        <v>8472643</v>
      </c>
      <c r="X108" s="93">
        <v>7980009</v>
      </c>
      <c r="Y108" s="93">
        <v>989335.04050000012</v>
      </c>
      <c r="Z108" s="93"/>
      <c r="AA108" s="93"/>
      <c r="AB108" s="93"/>
      <c r="AC108" s="91">
        <f t="shared" si="24"/>
        <v>18259695.419152778</v>
      </c>
    </row>
    <row r="109" spans="1:29" ht="11.45" customHeight="1" x14ac:dyDescent="0.25">
      <c r="A109" s="50" t="s">
        <v>2</v>
      </c>
      <c r="B109" s="50"/>
      <c r="C109" s="96">
        <f t="shared" ref="C109:X109" si="30">SUM(C106:C108)</f>
        <v>275530861.95243776</v>
      </c>
      <c r="D109" s="96">
        <f t="shared" si="30"/>
        <v>345756712.15044349</v>
      </c>
      <c r="E109" s="96">
        <f t="shared" si="30"/>
        <v>288749894.09988225</v>
      </c>
      <c r="F109" s="96">
        <f t="shared" si="30"/>
        <v>317212204.14689261</v>
      </c>
      <c r="G109" s="96">
        <f t="shared" si="30"/>
        <v>262183060.44427127</v>
      </c>
      <c r="H109" s="96">
        <f t="shared" si="30"/>
        <v>221785185.97874928</v>
      </c>
      <c r="I109" s="96">
        <f t="shared" si="30"/>
        <v>222947149.88608417</v>
      </c>
      <c r="J109" s="96">
        <f t="shared" si="30"/>
        <v>325374211.6856007</v>
      </c>
      <c r="K109" s="96">
        <f t="shared" si="30"/>
        <v>426125610.8427313</v>
      </c>
      <c r="L109" s="96">
        <f t="shared" si="30"/>
        <v>385098704.74742538</v>
      </c>
      <c r="M109" s="96">
        <f t="shared" si="30"/>
        <v>387151216.18377441</v>
      </c>
      <c r="N109" s="91">
        <f t="shared" si="30"/>
        <v>366635406.10899514</v>
      </c>
      <c r="O109" s="96">
        <f t="shared" si="30"/>
        <v>368524507.25306749</v>
      </c>
      <c r="P109" s="91">
        <f t="shared" si="30"/>
        <v>530566329.00840867</v>
      </c>
      <c r="Q109" s="91">
        <f t="shared" si="30"/>
        <v>563481761.55941784</v>
      </c>
      <c r="R109" s="91">
        <f t="shared" si="30"/>
        <v>475590918.57707983</v>
      </c>
      <c r="S109" s="91">
        <f t="shared" si="30"/>
        <v>418032192.65989476</v>
      </c>
      <c r="T109" s="91">
        <f t="shared" si="30"/>
        <v>333676415.0652017</v>
      </c>
      <c r="U109" s="91">
        <f t="shared" si="30"/>
        <v>342252242.67461246</v>
      </c>
      <c r="V109" s="91">
        <f t="shared" si="30"/>
        <v>362829847</v>
      </c>
      <c r="W109" s="91">
        <f t="shared" si="30"/>
        <v>432422331</v>
      </c>
      <c r="X109" s="91">
        <f t="shared" si="30"/>
        <v>364967497</v>
      </c>
      <c r="Y109" s="91">
        <v>220257658.66010201</v>
      </c>
      <c r="Z109" s="91"/>
      <c r="AA109" s="91"/>
      <c r="AB109" s="91"/>
      <c r="AC109" s="91">
        <f t="shared" si="24"/>
        <v>3513510864.1963086</v>
      </c>
    </row>
    <row r="110" spans="1:29" ht="11.45" customHeight="1" x14ac:dyDescent="0.25">
      <c r="A110" s="50" t="s">
        <v>4</v>
      </c>
      <c r="B110" s="50"/>
      <c r="C110" s="96">
        <f t="shared" ref="C110:X110" si="31">C89+C93+C97+C101+C105+C109</f>
        <v>8837928023.5991173</v>
      </c>
      <c r="D110" s="96">
        <f t="shared" si="31"/>
        <v>9981443269.445509</v>
      </c>
      <c r="E110" s="96">
        <f t="shared" si="31"/>
        <v>10396939329.848761</v>
      </c>
      <c r="F110" s="96">
        <f t="shared" si="31"/>
        <v>9466012434.8026276</v>
      </c>
      <c r="G110" s="96">
        <f t="shared" si="31"/>
        <v>9246193297.2184258</v>
      </c>
      <c r="H110" s="96">
        <f t="shared" si="31"/>
        <v>8618070483.1690216</v>
      </c>
      <c r="I110" s="96">
        <f t="shared" si="31"/>
        <v>8727189793.5478516</v>
      </c>
      <c r="J110" s="96">
        <f t="shared" si="31"/>
        <v>7997642743.399044</v>
      </c>
      <c r="K110" s="96">
        <f t="shared" si="31"/>
        <v>8761480378.3005066</v>
      </c>
      <c r="L110" s="96">
        <f t="shared" si="31"/>
        <v>8450769483.868926</v>
      </c>
      <c r="M110" s="96">
        <f t="shared" si="31"/>
        <v>8512556997.8777552</v>
      </c>
      <c r="N110" s="91">
        <f t="shared" si="31"/>
        <v>8682897463.4165993</v>
      </c>
      <c r="O110" s="96">
        <f t="shared" si="31"/>
        <v>8897142344.4325886</v>
      </c>
      <c r="P110" s="91">
        <f t="shared" si="31"/>
        <v>9743549330.0220051</v>
      </c>
      <c r="Q110" s="91">
        <f t="shared" si="31"/>
        <v>9661149848.1066189</v>
      </c>
      <c r="R110" s="91">
        <f t="shared" si="31"/>
        <v>8925059280.9186363</v>
      </c>
      <c r="S110" s="91">
        <f t="shared" si="31"/>
        <v>8866036205.2045631</v>
      </c>
      <c r="T110" s="91">
        <f t="shared" si="31"/>
        <v>8148953507.2261944</v>
      </c>
      <c r="U110" s="91">
        <f t="shared" si="31"/>
        <v>7747959201.6611929</v>
      </c>
      <c r="V110" s="91">
        <f t="shared" si="31"/>
        <v>7645672840</v>
      </c>
      <c r="W110" s="91">
        <f t="shared" si="31"/>
        <v>8857148000</v>
      </c>
      <c r="X110" s="91">
        <f t="shared" si="31"/>
        <v>7918660596</v>
      </c>
      <c r="Y110" s="91">
        <v>7763274111.3892756</v>
      </c>
      <c r="Z110" s="91"/>
      <c r="AA110" s="91"/>
      <c r="AB110" s="91"/>
      <c r="AC110" s="91">
        <f t="shared" si="24"/>
        <v>75533913590.506485</v>
      </c>
    </row>
    <row r="113" spans="1:29" ht="11.45" customHeight="1" x14ac:dyDescent="0.25">
      <c r="A113" s="222" t="s">
        <v>93</v>
      </c>
      <c r="B113" s="222"/>
      <c r="C113" s="72" t="s">
        <v>94</v>
      </c>
      <c r="D113" s="72" t="s">
        <v>94</v>
      </c>
      <c r="E113" s="72" t="s">
        <v>94</v>
      </c>
      <c r="F113" s="72" t="s">
        <v>94</v>
      </c>
      <c r="G113" s="72" t="s">
        <v>94</v>
      </c>
      <c r="H113" s="72" t="s">
        <v>94</v>
      </c>
      <c r="I113" s="72" t="s">
        <v>94</v>
      </c>
      <c r="J113" s="72" t="s">
        <v>94</v>
      </c>
      <c r="K113" s="72" t="s">
        <v>94</v>
      </c>
      <c r="L113" s="72" t="s">
        <v>94</v>
      </c>
      <c r="M113" s="72" t="s">
        <v>94</v>
      </c>
      <c r="N113" s="72" t="s">
        <v>94</v>
      </c>
      <c r="O113" s="72" t="s">
        <v>94</v>
      </c>
      <c r="P113" s="72" t="s">
        <v>94</v>
      </c>
      <c r="Q113" s="72" t="s">
        <v>94</v>
      </c>
      <c r="R113" s="72" t="s">
        <v>94</v>
      </c>
      <c r="S113" s="72" t="s">
        <v>94</v>
      </c>
      <c r="T113" s="72" t="s">
        <v>94</v>
      </c>
      <c r="U113" s="72" t="s">
        <v>94</v>
      </c>
      <c r="V113" s="72" t="s">
        <v>94</v>
      </c>
      <c r="W113" s="72" t="s">
        <v>94</v>
      </c>
      <c r="X113" s="72" t="s">
        <v>94</v>
      </c>
      <c r="Y113" s="72" t="s">
        <v>94</v>
      </c>
      <c r="Z113" s="72" t="s">
        <v>94</v>
      </c>
      <c r="AA113" s="72" t="s">
        <v>94</v>
      </c>
      <c r="AB113" s="72" t="s">
        <v>94</v>
      </c>
      <c r="AC113" s="72" t="s">
        <v>94</v>
      </c>
    </row>
    <row r="114" spans="1:29" ht="11.25" customHeight="1" x14ac:dyDescent="0.25">
      <c r="A114" s="99" t="s">
        <v>37</v>
      </c>
      <c r="B114" s="99" t="s">
        <v>36</v>
      </c>
      <c r="C114" s="75">
        <v>44136</v>
      </c>
      <c r="D114" s="75">
        <v>44166</v>
      </c>
      <c r="E114" s="75">
        <v>44197</v>
      </c>
      <c r="F114" s="75">
        <v>44228</v>
      </c>
      <c r="G114" s="75">
        <v>44256</v>
      </c>
      <c r="H114" s="75">
        <v>44287</v>
      </c>
      <c r="I114" s="75">
        <v>44317</v>
      </c>
      <c r="J114" s="75">
        <v>44348</v>
      </c>
      <c r="K114" s="75">
        <v>44378</v>
      </c>
      <c r="L114" s="75">
        <v>44409</v>
      </c>
      <c r="M114" s="75">
        <v>44440</v>
      </c>
      <c r="N114" s="75">
        <v>44470</v>
      </c>
      <c r="O114" s="75">
        <v>44501</v>
      </c>
      <c r="P114" s="75">
        <v>44531</v>
      </c>
      <c r="Q114" s="75">
        <v>44562</v>
      </c>
      <c r="R114" s="75">
        <v>44593</v>
      </c>
      <c r="S114" s="75">
        <v>44621</v>
      </c>
      <c r="T114" s="75">
        <v>44652</v>
      </c>
      <c r="U114" s="75">
        <v>44682</v>
      </c>
      <c r="V114" s="75">
        <v>44713</v>
      </c>
      <c r="W114" s="75">
        <v>44743</v>
      </c>
      <c r="X114" s="75">
        <v>44774</v>
      </c>
      <c r="Y114" s="75">
        <v>44805</v>
      </c>
      <c r="Z114" s="75">
        <v>44835</v>
      </c>
      <c r="AA114" s="75">
        <v>44866</v>
      </c>
      <c r="AB114" s="75">
        <v>44896</v>
      </c>
      <c r="AC114" s="103">
        <f>AC2</f>
        <v>2022</v>
      </c>
    </row>
    <row r="115" spans="1:29" ht="11.45" customHeight="1" x14ac:dyDescent="0.25">
      <c r="A115" s="49" t="s">
        <v>3</v>
      </c>
      <c r="B115" s="49" t="s">
        <v>3</v>
      </c>
      <c r="C115" s="105">
        <v>42045497.571651816</v>
      </c>
      <c r="D115" s="105">
        <v>41740206.100426331</v>
      </c>
      <c r="E115" s="105">
        <v>47955465.787796214</v>
      </c>
      <c r="F115" s="105">
        <v>91628214.609624848</v>
      </c>
      <c r="G115" s="105">
        <v>10632680.176289359</v>
      </c>
      <c r="H115" s="105">
        <v>18542202.914568923</v>
      </c>
      <c r="I115" s="105">
        <v>8591099.743081376</v>
      </c>
      <c r="J115" s="105">
        <v>13133050.463066274</v>
      </c>
      <c r="K115" s="105">
        <v>13754463.802555304</v>
      </c>
      <c r="L115" s="92">
        <v>16625312.275641577</v>
      </c>
      <c r="M115" s="92">
        <v>28784255.818117261</v>
      </c>
      <c r="N115" s="92">
        <v>23495466.380415637</v>
      </c>
      <c r="O115" s="92">
        <v>25557151.170173567</v>
      </c>
      <c r="P115" s="92">
        <v>46451921.030252099</v>
      </c>
      <c r="Q115" s="92">
        <v>32348087.760531794</v>
      </c>
      <c r="R115" s="92">
        <v>31627465.461182702</v>
      </c>
      <c r="S115" s="92">
        <v>28019013.900864102</v>
      </c>
      <c r="T115" s="92">
        <v>36197304.207045026</v>
      </c>
      <c r="U115" s="92">
        <v>21705444.120045297</v>
      </c>
      <c r="V115" s="92">
        <v>27180692.858292542</v>
      </c>
      <c r="W115" s="92">
        <v>31537616.079943445</v>
      </c>
      <c r="X115" s="92">
        <v>44956290.654855713</v>
      </c>
      <c r="Y115" s="92">
        <v>36402475.437270917</v>
      </c>
      <c r="Z115" s="92"/>
      <c r="AA115" s="92"/>
      <c r="AB115" s="92"/>
      <c r="AC115" s="91">
        <f t="shared" ref="AC115:AC137" si="32">IF(AC$2=2020,SUM(C115:D115),IF(AC$2=2021,SUM(E115:P115), IF(AC$2=2022,SUM(Q115:AB115))))</f>
        <v>289974390.48003155</v>
      </c>
    </row>
    <row r="116" spans="1:29" ht="11.45" customHeight="1" x14ac:dyDescent="0.25">
      <c r="A116" s="50" t="s">
        <v>2</v>
      </c>
      <c r="B116" s="50"/>
      <c r="C116" s="94">
        <f t="shared" ref="C116:Y116" si="33">C115</f>
        <v>42045497.571651816</v>
      </c>
      <c r="D116" s="94">
        <f t="shared" si="33"/>
        <v>41740206.100426331</v>
      </c>
      <c r="E116" s="94">
        <f t="shared" si="33"/>
        <v>47955465.787796214</v>
      </c>
      <c r="F116" s="94">
        <f t="shared" si="33"/>
        <v>91628214.609624848</v>
      </c>
      <c r="G116" s="94">
        <f t="shared" si="33"/>
        <v>10632680.176289359</v>
      </c>
      <c r="H116" s="94">
        <f t="shared" si="33"/>
        <v>18542202.914568923</v>
      </c>
      <c r="I116" s="94">
        <f t="shared" si="33"/>
        <v>8591099.743081376</v>
      </c>
      <c r="J116" s="94">
        <f t="shared" si="33"/>
        <v>13133050.463066274</v>
      </c>
      <c r="K116" s="94">
        <f t="shared" si="33"/>
        <v>13754463.802555304</v>
      </c>
      <c r="L116" s="94">
        <f t="shared" si="33"/>
        <v>16625312.275641577</v>
      </c>
      <c r="M116" s="94">
        <f t="shared" si="33"/>
        <v>28784255.818117261</v>
      </c>
      <c r="N116" s="94">
        <f t="shared" si="33"/>
        <v>23495466.380415637</v>
      </c>
      <c r="O116" s="94">
        <f t="shared" si="33"/>
        <v>25557151.170173567</v>
      </c>
      <c r="P116" s="94">
        <f t="shared" si="33"/>
        <v>46451921.030252099</v>
      </c>
      <c r="Q116" s="94">
        <f t="shared" si="33"/>
        <v>32348087.760531794</v>
      </c>
      <c r="R116" s="94">
        <f t="shared" si="33"/>
        <v>31627465.461182702</v>
      </c>
      <c r="S116" s="94">
        <f t="shared" si="33"/>
        <v>28019013.900864102</v>
      </c>
      <c r="T116" s="94">
        <f t="shared" si="33"/>
        <v>36197304.207045026</v>
      </c>
      <c r="U116" s="94">
        <f t="shared" si="33"/>
        <v>21705444.120045297</v>
      </c>
      <c r="V116" s="94">
        <f t="shared" si="33"/>
        <v>27180692.858292542</v>
      </c>
      <c r="W116" s="94">
        <f t="shared" si="33"/>
        <v>31537616.079943445</v>
      </c>
      <c r="X116" s="94">
        <f t="shared" si="33"/>
        <v>44956290.654855713</v>
      </c>
      <c r="Y116" s="94">
        <f t="shared" si="33"/>
        <v>36402475.437270917</v>
      </c>
      <c r="Z116" s="94"/>
      <c r="AA116" s="94"/>
      <c r="AB116" s="94"/>
      <c r="AC116" s="91">
        <f t="shared" si="32"/>
        <v>289974390.48003155</v>
      </c>
    </row>
    <row r="117" spans="1:29" ht="11.45" customHeight="1" x14ac:dyDescent="0.25">
      <c r="A117" s="49" t="s">
        <v>6</v>
      </c>
      <c r="B117" s="49" t="s">
        <v>21</v>
      </c>
      <c r="C117" s="105">
        <v>1078913956.9311323</v>
      </c>
      <c r="D117" s="105">
        <v>1196486748.9880369</v>
      </c>
      <c r="E117" s="105">
        <v>1204916267.0790598</v>
      </c>
      <c r="F117" s="105">
        <v>1144348708.0805647</v>
      </c>
      <c r="G117" s="105">
        <v>1000974345.1913737</v>
      </c>
      <c r="H117" s="105">
        <v>1118125531.0527542</v>
      </c>
      <c r="I117" s="105">
        <v>652667260.3247304</v>
      </c>
      <c r="J117" s="105">
        <v>692319727.96907043</v>
      </c>
      <c r="K117" s="105">
        <v>792765115.20017135</v>
      </c>
      <c r="L117" s="92">
        <v>781023450.64296317</v>
      </c>
      <c r="M117" s="92">
        <v>848414985.59463799</v>
      </c>
      <c r="N117" s="92">
        <v>899789833.68027794</v>
      </c>
      <c r="O117" s="92">
        <v>1074771756.8232393</v>
      </c>
      <c r="P117" s="92">
        <v>1073559170.5035971</v>
      </c>
      <c r="Q117" s="92">
        <v>1132823133.0888813</v>
      </c>
      <c r="R117" s="92">
        <v>1022722025.1520021</v>
      </c>
      <c r="S117" s="92">
        <v>1008229367.5458274</v>
      </c>
      <c r="T117" s="92">
        <v>1059018586.5867568</v>
      </c>
      <c r="U117" s="92">
        <v>1081368853.8636205</v>
      </c>
      <c r="V117" s="92">
        <v>822740060.86228657</v>
      </c>
      <c r="W117" s="92">
        <v>837135537.13271701</v>
      </c>
      <c r="X117" s="92">
        <v>1013926866.9364362</v>
      </c>
      <c r="Y117" s="92">
        <v>1019466402.3625009</v>
      </c>
      <c r="Z117" s="92"/>
      <c r="AA117" s="92"/>
      <c r="AB117" s="92"/>
      <c r="AC117" s="91">
        <f t="shared" si="32"/>
        <v>8997430833.5310287</v>
      </c>
    </row>
    <row r="118" spans="1:29" ht="11.45" customHeight="1" x14ac:dyDescent="0.25">
      <c r="A118" s="49" t="s">
        <v>7</v>
      </c>
      <c r="B118" s="49" t="s">
        <v>22</v>
      </c>
      <c r="C118" s="105">
        <v>684459530.48122883</v>
      </c>
      <c r="D118" s="105">
        <v>767797621.94625449</v>
      </c>
      <c r="E118" s="105">
        <v>750943575.69266367</v>
      </c>
      <c r="F118" s="105">
        <v>978870296.85174274</v>
      </c>
      <c r="G118" s="105">
        <v>934795634.33237195</v>
      </c>
      <c r="H118" s="105">
        <v>800553904.46092105</v>
      </c>
      <c r="I118" s="105">
        <v>717495586.85119283</v>
      </c>
      <c r="J118" s="105">
        <v>679007742.07017124</v>
      </c>
      <c r="K118" s="105">
        <v>738318244.37660098</v>
      </c>
      <c r="L118" s="92">
        <v>770662738.15845942</v>
      </c>
      <c r="M118" s="92">
        <v>833184021.63331544</v>
      </c>
      <c r="N118" s="92">
        <v>834987474.54591036</v>
      </c>
      <c r="O118" s="92">
        <v>865657702.74323821</v>
      </c>
      <c r="P118" s="92">
        <v>942492541.60079217</v>
      </c>
      <c r="Q118" s="92">
        <v>907521167.27536714</v>
      </c>
      <c r="R118" s="92">
        <v>798495689.19154787</v>
      </c>
      <c r="S118" s="92">
        <v>843980632.36620581</v>
      </c>
      <c r="T118" s="92">
        <v>717037227.48037302</v>
      </c>
      <c r="U118" s="92">
        <v>832091088.85758948</v>
      </c>
      <c r="V118" s="92">
        <v>717246952.07907629</v>
      </c>
      <c r="W118" s="92">
        <v>808220062.02644861</v>
      </c>
      <c r="X118" s="92">
        <v>820957178.27991068</v>
      </c>
      <c r="Y118" s="92">
        <v>800141540.815485</v>
      </c>
      <c r="Z118" s="92"/>
      <c r="AA118" s="92"/>
      <c r="AB118" s="92"/>
      <c r="AC118" s="91">
        <f t="shared" si="32"/>
        <v>7245691538.3720045</v>
      </c>
    </row>
    <row r="119" spans="1:29" ht="11.45" customHeight="1" x14ac:dyDescent="0.25">
      <c r="A119" s="49" t="s">
        <v>8</v>
      </c>
      <c r="B119" s="49" t="s">
        <v>23</v>
      </c>
      <c r="C119" s="105">
        <v>2265062377.3737288</v>
      </c>
      <c r="D119" s="105">
        <v>2045159096.6202095</v>
      </c>
      <c r="E119" s="105">
        <v>2248356914.3223166</v>
      </c>
      <c r="F119" s="105">
        <v>2239805199.3511739</v>
      </c>
      <c r="G119" s="105">
        <v>2464404660.5383191</v>
      </c>
      <c r="H119" s="105">
        <v>2487198293.9912</v>
      </c>
      <c r="I119" s="105">
        <v>2462553251.5325103</v>
      </c>
      <c r="J119" s="105">
        <v>2398459393.1735053</v>
      </c>
      <c r="K119" s="105">
        <v>2667761703.283812</v>
      </c>
      <c r="L119" s="92">
        <v>2656331891.3294992</v>
      </c>
      <c r="M119" s="92">
        <v>2762366767.0158892</v>
      </c>
      <c r="N119" s="92">
        <v>2550932439.1590443</v>
      </c>
      <c r="O119" s="92">
        <v>2929099647.8690834</v>
      </c>
      <c r="P119" s="92">
        <v>2910888934.3547587</v>
      </c>
      <c r="Q119" s="92">
        <v>2740469645.1954064</v>
      </c>
      <c r="R119" s="92">
        <v>2604991519.2996793</v>
      </c>
      <c r="S119" s="92">
        <v>2576098808.9468832</v>
      </c>
      <c r="T119" s="92">
        <v>2661764502.7288847</v>
      </c>
      <c r="U119" s="92">
        <v>2879149727.3728676</v>
      </c>
      <c r="V119" s="92">
        <v>2554064270.3658724</v>
      </c>
      <c r="W119" s="92">
        <v>2968484154.9406786</v>
      </c>
      <c r="X119" s="92">
        <v>2714662470.911293</v>
      </c>
      <c r="Y119" s="92">
        <v>2621731626.5334926</v>
      </c>
      <c r="Z119" s="92"/>
      <c r="AA119" s="92"/>
      <c r="AB119" s="92"/>
      <c r="AC119" s="91">
        <f t="shared" si="32"/>
        <v>24321416726.295055</v>
      </c>
    </row>
    <row r="120" spans="1:29" ht="11.45" customHeight="1" x14ac:dyDescent="0.25">
      <c r="A120" s="50" t="s">
        <v>2</v>
      </c>
      <c r="B120" s="50"/>
      <c r="C120" s="94">
        <f t="shared" ref="C120:Y120" si="34">SUM(C117:C119)</f>
        <v>4028435864.7860899</v>
      </c>
      <c r="D120" s="94">
        <f t="shared" si="34"/>
        <v>4009443467.5545006</v>
      </c>
      <c r="E120" s="94">
        <f t="shared" si="34"/>
        <v>4204216757.0940399</v>
      </c>
      <c r="F120" s="94">
        <f t="shared" si="34"/>
        <v>4363024204.2834816</v>
      </c>
      <c r="G120" s="94">
        <f t="shared" si="34"/>
        <v>4400174640.0620651</v>
      </c>
      <c r="H120" s="94">
        <f t="shared" si="34"/>
        <v>4405877729.5048752</v>
      </c>
      <c r="I120" s="94">
        <f t="shared" si="34"/>
        <v>3832716098.7084336</v>
      </c>
      <c r="J120" s="94">
        <f t="shared" si="34"/>
        <v>3769786863.2127471</v>
      </c>
      <c r="K120" s="94">
        <f t="shared" si="34"/>
        <v>4198845062.8605843</v>
      </c>
      <c r="L120" s="96">
        <f t="shared" si="34"/>
        <v>4208018080.1309218</v>
      </c>
      <c r="M120" s="96">
        <f t="shared" si="34"/>
        <v>4443965774.2438431</v>
      </c>
      <c r="N120" s="96">
        <f t="shared" si="34"/>
        <v>4285709747.3852324</v>
      </c>
      <c r="O120" s="96">
        <f t="shared" si="34"/>
        <v>4869529107.4355612</v>
      </c>
      <c r="P120" s="96">
        <f t="shared" si="34"/>
        <v>4926940646.4591484</v>
      </c>
      <c r="Q120" s="96">
        <f t="shared" si="34"/>
        <v>4780813945.5596542</v>
      </c>
      <c r="R120" s="96">
        <f t="shared" si="34"/>
        <v>4426209233.6432295</v>
      </c>
      <c r="S120" s="96">
        <f t="shared" si="34"/>
        <v>4428308808.8589163</v>
      </c>
      <c r="T120" s="96">
        <f t="shared" si="34"/>
        <v>4437820316.7960148</v>
      </c>
      <c r="U120" s="96">
        <f t="shared" si="34"/>
        <v>4792609670.0940781</v>
      </c>
      <c r="V120" s="96">
        <f t="shared" si="34"/>
        <v>4094051283.3072352</v>
      </c>
      <c r="W120" s="96">
        <f t="shared" si="34"/>
        <v>4613839754.099844</v>
      </c>
      <c r="X120" s="96">
        <f t="shared" si="34"/>
        <v>4549546516.1276398</v>
      </c>
      <c r="Y120" s="96">
        <f t="shared" si="34"/>
        <v>4441339569.7114782</v>
      </c>
      <c r="Z120" s="96"/>
      <c r="AA120" s="96"/>
      <c r="AB120" s="96"/>
      <c r="AC120" s="91">
        <f t="shared" si="32"/>
        <v>40564539098.198097</v>
      </c>
    </row>
    <row r="121" spans="1:29" ht="11.45" customHeight="1" x14ac:dyDescent="0.25">
      <c r="A121" s="49" t="s">
        <v>9</v>
      </c>
      <c r="B121" s="49" t="s">
        <v>24</v>
      </c>
      <c r="C121" s="105">
        <v>1914799363.1413429</v>
      </c>
      <c r="D121" s="105">
        <v>2215473727.5165353</v>
      </c>
      <c r="E121" s="105">
        <v>2203050196.8165898</v>
      </c>
      <c r="F121" s="105">
        <v>1792993514.3517902</v>
      </c>
      <c r="G121" s="105">
        <v>1791933264.1194098</v>
      </c>
      <c r="H121" s="105">
        <v>1864070085.9025881</v>
      </c>
      <c r="I121" s="105">
        <v>994647094.25250387</v>
      </c>
      <c r="J121" s="105">
        <v>1212914042.9419568</v>
      </c>
      <c r="K121" s="105">
        <v>1487641694.1470954</v>
      </c>
      <c r="L121" s="92">
        <v>1479369051.7269516</v>
      </c>
      <c r="M121" s="92">
        <v>1638246610.6968234</v>
      </c>
      <c r="N121" s="92">
        <v>1783368833.2951412</v>
      </c>
      <c r="O121" s="92">
        <v>2014316348.2865283</v>
      </c>
      <c r="P121" s="92">
        <v>2135757336.0570898</v>
      </c>
      <c r="Q121" s="92">
        <v>2048599301.315099</v>
      </c>
      <c r="R121" s="92">
        <v>1623629531.52865</v>
      </c>
      <c r="S121" s="92">
        <v>1521019661.9406908</v>
      </c>
      <c r="T121" s="92">
        <v>1724367388.4553349</v>
      </c>
      <c r="U121" s="92">
        <v>1683413727.4406643</v>
      </c>
      <c r="V121" s="92">
        <v>1179469029.4930899</v>
      </c>
      <c r="W121" s="92">
        <v>1486534776.2811232</v>
      </c>
      <c r="X121" s="92">
        <v>1432647165.330817</v>
      </c>
      <c r="Y121" s="92">
        <v>1447474182.7817779</v>
      </c>
      <c r="Z121" s="92"/>
      <c r="AA121" s="92"/>
      <c r="AB121" s="92"/>
      <c r="AC121" s="91">
        <f t="shared" si="32"/>
        <v>14147154764.567245</v>
      </c>
    </row>
    <row r="122" spans="1:29" ht="11.45" customHeight="1" x14ac:dyDescent="0.25">
      <c r="A122" s="49" t="s">
        <v>10</v>
      </c>
      <c r="B122" s="49" t="s">
        <v>25</v>
      </c>
      <c r="C122" s="105">
        <v>262208296.42243555</v>
      </c>
      <c r="D122" s="105">
        <v>359930018.34748471</v>
      </c>
      <c r="E122" s="105">
        <v>321741344.22643894</v>
      </c>
      <c r="F122" s="105">
        <v>321682363.17630941</v>
      </c>
      <c r="G122" s="105">
        <v>328291654.2129848</v>
      </c>
      <c r="H122" s="105">
        <v>308956569.91714227</v>
      </c>
      <c r="I122" s="105">
        <v>219873759.49450734</v>
      </c>
      <c r="J122" s="105">
        <v>266904435.90569076</v>
      </c>
      <c r="K122" s="105">
        <v>273120643.25502694</v>
      </c>
      <c r="L122" s="92">
        <v>304383342.89638299</v>
      </c>
      <c r="M122" s="92">
        <v>316015555.45418698</v>
      </c>
      <c r="N122" s="92">
        <v>324750333.14119554</v>
      </c>
      <c r="O122" s="92">
        <v>366543244.33038139</v>
      </c>
      <c r="P122" s="92">
        <v>405224651.00256383</v>
      </c>
      <c r="Q122" s="92">
        <v>330518529.87645239</v>
      </c>
      <c r="R122" s="92">
        <v>294335440.37930548</v>
      </c>
      <c r="S122" s="92">
        <v>320198655.14398509</v>
      </c>
      <c r="T122" s="92">
        <v>276837657.15035301</v>
      </c>
      <c r="U122" s="92">
        <v>311241904.52046901</v>
      </c>
      <c r="V122" s="92">
        <v>284077422.78656358</v>
      </c>
      <c r="W122" s="92">
        <v>334744811.34447354</v>
      </c>
      <c r="X122" s="92">
        <v>339885052.37161273</v>
      </c>
      <c r="Y122" s="92">
        <v>337201752.98208046</v>
      </c>
      <c r="Z122" s="92"/>
      <c r="AA122" s="92"/>
      <c r="AB122" s="92"/>
      <c r="AC122" s="91">
        <f t="shared" si="32"/>
        <v>2829041226.555295</v>
      </c>
    </row>
    <row r="123" spans="1:29" ht="11.45" customHeight="1" x14ac:dyDescent="0.25">
      <c r="A123" s="49" t="s">
        <v>11</v>
      </c>
      <c r="B123" s="49" t="s">
        <v>26</v>
      </c>
      <c r="C123" s="105">
        <v>93591516.831282601</v>
      </c>
      <c r="D123" s="105">
        <v>125438152.60372388</v>
      </c>
      <c r="E123" s="105">
        <v>83820665.088252351</v>
      </c>
      <c r="F123" s="105">
        <v>115280372.87344208</v>
      </c>
      <c r="G123" s="105">
        <v>128345054.18842083</v>
      </c>
      <c r="H123" s="105">
        <v>124655835.57346317</v>
      </c>
      <c r="I123" s="105">
        <v>122968960.59127168</v>
      </c>
      <c r="J123" s="105">
        <v>127624807.57862596</v>
      </c>
      <c r="K123" s="105">
        <v>119502009.93766358</v>
      </c>
      <c r="L123" s="92">
        <v>131046032.29670365</v>
      </c>
      <c r="M123" s="92">
        <v>137273391.38608754</v>
      </c>
      <c r="N123" s="92">
        <v>124768659.9861429</v>
      </c>
      <c r="O123" s="92">
        <v>136402638.31804988</v>
      </c>
      <c r="P123" s="92">
        <v>157837020.46270442</v>
      </c>
      <c r="Q123" s="92">
        <v>149442241.57444984</v>
      </c>
      <c r="R123" s="92">
        <v>233437320.20336115</v>
      </c>
      <c r="S123" s="92">
        <v>166423000.34009454</v>
      </c>
      <c r="T123" s="92">
        <v>131622377.44446419</v>
      </c>
      <c r="U123" s="92">
        <v>173024922.15775067</v>
      </c>
      <c r="V123" s="92">
        <v>165034135.36777088</v>
      </c>
      <c r="W123" s="92">
        <v>169705082.61710775</v>
      </c>
      <c r="X123" s="92">
        <v>196624863.79936671</v>
      </c>
      <c r="Y123" s="92">
        <v>171554854.08998945</v>
      </c>
      <c r="Z123" s="92"/>
      <c r="AA123" s="92"/>
      <c r="AB123" s="92"/>
      <c r="AC123" s="91">
        <f t="shared" si="32"/>
        <v>1556868797.5943551</v>
      </c>
    </row>
    <row r="124" spans="1:29" ht="11.45" customHeight="1" x14ac:dyDescent="0.25">
      <c r="A124" s="50" t="s">
        <v>2</v>
      </c>
      <c r="B124" s="50"/>
      <c r="C124" s="94">
        <f t="shared" ref="C124:Y124" si="35">SUM(C121:C123)</f>
        <v>2270599176.395061</v>
      </c>
      <c r="D124" s="94">
        <f t="shared" si="35"/>
        <v>2700841898.4677439</v>
      </c>
      <c r="E124" s="94">
        <f t="shared" si="35"/>
        <v>2608612206.1312814</v>
      </c>
      <c r="F124" s="94">
        <f t="shared" si="35"/>
        <v>2229956250.4015417</v>
      </c>
      <c r="G124" s="94">
        <f t="shared" si="35"/>
        <v>2248569972.5208154</v>
      </c>
      <c r="H124" s="94">
        <f t="shared" si="35"/>
        <v>2297682491.3931932</v>
      </c>
      <c r="I124" s="94">
        <f t="shared" si="35"/>
        <v>1337489814.3382828</v>
      </c>
      <c r="J124" s="94">
        <f t="shared" si="35"/>
        <v>1607443286.4262733</v>
      </c>
      <c r="K124" s="94">
        <f t="shared" si="35"/>
        <v>1880264347.3397861</v>
      </c>
      <c r="L124" s="96">
        <f t="shared" si="35"/>
        <v>1914798426.9200382</v>
      </c>
      <c r="M124" s="96">
        <f t="shared" si="35"/>
        <v>2091535557.5370979</v>
      </c>
      <c r="N124" s="96">
        <f t="shared" si="35"/>
        <v>2232887826.4224796</v>
      </c>
      <c r="O124" s="96">
        <f t="shared" si="35"/>
        <v>2517262230.9349599</v>
      </c>
      <c r="P124" s="96">
        <f t="shared" si="35"/>
        <v>2698819007.5223579</v>
      </c>
      <c r="Q124" s="96">
        <f t="shared" si="35"/>
        <v>2528560072.7660012</v>
      </c>
      <c r="R124" s="96">
        <f t="shared" si="35"/>
        <v>2151402292.1113167</v>
      </c>
      <c r="S124" s="96">
        <f t="shared" si="35"/>
        <v>2007641317.4247704</v>
      </c>
      <c r="T124" s="96">
        <f t="shared" si="35"/>
        <v>2132827423.0501521</v>
      </c>
      <c r="U124" s="96">
        <f t="shared" si="35"/>
        <v>2167680554.1188841</v>
      </c>
      <c r="V124" s="96">
        <f t="shared" si="35"/>
        <v>1628580587.6474245</v>
      </c>
      <c r="W124" s="96">
        <f t="shared" si="35"/>
        <v>1990984670.2427044</v>
      </c>
      <c r="X124" s="96">
        <f t="shared" si="35"/>
        <v>1969157081.5017965</v>
      </c>
      <c r="Y124" s="96">
        <f t="shared" si="35"/>
        <v>1956230789.8538477</v>
      </c>
      <c r="Z124" s="96"/>
      <c r="AA124" s="96"/>
      <c r="AB124" s="96"/>
      <c r="AC124" s="91">
        <f t="shared" si="32"/>
        <v>18533064788.716896</v>
      </c>
    </row>
    <row r="125" spans="1:29" ht="11.45" customHeight="1" x14ac:dyDescent="0.25">
      <c r="A125" s="49" t="s">
        <v>12</v>
      </c>
      <c r="B125" s="49" t="s">
        <v>27</v>
      </c>
      <c r="C125" s="105">
        <v>2010921456.9795375</v>
      </c>
      <c r="D125" s="105">
        <v>2083075154.5477428</v>
      </c>
      <c r="E125" s="105">
        <v>2191419395.4834228</v>
      </c>
      <c r="F125" s="105">
        <v>1854577458.5857482</v>
      </c>
      <c r="G125" s="105">
        <v>1796605696.2787566</v>
      </c>
      <c r="H125" s="105">
        <v>1786977251.7122667</v>
      </c>
      <c r="I125" s="105">
        <v>2333434478.6334853</v>
      </c>
      <c r="J125" s="105">
        <v>1334816405.9327717</v>
      </c>
      <c r="K125" s="105">
        <v>1628171910.6894681</v>
      </c>
      <c r="L125" s="92">
        <v>1518599584.3247979</v>
      </c>
      <c r="M125" s="92">
        <v>1719629452.0840571</v>
      </c>
      <c r="N125" s="92">
        <v>1881747783.1806862</v>
      </c>
      <c r="O125" s="92">
        <v>1968398627.6014991</v>
      </c>
      <c r="P125" s="92">
        <v>2048136120.7655683</v>
      </c>
      <c r="Q125" s="92">
        <v>2057881137.8163023</v>
      </c>
      <c r="R125" s="92">
        <v>1756555344.3004467</v>
      </c>
      <c r="S125" s="92">
        <v>1734617006.9198003</v>
      </c>
      <c r="T125" s="92">
        <v>1872841925.8410878</v>
      </c>
      <c r="U125" s="92">
        <v>1744629876.1860287</v>
      </c>
      <c r="V125" s="92">
        <v>1331475995.8778167</v>
      </c>
      <c r="W125" s="92">
        <v>1718166714.0655432</v>
      </c>
      <c r="X125" s="92">
        <v>1693849142.8015296</v>
      </c>
      <c r="Y125" s="92">
        <v>1694933302.066565</v>
      </c>
      <c r="Z125" s="92"/>
      <c r="AA125" s="92"/>
      <c r="AB125" s="92"/>
      <c r="AC125" s="91">
        <f t="shared" si="32"/>
        <v>15604950445.87512</v>
      </c>
    </row>
    <row r="126" spans="1:29" ht="11.45" customHeight="1" x14ac:dyDescent="0.25">
      <c r="A126" s="49" t="s">
        <v>13</v>
      </c>
      <c r="B126" s="49" t="s">
        <v>28</v>
      </c>
      <c r="C126" s="105">
        <v>156972295.66335356</v>
      </c>
      <c r="D126" s="105">
        <v>154084321.51411188</v>
      </c>
      <c r="E126" s="105">
        <v>142973798.41257012</v>
      </c>
      <c r="F126" s="105">
        <v>167084007.92381984</v>
      </c>
      <c r="G126" s="105">
        <v>186737035.72267917</v>
      </c>
      <c r="H126" s="105">
        <v>146021927.88988879</v>
      </c>
      <c r="I126" s="105">
        <v>309415947.94652754</v>
      </c>
      <c r="J126" s="105">
        <v>110337741.92151815</v>
      </c>
      <c r="K126" s="105">
        <v>129321779.56118129</v>
      </c>
      <c r="L126" s="92">
        <v>123706897.98344643</v>
      </c>
      <c r="M126" s="92">
        <v>133250590.7730533</v>
      </c>
      <c r="N126" s="92">
        <v>123969644.20091701</v>
      </c>
      <c r="O126" s="92">
        <v>135557738.9865126</v>
      </c>
      <c r="P126" s="92">
        <v>143613641.24980214</v>
      </c>
      <c r="Q126" s="92">
        <v>129579776.21752356</v>
      </c>
      <c r="R126" s="92">
        <v>115562504.25367579</v>
      </c>
      <c r="S126" s="92">
        <v>125656373.63837615</v>
      </c>
      <c r="T126" s="92">
        <v>103728685.7803469</v>
      </c>
      <c r="U126" s="92">
        <v>110947928.76870006</v>
      </c>
      <c r="V126" s="92">
        <v>118684559.64068015</v>
      </c>
      <c r="W126" s="92">
        <v>124239951.53987572</v>
      </c>
      <c r="X126" s="92">
        <v>149245886.93839344</v>
      </c>
      <c r="Y126" s="92">
        <v>153866548.60254124</v>
      </c>
      <c r="Z126" s="92"/>
      <c r="AA126" s="92"/>
      <c r="AB126" s="92"/>
      <c r="AC126" s="91">
        <f t="shared" si="32"/>
        <v>1131512215.3801131</v>
      </c>
    </row>
    <row r="127" spans="1:29" ht="11.45" customHeight="1" x14ac:dyDescent="0.25">
      <c r="A127" s="49" t="s">
        <v>14</v>
      </c>
      <c r="B127" s="49" t="s">
        <v>29</v>
      </c>
      <c r="C127" s="105">
        <v>52331831.418833189</v>
      </c>
      <c r="D127" s="105">
        <v>38566712.938478187</v>
      </c>
      <c r="E127" s="105">
        <v>42600807.13371598</v>
      </c>
      <c r="F127" s="105">
        <v>47277254.760631949</v>
      </c>
      <c r="G127" s="105">
        <v>37347915.750738427</v>
      </c>
      <c r="H127" s="105">
        <v>35290489.15484044</v>
      </c>
      <c r="I127" s="105">
        <v>53239184.429480001</v>
      </c>
      <c r="J127" s="105">
        <v>18702564.952428382</v>
      </c>
      <c r="K127" s="105">
        <v>30509737.111864284</v>
      </c>
      <c r="L127" s="92">
        <v>36113270.487557709</v>
      </c>
      <c r="M127" s="92">
        <v>34900713.042549677</v>
      </c>
      <c r="N127" s="92">
        <v>37440554.280778073</v>
      </c>
      <c r="O127" s="92">
        <v>56353303.934483379</v>
      </c>
      <c r="P127" s="92">
        <v>49672172.765964575</v>
      </c>
      <c r="Q127" s="92">
        <v>45402400.489219621</v>
      </c>
      <c r="R127" s="92">
        <v>40818942.890717842</v>
      </c>
      <c r="S127" s="92">
        <v>35299721.371135011</v>
      </c>
      <c r="T127" s="92">
        <v>40698894.280787602</v>
      </c>
      <c r="U127" s="92">
        <v>58072347.594699994</v>
      </c>
      <c r="V127" s="92">
        <v>64445105.687763058</v>
      </c>
      <c r="W127" s="92">
        <v>61159977.116511509</v>
      </c>
      <c r="X127" s="92">
        <v>54726458.2248597</v>
      </c>
      <c r="Y127" s="92">
        <v>53579996.368656024</v>
      </c>
      <c r="Z127" s="92"/>
      <c r="AA127" s="92"/>
      <c r="AB127" s="92"/>
      <c r="AC127" s="91">
        <f t="shared" si="32"/>
        <v>454203844.0243504</v>
      </c>
    </row>
    <row r="128" spans="1:29" ht="11.45" customHeight="1" x14ac:dyDescent="0.25">
      <c r="A128" s="50" t="s">
        <v>2</v>
      </c>
      <c r="B128" s="50"/>
      <c r="C128" s="94">
        <f t="shared" ref="C128:Y128" si="36">SUM(C125:C127)</f>
        <v>2220225584.0617242</v>
      </c>
      <c r="D128" s="94">
        <f t="shared" si="36"/>
        <v>2275726189.0003328</v>
      </c>
      <c r="E128" s="94">
        <f t="shared" si="36"/>
        <v>2376994001.0297089</v>
      </c>
      <c r="F128" s="94">
        <f t="shared" si="36"/>
        <v>2068938721.2702</v>
      </c>
      <c r="G128" s="94">
        <f t="shared" si="36"/>
        <v>2020690647.7521741</v>
      </c>
      <c r="H128" s="94">
        <f t="shared" si="36"/>
        <v>1968289668.7569959</v>
      </c>
      <c r="I128" s="94">
        <f t="shared" si="36"/>
        <v>2696089611.0094929</v>
      </c>
      <c r="J128" s="94">
        <f t="shared" si="36"/>
        <v>1463856712.8067181</v>
      </c>
      <c r="K128" s="94">
        <f t="shared" si="36"/>
        <v>1788003427.3625138</v>
      </c>
      <c r="L128" s="96">
        <f t="shared" si="36"/>
        <v>1678419752.7958019</v>
      </c>
      <c r="M128" s="96">
        <f t="shared" si="36"/>
        <v>1887780755.8996601</v>
      </c>
      <c r="N128" s="96">
        <f t="shared" si="36"/>
        <v>2043157981.6623814</v>
      </c>
      <c r="O128" s="96">
        <f t="shared" si="36"/>
        <v>2160309670.5224953</v>
      </c>
      <c r="P128" s="96">
        <f t="shared" si="36"/>
        <v>2241421934.7813349</v>
      </c>
      <c r="Q128" s="96">
        <f t="shared" si="36"/>
        <v>2232863314.5230455</v>
      </c>
      <c r="R128" s="96">
        <f t="shared" si="36"/>
        <v>1912936791.4448402</v>
      </c>
      <c r="S128" s="96">
        <f t="shared" si="36"/>
        <v>1895573101.9293115</v>
      </c>
      <c r="T128" s="96">
        <f t="shared" si="36"/>
        <v>2017269505.9022224</v>
      </c>
      <c r="U128" s="96">
        <f t="shared" si="36"/>
        <v>1913650152.5494289</v>
      </c>
      <c r="V128" s="96">
        <f t="shared" si="36"/>
        <v>1514605661.2062597</v>
      </c>
      <c r="W128" s="96">
        <f t="shared" si="36"/>
        <v>1903566642.7219305</v>
      </c>
      <c r="X128" s="96">
        <f t="shared" si="36"/>
        <v>1897821487.9647827</v>
      </c>
      <c r="Y128" s="96">
        <f t="shared" si="36"/>
        <v>1902379847.0377622</v>
      </c>
      <c r="Z128" s="96"/>
      <c r="AA128" s="96"/>
      <c r="AB128" s="96"/>
      <c r="AC128" s="91">
        <f t="shared" si="32"/>
        <v>17190666505.279587</v>
      </c>
    </row>
    <row r="129" spans="1:29" ht="11.45" customHeight="1" x14ac:dyDescent="0.25">
      <c r="A129" s="49" t="s">
        <v>15</v>
      </c>
      <c r="B129" s="49" t="s">
        <v>30</v>
      </c>
      <c r="C129" s="105">
        <v>1867916346.9271564</v>
      </c>
      <c r="D129" s="105">
        <v>1942995749.5834911</v>
      </c>
      <c r="E129" s="105">
        <v>2045735099.7013285</v>
      </c>
      <c r="F129" s="105">
        <v>1902055440.4044576</v>
      </c>
      <c r="G129" s="105">
        <v>1853866434.7106509</v>
      </c>
      <c r="H129" s="105">
        <v>1737514529.4954293</v>
      </c>
      <c r="I129" s="105">
        <v>1110107563.651135</v>
      </c>
      <c r="J129" s="105">
        <v>1086589529.2929304</v>
      </c>
      <c r="K129" s="105">
        <v>1398147961.4959664</v>
      </c>
      <c r="L129" s="92">
        <v>1392756352.1838689</v>
      </c>
      <c r="M129" s="92">
        <v>1528384785.1713777</v>
      </c>
      <c r="N129" s="92">
        <v>1688955597.7536793</v>
      </c>
      <c r="O129" s="92">
        <v>1733733457.1879365</v>
      </c>
      <c r="P129" s="92">
        <v>1803090688.3493392</v>
      </c>
      <c r="Q129" s="92">
        <v>1718348724.2508585</v>
      </c>
      <c r="R129" s="92">
        <v>1450167979.0437839</v>
      </c>
      <c r="S129" s="92">
        <v>1418862808.8266912</v>
      </c>
      <c r="T129" s="92">
        <v>1533558079.0115089</v>
      </c>
      <c r="U129" s="92">
        <v>1378579920.9083779</v>
      </c>
      <c r="V129" s="92">
        <v>1214414026.1508315</v>
      </c>
      <c r="W129" s="92">
        <v>1655966132.0070813</v>
      </c>
      <c r="X129" s="92">
        <v>1752206376.5235758</v>
      </c>
      <c r="Y129" s="92">
        <v>1669486940.7246573</v>
      </c>
      <c r="Z129" s="92"/>
      <c r="AA129" s="92"/>
      <c r="AB129" s="92"/>
      <c r="AC129" s="91">
        <f t="shared" si="32"/>
        <v>13791590987.447367</v>
      </c>
    </row>
    <row r="130" spans="1:29" ht="11.45" customHeight="1" x14ac:dyDescent="0.25">
      <c r="A130" s="49" t="s">
        <v>16</v>
      </c>
      <c r="B130" s="49" t="s">
        <v>31</v>
      </c>
      <c r="C130" s="105">
        <v>98719476.23082009</v>
      </c>
      <c r="D130" s="105">
        <v>107474440.40377307</v>
      </c>
      <c r="E130" s="105">
        <v>111360616.73678137</v>
      </c>
      <c r="F130" s="105">
        <v>123285891.68947239</v>
      </c>
      <c r="G130" s="105">
        <v>141178699.43047795</v>
      </c>
      <c r="H130" s="105">
        <v>111606413.35908656</v>
      </c>
      <c r="I130" s="105">
        <v>58840439.886655346</v>
      </c>
      <c r="J130" s="105">
        <v>73183821.540932626</v>
      </c>
      <c r="K130" s="105">
        <v>76955765.006302416</v>
      </c>
      <c r="L130" s="92">
        <v>79352728.602668151</v>
      </c>
      <c r="M130" s="92">
        <v>74005902.971644729</v>
      </c>
      <c r="N130" s="92">
        <v>77175096.926202476</v>
      </c>
      <c r="O130" s="92">
        <v>84154181.048595786</v>
      </c>
      <c r="P130" s="92">
        <v>99925868.598791927</v>
      </c>
      <c r="Q130" s="92">
        <v>75096368.831894428</v>
      </c>
      <c r="R130" s="92">
        <v>64433440.920999736</v>
      </c>
      <c r="S130" s="92">
        <v>67586677.758890778</v>
      </c>
      <c r="T130" s="92">
        <v>57084023.357787453</v>
      </c>
      <c r="U130" s="92">
        <v>64814985.756840743</v>
      </c>
      <c r="V130" s="92">
        <v>70881237.198530078</v>
      </c>
      <c r="W130" s="92">
        <v>98694576.314340919</v>
      </c>
      <c r="X130" s="92">
        <v>100155113.24818994</v>
      </c>
      <c r="Y130" s="92">
        <v>96660406.394420654</v>
      </c>
      <c r="Z130" s="92"/>
      <c r="AA130" s="92"/>
      <c r="AB130" s="92"/>
      <c r="AC130" s="91">
        <f t="shared" si="32"/>
        <v>695406829.78189468</v>
      </c>
    </row>
    <row r="131" spans="1:29" ht="11.45" customHeight="1" x14ac:dyDescent="0.25">
      <c r="A131" s="49" t="s">
        <v>17</v>
      </c>
      <c r="B131" s="49" t="s">
        <v>32</v>
      </c>
      <c r="C131" s="105">
        <v>27366821.864009291</v>
      </c>
      <c r="D131" s="105">
        <v>40652403.517344303</v>
      </c>
      <c r="E131" s="105">
        <v>31687407.720223602</v>
      </c>
      <c r="F131" s="105">
        <v>51792229.597506218</v>
      </c>
      <c r="G131" s="105">
        <v>51160518.180064715</v>
      </c>
      <c r="H131" s="105">
        <v>31988234.561324354</v>
      </c>
      <c r="I131" s="105">
        <v>27368583.097390588</v>
      </c>
      <c r="J131" s="105">
        <v>36153922.911451548</v>
      </c>
      <c r="K131" s="105">
        <v>41567362.321110055</v>
      </c>
      <c r="L131" s="92">
        <v>37622186.275598235</v>
      </c>
      <c r="M131" s="92">
        <v>26329771.407129228</v>
      </c>
      <c r="N131" s="92">
        <v>26434963.994083978</v>
      </c>
      <c r="O131" s="92">
        <v>27524703.794625852</v>
      </c>
      <c r="P131" s="92">
        <v>27345966.498548664</v>
      </c>
      <c r="Q131" s="92">
        <v>28431217.591598403</v>
      </c>
      <c r="R131" s="92">
        <v>25443185.191216044</v>
      </c>
      <c r="S131" s="92">
        <v>23068413.381694272</v>
      </c>
      <c r="T131" s="92">
        <v>25811993.856178589</v>
      </c>
      <c r="U131" s="92">
        <v>26982635.866304006</v>
      </c>
      <c r="V131" s="92">
        <v>24428933.663825378</v>
      </c>
      <c r="W131" s="92">
        <v>29796632.489166785</v>
      </c>
      <c r="X131" s="92">
        <v>36813259.76987724</v>
      </c>
      <c r="Y131" s="92">
        <v>40700840.686881542</v>
      </c>
      <c r="Z131" s="92"/>
      <c r="AA131" s="92"/>
      <c r="AB131" s="92"/>
      <c r="AC131" s="91">
        <f t="shared" si="32"/>
        <v>261477112.49674231</v>
      </c>
    </row>
    <row r="132" spans="1:29" ht="11.45" customHeight="1" x14ac:dyDescent="0.25">
      <c r="A132" s="50" t="s">
        <v>2</v>
      </c>
      <c r="B132" s="50"/>
      <c r="C132" s="94">
        <f t="shared" ref="C132:Y132" si="37">SUM(C129:C131)</f>
        <v>1994002645.021986</v>
      </c>
      <c r="D132" s="94">
        <f t="shared" si="37"/>
        <v>2091122593.5046084</v>
      </c>
      <c r="E132" s="94">
        <f t="shared" si="37"/>
        <v>2188783124.1583333</v>
      </c>
      <c r="F132" s="94">
        <f t="shared" si="37"/>
        <v>2077133561.6914363</v>
      </c>
      <c r="G132" s="94">
        <f t="shared" si="37"/>
        <v>2046205652.3211935</v>
      </c>
      <c r="H132" s="94">
        <f t="shared" si="37"/>
        <v>1881109177.4158401</v>
      </c>
      <c r="I132" s="94">
        <f t="shared" si="37"/>
        <v>1196316586.635181</v>
      </c>
      <c r="J132" s="94">
        <f t="shared" si="37"/>
        <v>1195927273.7453146</v>
      </c>
      <c r="K132" s="94">
        <f t="shared" si="37"/>
        <v>1516671088.8233788</v>
      </c>
      <c r="L132" s="96">
        <f t="shared" si="37"/>
        <v>1509731267.0621352</v>
      </c>
      <c r="M132" s="96">
        <f t="shared" si="37"/>
        <v>1628720459.5501516</v>
      </c>
      <c r="N132" s="96">
        <f t="shared" si="37"/>
        <v>1792565658.6739657</v>
      </c>
      <c r="O132" s="96">
        <f t="shared" si="37"/>
        <v>1845412342.031158</v>
      </c>
      <c r="P132" s="96">
        <f t="shared" si="37"/>
        <v>1930362523.4466798</v>
      </c>
      <c r="Q132" s="96">
        <f t="shared" si="37"/>
        <v>1821876310.6743515</v>
      </c>
      <c r="R132" s="96">
        <f t="shared" si="37"/>
        <v>1540044605.1559997</v>
      </c>
      <c r="S132" s="96">
        <f t="shared" si="37"/>
        <v>1509517899.9672763</v>
      </c>
      <c r="T132" s="96">
        <f t="shared" si="37"/>
        <v>1616454096.2254748</v>
      </c>
      <c r="U132" s="96">
        <f t="shared" si="37"/>
        <v>1470377542.5315225</v>
      </c>
      <c r="V132" s="96">
        <f t="shared" si="37"/>
        <v>1309724197.0131867</v>
      </c>
      <c r="W132" s="96">
        <f t="shared" si="37"/>
        <v>1784457340.8105888</v>
      </c>
      <c r="X132" s="96">
        <f t="shared" si="37"/>
        <v>1889174749.5416429</v>
      </c>
      <c r="Y132" s="96">
        <f t="shared" si="37"/>
        <v>1806848187.8059595</v>
      </c>
      <c r="Z132" s="96"/>
      <c r="AA132" s="96"/>
      <c r="AB132" s="96"/>
      <c r="AC132" s="91">
        <f t="shared" si="32"/>
        <v>14748474929.726004</v>
      </c>
    </row>
    <row r="133" spans="1:29" ht="11.45" customHeight="1" x14ac:dyDescent="0.25">
      <c r="A133" s="49" t="s">
        <v>18</v>
      </c>
      <c r="B133" s="49" t="s">
        <v>33</v>
      </c>
      <c r="C133" s="105">
        <v>1472881457.6142309</v>
      </c>
      <c r="D133" s="105">
        <v>1681047244.5454328</v>
      </c>
      <c r="E133" s="105">
        <v>1715886750.3888826</v>
      </c>
      <c r="F133" s="105">
        <v>1427217126.2535057</v>
      </c>
      <c r="G133" s="105">
        <v>1405152557.4347248</v>
      </c>
      <c r="H133" s="105">
        <v>1366972534.0268033</v>
      </c>
      <c r="I133" s="105">
        <v>968926325.68829596</v>
      </c>
      <c r="J133" s="105">
        <v>816437237.29955971</v>
      </c>
      <c r="K133" s="105">
        <v>1173821493.6900415</v>
      </c>
      <c r="L133" s="92">
        <v>1226832187.5425577</v>
      </c>
      <c r="M133" s="92">
        <v>1373793768.9436712</v>
      </c>
      <c r="N133" s="92">
        <v>1529509314.0291748</v>
      </c>
      <c r="O133" s="92">
        <v>1434126291.1711893</v>
      </c>
      <c r="P133" s="92">
        <v>1477641599.285305</v>
      </c>
      <c r="Q133" s="92">
        <v>1394641588.5499094</v>
      </c>
      <c r="R133" s="92">
        <v>1046776990.6176859</v>
      </c>
      <c r="S133" s="92">
        <v>906124835.29277003</v>
      </c>
      <c r="T133" s="92">
        <v>1024472037.3064508</v>
      </c>
      <c r="U133" s="92">
        <v>956666528.53147018</v>
      </c>
      <c r="V133" s="92">
        <v>724795320.77494538</v>
      </c>
      <c r="W133" s="92">
        <v>1049794107.8109155</v>
      </c>
      <c r="X133" s="92">
        <v>1052809554.9070718</v>
      </c>
      <c r="Y133" s="92">
        <v>1039020917.7355095</v>
      </c>
      <c r="Z133" s="92"/>
      <c r="AA133" s="92"/>
      <c r="AB133" s="92"/>
      <c r="AC133" s="91">
        <f t="shared" si="32"/>
        <v>9195101881.5267296</v>
      </c>
    </row>
    <row r="134" spans="1:29" ht="11.45" customHeight="1" x14ac:dyDescent="0.25">
      <c r="A134" s="49" t="s">
        <v>19</v>
      </c>
      <c r="B134" s="49" t="s">
        <v>34</v>
      </c>
      <c r="C134" s="105">
        <v>47806988.107204556</v>
      </c>
      <c r="D134" s="105">
        <v>50863451.19999671</v>
      </c>
      <c r="E134" s="105">
        <v>44140605.775108159</v>
      </c>
      <c r="F134" s="105">
        <v>65298773.60303551</v>
      </c>
      <c r="G134" s="105">
        <v>68695488.535401821</v>
      </c>
      <c r="H134" s="105">
        <v>40963953.764531806</v>
      </c>
      <c r="I134" s="105">
        <v>25225936.250886895</v>
      </c>
      <c r="J134" s="105">
        <v>33036273.450786691</v>
      </c>
      <c r="K134" s="105">
        <v>38364937.032329813</v>
      </c>
      <c r="L134" s="92">
        <v>40143706.725882173</v>
      </c>
      <c r="M134" s="92">
        <v>46435929.690145753</v>
      </c>
      <c r="N134" s="92">
        <v>37722545.425938435</v>
      </c>
      <c r="O134" s="92">
        <v>41234728.266182795</v>
      </c>
      <c r="P134" s="92">
        <v>41587076.563082859</v>
      </c>
      <c r="Q134" s="92">
        <v>36367054.886867493</v>
      </c>
      <c r="R134" s="92">
        <v>31245377.257402662</v>
      </c>
      <c r="S134" s="92">
        <v>32826321.075379983</v>
      </c>
      <c r="T134" s="92">
        <v>22664460.909810241</v>
      </c>
      <c r="U134" s="92">
        <v>27021772.914860338</v>
      </c>
      <c r="V134" s="92">
        <v>29304086.297719073</v>
      </c>
      <c r="W134" s="92">
        <v>34387746.845264629</v>
      </c>
      <c r="X134" s="92">
        <v>34117268.002461202</v>
      </c>
      <c r="Y134" s="92">
        <v>34137899.554670103</v>
      </c>
      <c r="Z134" s="92"/>
      <c r="AA134" s="92"/>
      <c r="AB134" s="92"/>
      <c r="AC134" s="91">
        <f t="shared" si="32"/>
        <v>282071987.74443567</v>
      </c>
    </row>
    <row r="135" spans="1:29" ht="11.45" customHeight="1" x14ac:dyDescent="0.25">
      <c r="A135" s="49" t="s">
        <v>20</v>
      </c>
      <c r="B135" s="49" t="s">
        <v>35</v>
      </c>
      <c r="C135" s="105">
        <v>18733502.779052507</v>
      </c>
      <c r="D135" s="105">
        <v>21573428.506958392</v>
      </c>
      <c r="E135" s="105">
        <v>22235240.804846179</v>
      </c>
      <c r="F135" s="105">
        <v>23551861.607873995</v>
      </c>
      <c r="G135" s="105">
        <v>15204191.437336735</v>
      </c>
      <c r="H135" s="105">
        <v>11408677.703189945</v>
      </c>
      <c r="I135" s="105">
        <v>11787323.466345098</v>
      </c>
      <c r="J135" s="105">
        <v>8212086.1855354924</v>
      </c>
      <c r="K135" s="105">
        <v>12568302.378807666</v>
      </c>
      <c r="L135" s="92">
        <v>14106506.217017945</v>
      </c>
      <c r="M135" s="92">
        <v>7949037.3373107128</v>
      </c>
      <c r="N135" s="92">
        <v>8733163.5176608525</v>
      </c>
      <c r="O135" s="92">
        <v>7628311.8470651153</v>
      </c>
      <c r="P135" s="92">
        <v>8922966.8396386504</v>
      </c>
      <c r="Q135" s="92">
        <v>7443822.0988848992</v>
      </c>
      <c r="R135" s="92">
        <v>7503226.8763409099</v>
      </c>
      <c r="S135" s="92">
        <v>6679371.5507141175</v>
      </c>
      <c r="T135" s="92">
        <v>7041637.910327605</v>
      </c>
      <c r="U135" s="92">
        <v>7365020.9297085274</v>
      </c>
      <c r="V135" s="92">
        <v>32325914.426679738</v>
      </c>
      <c r="W135" s="92">
        <v>5876881.6640628967</v>
      </c>
      <c r="X135" s="92">
        <v>5318553.8022546712</v>
      </c>
      <c r="Y135" s="92">
        <v>4069535.9952632943</v>
      </c>
      <c r="Z135" s="92"/>
      <c r="AA135" s="92"/>
      <c r="AB135" s="92"/>
      <c r="AC135" s="91">
        <f t="shared" si="32"/>
        <v>83623965.254236668</v>
      </c>
    </row>
    <row r="136" spans="1:29" ht="11.45" customHeight="1" x14ac:dyDescent="0.25">
      <c r="A136" s="50" t="s">
        <v>2</v>
      </c>
      <c r="B136" s="50"/>
      <c r="C136" s="94">
        <f t="shared" ref="C136:Y136" si="38">SUM(C133:C135)</f>
        <v>1539421948.500488</v>
      </c>
      <c r="D136" s="94">
        <f t="shared" si="38"/>
        <v>1753484124.252388</v>
      </c>
      <c r="E136" s="94">
        <f t="shared" si="38"/>
        <v>1782262596.968837</v>
      </c>
      <c r="F136" s="94">
        <f t="shared" si="38"/>
        <v>1516067761.4644151</v>
      </c>
      <c r="G136" s="94">
        <f t="shared" si="38"/>
        <v>1489052237.4074633</v>
      </c>
      <c r="H136" s="94">
        <f t="shared" si="38"/>
        <v>1419345165.494525</v>
      </c>
      <c r="I136" s="94">
        <f t="shared" si="38"/>
        <v>1005939585.4055279</v>
      </c>
      <c r="J136" s="94">
        <f t="shared" si="38"/>
        <v>857685596.93588197</v>
      </c>
      <c r="K136" s="94">
        <f t="shared" si="38"/>
        <v>1224754733.1011791</v>
      </c>
      <c r="L136" s="96">
        <f t="shared" si="38"/>
        <v>1281082400.4854577</v>
      </c>
      <c r="M136" s="96">
        <f t="shared" si="38"/>
        <v>1428178735.9711277</v>
      </c>
      <c r="N136" s="91">
        <f t="shared" si="38"/>
        <v>1575965022.972774</v>
      </c>
      <c r="O136" s="96">
        <f t="shared" si="38"/>
        <v>1482989331.2844374</v>
      </c>
      <c r="P136" s="96">
        <f t="shared" si="38"/>
        <v>1528151642.6880267</v>
      </c>
      <c r="Q136" s="96">
        <f t="shared" si="38"/>
        <v>1438452465.5356617</v>
      </c>
      <c r="R136" s="96">
        <f t="shared" si="38"/>
        <v>1085525594.7514296</v>
      </c>
      <c r="S136" s="96">
        <f t="shared" si="38"/>
        <v>945630527.91886413</v>
      </c>
      <c r="T136" s="96">
        <f t="shared" si="38"/>
        <v>1054178136.1265886</v>
      </c>
      <c r="U136" s="96">
        <f t="shared" si="38"/>
        <v>991053322.37603903</v>
      </c>
      <c r="V136" s="96">
        <f t="shared" si="38"/>
        <v>786425321.49934423</v>
      </c>
      <c r="W136" s="96">
        <f t="shared" si="38"/>
        <v>1090058736.3202431</v>
      </c>
      <c r="X136" s="96">
        <f t="shared" si="38"/>
        <v>1092245376.7117877</v>
      </c>
      <c r="Y136" s="96">
        <f t="shared" si="38"/>
        <v>1077228353.2854428</v>
      </c>
      <c r="Z136" s="96"/>
      <c r="AA136" s="96"/>
      <c r="AB136" s="96"/>
      <c r="AC136" s="91">
        <f t="shared" si="32"/>
        <v>9560797834.5254002</v>
      </c>
    </row>
    <row r="137" spans="1:29" ht="11.45" customHeight="1" x14ac:dyDescent="0.25">
      <c r="A137" s="50" t="s">
        <v>4</v>
      </c>
      <c r="B137" s="50"/>
      <c r="C137" s="94">
        <f t="shared" ref="C137:Y137" si="39">C116+C120+C124+C128+C132+C136</f>
        <v>12094730716.337002</v>
      </c>
      <c r="D137" s="94">
        <f t="shared" si="39"/>
        <v>12872358478.880001</v>
      </c>
      <c r="E137" s="94">
        <f t="shared" si="39"/>
        <v>13208824151.169996</v>
      </c>
      <c r="F137" s="94">
        <f t="shared" si="39"/>
        <v>12346748713.720699</v>
      </c>
      <c r="G137" s="94">
        <f t="shared" si="39"/>
        <v>12215325830.240002</v>
      </c>
      <c r="H137" s="94">
        <f t="shared" si="39"/>
        <v>11990846435.48</v>
      </c>
      <c r="I137" s="94">
        <f t="shared" si="39"/>
        <v>10077142795.839998</v>
      </c>
      <c r="J137" s="94">
        <f t="shared" si="39"/>
        <v>8907832783.5900021</v>
      </c>
      <c r="K137" s="94">
        <f t="shared" si="39"/>
        <v>10622293123.289997</v>
      </c>
      <c r="L137" s="96">
        <f t="shared" si="39"/>
        <v>10608675239.669996</v>
      </c>
      <c r="M137" s="96">
        <f t="shared" si="39"/>
        <v>11508965539.019999</v>
      </c>
      <c r="N137" s="91">
        <f t="shared" si="39"/>
        <v>11953781703.49725</v>
      </c>
      <c r="O137" s="96">
        <f t="shared" si="39"/>
        <v>12901059833.378786</v>
      </c>
      <c r="P137" s="96">
        <f t="shared" si="39"/>
        <v>13372147675.927801</v>
      </c>
      <c r="Q137" s="96">
        <f t="shared" si="39"/>
        <v>12834914196.819246</v>
      </c>
      <c r="R137" s="96">
        <f t="shared" si="39"/>
        <v>11147745982.567997</v>
      </c>
      <c r="S137" s="96">
        <f t="shared" si="39"/>
        <v>10814690670.000002</v>
      </c>
      <c r="T137" s="96">
        <f t="shared" si="39"/>
        <v>11294746782.307497</v>
      </c>
      <c r="U137" s="96">
        <f t="shared" si="39"/>
        <v>11357076685.789999</v>
      </c>
      <c r="V137" s="96">
        <f t="shared" si="39"/>
        <v>9360567743.5317421</v>
      </c>
      <c r="W137" s="96">
        <f t="shared" si="39"/>
        <v>11414444760.275255</v>
      </c>
      <c r="X137" s="96">
        <f t="shared" si="39"/>
        <v>11442901502.502506</v>
      </c>
      <c r="Y137" s="96">
        <f t="shared" si="39"/>
        <v>11220429223.131762</v>
      </c>
      <c r="Z137" s="96"/>
      <c r="AA137" s="96"/>
      <c r="AB137" s="96"/>
      <c r="AC137" s="91">
        <f t="shared" si="32"/>
        <v>100887517546.92599</v>
      </c>
    </row>
    <row r="140" spans="1:29" ht="11.45" customHeight="1" x14ac:dyDescent="0.25">
      <c r="A140" s="222" t="s">
        <v>97</v>
      </c>
      <c r="B140" s="222"/>
      <c r="C140" s="72" t="s">
        <v>98</v>
      </c>
      <c r="D140" s="72" t="s">
        <v>98</v>
      </c>
      <c r="E140" s="72" t="s">
        <v>98</v>
      </c>
      <c r="F140" s="72" t="s">
        <v>98</v>
      </c>
      <c r="G140" s="72" t="s">
        <v>98</v>
      </c>
      <c r="H140" s="72" t="s">
        <v>98</v>
      </c>
      <c r="I140" s="72" t="s">
        <v>98</v>
      </c>
      <c r="J140" s="72" t="s">
        <v>98</v>
      </c>
      <c r="K140" s="72" t="s">
        <v>98</v>
      </c>
      <c r="L140" s="72" t="s">
        <v>98</v>
      </c>
      <c r="M140" s="72" t="s">
        <v>98</v>
      </c>
      <c r="N140" s="72" t="s">
        <v>98</v>
      </c>
      <c r="O140" s="72" t="s">
        <v>98</v>
      </c>
      <c r="P140" s="72" t="s">
        <v>98</v>
      </c>
      <c r="Q140" s="72" t="s">
        <v>98</v>
      </c>
      <c r="R140" s="72" t="s">
        <v>98</v>
      </c>
      <c r="S140" s="72" t="s">
        <v>98</v>
      </c>
      <c r="T140" s="72" t="s">
        <v>98</v>
      </c>
      <c r="U140" s="72" t="s">
        <v>98</v>
      </c>
      <c r="V140" s="72" t="s">
        <v>98</v>
      </c>
      <c r="W140" s="72" t="s">
        <v>98</v>
      </c>
      <c r="X140" s="72" t="s">
        <v>98</v>
      </c>
      <c r="Y140" s="72" t="s">
        <v>98</v>
      </c>
      <c r="Z140" s="72" t="s">
        <v>98</v>
      </c>
      <c r="AA140" s="72" t="s">
        <v>98</v>
      </c>
      <c r="AB140" s="72" t="s">
        <v>98</v>
      </c>
      <c r="AC140" s="72" t="s">
        <v>98</v>
      </c>
    </row>
    <row r="141" spans="1:29" ht="11.25" customHeight="1" x14ac:dyDescent="0.25">
      <c r="A141" s="99" t="s">
        <v>37</v>
      </c>
      <c r="B141" s="99" t="s">
        <v>36</v>
      </c>
      <c r="C141" s="75">
        <v>44136</v>
      </c>
      <c r="D141" s="75">
        <v>44166</v>
      </c>
      <c r="E141" s="75">
        <v>44197</v>
      </c>
      <c r="F141" s="75">
        <v>44228</v>
      </c>
      <c r="G141" s="75">
        <v>44256</v>
      </c>
      <c r="H141" s="75">
        <v>44287</v>
      </c>
      <c r="I141" s="75">
        <v>44317</v>
      </c>
      <c r="J141" s="75">
        <v>44348</v>
      </c>
      <c r="K141" s="75">
        <v>44378</v>
      </c>
      <c r="L141" s="75">
        <v>44409</v>
      </c>
      <c r="M141" s="75">
        <v>44440</v>
      </c>
      <c r="N141" s="75">
        <v>44470</v>
      </c>
      <c r="O141" s="75">
        <v>44501</v>
      </c>
      <c r="P141" s="75">
        <v>44531</v>
      </c>
      <c r="Q141" s="75">
        <v>44562</v>
      </c>
      <c r="R141" s="75">
        <v>44593</v>
      </c>
      <c r="S141" s="75">
        <v>44621</v>
      </c>
      <c r="T141" s="75">
        <v>44652</v>
      </c>
      <c r="U141" s="75">
        <v>44682</v>
      </c>
      <c r="V141" s="75">
        <v>44713</v>
      </c>
      <c r="W141" s="75">
        <v>44743</v>
      </c>
      <c r="X141" s="75">
        <v>44774</v>
      </c>
      <c r="Y141" s="75">
        <v>44805</v>
      </c>
      <c r="Z141" s="75">
        <v>44835</v>
      </c>
      <c r="AA141" s="75">
        <v>44866</v>
      </c>
      <c r="AB141" s="75">
        <v>44896</v>
      </c>
      <c r="AC141" s="103">
        <f>AC2</f>
        <v>2022</v>
      </c>
    </row>
    <row r="142" spans="1:29" ht="11.45" customHeight="1" x14ac:dyDescent="0.25">
      <c r="A142" s="49" t="s">
        <v>3</v>
      </c>
      <c r="B142" s="49" t="s">
        <v>3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1">
        <f t="shared" ref="AC142:AC165" si="40">IF(AC$2=2020,SUM(C142:D142),IF(AC$2=2021,SUM(E142:P142),IF(AC$2=2022,SUM(Q142:AB142))))</f>
        <v>0</v>
      </c>
    </row>
    <row r="143" spans="1:29" ht="11.45" customHeight="1" x14ac:dyDescent="0.25">
      <c r="A143" s="50" t="s">
        <v>2</v>
      </c>
      <c r="B143" s="50"/>
      <c r="C143" s="94">
        <f>C142</f>
        <v>0</v>
      </c>
      <c r="D143" s="94">
        <f>D142</f>
        <v>0</v>
      </c>
      <c r="E143" s="94">
        <f t="shared" ref="E143:Y143" si="41">E142</f>
        <v>0</v>
      </c>
      <c r="F143" s="94">
        <f t="shared" si="41"/>
        <v>0</v>
      </c>
      <c r="G143" s="94">
        <f t="shared" si="41"/>
        <v>0</v>
      </c>
      <c r="H143" s="94">
        <f t="shared" si="41"/>
        <v>0</v>
      </c>
      <c r="I143" s="94">
        <f t="shared" si="41"/>
        <v>0</v>
      </c>
      <c r="J143" s="94">
        <f t="shared" si="41"/>
        <v>0</v>
      </c>
      <c r="K143" s="94">
        <f t="shared" si="41"/>
        <v>0</v>
      </c>
      <c r="L143" s="94">
        <f t="shared" si="41"/>
        <v>0</v>
      </c>
      <c r="M143" s="94">
        <f t="shared" si="41"/>
        <v>0</v>
      </c>
      <c r="N143" s="95">
        <f t="shared" si="41"/>
        <v>0</v>
      </c>
      <c r="O143" s="95">
        <f t="shared" si="41"/>
        <v>0</v>
      </c>
      <c r="P143" s="95">
        <f t="shared" si="41"/>
        <v>0</v>
      </c>
      <c r="Q143" s="95">
        <f t="shared" si="41"/>
        <v>0</v>
      </c>
      <c r="R143" s="95">
        <f t="shared" si="41"/>
        <v>0</v>
      </c>
      <c r="S143" s="95">
        <f t="shared" si="41"/>
        <v>0</v>
      </c>
      <c r="T143" s="95">
        <f t="shared" si="41"/>
        <v>0</v>
      </c>
      <c r="U143" s="95">
        <f t="shared" si="41"/>
        <v>0</v>
      </c>
      <c r="V143" s="95">
        <f t="shared" si="41"/>
        <v>0</v>
      </c>
      <c r="W143" s="95">
        <f t="shared" si="41"/>
        <v>0</v>
      </c>
      <c r="X143" s="95">
        <f t="shared" si="41"/>
        <v>0</v>
      </c>
      <c r="Y143" s="95">
        <f t="shared" si="41"/>
        <v>0</v>
      </c>
      <c r="Z143" s="95"/>
      <c r="AA143" s="95"/>
      <c r="AB143" s="95"/>
      <c r="AC143" s="91">
        <f t="shared" si="40"/>
        <v>0</v>
      </c>
    </row>
    <row r="144" spans="1:29" ht="11.45" customHeight="1" x14ac:dyDescent="0.25">
      <c r="A144" s="49" t="s">
        <v>6</v>
      </c>
      <c r="B144" s="49" t="s">
        <v>21</v>
      </c>
      <c r="C144" s="92">
        <v>1083514941.4400182</v>
      </c>
      <c r="D144" s="92">
        <v>1271196490.7499733</v>
      </c>
      <c r="E144" s="92">
        <v>1196186515.4499884</v>
      </c>
      <c r="F144" s="92">
        <v>1372103916.0400043</v>
      </c>
      <c r="G144" s="92">
        <v>946429981.75999975</v>
      </c>
      <c r="H144" s="92">
        <v>962847531.71999812</v>
      </c>
      <c r="I144" s="92">
        <v>1223033749.2400055</v>
      </c>
      <c r="J144" s="92">
        <v>1147401122.7699988</v>
      </c>
      <c r="K144" s="92">
        <v>1040800975.1299987</v>
      </c>
      <c r="L144" s="92">
        <v>1180298124.8600011</v>
      </c>
      <c r="M144" s="92">
        <v>998367973.4799943</v>
      </c>
      <c r="N144" s="92">
        <v>1031223768.6699996</v>
      </c>
      <c r="O144" s="93">
        <v>985055735.47999871</v>
      </c>
      <c r="P144" s="93">
        <v>1137144567</v>
      </c>
      <c r="Q144" s="93">
        <v>995900678.63999844</v>
      </c>
      <c r="R144" s="93">
        <v>906697299.94000053</v>
      </c>
      <c r="S144" s="93">
        <v>760877947</v>
      </c>
      <c r="T144" s="93">
        <v>134075883.37999934</v>
      </c>
      <c r="U144" s="93">
        <v>838810713.07999802</v>
      </c>
      <c r="V144" s="93">
        <v>560275218.22755122</v>
      </c>
      <c r="W144" s="93">
        <v>758148341.1099993</v>
      </c>
      <c r="X144" s="93">
        <v>874318989</v>
      </c>
      <c r="Y144" s="93">
        <v>949305786</v>
      </c>
      <c r="Z144" s="93"/>
      <c r="AA144" s="93"/>
      <c r="AB144" s="93"/>
      <c r="AC144" s="91">
        <f t="shared" si="40"/>
        <v>6778410856.3775473</v>
      </c>
    </row>
    <row r="145" spans="1:29" ht="11.45" customHeight="1" x14ac:dyDescent="0.25">
      <c r="A145" s="49" t="s">
        <v>7</v>
      </c>
      <c r="B145" s="49" t="s">
        <v>22</v>
      </c>
      <c r="C145" s="92">
        <v>827611866.2299999</v>
      </c>
      <c r="D145" s="92">
        <v>741922469.91000068</v>
      </c>
      <c r="E145" s="92">
        <v>1016995637.1000022</v>
      </c>
      <c r="F145" s="92">
        <v>757156095.60000014</v>
      </c>
      <c r="G145" s="92">
        <v>707570201.22000098</v>
      </c>
      <c r="H145" s="92">
        <v>601826043.08999884</v>
      </c>
      <c r="I145" s="92">
        <v>485364705.24999976</v>
      </c>
      <c r="J145" s="92">
        <v>520013882.30999994</v>
      </c>
      <c r="K145" s="92">
        <v>601146868.14999557</v>
      </c>
      <c r="L145" s="92">
        <v>764735941.46000183</v>
      </c>
      <c r="M145" s="92">
        <v>801157226.0799998</v>
      </c>
      <c r="N145" s="92">
        <v>788615832.37999475</v>
      </c>
      <c r="O145" s="93">
        <v>753264595.8099972</v>
      </c>
      <c r="P145" s="93">
        <v>787804755</v>
      </c>
      <c r="Q145" s="93">
        <v>725485152.82000184</v>
      </c>
      <c r="R145" s="93">
        <v>695382561.31999779</v>
      </c>
      <c r="S145" s="93">
        <v>626874728</v>
      </c>
      <c r="T145" s="93">
        <v>659215103.65000367</v>
      </c>
      <c r="U145" s="93">
        <v>713466334.05000031</v>
      </c>
      <c r="V145" s="93">
        <v>556522047.85000014</v>
      </c>
      <c r="W145" s="93">
        <v>673578202.79999924</v>
      </c>
      <c r="X145" s="93">
        <v>696107135</v>
      </c>
      <c r="Y145" s="93">
        <v>714879500</v>
      </c>
      <c r="Z145" s="93"/>
      <c r="AA145" s="93"/>
      <c r="AB145" s="93"/>
      <c r="AC145" s="91">
        <f t="shared" si="40"/>
        <v>6061510765.4900026</v>
      </c>
    </row>
    <row r="146" spans="1:29" ht="11.45" customHeight="1" x14ac:dyDescent="0.25">
      <c r="A146" s="49" t="s">
        <v>8</v>
      </c>
      <c r="B146" s="49" t="s">
        <v>23</v>
      </c>
      <c r="C146" s="92">
        <v>2554152246.7799983</v>
      </c>
      <c r="D146" s="92">
        <v>2406809152.8100023</v>
      </c>
      <c r="E146" s="92">
        <v>2512196368.0599985</v>
      </c>
      <c r="F146" s="92">
        <v>2415715012.2399998</v>
      </c>
      <c r="G146" s="92">
        <v>2229843172.29</v>
      </c>
      <c r="H146" s="92">
        <v>2353481512.4100003</v>
      </c>
      <c r="I146" s="92">
        <v>2388220539.4899998</v>
      </c>
      <c r="J146" s="92">
        <v>2263542957.5500021</v>
      </c>
      <c r="K146" s="92">
        <v>2324187842.7299995</v>
      </c>
      <c r="L146" s="92">
        <v>2510642131.7200012</v>
      </c>
      <c r="M146" s="92">
        <v>2535919505.8699999</v>
      </c>
      <c r="N146" s="92">
        <v>2626573228.8700018</v>
      </c>
      <c r="O146" s="93">
        <v>2604456005.9500017</v>
      </c>
      <c r="P146" s="93">
        <v>2712961281</v>
      </c>
      <c r="Q146" s="93">
        <v>2958851810.8800011</v>
      </c>
      <c r="R146" s="93">
        <v>2670363826.5500016</v>
      </c>
      <c r="S146" s="93">
        <v>2631622090</v>
      </c>
      <c r="T146" s="93">
        <v>2409901716.2500038</v>
      </c>
      <c r="U146" s="93">
        <v>2609793419.0100026</v>
      </c>
      <c r="V146" s="93">
        <v>2264839968.79</v>
      </c>
      <c r="W146" s="93">
        <v>2460276776.21</v>
      </c>
      <c r="X146" s="93">
        <v>2643973170</v>
      </c>
      <c r="Y146" s="93">
        <v>2660951314</v>
      </c>
      <c r="Z146" s="93"/>
      <c r="AA146" s="93"/>
      <c r="AB146" s="93"/>
      <c r="AC146" s="91">
        <f t="shared" si="40"/>
        <v>23310574091.690006</v>
      </c>
    </row>
    <row r="147" spans="1:29" ht="11.45" customHeight="1" x14ac:dyDescent="0.25">
      <c r="A147" s="49" t="s">
        <v>70</v>
      </c>
      <c r="B147" s="49" t="s">
        <v>71</v>
      </c>
      <c r="C147" s="92">
        <v>664125431.78999972</v>
      </c>
      <c r="D147" s="92">
        <v>799475134.3499999</v>
      </c>
      <c r="E147" s="92">
        <v>620263382.62000012</v>
      </c>
      <c r="F147" s="92">
        <v>846702159.70999956</v>
      </c>
      <c r="G147" s="92">
        <v>953020441.69000006</v>
      </c>
      <c r="H147" s="92">
        <v>1115585984.7799988</v>
      </c>
      <c r="I147" s="92">
        <v>1105611443.7400005</v>
      </c>
      <c r="J147" s="92">
        <v>878729188.27999997</v>
      </c>
      <c r="K147" s="92">
        <v>838831671.07999992</v>
      </c>
      <c r="L147" s="92">
        <v>889462046.95999992</v>
      </c>
      <c r="M147" s="92">
        <v>869066124.25999999</v>
      </c>
      <c r="N147" s="92">
        <v>946266815.71999991</v>
      </c>
      <c r="O147" s="93">
        <v>952819925.1500001</v>
      </c>
      <c r="P147" s="93">
        <v>1133973341</v>
      </c>
      <c r="Q147" s="93">
        <v>1104841039.77</v>
      </c>
      <c r="R147" s="93">
        <v>999168147.85999966</v>
      </c>
      <c r="S147" s="93">
        <v>1145905492</v>
      </c>
      <c r="T147" s="93">
        <v>514815356.9199996</v>
      </c>
      <c r="U147" s="93">
        <v>1123112817.6099999</v>
      </c>
      <c r="V147" s="93">
        <v>930466875.54020405</v>
      </c>
      <c r="W147" s="93">
        <v>958837710.72999966</v>
      </c>
      <c r="X147" s="93">
        <v>956240673</v>
      </c>
      <c r="Y147" s="93">
        <v>998928033</v>
      </c>
      <c r="Z147" s="93"/>
      <c r="AA147" s="93"/>
      <c r="AB147" s="93"/>
      <c r="AC147" s="91">
        <f t="shared" si="40"/>
        <v>8732316146.4302025</v>
      </c>
    </row>
    <row r="148" spans="1:29" ht="11.45" customHeight="1" x14ac:dyDescent="0.25">
      <c r="A148" s="50" t="s">
        <v>2</v>
      </c>
      <c r="B148" s="50"/>
      <c r="C148" s="94">
        <f>SUM(C144:C147)</f>
        <v>5129404486.240016</v>
      </c>
      <c r="D148" s="94">
        <f t="shared" ref="D148:Y148" si="42">SUM(D144:D147)</f>
        <v>5219403247.8199768</v>
      </c>
      <c r="E148" s="94">
        <f t="shared" si="42"/>
        <v>5345641903.2299891</v>
      </c>
      <c r="F148" s="94">
        <f t="shared" si="42"/>
        <v>5391677183.590004</v>
      </c>
      <c r="G148" s="94">
        <f t="shared" si="42"/>
        <v>4836863796.960001</v>
      </c>
      <c r="H148" s="94">
        <f t="shared" si="42"/>
        <v>5033741071.9999962</v>
      </c>
      <c r="I148" s="94">
        <f t="shared" si="42"/>
        <v>5202230437.720006</v>
      </c>
      <c r="J148" s="94">
        <f t="shared" si="42"/>
        <v>4809687150.9100008</v>
      </c>
      <c r="K148" s="94">
        <f t="shared" si="42"/>
        <v>4804967357.0899935</v>
      </c>
      <c r="L148" s="96">
        <f t="shared" si="42"/>
        <v>5345138245.0000048</v>
      </c>
      <c r="M148" s="96">
        <f t="shared" si="42"/>
        <v>5204510829.6899948</v>
      </c>
      <c r="N148" s="96">
        <f t="shared" si="42"/>
        <v>5392679645.6399965</v>
      </c>
      <c r="O148" s="91">
        <f t="shared" si="42"/>
        <v>5295596262.3899975</v>
      </c>
      <c r="P148" s="91">
        <f t="shared" si="42"/>
        <v>5771883944</v>
      </c>
      <c r="Q148" s="91">
        <f t="shared" si="42"/>
        <v>5785078682.1100006</v>
      </c>
      <c r="R148" s="91">
        <f t="shared" si="42"/>
        <v>5271611835.6700001</v>
      </c>
      <c r="S148" s="91">
        <f t="shared" si="42"/>
        <v>5165280257</v>
      </c>
      <c r="T148" s="91">
        <f t="shared" si="42"/>
        <v>3718008060.2000065</v>
      </c>
      <c r="U148" s="91">
        <f t="shared" si="42"/>
        <v>5285183283.750001</v>
      </c>
      <c r="V148" s="91">
        <f t="shared" si="42"/>
        <v>4312104110.4077549</v>
      </c>
      <c r="W148" s="91">
        <f t="shared" si="42"/>
        <v>4850841030.8499985</v>
      </c>
      <c r="X148" s="91">
        <f t="shared" si="42"/>
        <v>5170639967</v>
      </c>
      <c r="Y148" s="91">
        <f t="shared" si="42"/>
        <v>5324064633</v>
      </c>
      <c r="Z148" s="91"/>
      <c r="AA148" s="91"/>
      <c r="AB148" s="91"/>
      <c r="AC148" s="91">
        <f t="shared" si="40"/>
        <v>44882811859.987762</v>
      </c>
    </row>
    <row r="149" spans="1:29" ht="11.45" customHeight="1" x14ac:dyDescent="0.25">
      <c r="A149" s="49" t="s">
        <v>9</v>
      </c>
      <c r="B149" s="49" t="s">
        <v>24</v>
      </c>
      <c r="C149" s="92">
        <v>1916868730.2202911</v>
      </c>
      <c r="D149" s="92">
        <v>2405819991.8502297</v>
      </c>
      <c r="E149" s="92">
        <v>2382700823.4604015</v>
      </c>
      <c r="F149" s="92">
        <v>2083527694.339987</v>
      </c>
      <c r="G149" s="92">
        <v>1756392818.6499994</v>
      </c>
      <c r="H149" s="92">
        <v>1867804287.2799816</v>
      </c>
      <c r="I149" s="92">
        <v>2428608812.8299184</v>
      </c>
      <c r="J149" s="92">
        <v>2127836521.5699906</v>
      </c>
      <c r="K149" s="92">
        <v>1883753235.7999871</v>
      </c>
      <c r="L149" s="92">
        <v>1944791522.9800305</v>
      </c>
      <c r="M149" s="92">
        <v>1902071377.140028</v>
      </c>
      <c r="N149" s="92">
        <v>2053699352.2400384</v>
      </c>
      <c r="O149" s="93">
        <v>1933072252.7599735</v>
      </c>
      <c r="P149" s="93">
        <v>2274222356</v>
      </c>
      <c r="Q149" s="93">
        <v>1982204953.9000473</v>
      </c>
      <c r="R149" s="93">
        <v>1797054261.3000345</v>
      </c>
      <c r="S149" s="93">
        <v>1674411844</v>
      </c>
      <c r="T149" s="93">
        <v>404247806.65999216</v>
      </c>
      <c r="U149" s="93">
        <v>2037047385.3156834</v>
      </c>
      <c r="V149" s="93">
        <v>1339109106.9122431</v>
      </c>
      <c r="W149" s="93">
        <v>1764742895.0199883</v>
      </c>
      <c r="X149" s="93">
        <v>2140489942</v>
      </c>
      <c r="Y149" s="93">
        <v>2234616308</v>
      </c>
      <c r="Z149" s="93"/>
      <c r="AA149" s="93"/>
      <c r="AB149" s="93"/>
      <c r="AC149" s="91">
        <f t="shared" si="40"/>
        <v>15373924503.10799</v>
      </c>
    </row>
    <row r="150" spans="1:29" ht="11.45" customHeight="1" x14ac:dyDescent="0.25">
      <c r="A150" s="49" t="s">
        <v>10</v>
      </c>
      <c r="B150" s="49" t="s">
        <v>25</v>
      </c>
      <c r="C150" s="92">
        <v>355290008.39000022</v>
      </c>
      <c r="D150" s="92">
        <v>417555974.31999928</v>
      </c>
      <c r="E150" s="92">
        <v>368981732.21000004</v>
      </c>
      <c r="F150" s="92">
        <v>376252006.44999987</v>
      </c>
      <c r="G150" s="92">
        <v>1096592667.8100026</v>
      </c>
      <c r="H150" s="92">
        <v>964829984.1399827</v>
      </c>
      <c r="I150" s="92">
        <v>515219350.81000042</v>
      </c>
      <c r="J150" s="92">
        <v>467586096.80000013</v>
      </c>
      <c r="K150" s="92">
        <v>859916897.36999691</v>
      </c>
      <c r="L150" s="92">
        <v>730980531.15000057</v>
      </c>
      <c r="M150" s="92">
        <v>764296400.84000397</v>
      </c>
      <c r="N150" s="92">
        <v>745524502.53000724</v>
      </c>
      <c r="O150" s="93">
        <v>756724706.52000046</v>
      </c>
      <c r="P150" s="93">
        <v>769690985</v>
      </c>
      <c r="Q150" s="93">
        <v>658451648.94999611</v>
      </c>
      <c r="R150" s="93">
        <v>628796794.61999929</v>
      </c>
      <c r="S150" s="93">
        <v>521532340</v>
      </c>
      <c r="T150" s="93">
        <v>602388244.44999719</v>
      </c>
      <c r="U150" s="93">
        <v>733241440.69000185</v>
      </c>
      <c r="V150" s="93">
        <v>511371006.22999865</v>
      </c>
      <c r="W150" s="93">
        <v>912508465.219998</v>
      </c>
      <c r="X150" s="93">
        <v>739472744</v>
      </c>
      <c r="Y150" s="93">
        <v>729560693</v>
      </c>
      <c r="Z150" s="93"/>
      <c r="AA150" s="93"/>
      <c r="AB150" s="93"/>
      <c r="AC150" s="91">
        <f t="shared" si="40"/>
        <v>6037323377.1599913</v>
      </c>
    </row>
    <row r="151" spans="1:29" ht="11.45" customHeight="1" x14ac:dyDescent="0.25">
      <c r="A151" s="49" t="s">
        <v>11</v>
      </c>
      <c r="B151" s="49" t="s">
        <v>26</v>
      </c>
      <c r="C151" s="92">
        <v>226092202.00999993</v>
      </c>
      <c r="D151" s="92">
        <v>208277069.45000005</v>
      </c>
      <c r="E151" s="92">
        <v>215445031.81999999</v>
      </c>
      <c r="F151" s="92">
        <v>218790859.84000003</v>
      </c>
      <c r="G151" s="92">
        <v>441198891.86000001</v>
      </c>
      <c r="H151" s="92">
        <v>468316343.54999989</v>
      </c>
      <c r="I151" s="92">
        <v>458355216.62999958</v>
      </c>
      <c r="J151" s="92">
        <v>431586395.43000007</v>
      </c>
      <c r="K151" s="92">
        <v>426080059.0400002</v>
      </c>
      <c r="L151" s="92">
        <v>316685845.41999984</v>
      </c>
      <c r="M151" s="92">
        <v>319993847.33999997</v>
      </c>
      <c r="N151" s="92">
        <v>301127518.64999998</v>
      </c>
      <c r="O151" s="93">
        <v>273660966.62</v>
      </c>
      <c r="P151" s="93">
        <v>334804942</v>
      </c>
      <c r="Q151" s="93">
        <v>341914875.55000013</v>
      </c>
      <c r="R151" s="93">
        <v>334029655.57000005</v>
      </c>
      <c r="S151" s="93">
        <v>256053799</v>
      </c>
      <c r="T151" s="93">
        <v>256598026.34999993</v>
      </c>
      <c r="U151" s="93">
        <v>347293498.92000002</v>
      </c>
      <c r="V151" s="93">
        <v>205900505.96000001</v>
      </c>
      <c r="W151" s="93">
        <v>200000</v>
      </c>
      <c r="X151" s="93">
        <v>290817850</v>
      </c>
      <c r="Y151" s="93">
        <v>293484656</v>
      </c>
      <c r="Z151" s="93"/>
      <c r="AA151" s="93"/>
      <c r="AB151" s="93"/>
      <c r="AC151" s="91">
        <f t="shared" si="40"/>
        <v>2326292867.3500004</v>
      </c>
    </row>
    <row r="152" spans="1:29" ht="11.45" customHeight="1" x14ac:dyDescent="0.25">
      <c r="A152" s="50" t="s">
        <v>2</v>
      </c>
      <c r="B152" s="50"/>
      <c r="C152" s="94">
        <f>SUM(C149:C151)</f>
        <v>2498250940.6202912</v>
      </c>
      <c r="D152" s="94">
        <f t="shared" ref="D152:Y152" si="43">SUM(D149:D151)</f>
        <v>3031653035.6202288</v>
      </c>
      <c r="E152" s="94">
        <f t="shared" si="43"/>
        <v>2967127587.4904017</v>
      </c>
      <c r="F152" s="94">
        <f t="shared" si="43"/>
        <v>2678570560.6299872</v>
      </c>
      <c r="G152" s="94">
        <f t="shared" si="43"/>
        <v>3294184378.3200021</v>
      </c>
      <c r="H152" s="94">
        <f t="shared" si="43"/>
        <v>3300950614.969964</v>
      </c>
      <c r="I152" s="94">
        <f t="shared" si="43"/>
        <v>3402183380.2699184</v>
      </c>
      <c r="J152" s="94">
        <f t="shared" si="43"/>
        <v>3027009013.7999907</v>
      </c>
      <c r="K152" s="94">
        <f t="shared" si="43"/>
        <v>3169750192.2099838</v>
      </c>
      <c r="L152" s="96">
        <f t="shared" si="43"/>
        <v>2992457899.5500307</v>
      </c>
      <c r="M152" s="96">
        <f t="shared" si="43"/>
        <v>2986361625.3200321</v>
      </c>
      <c r="N152" s="96">
        <f t="shared" si="43"/>
        <v>3100351373.4200459</v>
      </c>
      <c r="O152" s="91">
        <f t="shared" si="43"/>
        <v>2963457925.8999739</v>
      </c>
      <c r="P152" s="91">
        <f t="shared" si="43"/>
        <v>3378718283</v>
      </c>
      <c r="Q152" s="91">
        <f t="shared" si="43"/>
        <v>2982571478.4000435</v>
      </c>
      <c r="R152" s="91">
        <f t="shared" si="43"/>
        <v>2759880711.4900341</v>
      </c>
      <c r="S152" s="91">
        <f t="shared" si="43"/>
        <v>2451997983</v>
      </c>
      <c r="T152" s="91">
        <f t="shared" si="43"/>
        <v>1263234077.4599893</v>
      </c>
      <c r="U152" s="91">
        <f t="shared" si="43"/>
        <v>3117582324.9256854</v>
      </c>
      <c r="V152" s="91">
        <f t="shared" si="43"/>
        <v>2056380619.1022418</v>
      </c>
      <c r="W152" s="91">
        <f t="shared" si="43"/>
        <v>2677451360.2399864</v>
      </c>
      <c r="X152" s="91">
        <f t="shared" si="43"/>
        <v>3170780536</v>
      </c>
      <c r="Y152" s="91">
        <f t="shared" si="43"/>
        <v>3257661657</v>
      </c>
      <c r="Z152" s="91"/>
      <c r="AA152" s="91"/>
      <c r="AB152" s="91"/>
      <c r="AC152" s="91">
        <f t="shared" si="40"/>
        <v>23737540747.617981</v>
      </c>
    </row>
    <row r="153" spans="1:29" ht="11.45" customHeight="1" x14ac:dyDescent="0.25">
      <c r="A153" s="49" t="s">
        <v>12</v>
      </c>
      <c r="B153" s="49" t="s">
        <v>27</v>
      </c>
      <c r="C153" s="92">
        <v>4897485851.6793222</v>
      </c>
      <c r="D153" s="92">
        <v>4799661628.3099995</v>
      </c>
      <c r="E153" s="92">
        <v>4575629432.2110176</v>
      </c>
      <c r="F153" s="92">
        <v>4338654284.8508091</v>
      </c>
      <c r="G153" s="92">
        <v>3934997668.5700088</v>
      </c>
      <c r="H153" s="92">
        <v>3924989064.7300553</v>
      </c>
      <c r="I153" s="92">
        <v>4449446305.3399105</v>
      </c>
      <c r="J153" s="92">
        <v>4079221529.5000558</v>
      </c>
      <c r="K153" s="92">
        <v>4127073985.6302032</v>
      </c>
      <c r="L153" s="92">
        <v>3930224714.7098722</v>
      </c>
      <c r="M153" s="92">
        <v>3789478305.9399347</v>
      </c>
      <c r="N153" s="92">
        <v>4197186368.730257</v>
      </c>
      <c r="O153" s="93">
        <v>4067982089.0899768</v>
      </c>
      <c r="P153" s="93">
        <v>4335309667</v>
      </c>
      <c r="Q153" s="93">
        <v>3878790674.9903798</v>
      </c>
      <c r="R153" s="93">
        <v>3713633549.0504308</v>
      </c>
      <c r="S153" s="93">
        <v>2687573179</v>
      </c>
      <c r="T153" s="93">
        <v>5576217149.8396845</v>
      </c>
      <c r="U153" s="93">
        <v>2680422129.6805649</v>
      </c>
      <c r="V153" s="93">
        <v>2190055076.879993</v>
      </c>
      <c r="W153" s="93">
        <v>2903874218.7101355</v>
      </c>
      <c r="X153" s="93">
        <v>3981423510</v>
      </c>
      <c r="Y153" s="93">
        <v>4036078595</v>
      </c>
      <c r="Z153" s="93"/>
      <c r="AA153" s="93"/>
      <c r="AB153" s="93"/>
      <c r="AC153" s="91">
        <f t="shared" si="40"/>
        <v>31648068083.151188</v>
      </c>
    </row>
    <row r="154" spans="1:29" ht="11.45" customHeight="1" x14ac:dyDescent="0.25">
      <c r="A154" s="49" t="s">
        <v>13</v>
      </c>
      <c r="B154" s="49" t="s">
        <v>28</v>
      </c>
      <c r="C154" s="92">
        <v>270714521.30000001</v>
      </c>
      <c r="D154" s="92">
        <v>328837430.87999988</v>
      </c>
      <c r="E154" s="92">
        <v>311975964.39999998</v>
      </c>
      <c r="F154" s="92">
        <v>328053251.48000085</v>
      </c>
      <c r="G154" s="92">
        <v>758225137.21000123</v>
      </c>
      <c r="H154" s="92">
        <v>669745054.27999568</v>
      </c>
      <c r="I154" s="92">
        <v>282233232.06999993</v>
      </c>
      <c r="J154" s="92">
        <v>264906764.42999998</v>
      </c>
      <c r="K154" s="92">
        <v>575879994.72001171</v>
      </c>
      <c r="L154" s="92">
        <v>558147542.37000775</v>
      </c>
      <c r="M154" s="92">
        <v>578262634.01001</v>
      </c>
      <c r="N154" s="92">
        <v>588504332.23001647</v>
      </c>
      <c r="O154" s="93">
        <v>634695737.82000268</v>
      </c>
      <c r="P154" s="93">
        <v>596825269</v>
      </c>
      <c r="Q154" s="93">
        <v>518760669.81999755</v>
      </c>
      <c r="R154" s="93">
        <v>442729504.63000041</v>
      </c>
      <c r="S154" s="93">
        <v>346511027</v>
      </c>
      <c r="T154" s="93">
        <v>493144043.57999539</v>
      </c>
      <c r="U154" s="93">
        <v>498382347.3199954</v>
      </c>
      <c r="V154" s="93">
        <v>385836176.47999984</v>
      </c>
      <c r="W154" s="93">
        <v>573303206.77000213</v>
      </c>
      <c r="X154" s="93">
        <v>819618773</v>
      </c>
      <c r="Y154" s="93">
        <v>792941596</v>
      </c>
      <c r="Z154" s="93"/>
      <c r="AA154" s="93"/>
      <c r="AB154" s="93"/>
      <c r="AC154" s="91">
        <f t="shared" si="40"/>
        <v>4871227344.5999908</v>
      </c>
    </row>
    <row r="155" spans="1:29" ht="11.45" customHeight="1" x14ac:dyDescent="0.25">
      <c r="A155" s="49" t="s">
        <v>14</v>
      </c>
      <c r="B155" s="49" t="s">
        <v>29</v>
      </c>
      <c r="C155" s="92">
        <v>87013560.25999999</v>
      </c>
      <c r="D155" s="92">
        <v>81480574.640000001</v>
      </c>
      <c r="E155" s="92">
        <v>75535388.719999999</v>
      </c>
      <c r="F155" s="92">
        <v>84882436.200000018</v>
      </c>
      <c r="G155" s="92">
        <v>132014536.22999999</v>
      </c>
      <c r="H155" s="92">
        <v>96714245.969999999</v>
      </c>
      <c r="I155" s="92">
        <v>86437546.159999996</v>
      </c>
      <c r="J155" s="92">
        <v>80219035.25999999</v>
      </c>
      <c r="K155" s="92">
        <v>84193445.860000029</v>
      </c>
      <c r="L155" s="92">
        <v>97888190.980000019</v>
      </c>
      <c r="M155" s="92">
        <v>91525114.599999979</v>
      </c>
      <c r="N155" s="92">
        <v>128231796.65000013</v>
      </c>
      <c r="O155" s="93">
        <v>125068492.51999995</v>
      </c>
      <c r="P155" s="93">
        <v>119273078</v>
      </c>
      <c r="Q155" s="93">
        <v>107359620.13999994</v>
      </c>
      <c r="R155" s="93">
        <v>119328774.80999996</v>
      </c>
      <c r="S155" s="93">
        <v>108066811</v>
      </c>
      <c r="T155" s="93">
        <v>87788346.949999988</v>
      </c>
      <c r="U155" s="93">
        <v>108655699.58000003</v>
      </c>
      <c r="V155" s="93">
        <v>84304616.670000002</v>
      </c>
      <c r="W155" s="93">
        <v>116245100.27000001</v>
      </c>
      <c r="X155" s="93">
        <v>145625734</v>
      </c>
      <c r="Y155" s="93">
        <v>141457124</v>
      </c>
      <c r="Z155" s="93"/>
      <c r="AA155" s="93"/>
      <c r="AB155" s="93"/>
      <c r="AC155" s="91">
        <f t="shared" si="40"/>
        <v>1018831827.42</v>
      </c>
    </row>
    <row r="156" spans="1:29" ht="11.45" customHeight="1" x14ac:dyDescent="0.25">
      <c r="A156" s="50" t="s">
        <v>2</v>
      </c>
      <c r="B156" s="50"/>
      <c r="C156" s="94">
        <f>SUM(C153:C155)</f>
        <v>5255213933.2393227</v>
      </c>
      <c r="D156" s="94">
        <f t="shared" ref="D156:Y156" si="44">SUM(D153:D155)</f>
        <v>5209979633.8299999</v>
      </c>
      <c r="E156" s="94">
        <f t="shared" si="44"/>
        <v>4963140785.3310175</v>
      </c>
      <c r="F156" s="94">
        <f t="shared" si="44"/>
        <v>4751589972.5308094</v>
      </c>
      <c r="G156" s="94">
        <f t="shared" si="44"/>
        <v>4825237342.0100098</v>
      </c>
      <c r="H156" s="94">
        <f t="shared" si="44"/>
        <v>4691448364.980051</v>
      </c>
      <c r="I156" s="94">
        <f t="shared" si="44"/>
        <v>4818117083.56991</v>
      </c>
      <c r="J156" s="94">
        <f t="shared" si="44"/>
        <v>4424347329.1900558</v>
      </c>
      <c r="K156" s="94">
        <f t="shared" si="44"/>
        <v>4787147426.2102146</v>
      </c>
      <c r="L156" s="96">
        <f t="shared" si="44"/>
        <v>4586260448.0598793</v>
      </c>
      <c r="M156" s="96">
        <f t="shared" si="44"/>
        <v>4459266054.5499449</v>
      </c>
      <c r="N156" s="96">
        <f t="shared" si="44"/>
        <v>4913922497.6102743</v>
      </c>
      <c r="O156" s="91">
        <f t="shared" si="44"/>
        <v>4827746319.4299793</v>
      </c>
      <c r="P156" s="91">
        <f t="shared" si="44"/>
        <v>5051408014</v>
      </c>
      <c r="Q156" s="91">
        <f t="shared" si="44"/>
        <v>4504910964.9503775</v>
      </c>
      <c r="R156" s="91">
        <f t="shared" si="44"/>
        <v>4275691828.4904313</v>
      </c>
      <c r="S156" s="91">
        <f t="shared" si="44"/>
        <v>3142151017</v>
      </c>
      <c r="T156" s="91">
        <f t="shared" si="44"/>
        <v>6157149540.3696795</v>
      </c>
      <c r="U156" s="91">
        <f t="shared" si="44"/>
        <v>3287460176.5805602</v>
      </c>
      <c r="V156" s="91">
        <f t="shared" si="44"/>
        <v>2660195870.0299931</v>
      </c>
      <c r="W156" s="91">
        <f t="shared" si="44"/>
        <v>3593422525.7501378</v>
      </c>
      <c r="X156" s="91">
        <f t="shared" si="44"/>
        <v>4946668017</v>
      </c>
      <c r="Y156" s="91">
        <f t="shared" si="44"/>
        <v>4970477315</v>
      </c>
      <c r="Z156" s="91"/>
      <c r="AA156" s="91"/>
      <c r="AB156" s="91"/>
      <c r="AC156" s="91">
        <f t="shared" si="40"/>
        <v>37538127255.171181</v>
      </c>
    </row>
    <row r="157" spans="1:29" ht="11.45" customHeight="1" x14ac:dyDescent="0.25">
      <c r="A157" s="49" t="s">
        <v>15</v>
      </c>
      <c r="B157" s="49" t="s">
        <v>30</v>
      </c>
      <c r="C157" s="92">
        <v>2135259782.7904179</v>
      </c>
      <c r="D157" s="92">
        <v>2060216128.7997339</v>
      </c>
      <c r="E157" s="92">
        <v>2000637502.0796006</v>
      </c>
      <c r="F157" s="92">
        <v>1653779413.1895411</v>
      </c>
      <c r="G157" s="92">
        <v>2123137215.5900078</v>
      </c>
      <c r="H157" s="92">
        <v>2086824182.260572</v>
      </c>
      <c r="I157" s="92">
        <v>2420088380.0500865</v>
      </c>
      <c r="J157" s="92">
        <v>2083601647.8799303</v>
      </c>
      <c r="K157" s="92">
        <v>2120690977.8100288</v>
      </c>
      <c r="L157" s="92">
        <v>2001956225.5202246</v>
      </c>
      <c r="M157" s="92">
        <v>1785698849.6903887</v>
      </c>
      <c r="N157" s="92">
        <v>2121676385.0696669</v>
      </c>
      <c r="O157" s="93">
        <v>1952967130.4502549</v>
      </c>
      <c r="P157" s="93">
        <v>2145488358</v>
      </c>
      <c r="Q157" s="93">
        <v>1962713069.7699568</v>
      </c>
      <c r="R157" s="93">
        <v>1640530787.4503345</v>
      </c>
      <c r="S157" s="93">
        <v>1546633146</v>
      </c>
      <c r="T157" s="93">
        <v>1433443400.92997</v>
      </c>
      <c r="U157" s="93">
        <v>1708548032.1188748</v>
      </c>
      <c r="V157" s="93">
        <v>1429943333.6058636</v>
      </c>
      <c r="W157" s="93">
        <v>1734627126.1801319</v>
      </c>
      <c r="X157" s="93">
        <v>1888207201</v>
      </c>
      <c r="Y157" s="93">
        <v>1695751417</v>
      </c>
      <c r="Z157" s="93"/>
      <c r="AA157" s="93"/>
      <c r="AB157" s="93"/>
      <c r="AC157" s="91">
        <f t="shared" si="40"/>
        <v>15040397514.055132</v>
      </c>
    </row>
    <row r="158" spans="1:29" ht="11.45" customHeight="1" x14ac:dyDescent="0.25">
      <c r="A158" s="49" t="s">
        <v>16</v>
      </c>
      <c r="B158" s="49" t="s">
        <v>31</v>
      </c>
      <c r="C158" s="92">
        <v>93858606.15000011</v>
      </c>
      <c r="D158" s="92">
        <v>90844464.290000007</v>
      </c>
      <c r="E158" s="92">
        <v>111842990.49999997</v>
      </c>
      <c r="F158" s="92">
        <v>85585429.210000083</v>
      </c>
      <c r="G158" s="92">
        <v>100068501.34</v>
      </c>
      <c r="H158" s="92">
        <v>90284407.62000002</v>
      </c>
      <c r="I158" s="92">
        <v>99035053.489999875</v>
      </c>
      <c r="J158" s="92">
        <v>99518224.350000024</v>
      </c>
      <c r="K158" s="92">
        <v>160318418.71999952</v>
      </c>
      <c r="L158" s="92">
        <v>106576203.67999952</v>
      </c>
      <c r="M158" s="92">
        <v>107343884.55000038</v>
      </c>
      <c r="N158" s="92">
        <v>110818088.54000007</v>
      </c>
      <c r="O158" s="93">
        <v>124732086.47999948</v>
      </c>
      <c r="P158" s="93">
        <v>143464075</v>
      </c>
      <c r="Q158" s="93">
        <v>233129837.82000092</v>
      </c>
      <c r="R158" s="93">
        <v>212689085.29000053</v>
      </c>
      <c r="S158" s="93">
        <v>110397059</v>
      </c>
      <c r="T158" s="93">
        <v>222053006.69999814</v>
      </c>
      <c r="U158" s="93">
        <v>167626873.97000027</v>
      </c>
      <c r="V158" s="93">
        <v>141075801.93999997</v>
      </c>
      <c r="W158" s="93">
        <v>207294700.48000032</v>
      </c>
      <c r="X158" s="93">
        <v>217603746</v>
      </c>
      <c r="Y158" s="93">
        <v>211482580</v>
      </c>
      <c r="Z158" s="93"/>
      <c r="AA158" s="93"/>
      <c r="AB158" s="93"/>
      <c r="AC158" s="91">
        <f t="shared" si="40"/>
        <v>1723352691.2</v>
      </c>
    </row>
    <row r="159" spans="1:29" ht="11.45" customHeight="1" x14ac:dyDescent="0.25">
      <c r="A159" s="49" t="s">
        <v>17</v>
      </c>
      <c r="B159" s="49" t="s">
        <v>32</v>
      </c>
      <c r="C159" s="92">
        <v>26026582.770000003</v>
      </c>
      <c r="D159" s="92">
        <v>26957721.029999994</v>
      </c>
      <c r="E159" s="92">
        <v>26002330.489999998</v>
      </c>
      <c r="F159" s="92">
        <v>38007638.219999999</v>
      </c>
      <c r="G159" s="92">
        <v>36024522.289999999</v>
      </c>
      <c r="H159" s="92">
        <v>36397846.839999996</v>
      </c>
      <c r="I159" s="92">
        <v>39247772.680000007</v>
      </c>
      <c r="J159" s="92">
        <v>31090922.369999997</v>
      </c>
      <c r="K159" s="92">
        <v>35322075.969999999</v>
      </c>
      <c r="L159" s="92">
        <v>7749582.8999999994</v>
      </c>
      <c r="M159" s="92">
        <v>6645849.9800000014</v>
      </c>
      <c r="N159" s="92">
        <v>32556956.210000142</v>
      </c>
      <c r="O159" s="93">
        <v>10133898.859999999</v>
      </c>
      <c r="P159" s="93">
        <v>15572896</v>
      </c>
      <c r="Q159" s="93">
        <v>11289328.060000001</v>
      </c>
      <c r="R159" s="93">
        <v>8180921.21</v>
      </c>
      <c r="S159" s="93">
        <v>7786338</v>
      </c>
      <c r="T159" s="93">
        <v>9280853.4200000018</v>
      </c>
      <c r="U159" s="93">
        <v>8922946.120000001</v>
      </c>
      <c r="V159" s="93">
        <v>6757473.919999999</v>
      </c>
      <c r="W159" s="93">
        <v>7962815.3499999996</v>
      </c>
      <c r="X159" s="93">
        <v>10976623</v>
      </c>
      <c r="Y159" s="93">
        <v>12268136</v>
      </c>
      <c r="Z159" s="93"/>
      <c r="AA159" s="93"/>
      <c r="AB159" s="93"/>
      <c r="AC159" s="91">
        <f t="shared" si="40"/>
        <v>83425435.080000013</v>
      </c>
    </row>
    <row r="160" spans="1:29" ht="11.45" customHeight="1" x14ac:dyDescent="0.25">
      <c r="A160" s="50" t="s">
        <v>2</v>
      </c>
      <c r="B160" s="50"/>
      <c r="C160" s="94">
        <f>SUM(C157:C159)</f>
        <v>2255144971.7104182</v>
      </c>
      <c r="D160" s="94">
        <f t="shared" ref="D160:Y160" si="45">SUM(D157:D159)</f>
        <v>2178018314.1197343</v>
      </c>
      <c r="E160" s="94">
        <f t="shared" si="45"/>
        <v>2138482823.0696006</v>
      </c>
      <c r="F160" s="94">
        <f t="shared" si="45"/>
        <v>1777372480.6195412</v>
      </c>
      <c r="G160" s="94">
        <f t="shared" si="45"/>
        <v>2259230239.2200079</v>
      </c>
      <c r="H160" s="94">
        <f t="shared" si="45"/>
        <v>2213506436.720572</v>
      </c>
      <c r="I160" s="94">
        <f t="shared" si="45"/>
        <v>2558371206.2200861</v>
      </c>
      <c r="J160" s="94">
        <f t="shared" si="45"/>
        <v>2214210794.5999303</v>
      </c>
      <c r="K160" s="94">
        <f t="shared" si="45"/>
        <v>2316331472.5000281</v>
      </c>
      <c r="L160" s="96">
        <f t="shared" si="45"/>
        <v>2116282012.1002243</v>
      </c>
      <c r="M160" s="96">
        <f t="shared" si="45"/>
        <v>1899688584.2203891</v>
      </c>
      <c r="N160" s="96">
        <f t="shared" si="45"/>
        <v>2265051429.8196669</v>
      </c>
      <c r="O160" s="91">
        <f t="shared" si="45"/>
        <v>2087833115.7902544</v>
      </c>
      <c r="P160" s="91">
        <f t="shared" si="45"/>
        <v>2304525329</v>
      </c>
      <c r="Q160" s="91">
        <f t="shared" si="45"/>
        <v>2207132235.6499577</v>
      </c>
      <c r="R160" s="91">
        <f t="shared" si="45"/>
        <v>1861400793.950335</v>
      </c>
      <c r="S160" s="91">
        <f t="shared" si="45"/>
        <v>1664816543</v>
      </c>
      <c r="T160" s="91">
        <f t="shared" si="45"/>
        <v>1664777261.0499682</v>
      </c>
      <c r="U160" s="91">
        <f t="shared" si="45"/>
        <v>1885097852.2088749</v>
      </c>
      <c r="V160" s="91">
        <f t="shared" si="45"/>
        <v>1577776609.4658637</v>
      </c>
      <c r="W160" s="91">
        <f t="shared" si="45"/>
        <v>1949884642.0101321</v>
      </c>
      <c r="X160" s="91">
        <f t="shared" si="45"/>
        <v>2116787570</v>
      </c>
      <c r="Y160" s="91">
        <f t="shared" si="45"/>
        <v>1919502133</v>
      </c>
      <c r="Z160" s="91"/>
      <c r="AA160" s="91"/>
      <c r="AB160" s="91"/>
      <c r="AC160" s="91">
        <f t="shared" si="40"/>
        <v>16847175640.335133</v>
      </c>
    </row>
    <row r="161" spans="1:29" ht="11.45" customHeight="1" x14ac:dyDescent="0.25">
      <c r="A161" s="49" t="s">
        <v>18</v>
      </c>
      <c r="B161" s="49" t="s">
        <v>33</v>
      </c>
      <c r="C161" s="92">
        <v>18687114.239999924</v>
      </c>
      <c r="D161" s="92">
        <v>26495165.859999355</v>
      </c>
      <c r="E161" s="92">
        <v>28481453.049999718</v>
      </c>
      <c r="F161" s="92">
        <v>26577991.509999506</v>
      </c>
      <c r="G161" s="92">
        <v>23113002.47000039</v>
      </c>
      <c r="H161" s="92">
        <v>20874201.749999478</v>
      </c>
      <c r="I161" s="92">
        <v>27372126.459999949</v>
      </c>
      <c r="J161" s="92">
        <v>27305926.419999182</v>
      </c>
      <c r="K161" s="92">
        <v>33313592.520000398</v>
      </c>
      <c r="L161" s="92">
        <v>20989142.630000055</v>
      </c>
      <c r="M161" s="92">
        <v>13639444.560000166</v>
      </c>
      <c r="N161" s="92">
        <v>30653594.730000146</v>
      </c>
      <c r="O161" s="93">
        <v>18320071.49000011</v>
      </c>
      <c r="P161" s="93">
        <v>30718659</v>
      </c>
      <c r="Q161" s="93">
        <v>671419142.7799921</v>
      </c>
      <c r="R161" s="93">
        <v>685472947.67989981</v>
      </c>
      <c r="S161" s="93">
        <v>743240230</v>
      </c>
      <c r="T161" s="93">
        <v>701412166.09003675</v>
      </c>
      <c r="U161" s="93">
        <v>780435447.8996439</v>
      </c>
      <c r="V161" s="93">
        <v>808617621.3592819</v>
      </c>
      <c r="W161" s="93">
        <v>967972687.01970732</v>
      </c>
      <c r="X161" s="93">
        <v>573383185</v>
      </c>
      <c r="Y161" s="93">
        <v>879896914</v>
      </c>
      <c r="Z161" s="93"/>
      <c r="AA161" s="93"/>
      <c r="AB161" s="93"/>
      <c r="AC161" s="91">
        <f t="shared" si="40"/>
        <v>6811850341.8285618</v>
      </c>
    </row>
    <row r="162" spans="1:29" ht="11.45" customHeight="1" x14ac:dyDescent="0.25">
      <c r="A162" s="49" t="s">
        <v>19</v>
      </c>
      <c r="B162" s="49" t="s">
        <v>34</v>
      </c>
      <c r="C162" s="92">
        <v>1125762.2299999997</v>
      </c>
      <c r="D162" s="92">
        <v>3042896.05</v>
      </c>
      <c r="E162" s="92">
        <v>9177694.5399999991</v>
      </c>
      <c r="F162" s="92">
        <v>3034351.89</v>
      </c>
      <c r="G162" s="92">
        <v>2708209.7999999993</v>
      </c>
      <c r="H162" s="92">
        <v>-2603676.6700000004</v>
      </c>
      <c r="I162" s="92">
        <v>3345641.67</v>
      </c>
      <c r="J162" s="92">
        <v>3307272.3</v>
      </c>
      <c r="K162" s="92">
        <v>5055367.6900000023</v>
      </c>
      <c r="L162" s="92">
        <v>3477163.07</v>
      </c>
      <c r="M162" s="92">
        <v>2339973.7800000003</v>
      </c>
      <c r="N162" s="92">
        <v>4470700.7899999991</v>
      </c>
      <c r="O162" s="93">
        <v>2427439.5300000003</v>
      </c>
      <c r="P162" s="93">
        <v>4946247</v>
      </c>
      <c r="Q162" s="93">
        <v>19656040.630000006</v>
      </c>
      <c r="R162" s="93">
        <v>49229633.979999967</v>
      </c>
      <c r="S162" s="93">
        <v>71702915</v>
      </c>
      <c r="T162" s="93">
        <v>67906938.89999941</v>
      </c>
      <c r="U162" s="93">
        <v>59696515.139999889</v>
      </c>
      <c r="V162" s="93">
        <v>85181294.690000296</v>
      </c>
      <c r="W162" s="93">
        <v>54816511.550000221</v>
      </c>
      <c r="X162" s="93">
        <v>29596781</v>
      </c>
      <c r="Y162" s="93">
        <v>58641599</v>
      </c>
      <c r="Z162" s="93"/>
      <c r="AA162" s="93"/>
      <c r="AB162" s="93"/>
      <c r="AC162" s="91">
        <f t="shared" si="40"/>
        <v>496428229.88999975</v>
      </c>
    </row>
    <row r="163" spans="1:29" ht="11.45" customHeight="1" x14ac:dyDescent="0.25">
      <c r="A163" s="49" t="s">
        <v>20</v>
      </c>
      <c r="B163" s="49" t="s">
        <v>35</v>
      </c>
      <c r="C163" s="92">
        <v>13067679.359999999</v>
      </c>
      <c r="D163" s="92">
        <v>13367803.02</v>
      </c>
      <c r="E163" s="92">
        <v>13193140.890000001</v>
      </c>
      <c r="F163" s="92">
        <v>11958205.83</v>
      </c>
      <c r="G163" s="92">
        <v>12125487.869999999</v>
      </c>
      <c r="H163" s="92">
        <v>12580096.77</v>
      </c>
      <c r="I163" s="92">
        <v>14250021.119999999</v>
      </c>
      <c r="J163" s="92">
        <v>12093359.130000001</v>
      </c>
      <c r="K163" s="92">
        <v>11570375.07</v>
      </c>
      <c r="L163" s="92">
        <v>11386553.939999999</v>
      </c>
      <c r="M163" s="92">
        <v>12619813.289999999</v>
      </c>
      <c r="N163" s="92">
        <v>13966334.209999999</v>
      </c>
      <c r="O163" s="93">
        <v>9527000.1600000001</v>
      </c>
      <c r="P163" s="93">
        <v>11844739</v>
      </c>
      <c r="Q163" s="93">
        <v>12042344.789999999</v>
      </c>
      <c r="R163" s="93">
        <v>14457375.720000001</v>
      </c>
      <c r="S163" s="93">
        <v>12846558</v>
      </c>
      <c r="T163" s="93">
        <v>12295338.300000001</v>
      </c>
      <c r="U163" s="93">
        <v>13112171.460000001</v>
      </c>
      <c r="V163" s="93">
        <v>14351701.5</v>
      </c>
      <c r="W163" s="93">
        <v>13612815.300000001</v>
      </c>
      <c r="X163" s="93">
        <v>13703373</v>
      </c>
      <c r="Y163" s="93">
        <v>13457991</v>
      </c>
      <c r="Z163" s="93"/>
      <c r="AA163" s="93"/>
      <c r="AB163" s="93"/>
      <c r="AC163" s="91">
        <f t="shared" si="40"/>
        <v>119879669.07000001</v>
      </c>
    </row>
    <row r="164" spans="1:29" ht="11.45" customHeight="1" x14ac:dyDescent="0.25">
      <c r="A164" s="50" t="s">
        <v>2</v>
      </c>
      <c r="B164" s="50"/>
      <c r="C164" s="94">
        <f>SUM(C161:C163)</f>
        <v>32880555.829999924</v>
      </c>
      <c r="D164" s="94">
        <f t="shared" ref="D164:Y164" si="46">SUM(D161:D163)</f>
        <v>42905864.929999352</v>
      </c>
      <c r="E164" s="94">
        <f t="shared" si="46"/>
        <v>50852288.479999721</v>
      </c>
      <c r="F164" s="94">
        <f t="shared" si="46"/>
        <v>41570549.229999505</v>
      </c>
      <c r="G164" s="94">
        <f t="shared" si="46"/>
        <v>37946700.140000388</v>
      </c>
      <c r="H164" s="94">
        <f t="shared" si="46"/>
        <v>30850621.849999476</v>
      </c>
      <c r="I164" s="94">
        <f t="shared" si="46"/>
        <v>44967789.249999948</v>
      </c>
      <c r="J164" s="94">
        <f t="shared" si="46"/>
        <v>42706557.849999182</v>
      </c>
      <c r="K164" s="94">
        <f t="shared" si="46"/>
        <v>49939335.280000404</v>
      </c>
      <c r="L164" s="96">
        <f t="shared" si="46"/>
        <v>35852859.640000053</v>
      </c>
      <c r="M164" s="96">
        <f t="shared" si="46"/>
        <v>28599231.630000167</v>
      </c>
      <c r="N164" s="96">
        <f t="shared" si="46"/>
        <v>49090629.730000146</v>
      </c>
      <c r="O164" s="91">
        <f t="shared" si="46"/>
        <v>30274511.180000111</v>
      </c>
      <c r="P164" s="91">
        <f t="shared" si="46"/>
        <v>47509645</v>
      </c>
      <c r="Q164" s="91">
        <f t="shared" si="46"/>
        <v>703117528.19999206</v>
      </c>
      <c r="R164" s="91">
        <f t="shared" si="46"/>
        <v>749159957.37989986</v>
      </c>
      <c r="S164" s="91">
        <f t="shared" si="46"/>
        <v>827789703</v>
      </c>
      <c r="T164" s="91">
        <f t="shared" si="46"/>
        <v>781614443.29003608</v>
      </c>
      <c r="U164" s="91">
        <f t="shared" si="46"/>
        <v>853244134.4996438</v>
      </c>
      <c r="V164" s="91">
        <f t="shared" si="46"/>
        <v>908150617.54928219</v>
      </c>
      <c r="W164" s="91">
        <f t="shared" si="46"/>
        <v>1036402013.8697075</v>
      </c>
      <c r="X164" s="91">
        <f t="shared" si="46"/>
        <v>616683339</v>
      </c>
      <c r="Y164" s="91">
        <f t="shared" si="46"/>
        <v>951996504</v>
      </c>
      <c r="Z164" s="91"/>
      <c r="AA164" s="91"/>
      <c r="AB164" s="91"/>
      <c r="AC164" s="91">
        <f t="shared" si="40"/>
        <v>7428158240.7885618</v>
      </c>
    </row>
    <row r="165" spans="1:29" ht="11.45" customHeight="1" x14ac:dyDescent="0.25">
      <c r="A165" s="50" t="s">
        <v>4</v>
      </c>
      <c r="B165" s="50"/>
      <c r="C165" s="94">
        <f>C143+C148+C152+C156+C160+C164</f>
        <v>15170894887.640049</v>
      </c>
      <c r="D165" s="94">
        <f t="shared" ref="D165:Y165" si="47">D143+D148+D152+D156+D160+D164</f>
        <v>15681960096.319939</v>
      </c>
      <c r="E165" s="94">
        <f t="shared" si="47"/>
        <v>15465245387.601007</v>
      </c>
      <c r="F165" s="94">
        <f t="shared" si="47"/>
        <v>14640780746.600342</v>
      </c>
      <c r="G165" s="94">
        <f t="shared" si="47"/>
        <v>15253462456.650023</v>
      </c>
      <c r="H165" s="94">
        <f t="shared" si="47"/>
        <v>15270497110.520584</v>
      </c>
      <c r="I165" s="94">
        <f t="shared" si="47"/>
        <v>16025869897.029922</v>
      </c>
      <c r="J165" s="94">
        <f t="shared" si="47"/>
        <v>14517960846.349976</v>
      </c>
      <c r="K165" s="94">
        <f t="shared" si="47"/>
        <v>15128135783.290222</v>
      </c>
      <c r="L165" s="96">
        <f t="shared" si="47"/>
        <v>15075991464.350138</v>
      </c>
      <c r="M165" s="96">
        <f t="shared" si="47"/>
        <v>14578426325.41036</v>
      </c>
      <c r="N165" s="96">
        <f t="shared" si="47"/>
        <v>15721095576.219982</v>
      </c>
      <c r="O165" s="91">
        <f t="shared" si="47"/>
        <v>15204908134.690207</v>
      </c>
      <c r="P165" s="91">
        <f t="shared" si="47"/>
        <v>16554045215</v>
      </c>
      <c r="Q165" s="91">
        <f t="shared" si="47"/>
        <v>16182810889.310371</v>
      </c>
      <c r="R165" s="91">
        <f t="shared" si="47"/>
        <v>14917745126.9807</v>
      </c>
      <c r="S165" s="91">
        <f t="shared" si="47"/>
        <v>13252035503</v>
      </c>
      <c r="T165" s="91">
        <f t="shared" si="47"/>
        <v>13584783382.369678</v>
      </c>
      <c r="U165" s="91">
        <f t="shared" si="47"/>
        <v>14428567771.964766</v>
      </c>
      <c r="V165" s="91">
        <f t="shared" si="47"/>
        <v>11514607826.555136</v>
      </c>
      <c r="W165" s="91">
        <f t="shared" si="47"/>
        <v>14108001572.719961</v>
      </c>
      <c r="X165" s="91">
        <f t="shared" si="47"/>
        <v>16021559429</v>
      </c>
      <c r="Y165" s="91">
        <f t="shared" si="47"/>
        <v>16423702242</v>
      </c>
      <c r="Z165" s="91"/>
      <c r="AA165" s="91"/>
      <c r="AB165" s="91"/>
      <c r="AC165" s="91">
        <f t="shared" si="40"/>
        <v>130433813743.9006</v>
      </c>
    </row>
    <row r="168" spans="1:29" ht="11.45" customHeight="1" x14ac:dyDescent="0.25">
      <c r="A168" s="222" t="s">
        <v>99</v>
      </c>
      <c r="B168" s="222"/>
      <c r="C168" s="72" t="s">
        <v>100</v>
      </c>
      <c r="D168" s="72" t="s">
        <v>100</v>
      </c>
      <c r="E168" s="72" t="s">
        <v>100</v>
      </c>
      <c r="F168" s="72" t="s">
        <v>100</v>
      </c>
      <c r="G168" s="72" t="s">
        <v>100</v>
      </c>
      <c r="H168" s="72" t="s">
        <v>100</v>
      </c>
      <c r="I168" s="72" t="s">
        <v>100</v>
      </c>
      <c r="J168" s="72" t="s">
        <v>100</v>
      </c>
      <c r="K168" s="72" t="s">
        <v>100</v>
      </c>
      <c r="L168" s="72" t="s">
        <v>100</v>
      </c>
      <c r="M168" s="72" t="s">
        <v>100</v>
      </c>
      <c r="N168" s="72" t="s">
        <v>100</v>
      </c>
      <c r="O168" s="72" t="s">
        <v>100</v>
      </c>
      <c r="P168" s="72" t="s">
        <v>100</v>
      </c>
      <c r="Q168" s="72" t="s">
        <v>100</v>
      </c>
      <c r="R168" s="72" t="s">
        <v>100</v>
      </c>
      <c r="S168" s="72" t="s">
        <v>100</v>
      </c>
      <c r="T168" s="72" t="s">
        <v>100</v>
      </c>
      <c r="U168" s="72" t="s">
        <v>100</v>
      </c>
      <c r="V168" s="72" t="s">
        <v>100</v>
      </c>
      <c r="W168" s="72" t="s">
        <v>100</v>
      </c>
      <c r="X168" s="72" t="s">
        <v>100</v>
      </c>
      <c r="Y168" s="72" t="s">
        <v>100</v>
      </c>
      <c r="Z168" s="72" t="s">
        <v>100</v>
      </c>
      <c r="AA168" s="72" t="s">
        <v>100</v>
      </c>
      <c r="AB168" s="72" t="s">
        <v>100</v>
      </c>
      <c r="AC168" s="72" t="s">
        <v>100</v>
      </c>
    </row>
    <row r="169" spans="1:29" ht="11.25" customHeight="1" x14ac:dyDescent="0.25">
      <c r="A169" s="99" t="s">
        <v>37</v>
      </c>
      <c r="B169" s="99" t="s">
        <v>36</v>
      </c>
      <c r="C169" s="75">
        <v>44136</v>
      </c>
      <c r="D169" s="75">
        <v>44166</v>
      </c>
      <c r="E169" s="75">
        <v>44197</v>
      </c>
      <c r="F169" s="75">
        <v>44228</v>
      </c>
      <c r="G169" s="75">
        <v>44256</v>
      </c>
      <c r="H169" s="75">
        <v>44287</v>
      </c>
      <c r="I169" s="75">
        <v>44317</v>
      </c>
      <c r="J169" s="75">
        <v>44348</v>
      </c>
      <c r="K169" s="75">
        <v>44378</v>
      </c>
      <c r="L169" s="75">
        <v>44409</v>
      </c>
      <c r="M169" s="75">
        <v>44440</v>
      </c>
      <c r="N169" s="75">
        <v>44470</v>
      </c>
      <c r="O169" s="75">
        <v>44501</v>
      </c>
      <c r="P169" s="75">
        <v>44531</v>
      </c>
      <c r="Q169" s="75">
        <v>44562</v>
      </c>
      <c r="R169" s="75">
        <v>44593</v>
      </c>
      <c r="S169" s="75">
        <v>44621</v>
      </c>
      <c r="T169" s="75">
        <v>44652</v>
      </c>
      <c r="U169" s="75">
        <v>44682</v>
      </c>
      <c r="V169" s="75">
        <v>44713</v>
      </c>
      <c r="W169" s="75">
        <v>44743</v>
      </c>
      <c r="X169" s="75">
        <v>44774</v>
      </c>
      <c r="Y169" s="75">
        <v>44805</v>
      </c>
      <c r="Z169" s="75">
        <v>44835</v>
      </c>
      <c r="AA169" s="75">
        <v>44866</v>
      </c>
      <c r="AB169" s="75">
        <v>44896</v>
      </c>
      <c r="AC169" s="103">
        <f>AC2</f>
        <v>2022</v>
      </c>
    </row>
    <row r="170" spans="1:29" ht="11.45" customHeight="1" x14ac:dyDescent="0.25">
      <c r="A170" s="49" t="s">
        <v>3</v>
      </c>
      <c r="B170" s="49" t="s">
        <v>3</v>
      </c>
      <c r="C170" s="92">
        <v>1000317.3850000004</v>
      </c>
      <c r="D170" s="92">
        <v>989586.55250000022</v>
      </c>
      <c r="E170" s="92">
        <v>1250009.3874999688</v>
      </c>
      <c r="F170" s="92">
        <v>1076497.1474999993</v>
      </c>
      <c r="G170" s="92">
        <v>1217709.22</v>
      </c>
      <c r="H170" s="92">
        <v>1080610.2524999999</v>
      </c>
      <c r="I170" s="92">
        <v>1083460.9174999872</v>
      </c>
      <c r="J170" s="92">
        <v>1207930.5825000012</v>
      </c>
      <c r="K170" s="92">
        <v>1048909.3000000045</v>
      </c>
      <c r="L170" s="92">
        <v>996805.99249999668</v>
      </c>
      <c r="M170" s="92">
        <v>1048616.8149999997</v>
      </c>
      <c r="N170" s="92">
        <v>1166247.4925000139</v>
      </c>
      <c r="O170" s="92">
        <v>1035857.2725000002</v>
      </c>
      <c r="P170" s="93">
        <v>1279270.7450000122</v>
      </c>
      <c r="Q170" s="93">
        <v>918826.55</v>
      </c>
      <c r="R170" s="93">
        <v>988345.10999999975</v>
      </c>
      <c r="S170" s="93">
        <v>922045.73499999975</v>
      </c>
      <c r="T170" s="93">
        <v>819905.93999999971</v>
      </c>
      <c r="U170" s="93">
        <v>7215</v>
      </c>
      <c r="V170" s="93"/>
      <c r="W170" s="93">
        <v>925</v>
      </c>
      <c r="X170" s="93">
        <v>2585.375</v>
      </c>
      <c r="Y170" s="93">
        <v>2585.375</v>
      </c>
      <c r="Z170" s="93"/>
      <c r="AA170" s="93"/>
      <c r="AB170" s="93"/>
      <c r="AC170" s="91">
        <f t="shared" ref="AC170:AC192" si="48">IF(AC$2=2020,SUM(C170:D170),IF(AC$2=2021,SUM(E170:P170), IF(AC$2=2022,SUM(Q170:AB170))))</f>
        <v>3662434.084999999</v>
      </c>
    </row>
    <row r="171" spans="1:29" ht="11.45" customHeight="1" x14ac:dyDescent="0.25">
      <c r="A171" s="50" t="s">
        <v>2</v>
      </c>
      <c r="B171" s="50"/>
      <c r="C171" s="96">
        <f>C170</f>
        <v>1000317.3850000004</v>
      </c>
      <c r="D171" s="96">
        <f>D170</f>
        <v>989586.55250000022</v>
      </c>
      <c r="E171" s="96">
        <f t="shared" ref="E171:Y171" si="49">E170</f>
        <v>1250009.3874999688</v>
      </c>
      <c r="F171" s="96">
        <f t="shared" si="49"/>
        <v>1076497.1474999993</v>
      </c>
      <c r="G171" s="96">
        <f t="shared" si="49"/>
        <v>1217709.22</v>
      </c>
      <c r="H171" s="96">
        <f t="shared" si="49"/>
        <v>1080610.2524999999</v>
      </c>
      <c r="I171" s="96">
        <f t="shared" si="49"/>
        <v>1083460.9174999872</v>
      </c>
      <c r="J171" s="96">
        <f t="shared" si="49"/>
        <v>1207930.5825000012</v>
      </c>
      <c r="K171" s="96">
        <f t="shared" si="49"/>
        <v>1048909.3000000045</v>
      </c>
      <c r="L171" s="96">
        <f t="shared" si="49"/>
        <v>996805.99249999668</v>
      </c>
      <c r="M171" s="96">
        <f t="shared" si="49"/>
        <v>1048616.8149999997</v>
      </c>
      <c r="N171" s="96">
        <f t="shared" si="49"/>
        <v>1166247.4925000139</v>
      </c>
      <c r="O171" s="96">
        <f t="shared" si="49"/>
        <v>1035857.2725000002</v>
      </c>
      <c r="P171" s="95">
        <f t="shared" si="49"/>
        <v>1279270.7450000122</v>
      </c>
      <c r="Q171" s="95">
        <f t="shared" si="49"/>
        <v>918826.55</v>
      </c>
      <c r="R171" s="95">
        <f t="shared" si="49"/>
        <v>988345.10999999975</v>
      </c>
      <c r="S171" s="95">
        <f t="shared" si="49"/>
        <v>922045.73499999975</v>
      </c>
      <c r="T171" s="95">
        <f t="shared" si="49"/>
        <v>819905.93999999971</v>
      </c>
      <c r="U171" s="95">
        <f t="shared" si="49"/>
        <v>7215</v>
      </c>
      <c r="V171" s="95">
        <f t="shared" si="49"/>
        <v>0</v>
      </c>
      <c r="W171" s="95">
        <f t="shared" si="49"/>
        <v>925</v>
      </c>
      <c r="X171" s="95">
        <f t="shared" si="49"/>
        <v>2585.375</v>
      </c>
      <c r="Y171" s="95">
        <f t="shared" si="49"/>
        <v>2585.375</v>
      </c>
      <c r="Z171" s="95"/>
      <c r="AA171" s="95"/>
      <c r="AB171" s="95"/>
      <c r="AC171" s="91">
        <f t="shared" si="48"/>
        <v>3662434.084999999</v>
      </c>
    </row>
    <row r="172" spans="1:29" ht="11.45" customHeight="1" x14ac:dyDescent="0.25">
      <c r="A172" s="49" t="s">
        <v>6</v>
      </c>
      <c r="B172" s="49" t="s">
        <v>21</v>
      </c>
      <c r="C172" s="92">
        <v>253341463.80872503</v>
      </c>
      <c r="D172" s="92">
        <v>276524864.35989982</v>
      </c>
      <c r="E172" s="92">
        <v>276011147.2319994</v>
      </c>
      <c r="F172" s="92">
        <v>245615463.18835753</v>
      </c>
      <c r="G172" s="92">
        <v>306518028.99337518</v>
      </c>
      <c r="H172" s="92">
        <v>307938812.38296503</v>
      </c>
      <c r="I172" s="92">
        <v>302234660.53060496</v>
      </c>
      <c r="J172" s="92">
        <v>286032061.03327262</v>
      </c>
      <c r="K172" s="92">
        <v>530245283.84100389</v>
      </c>
      <c r="L172" s="92">
        <v>649415682.01322651</v>
      </c>
      <c r="M172" s="92">
        <v>487913176.74925792</v>
      </c>
      <c r="N172" s="92">
        <v>551602443.40971386</v>
      </c>
      <c r="O172" s="92">
        <v>533511248.27508587</v>
      </c>
      <c r="P172" s="93">
        <v>623247472.67647588</v>
      </c>
      <c r="Q172" s="93">
        <v>1578367542.6739295</v>
      </c>
      <c r="R172" s="93">
        <v>1840067470.8952518</v>
      </c>
      <c r="S172" s="93">
        <v>1960003079.1640489</v>
      </c>
      <c r="T172" s="93">
        <v>1683754724.290411</v>
      </c>
      <c r="U172" s="93">
        <v>1789660078.2450182</v>
      </c>
      <c r="V172" s="93">
        <v>1466975445.268584</v>
      </c>
      <c r="W172" s="93">
        <v>1503847764.4518888</v>
      </c>
      <c r="X172" s="93">
        <v>1480971806.0754566</v>
      </c>
      <c r="Y172" s="93">
        <v>1423246198.9516692</v>
      </c>
      <c r="Z172" s="93"/>
      <c r="AA172" s="93"/>
      <c r="AB172" s="93"/>
      <c r="AC172" s="91">
        <f t="shared" si="48"/>
        <v>14726894110.016258</v>
      </c>
    </row>
    <row r="173" spans="1:29" ht="11.45" customHeight="1" x14ac:dyDescent="0.25">
      <c r="A173" s="49" t="s">
        <v>7</v>
      </c>
      <c r="B173" s="49" t="s">
        <v>22</v>
      </c>
      <c r="C173" s="92">
        <v>573810935.42148006</v>
      </c>
      <c r="D173" s="92">
        <v>571507230.30871499</v>
      </c>
      <c r="E173" s="92">
        <v>536674847.63696992</v>
      </c>
      <c r="F173" s="92">
        <v>520125138.79449511</v>
      </c>
      <c r="G173" s="92">
        <v>605470204.05790269</v>
      </c>
      <c r="H173" s="92">
        <v>732235828.70342517</v>
      </c>
      <c r="I173" s="92">
        <v>796495007.72590017</v>
      </c>
      <c r="J173" s="92">
        <v>814521240.3975625</v>
      </c>
      <c r="K173" s="92">
        <v>165746972.0341551</v>
      </c>
      <c r="L173" s="92">
        <v>168352225.18730754</v>
      </c>
      <c r="M173" s="92">
        <v>344567999.84437251</v>
      </c>
      <c r="N173" s="92">
        <v>200868190.03931248</v>
      </c>
      <c r="O173" s="92">
        <v>210582655.19755736</v>
      </c>
      <c r="P173" s="93">
        <v>206124107.82155508</v>
      </c>
      <c r="Q173" s="93">
        <v>216871760.61201993</v>
      </c>
      <c r="R173" s="93">
        <v>259256350.90054742</v>
      </c>
      <c r="S173" s="93">
        <v>286743584.05172247</v>
      </c>
      <c r="T173" s="93">
        <v>296326725.8038094</v>
      </c>
      <c r="U173" s="93">
        <v>300333254.26416266</v>
      </c>
      <c r="V173" s="93">
        <v>273137947.06944263</v>
      </c>
      <c r="W173" s="93">
        <v>265413215.87485987</v>
      </c>
      <c r="X173" s="93">
        <v>340473298.05227983</v>
      </c>
      <c r="Y173" s="93">
        <v>318169076.63986999</v>
      </c>
      <c r="Z173" s="93"/>
      <c r="AA173" s="93"/>
      <c r="AB173" s="93"/>
      <c r="AC173" s="91">
        <f t="shared" si="48"/>
        <v>2556725213.2687144</v>
      </c>
    </row>
    <row r="174" spans="1:29" ht="11.45" customHeight="1" x14ac:dyDescent="0.25">
      <c r="A174" s="49" t="s">
        <v>8</v>
      </c>
      <c r="B174" s="49" t="s">
        <v>23</v>
      </c>
      <c r="C174" s="92">
        <v>345525519.6591444</v>
      </c>
      <c r="D174" s="92">
        <v>406113909.39050674</v>
      </c>
      <c r="E174" s="92">
        <v>412909611.84295958</v>
      </c>
      <c r="F174" s="92">
        <v>339688405.37887919</v>
      </c>
      <c r="G174" s="92">
        <v>275580099.19532859</v>
      </c>
      <c r="H174" s="92">
        <v>294520241.73507106</v>
      </c>
      <c r="I174" s="92">
        <v>429558411.01482987</v>
      </c>
      <c r="J174" s="92">
        <v>338048986.50150955</v>
      </c>
      <c r="K174" s="92">
        <v>800842147.34774995</v>
      </c>
      <c r="L174" s="92">
        <v>832670573.67039979</v>
      </c>
      <c r="M174" s="92">
        <v>822047563.11691284</v>
      </c>
      <c r="N174" s="92">
        <v>795160955.46493781</v>
      </c>
      <c r="O174" s="92">
        <v>939837889.13035047</v>
      </c>
      <c r="P174" s="93">
        <v>894912941.64451277</v>
      </c>
      <c r="Q174" s="93">
        <v>834993382.33613765</v>
      </c>
      <c r="R174" s="93">
        <v>914334416.13669813</v>
      </c>
      <c r="S174" s="93">
        <v>924634747.04514813</v>
      </c>
      <c r="T174" s="93">
        <v>1038949072.5055621</v>
      </c>
      <c r="U174" s="93">
        <v>1037326571.310513</v>
      </c>
      <c r="V174" s="93">
        <v>967282330.43916512</v>
      </c>
      <c r="W174" s="93">
        <v>845411213.68153226</v>
      </c>
      <c r="X174" s="93">
        <v>659634836.34537506</v>
      </c>
      <c r="Y174" s="93">
        <v>706938529.78589022</v>
      </c>
      <c r="Z174" s="93"/>
      <c r="AA174" s="93"/>
      <c r="AB174" s="93"/>
      <c r="AC174" s="91">
        <f t="shared" si="48"/>
        <v>7929505099.5860214</v>
      </c>
    </row>
    <row r="175" spans="1:29" ht="11.45" customHeight="1" x14ac:dyDescent="0.25">
      <c r="A175" s="50" t="s">
        <v>2</v>
      </c>
      <c r="B175" s="50"/>
      <c r="C175" s="96">
        <f>SUM(C172:C174)</f>
        <v>1172677918.8893495</v>
      </c>
      <c r="D175" s="96">
        <f t="shared" ref="D175:Y175" si="50">SUM(D172:D174)</f>
        <v>1254146004.0591216</v>
      </c>
      <c r="E175" s="96">
        <f t="shared" si="50"/>
        <v>1225595606.7119288</v>
      </c>
      <c r="F175" s="96">
        <f t="shared" si="50"/>
        <v>1105429007.361732</v>
      </c>
      <c r="G175" s="96">
        <f t="shared" si="50"/>
        <v>1187568332.2466063</v>
      </c>
      <c r="H175" s="96">
        <f t="shared" si="50"/>
        <v>1334694882.8214612</v>
      </c>
      <c r="I175" s="96">
        <f t="shared" si="50"/>
        <v>1528288079.2713349</v>
      </c>
      <c r="J175" s="96">
        <f t="shared" si="50"/>
        <v>1438602287.9323449</v>
      </c>
      <c r="K175" s="96">
        <f t="shared" si="50"/>
        <v>1496834403.222909</v>
      </c>
      <c r="L175" s="96">
        <f t="shared" si="50"/>
        <v>1650438480.870934</v>
      </c>
      <c r="M175" s="96">
        <f t="shared" si="50"/>
        <v>1654528739.7105432</v>
      </c>
      <c r="N175" s="96">
        <f t="shared" si="50"/>
        <v>1547631588.9139643</v>
      </c>
      <c r="O175" s="96">
        <f t="shared" si="50"/>
        <v>1683931792.6029937</v>
      </c>
      <c r="P175" s="91">
        <f t="shared" si="50"/>
        <v>1724284522.1425438</v>
      </c>
      <c r="Q175" s="91">
        <f t="shared" si="50"/>
        <v>2630232685.622087</v>
      </c>
      <c r="R175" s="91">
        <f t="shared" si="50"/>
        <v>3013658237.9324975</v>
      </c>
      <c r="S175" s="91">
        <f t="shared" si="50"/>
        <v>3171381410.2609196</v>
      </c>
      <c r="T175" s="91">
        <f t="shared" si="50"/>
        <v>3019030522.5997825</v>
      </c>
      <c r="U175" s="91">
        <f t="shared" si="50"/>
        <v>3127319903.819694</v>
      </c>
      <c r="V175" s="91">
        <f t="shared" si="50"/>
        <v>2707395722.7771916</v>
      </c>
      <c r="W175" s="91">
        <f t="shared" si="50"/>
        <v>2614672194.0082808</v>
      </c>
      <c r="X175" s="91">
        <f t="shared" si="50"/>
        <v>2481079940.4731116</v>
      </c>
      <c r="Y175" s="91">
        <f t="shared" si="50"/>
        <v>2448353805.3774295</v>
      </c>
      <c r="Z175" s="91"/>
      <c r="AA175" s="91"/>
      <c r="AB175" s="91"/>
      <c r="AC175" s="91">
        <f t="shared" si="48"/>
        <v>25213124422.870995</v>
      </c>
    </row>
    <row r="176" spans="1:29" ht="11.45" customHeight="1" x14ac:dyDescent="0.25">
      <c r="A176" s="49" t="s">
        <v>9</v>
      </c>
      <c r="B176" s="49" t="s">
        <v>24</v>
      </c>
      <c r="C176" s="92">
        <v>95064140.365242422</v>
      </c>
      <c r="D176" s="92">
        <v>122225975.27205254</v>
      </c>
      <c r="E176" s="92">
        <v>105845866.31048232</v>
      </c>
      <c r="F176" s="92">
        <v>106837274.46742484</v>
      </c>
      <c r="G176" s="92">
        <v>127727607.16949752</v>
      </c>
      <c r="H176" s="92">
        <v>126843613.40443754</v>
      </c>
      <c r="I176" s="92">
        <v>145625362.82900006</v>
      </c>
      <c r="J176" s="92">
        <v>147835501.24305001</v>
      </c>
      <c r="K176" s="92">
        <v>506002134.97461104</v>
      </c>
      <c r="L176" s="92">
        <v>603328770.21979082</v>
      </c>
      <c r="M176" s="92">
        <v>1225994593.2440777</v>
      </c>
      <c r="N176" s="92">
        <v>1334445179.949527</v>
      </c>
      <c r="O176" s="92">
        <v>1354852635.565634</v>
      </c>
      <c r="P176" s="93">
        <v>1448047673.006582</v>
      </c>
      <c r="Q176" s="93">
        <v>1011757824.31942</v>
      </c>
      <c r="R176" s="93">
        <v>996113694.6378727</v>
      </c>
      <c r="S176" s="93">
        <v>1027614152.2006406</v>
      </c>
      <c r="T176" s="93">
        <v>933837145.96835089</v>
      </c>
      <c r="U176" s="93">
        <v>976609163.92517316</v>
      </c>
      <c r="V176" s="93">
        <v>848364770.13642502</v>
      </c>
      <c r="W176" s="93">
        <v>1004785611.7430314</v>
      </c>
      <c r="X176" s="93">
        <v>1084867436.1985292</v>
      </c>
      <c r="Y176" s="93">
        <v>1101059171.62958</v>
      </c>
      <c r="Z176" s="93"/>
      <c r="AA176" s="93"/>
      <c r="AB176" s="93"/>
      <c r="AC176" s="91">
        <f t="shared" si="48"/>
        <v>8985008970.7590237</v>
      </c>
    </row>
    <row r="177" spans="1:29" ht="11.45" customHeight="1" x14ac:dyDescent="0.25">
      <c r="A177" s="49" t="s">
        <v>10</v>
      </c>
      <c r="B177" s="49" t="s">
        <v>25</v>
      </c>
      <c r="C177" s="92">
        <v>80485471.515224949</v>
      </c>
      <c r="D177" s="92">
        <v>85086017.85022001</v>
      </c>
      <c r="E177" s="92">
        <v>77904107.08795248</v>
      </c>
      <c r="F177" s="92">
        <v>88379082.146230027</v>
      </c>
      <c r="G177" s="92">
        <v>84409806.394489974</v>
      </c>
      <c r="H177" s="92">
        <v>100875865.41265249</v>
      </c>
      <c r="I177" s="92">
        <v>98457386.337905034</v>
      </c>
      <c r="J177" s="92">
        <v>85419600.81408</v>
      </c>
      <c r="K177" s="92">
        <v>50246089.424282469</v>
      </c>
      <c r="L177" s="92">
        <v>84732704.721182466</v>
      </c>
      <c r="M177" s="92">
        <v>111812246.49905249</v>
      </c>
      <c r="N177" s="92">
        <v>111382175.27910747</v>
      </c>
      <c r="O177" s="92">
        <v>119392728.12176749</v>
      </c>
      <c r="P177" s="93">
        <v>118590577.98939003</v>
      </c>
      <c r="Q177" s="93">
        <v>29526373.798327509</v>
      </c>
      <c r="R177" s="93">
        <v>32987444.939687509</v>
      </c>
      <c r="S177" s="93">
        <v>45594521.280687511</v>
      </c>
      <c r="T177" s="93">
        <v>34049402.199500002</v>
      </c>
      <c r="U177" s="93">
        <v>40379393.214750007</v>
      </c>
      <c r="V177" s="93">
        <v>35412391.935687497</v>
      </c>
      <c r="W177" s="93">
        <v>48083591.120212495</v>
      </c>
      <c r="X177" s="93">
        <v>58856669.856225014</v>
      </c>
      <c r="Y177" s="93">
        <v>68961770.089387491</v>
      </c>
      <c r="Z177" s="93"/>
      <c r="AA177" s="93"/>
      <c r="AB177" s="93"/>
      <c r="AC177" s="91">
        <f t="shared" si="48"/>
        <v>393851558.43446499</v>
      </c>
    </row>
    <row r="178" spans="1:29" ht="11.45" customHeight="1" x14ac:dyDescent="0.25">
      <c r="A178" s="49" t="s">
        <v>11</v>
      </c>
      <c r="B178" s="49" t="s">
        <v>26</v>
      </c>
      <c r="C178" s="92">
        <v>490775438.44893914</v>
      </c>
      <c r="D178" s="92">
        <v>507312343.82033557</v>
      </c>
      <c r="E178" s="92">
        <v>517182983.06619304</v>
      </c>
      <c r="F178" s="92">
        <v>446008778.41538262</v>
      </c>
      <c r="G178" s="92">
        <v>428878197.15067798</v>
      </c>
      <c r="H178" s="92">
        <v>403921834.9174813</v>
      </c>
      <c r="I178" s="92">
        <v>490822794.24273717</v>
      </c>
      <c r="J178" s="92">
        <v>444976704.26848108</v>
      </c>
      <c r="K178" s="92">
        <v>96151539.73442249</v>
      </c>
      <c r="L178" s="92">
        <v>84051897.952865005</v>
      </c>
      <c r="M178" s="92">
        <v>36738984.398359999</v>
      </c>
      <c r="N178" s="92">
        <v>33485053.721779995</v>
      </c>
      <c r="O178" s="92">
        <v>43162188.705899991</v>
      </c>
      <c r="P178" s="93">
        <v>29081634.537125006</v>
      </c>
      <c r="Q178" s="93">
        <v>22553964.598675001</v>
      </c>
      <c r="R178" s="93">
        <v>24473728.265082505</v>
      </c>
      <c r="S178" s="93">
        <v>28601666.681632496</v>
      </c>
      <c r="T178" s="93">
        <v>20119629.521265</v>
      </c>
      <c r="U178" s="93">
        <v>23654962.151152499</v>
      </c>
      <c r="V178" s="93">
        <v>22421754.979155004</v>
      </c>
      <c r="W178" s="93">
        <v>38586073.073895</v>
      </c>
      <c r="X178" s="93">
        <v>26631174.401840001</v>
      </c>
      <c r="Y178" s="93">
        <v>33622333.253257506</v>
      </c>
      <c r="Z178" s="93"/>
      <c r="AA178" s="93"/>
      <c r="AB178" s="93"/>
      <c r="AC178" s="91">
        <f t="shared" si="48"/>
        <v>240665286.92595503</v>
      </c>
    </row>
    <row r="179" spans="1:29" ht="11.45" customHeight="1" x14ac:dyDescent="0.25">
      <c r="A179" s="50" t="s">
        <v>2</v>
      </c>
      <c r="B179" s="50"/>
      <c r="C179" s="96">
        <f>SUM(C176:C178)</f>
        <v>666325050.3294065</v>
      </c>
      <c r="D179" s="96">
        <f t="shared" ref="D179:Y179" si="51">SUM(D176:D178)</f>
        <v>714624336.94260812</v>
      </c>
      <c r="E179" s="96">
        <f t="shared" si="51"/>
        <v>700932956.46462786</v>
      </c>
      <c r="F179" s="96">
        <f t="shared" si="51"/>
        <v>641225135.02903748</v>
      </c>
      <c r="G179" s="96">
        <f t="shared" si="51"/>
        <v>641015610.71466541</v>
      </c>
      <c r="H179" s="96">
        <f t="shared" si="51"/>
        <v>631641313.73457134</v>
      </c>
      <c r="I179" s="96">
        <f t="shared" si="51"/>
        <v>734905543.40964222</v>
      </c>
      <c r="J179" s="96">
        <f t="shared" si="51"/>
        <v>678231806.32561111</v>
      </c>
      <c r="K179" s="96">
        <f t="shared" si="51"/>
        <v>652399764.13331592</v>
      </c>
      <c r="L179" s="96">
        <f t="shared" si="51"/>
        <v>772113372.89383829</v>
      </c>
      <c r="M179" s="96">
        <f t="shared" si="51"/>
        <v>1374545824.1414902</v>
      </c>
      <c r="N179" s="96">
        <f t="shared" si="51"/>
        <v>1479312408.9504147</v>
      </c>
      <c r="O179" s="96">
        <f t="shared" si="51"/>
        <v>1517407552.3933015</v>
      </c>
      <c r="P179" s="91">
        <f t="shared" si="51"/>
        <v>1595719885.5330973</v>
      </c>
      <c r="Q179" s="91">
        <f t="shared" si="51"/>
        <v>1063838162.7164226</v>
      </c>
      <c r="R179" s="91">
        <f t="shared" si="51"/>
        <v>1053574867.8426427</v>
      </c>
      <c r="S179" s="91">
        <f t="shared" si="51"/>
        <v>1101810340.1629605</v>
      </c>
      <c r="T179" s="91">
        <f t="shared" si="51"/>
        <v>988006177.68911588</v>
      </c>
      <c r="U179" s="91">
        <f t="shared" si="51"/>
        <v>1040643519.2910757</v>
      </c>
      <c r="V179" s="91">
        <f t="shared" si="51"/>
        <v>906198917.05126762</v>
      </c>
      <c r="W179" s="91">
        <f t="shared" si="51"/>
        <v>1091455275.9371388</v>
      </c>
      <c r="X179" s="91">
        <f t="shared" si="51"/>
        <v>1170355280.4565942</v>
      </c>
      <c r="Y179" s="91">
        <f t="shared" si="51"/>
        <v>1203643274.972225</v>
      </c>
      <c r="Z179" s="91"/>
      <c r="AA179" s="91"/>
      <c r="AB179" s="91"/>
      <c r="AC179" s="91">
        <f t="shared" si="48"/>
        <v>9619525816.119442</v>
      </c>
    </row>
    <row r="180" spans="1:29" ht="11.45" customHeight="1" x14ac:dyDescent="0.25">
      <c r="A180" s="49" t="s">
        <v>12</v>
      </c>
      <c r="B180" s="49" t="s">
        <v>27</v>
      </c>
      <c r="C180" s="92">
        <v>58560828.433414996</v>
      </c>
      <c r="D180" s="92">
        <v>66367613.482099958</v>
      </c>
      <c r="E180" s="92">
        <v>63694390.274262473</v>
      </c>
      <c r="F180" s="92">
        <v>63232292.442802519</v>
      </c>
      <c r="G180" s="92">
        <v>70382729.727552474</v>
      </c>
      <c r="H180" s="92">
        <v>75534398.07432498</v>
      </c>
      <c r="I180" s="92">
        <v>79744853.780799985</v>
      </c>
      <c r="J180" s="92">
        <v>67586530.681337491</v>
      </c>
      <c r="K180" s="92">
        <v>297622627.23555964</v>
      </c>
      <c r="L180" s="92">
        <v>410698516.03423297</v>
      </c>
      <c r="M180" s="92">
        <v>867352944.09474647</v>
      </c>
      <c r="N180" s="92">
        <v>911385255.64908576</v>
      </c>
      <c r="O180" s="92">
        <v>916367066.17398298</v>
      </c>
      <c r="P180" s="93">
        <v>901219353.86847377</v>
      </c>
      <c r="Q180" s="93">
        <v>765692113.77135003</v>
      </c>
      <c r="R180" s="93">
        <v>715962777.77609491</v>
      </c>
      <c r="S180" s="93">
        <v>697183910.13867188</v>
      </c>
      <c r="T180" s="93">
        <v>736423197.31244314</v>
      </c>
      <c r="U180" s="93">
        <v>597730644.73172677</v>
      </c>
      <c r="V180" s="93">
        <v>555516519.37837589</v>
      </c>
      <c r="W180" s="93">
        <v>677604668.61761069</v>
      </c>
      <c r="X180" s="93">
        <v>701922881.15984702</v>
      </c>
      <c r="Y180" s="93">
        <v>899892963.75318909</v>
      </c>
      <c r="Z180" s="93"/>
      <c r="AA180" s="93"/>
      <c r="AB180" s="93"/>
      <c r="AC180" s="91">
        <f t="shared" si="48"/>
        <v>6347929676.6393099</v>
      </c>
    </row>
    <row r="181" spans="1:29" ht="11.45" customHeight="1" x14ac:dyDescent="0.25">
      <c r="A181" s="49" t="s">
        <v>13</v>
      </c>
      <c r="B181" s="49" t="s">
        <v>28</v>
      </c>
      <c r="C181" s="92">
        <v>42014934.095857494</v>
      </c>
      <c r="D181" s="92">
        <v>61445954.873497508</v>
      </c>
      <c r="E181" s="92">
        <v>46343994.887042515</v>
      </c>
      <c r="F181" s="92">
        <v>39226765.917310007</v>
      </c>
      <c r="G181" s="92">
        <v>43950620.121467501</v>
      </c>
      <c r="H181" s="92">
        <v>51656702.346464999</v>
      </c>
      <c r="I181" s="92">
        <v>49154116.092809997</v>
      </c>
      <c r="J181" s="92">
        <v>40779327.062512502</v>
      </c>
      <c r="K181" s="92">
        <v>43428331.349162504</v>
      </c>
      <c r="L181" s="92">
        <v>46018079.82593751</v>
      </c>
      <c r="M181" s="92">
        <v>35285516.740662515</v>
      </c>
      <c r="N181" s="92">
        <v>34397153.614337504</v>
      </c>
      <c r="O181" s="92">
        <v>33720134.361287497</v>
      </c>
      <c r="P181" s="93">
        <v>41226727.180749997</v>
      </c>
      <c r="Q181" s="93">
        <v>24735467.406624999</v>
      </c>
      <c r="R181" s="93">
        <v>19728078.661474999</v>
      </c>
      <c r="S181" s="93">
        <v>15081108.645149993</v>
      </c>
      <c r="T181" s="93">
        <v>17512432.578662496</v>
      </c>
      <c r="U181" s="93">
        <v>11954677.842550004</v>
      </c>
      <c r="V181" s="93">
        <v>11981868.452499997</v>
      </c>
      <c r="W181" s="93">
        <v>20411539.010592498</v>
      </c>
      <c r="X181" s="93">
        <v>35177081.774450004</v>
      </c>
      <c r="Y181" s="93">
        <v>40558665.524470009</v>
      </c>
      <c r="Z181" s="93"/>
      <c r="AA181" s="93"/>
      <c r="AB181" s="93"/>
      <c r="AC181" s="91">
        <f t="shared" si="48"/>
        <v>197140919.89647499</v>
      </c>
    </row>
    <row r="182" spans="1:29" ht="11.45" customHeight="1" x14ac:dyDescent="0.25">
      <c r="A182" s="49" t="s">
        <v>14</v>
      </c>
      <c r="B182" s="49" t="s">
        <v>29</v>
      </c>
      <c r="C182" s="92">
        <v>237958659.73253849</v>
      </c>
      <c r="D182" s="92">
        <v>256869237.71484849</v>
      </c>
      <c r="E182" s="92">
        <v>271797988.02697045</v>
      </c>
      <c r="F182" s="92">
        <v>241288994.9847807</v>
      </c>
      <c r="G182" s="92">
        <v>220314302.75902465</v>
      </c>
      <c r="H182" s="92">
        <v>262704845.18598571</v>
      </c>
      <c r="I182" s="92">
        <v>328528541.03745437</v>
      </c>
      <c r="J182" s="92">
        <v>257011022.63798755</v>
      </c>
      <c r="K182" s="92">
        <v>25638877.925217502</v>
      </c>
      <c r="L182" s="92">
        <v>30757666.304592494</v>
      </c>
      <c r="M182" s="92">
        <v>63779665.700697504</v>
      </c>
      <c r="N182" s="92">
        <v>67716242.29257001</v>
      </c>
      <c r="O182" s="92">
        <v>66721887.007742494</v>
      </c>
      <c r="P182" s="93">
        <v>70498457.766447499</v>
      </c>
      <c r="Q182" s="93">
        <v>58366767.713760003</v>
      </c>
      <c r="R182" s="93">
        <v>57920413.833884999</v>
      </c>
      <c r="S182" s="93">
        <v>59702483.768244997</v>
      </c>
      <c r="T182" s="93">
        <v>50436276.721699998</v>
      </c>
      <c r="U182" s="93">
        <v>50542801.593622506</v>
      </c>
      <c r="V182" s="93">
        <v>50061429.849997506</v>
      </c>
      <c r="W182" s="93">
        <v>52403804.2085125</v>
      </c>
      <c r="X182" s="93">
        <v>51405651.1893875</v>
      </c>
      <c r="Y182" s="93">
        <v>48561884.997747496</v>
      </c>
      <c r="Z182" s="93"/>
      <c r="AA182" s="93"/>
      <c r="AB182" s="93"/>
      <c r="AC182" s="91">
        <f t="shared" si="48"/>
        <v>479401513.87685752</v>
      </c>
    </row>
    <row r="183" spans="1:29" ht="11.45" customHeight="1" x14ac:dyDescent="0.25">
      <c r="A183" s="50" t="s">
        <v>2</v>
      </c>
      <c r="B183" s="50"/>
      <c r="C183" s="96">
        <f>SUM(C180:C182)</f>
        <v>338534422.26181102</v>
      </c>
      <c r="D183" s="96">
        <f t="shared" ref="D183:Y183" si="52">SUM(D180:D182)</f>
        <v>384682806.07044595</v>
      </c>
      <c r="E183" s="96">
        <f t="shared" si="52"/>
        <v>381836373.18827546</v>
      </c>
      <c r="F183" s="96">
        <f t="shared" si="52"/>
        <v>343748053.34489322</v>
      </c>
      <c r="G183" s="96">
        <f t="shared" si="52"/>
        <v>334647652.60804462</v>
      </c>
      <c r="H183" s="96">
        <f t="shared" si="52"/>
        <v>389895945.6067757</v>
      </c>
      <c r="I183" s="96">
        <f t="shared" si="52"/>
        <v>457427510.91106439</v>
      </c>
      <c r="J183" s="96">
        <f t="shared" si="52"/>
        <v>365376880.38183755</v>
      </c>
      <c r="K183" s="96">
        <f t="shared" si="52"/>
        <v>366689836.50993967</v>
      </c>
      <c r="L183" s="96">
        <f t="shared" si="52"/>
        <v>487474262.16476297</v>
      </c>
      <c r="M183" s="96">
        <f t="shared" si="52"/>
        <v>966418126.53610647</v>
      </c>
      <c r="N183" s="96">
        <f t="shared" si="52"/>
        <v>1013498651.5559932</v>
      </c>
      <c r="O183" s="96">
        <f t="shared" si="52"/>
        <v>1016809087.543013</v>
      </c>
      <c r="P183" s="91">
        <f t="shared" si="52"/>
        <v>1012944538.8156713</v>
      </c>
      <c r="Q183" s="91">
        <f t="shared" si="52"/>
        <v>848794348.89173508</v>
      </c>
      <c r="R183" s="91">
        <f t="shared" si="52"/>
        <v>793611270.27145481</v>
      </c>
      <c r="S183" s="91">
        <f t="shared" si="52"/>
        <v>771967502.5520668</v>
      </c>
      <c r="T183" s="91">
        <f t="shared" si="52"/>
        <v>804371906.6128056</v>
      </c>
      <c r="U183" s="91">
        <f t="shared" si="52"/>
        <v>660228124.16789937</v>
      </c>
      <c r="V183" s="91">
        <f t="shared" si="52"/>
        <v>617559817.68087339</v>
      </c>
      <c r="W183" s="91">
        <f t="shared" si="52"/>
        <v>750420011.8367157</v>
      </c>
      <c r="X183" s="91">
        <f t="shared" si="52"/>
        <v>788505614.12368464</v>
      </c>
      <c r="Y183" s="91">
        <f t="shared" si="52"/>
        <v>989013514.2754066</v>
      </c>
      <c r="Z183" s="91"/>
      <c r="AA183" s="91"/>
      <c r="AB183" s="91"/>
      <c r="AC183" s="91">
        <f t="shared" si="48"/>
        <v>7024472110.4126415</v>
      </c>
    </row>
    <row r="184" spans="1:29" ht="11.45" customHeight="1" x14ac:dyDescent="0.25">
      <c r="A184" s="49" t="s">
        <v>15</v>
      </c>
      <c r="B184" s="49" t="s">
        <v>30</v>
      </c>
      <c r="C184" s="92">
        <v>86525578.927954867</v>
      </c>
      <c r="D184" s="92">
        <v>98208828.804985046</v>
      </c>
      <c r="E184" s="92">
        <v>86933148.008674785</v>
      </c>
      <c r="F184" s="92">
        <v>94603413.691530049</v>
      </c>
      <c r="G184" s="92">
        <v>115312161.15209244</v>
      </c>
      <c r="H184" s="92">
        <v>119752341.3900075</v>
      </c>
      <c r="I184" s="92">
        <v>150343169.77267504</v>
      </c>
      <c r="J184" s="92">
        <v>152510193.80713251</v>
      </c>
      <c r="K184" s="92">
        <v>579374073.78402138</v>
      </c>
      <c r="L184" s="92">
        <v>604080781.91907573</v>
      </c>
      <c r="M184" s="92">
        <v>163851269.56358317</v>
      </c>
      <c r="N184" s="92">
        <v>198764096.27023551</v>
      </c>
      <c r="O184" s="92">
        <v>198287091.55935675</v>
      </c>
      <c r="P184" s="93">
        <v>203645321.48516122</v>
      </c>
      <c r="Q184" s="93">
        <v>456974799.34810883</v>
      </c>
      <c r="R184" s="93">
        <v>233167795.85568514</v>
      </c>
      <c r="S184" s="93">
        <v>262122234.51634014</v>
      </c>
      <c r="T184" s="93">
        <v>267947837.97561461</v>
      </c>
      <c r="U184" s="93">
        <v>220675199.15282178</v>
      </c>
      <c r="V184" s="93">
        <v>185448440.43381363</v>
      </c>
      <c r="W184" s="93">
        <v>264277521.47824949</v>
      </c>
      <c r="X184" s="93">
        <v>238277975.05105197</v>
      </c>
      <c r="Y184" s="93">
        <v>320879593.4298715</v>
      </c>
      <c r="Z184" s="93"/>
      <c r="AA184" s="93"/>
      <c r="AB184" s="93"/>
      <c r="AC184" s="91">
        <f t="shared" si="48"/>
        <v>2449771397.2415571</v>
      </c>
    </row>
    <row r="185" spans="1:29" ht="11.45" customHeight="1" x14ac:dyDescent="0.25">
      <c r="A185" s="49" t="s">
        <v>16</v>
      </c>
      <c r="B185" s="49" t="s">
        <v>31</v>
      </c>
      <c r="C185" s="92">
        <v>32003289.741137505</v>
      </c>
      <c r="D185" s="92">
        <v>42446970.006829999</v>
      </c>
      <c r="E185" s="92">
        <v>28437921.257724997</v>
      </c>
      <c r="F185" s="92">
        <v>36943715.990165003</v>
      </c>
      <c r="G185" s="92">
        <v>37586630.247719988</v>
      </c>
      <c r="H185" s="92">
        <v>35085584.180484995</v>
      </c>
      <c r="I185" s="92">
        <v>51549143.422037497</v>
      </c>
      <c r="J185" s="92">
        <v>43572001.4380375</v>
      </c>
      <c r="K185" s="92">
        <v>54701902.74189502</v>
      </c>
      <c r="L185" s="92">
        <v>23822838.270969991</v>
      </c>
      <c r="M185" s="92">
        <v>6948137.2559850011</v>
      </c>
      <c r="N185" s="92">
        <v>7357695.9438099992</v>
      </c>
      <c r="O185" s="92">
        <v>13442379.565524999</v>
      </c>
      <c r="P185" s="93">
        <v>7768087.6611975003</v>
      </c>
      <c r="Q185" s="93">
        <v>19249483.027295005</v>
      </c>
      <c r="R185" s="93">
        <v>9233820.3486249987</v>
      </c>
      <c r="S185" s="93">
        <v>18043693.892037503</v>
      </c>
      <c r="T185" s="93">
        <v>10788644.356015</v>
      </c>
      <c r="U185" s="93">
        <v>14595889.622655001</v>
      </c>
      <c r="V185" s="93">
        <v>12279331.389672501</v>
      </c>
      <c r="W185" s="93">
        <v>22030490.334900003</v>
      </c>
      <c r="X185" s="93">
        <v>27923963.199699987</v>
      </c>
      <c r="Y185" s="93">
        <v>36085998.327699997</v>
      </c>
      <c r="Z185" s="93"/>
      <c r="AA185" s="93"/>
      <c r="AB185" s="93"/>
      <c r="AC185" s="91">
        <f t="shared" si="48"/>
        <v>170231314.49860001</v>
      </c>
    </row>
    <row r="186" spans="1:29" ht="11.45" customHeight="1" x14ac:dyDescent="0.25">
      <c r="A186" s="49" t="s">
        <v>17</v>
      </c>
      <c r="B186" s="49" t="s">
        <v>32</v>
      </c>
      <c r="C186" s="92">
        <v>378243530.38750094</v>
      </c>
      <c r="D186" s="92">
        <v>363659083.80471075</v>
      </c>
      <c r="E186" s="92">
        <v>376152778.4597584</v>
      </c>
      <c r="F186" s="92">
        <v>386286549.35887522</v>
      </c>
      <c r="G186" s="92">
        <v>354077719.11538678</v>
      </c>
      <c r="H186" s="92">
        <v>363164847.9196744</v>
      </c>
      <c r="I186" s="92">
        <v>510617811.00153577</v>
      </c>
      <c r="J186" s="92">
        <v>408547263.10617971</v>
      </c>
      <c r="K186" s="92">
        <v>18671007.906377506</v>
      </c>
      <c r="L186" s="92">
        <v>17917709.577832501</v>
      </c>
      <c r="M186" s="92">
        <v>15195886.489357499</v>
      </c>
      <c r="N186" s="92">
        <v>7219889.3685149997</v>
      </c>
      <c r="O186" s="92">
        <v>7904193.4768249989</v>
      </c>
      <c r="P186" s="93">
        <v>6326337.6124024997</v>
      </c>
      <c r="Q186" s="93">
        <v>34751235.4600925</v>
      </c>
      <c r="R186" s="93">
        <v>9387684.7551074997</v>
      </c>
      <c r="S186" s="93">
        <v>13274561.313060001</v>
      </c>
      <c r="T186" s="93">
        <v>14494483.325090002</v>
      </c>
      <c r="U186" s="93">
        <v>9613627.970167499</v>
      </c>
      <c r="V186" s="93">
        <v>11535686.04709</v>
      </c>
      <c r="W186" s="93">
        <v>11804019.9901</v>
      </c>
      <c r="X186" s="93">
        <v>11299621.112399997</v>
      </c>
      <c r="Y186" s="93">
        <v>13176667.065300003</v>
      </c>
      <c r="Z186" s="93"/>
      <c r="AA186" s="93"/>
      <c r="AB186" s="93"/>
      <c r="AC186" s="91">
        <f t="shared" si="48"/>
        <v>129337587.03840749</v>
      </c>
    </row>
    <row r="187" spans="1:29" ht="11.45" customHeight="1" x14ac:dyDescent="0.25">
      <c r="A187" s="50" t="s">
        <v>2</v>
      </c>
      <c r="B187" s="50"/>
      <c r="C187" s="96">
        <f>SUM(C184:C186)</f>
        <v>496772399.0565933</v>
      </c>
      <c r="D187" s="96">
        <f t="shared" ref="D187:Y187" si="53">SUM(D184:D186)</f>
        <v>504314882.61652577</v>
      </c>
      <c r="E187" s="96">
        <f t="shared" si="53"/>
        <v>491523847.7261582</v>
      </c>
      <c r="F187" s="96">
        <f t="shared" si="53"/>
        <v>517833679.04057026</v>
      </c>
      <c r="G187" s="96">
        <f t="shared" si="53"/>
        <v>506976510.51519918</v>
      </c>
      <c r="H187" s="96">
        <f t="shared" si="53"/>
        <v>518002773.4901669</v>
      </c>
      <c r="I187" s="96">
        <f t="shared" si="53"/>
        <v>712510124.19624829</v>
      </c>
      <c r="J187" s="96">
        <f t="shared" si="53"/>
        <v>604629458.35134971</v>
      </c>
      <c r="K187" s="96">
        <f t="shared" si="53"/>
        <v>652746984.43229389</v>
      </c>
      <c r="L187" s="96">
        <f t="shared" si="53"/>
        <v>645821329.76787817</v>
      </c>
      <c r="M187" s="96">
        <f t="shared" si="53"/>
        <v>185995293.30892566</v>
      </c>
      <c r="N187" s="96">
        <f t="shared" si="53"/>
        <v>213341681.58256048</v>
      </c>
      <c r="O187" s="96">
        <f t="shared" si="53"/>
        <v>219633664.60170674</v>
      </c>
      <c r="P187" s="91">
        <f t="shared" si="53"/>
        <v>217739746.75876123</v>
      </c>
      <c r="Q187" s="91">
        <f t="shared" si="53"/>
        <v>510975517.83549631</v>
      </c>
      <c r="R187" s="91">
        <f t="shared" si="53"/>
        <v>251789300.95941764</v>
      </c>
      <c r="S187" s="91">
        <f t="shared" si="53"/>
        <v>293440489.72143763</v>
      </c>
      <c r="T187" s="91">
        <f t="shared" si="53"/>
        <v>293230965.65671962</v>
      </c>
      <c r="U187" s="91">
        <f t="shared" si="53"/>
        <v>244884716.74564427</v>
      </c>
      <c r="V187" s="91">
        <f t="shared" si="53"/>
        <v>209263457.87057611</v>
      </c>
      <c r="W187" s="91">
        <f t="shared" si="53"/>
        <v>298112031.80324954</v>
      </c>
      <c r="X187" s="91">
        <f t="shared" si="53"/>
        <v>277501559.36315197</v>
      </c>
      <c r="Y187" s="91">
        <f t="shared" si="53"/>
        <v>370142258.82287151</v>
      </c>
      <c r="Z187" s="91"/>
      <c r="AA187" s="91"/>
      <c r="AB187" s="91"/>
      <c r="AC187" s="91">
        <f t="shared" si="48"/>
        <v>2749340298.7785649</v>
      </c>
    </row>
    <row r="188" spans="1:29" ht="11.45" customHeight="1" x14ac:dyDescent="0.25">
      <c r="A188" s="49" t="s">
        <v>18</v>
      </c>
      <c r="B188" s="49" t="s">
        <v>33</v>
      </c>
      <c r="C188" s="92">
        <v>27183257.507302485</v>
      </c>
      <c r="D188" s="92">
        <v>26244515.159702506</v>
      </c>
      <c r="E188" s="92">
        <v>25335946.727612503</v>
      </c>
      <c r="F188" s="92">
        <v>25948869.103460006</v>
      </c>
      <c r="G188" s="92">
        <v>30884111.934150007</v>
      </c>
      <c r="H188" s="92">
        <v>31303438.665727507</v>
      </c>
      <c r="I188" s="92">
        <v>38943063.35941001</v>
      </c>
      <c r="J188" s="92">
        <v>38520440.473767512</v>
      </c>
      <c r="K188" s="92">
        <v>366163079.09527981</v>
      </c>
      <c r="L188" s="92">
        <v>371105855.82084912</v>
      </c>
      <c r="M188" s="92">
        <v>61703326.142279074</v>
      </c>
      <c r="N188" s="92">
        <v>58441019.303855628</v>
      </c>
      <c r="O188" s="92">
        <v>67579536.976762995</v>
      </c>
      <c r="P188" s="93">
        <v>78439921.722147271</v>
      </c>
      <c r="Q188" s="93">
        <v>85365294.107678235</v>
      </c>
      <c r="R188" s="93">
        <v>89424492.834531456</v>
      </c>
      <c r="S188" s="93">
        <v>90047758.523664385</v>
      </c>
      <c r="T188" s="93">
        <v>53250032.224816881</v>
      </c>
      <c r="U188" s="93">
        <v>48022125.127827823</v>
      </c>
      <c r="V188" s="93">
        <v>35160147.511867858</v>
      </c>
      <c r="W188" s="93">
        <v>30391121.216501161</v>
      </c>
      <c r="X188" s="93">
        <v>27703311.60087667</v>
      </c>
      <c r="Y188" s="93">
        <v>26663037.841873236</v>
      </c>
      <c r="Z188" s="93"/>
      <c r="AA188" s="93"/>
      <c r="AB188" s="93"/>
      <c r="AC188" s="91">
        <f t="shared" si="48"/>
        <v>486027320.98963773</v>
      </c>
    </row>
    <row r="189" spans="1:29" ht="11.45" customHeight="1" x14ac:dyDescent="0.25">
      <c r="A189" s="49" t="s">
        <v>19</v>
      </c>
      <c r="B189" s="49" t="s">
        <v>34</v>
      </c>
      <c r="C189" s="92">
        <v>12388528.705827497</v>
      </c>
      <c r="D189" s="92">
        <v>15586732.635677503</v>
      </c>
      <c r="E189" s="92">
        <v>11118644.920397501</v>
      </c>
      <c r="F189" s="92">
        <v>17273246.672420003</v>
      </c>
      <c r="G189" s="92">
        <v>14871629.762425002</v>
      </c>
      <c r="H189" s="92">
        <v>13838869.723479999</v>
      </c>
      <c r="I189" s="92">
        <v>16471756.590165002</v>
      </c>
      <c r="J189" s="92">
        <v>16422503.699025</v>
      </c>
      <c r="K189" s="92">
        <v>27989477.465409972</v>
      </c>
      <c r="L189" s="92">
        <v>23724399.567192506</v>
      </c>
      <c r="M189" s="92">
        <v>3828082.9324674997</v>
      </c>
      <c r="N189" s="92">
        <v>4902854.4422399998</v>
      </c>
      <c r="O189" s="92">
        <v>6117467.0161525002</v>
      </c>
      <c r="P189" s="93">
        <v>7069864.4537899997</v>
      </c>
      <c r="Q189" s="93">
        <v>4812769.4819124984</v>
      </c>
      <c r="R189" s="93">
        <v>3835875.6348349992</v>
      </c>
      <c r="S189" s="93">
        <v>3671990.5959599987</v>
      </c>
      <c r="T189" s="93">
        <v>3513787.4534825003</v>
      </c>
      <c r="U189" s="93">
        <v>2588338.5972325001</v>
      </c>
      <c r="V189" s="93">
        <v>1861118.5978649997</v>
      </c>
      <c r="W189" s="93">
        <v>655943.7343875001</v>
      </c>
      <c r="X189" s="93">
        <v>649569.65216499998</v>
      </c>
      <c r="Y189" s="93">
        <v>582798.32847499999</v>
      </c>
      <c r="Z189" s="93"/>
      <c r="AA189" s="93"/>
      <c r="AB189" s="93"/>
      <c r="AC189" s="91">
        <f t="shared" si="48"/>
        <v>22172192.076314993</v>
      </c>
    </row>
    <row r="190" spans="1:29" ht="11.45" customHeight="1" x14ac:dyDescent="0.25">
      <c r="A190" s="49" t="s">
        <v>20</v>
      </c>
      <c r="B190" s="49" t="s">
        <v>35</v>
      </c>
      <c r="C190" s="92">
        <v>243541037.99517784</v>
      </c>
      <c r="D190" s="92">
        <v>263048515.40164575</v>
      </c>
      <c r="E190" s="92">
        <v>255958907.7690292</v>
      </c>
      <c r="F190" s="92">
        <v>254818395.52459008</v>
      </c>
      <c r="G190" s="92">
        <v>294891313.92744237</v>
      </c>
      <c r="H190" s="92">
        <v>284852465.19599771</v>
      </c>
      <c r="I190" s="92">
        <v>393964027.87873483</v>
      </c>
      <c r="J190" s="92">
        <v>350599572.01329172</v>
      </c>
      <c r="K190" s="92">
        <v>9612581.0649724994</v>
      </c>
      <c r="L190" s="92">
        <v>14947432.1198375</v>
      </c>
      <c r="M190" s="92">
        <v>734431.62950000004</v>
      </c>
      <c r="N190" s="92">
        <v>435435.47013999999</v>
      </c>
      <c r="O190" s="92">
        <v>413424.2336875</v>
      </c>
      <c r="P190" s="93">
        <v>351212.25562499999</v>
      </c>
      <c r="Q190" s="93">
        <v>679450.96843749995</v>
      </c>
      <c r="R190" s="93">
        <v>1040582.9818749999</v>
      </c>
      <c r="S190" s="93">
        <v>960292.98187499994</v>
      </c>
      <c r="T190" s="93">
        <v>864782.45374999999</v>
      </c>
      <c r="U190" s="93">
        <v>892158.46468749992</v>
      </c>
      <c r="V190" s="93">
        <v>351243.62589000002</v>
      </c>
      <c r="W190" s="93">
        <v>248603.07400000002</v>
      </c>
      <c r="X190" s="93">
        <v>16180.470000000001</v>
      </c>
      <c r="Y190" s="93">
        <v>17960.3217</v>
      </c>
      <c r="Z190" s="93"/>
      <c r="AA190" s="93"/>
      <c r="AB190" s="93"/>
      <c r="AC190" s="91">
        <f t="shared" si="48"/>
        <v>5071255.3422149997</v>
      </c>
    </row>
    <row r="191" spans="1:29" ht="11.45" customHeight="1" x14ac:dyDescent="0.25">
      <c r="A191" s="50" t="s">
        <v>2</v>
      </c>
      <c r="B191" s="50"/>
      <c r="C191" s="91">
        <f>SUM(C188:C190)</f>
        <v>283112824.2083078</v>
      </c>
      <c r="D191" s="91">
        <f t="shared" ref="D191:Y191" si="54">SUM(D188:D190)</f>
        <v>304879763.19702578</v>
      </c>
      <c r="E191" s="91">
        <f t="shared" si="54"/>
        <v>292413499.41703922</v>
      </c>
      <c r="F191" s="91">
        <f t="shared" si="54"/>
        <v>298040511.30047011</v>
      </c>
      <c r="G191" s="91">
        <f t="shared" si="54"/>
        <v>340647055.62401736</v>
      </c>
      <c r="H191" s="91">
        <f t="shared" si="54"/>
        <v>329994773.5852052</v>
      </c>
      <c r="I191" s="91">
        <f t="shared" si="54"/>
        <v>449378847.82830983</v>
      </c>
      <c r="J191" s="91">
        <f t="shared" si="54"/>
        <v>405542516.18608421</v>
      </c>
      <c r="K191" s="91">
        <f t="shared" si="54"/>
        <v>403765137.62566233</v>
      </c>
      <c r="L191" s="91">
        <f t="shared" si="54"/>
        <v>409777687.50787914</v>
      </c>
      <c r="M191" s="91">
        <f t="shared" si="54"/>
        <v>66265840.704246573</v>
      </c>
      <c r="N191" s="91">
        <f t="shared" si="54"/>
        <v>63779309.21623563</v>
      </c>
      <c r="O191" s="96">
        <f t="shared" si="54"/>
        <v>74110428.226603001</v>
      </c>
      <c r="P191" s="91">
        <f t="shared" si="54"/>
        <v>85860998.43156226</v>
      </c>
      <c r="Q191" s="91">
        <f t="shared" si="54"/>
        <v>90857514.558028221</v>
      </c>
      <c r="R191" s="91">
        <f t="shared" si="54"/>
        <v>94300951.451241463</v>
      </c>
      <c r="S191" s="91">
        <f t="shared" si="54"/>
        <v>94680042.101499379</v>
      </c>
      <c r="T191" s="91">
        <f t="shared" si="54"/>
        <v>57628602.132049382</v>
      </c>
      <c r="U191" s="91">
        <f t="shared" si="54"/>
        <v>51502622.189747818</v>
      </c>
      <c r="V191" s="91">
        <f t="shared" si="54"/>
        <v>37372509.73562286</v>
      </c>
      <c r="W191" s="91">
        <f t="shared" si="54"/>
        <v>31295668.024888661</v>
      </c>
      <c r="X191" s="91">
        <f t="shared" si="54"/>
        <v>28369061.723041669</v>
      </c>
      <c r="Y191" s="91">
        <f t="shared" si="54"/>
        <v>27263796.492048234</v>
      </c>
      <c r="Z191" s="91"/>
      <c r="AA191" s="91"/>
      <c r="AB191" s="91"/>
      <c r="AC191" s="91">
        <f t="shared" si="48"/>
        <v>513270768.4081676</v>
      </c>
    </row>
    <row r="192" spans="1:29" ht="11.45" customHeight="1" x14ac:dyDescent="0.25">
      <c r="A192" s="50" t="s">
        <v>4</v>
      </c>
      <c r="B192" s="50"/>
      <c r="C192" s="91">
        <f t="shared" ref="C192:Y192" si="55">C171+C175+C179+C183+C187+C191</f>
        <v>2958422932.1304684</v>
      </c>
      <c r="D192" s="91">
        <f t="shared" si="55"/>
        <v>3163637379.4382272</v>
      </c>
      <c r="E192" s="91">
        <f t="shared" si="55"/>
        <v>3093552292.8955297</v>
      </c>
      <c r="F192" s="91">
        <f t="shared" si="55"/>
        <v>2907352883.2242031</v>
      </c>
      <c r="G192" s="91">
        <f t="shared" si="55"/>
        <v>3012072870.9285326</v>
      </c>
      <c r="H192" s="91">
        <f t="shared" si="55"/>
        <v>3205310299.4906807</v>
      </c>
      <c r="I192" s="91">
        <f t="shared" si="55"/>
        <v>3883593566.5340996</v>
      </c>
      <c r="J192" s="91">
        <f t="shared" si="55"/>
        <v>3493590879.7597275</v>
      </c>
      <c r="K192" s="91">
        <f t="shared" si="55"/>
        <v>3573485035.2241206</v>
      </c>
      <c r="L192" s="91">
        <f t="shared" si="55"/>
        <v>3966621939.1977925</v>
      </c>
      <c r="M192" s="91">
        <f t="shared" si="55"/>
        <v>4248802441.2163119</v>
      </c>
      <c r="N192" s="91">
        <f t="shared" si="55"/>
        <v>4318729887.711668</v>
      </c>
      <c r="O192" s="96">
        <f t="shared" si="55"/>
        <v>4512928382.6401176</v>
      </c>
      <c r="P192" s="91">
        <f t="shared" si="55"/>
        <v>4637828962.4266357</v>
      </c>
      <c r="Q192" s="91">
        <f t="shared" si="55"/>
        <v>5145617056.173769</v>
      </c>
      <c r="R192" s="91">
        <f t="shared" si="55"/>
        <v>5207922973.5672541</v>
      </c>
      <c r="S192" s="91">
        <f t="shared" si="55"/>
        <v>5434201830.533884</v>
      </c>
      <c r="T192" s="91">
        <f t="shared" si="55"/>
        <v>5163088080.6304731</v>
      </c>
      <c r="U192" s="91">
        <f t="shared" si="55"/>
        <v>5124586101.2140617</v>
      </c>
      <c r="V192" s="91">
        <f t="shared" si="55"/>
        <v>4477790425.115531</v>
      </c>
      <c r="W192" s="91">
        <f t="shared" si="55"/>
        <v>4785956106.6102734</v>
      </c>
      <c r="X192" s="91">
        <f t="shared" si="55"/>
        <v>4745814041.5145836</v>
      </c>
      <c r="Y192" s="91">
        <f t="shared" si="55"/>
        <v>5038419235.3149805</v>
      </c>
      <c r="Z192" s="91"/>
      <c r="AA192" s="91"/>
      <c r="AB192" s="91"/>
      <c r="AC192" s="91">
        <f t="shared" si="48"/>
        <v>45123395850.674812</v>
      </c>
    </row>
    <row r="195" spans="1:29" ht="11.45" customHeight="1" x14ac:dyDescent="0.25">
      <c r="A195" s="222" t="s">
        <v>101</v>
      </c>
      <c r="B195" s="222"/>
      <c r="C195" s="72" t="s">
        <v>102</v>
      </c>
      <c r="D195" s="72" t="s">
        <v>102</v>
      </c>
      <c r="E195" s="72" t="s">
        <v>102</v>
      </c>
      <c r="F195" s="72" t="s">
        <v>102</v>
      </c>
      <c r="G195" s="72" t="s">
        <v>102</v>
      </c>
      <c r="H195" s="72" t="s">
        <v>102</v>
      </c>
      <c r="I195" s="72" t="s">
        <v>102</v>
      </c>
      <c r="J195" s="72" t="s">
        <v>102</v>
      </c>
      <c r="K195" s="72" t="s">
        <v>102</v>
      </c>
      <c r="L195" s="72" t="s">
        <v>102</v>
      </c>
      <c r="M195" s="72" t="s">
        <v>102</v>
      </c>
      <c r="N195" s="72" t="s">
        <v>102</v>
      </c>
      <c r="O195" s="72" t="s">
        <v>102</v>
      </c>
      <c r="P195" s="72" t="s">
        <v>102</v>
      </c>
      <c r="Q195" s="72" t="s">
        <v>102</v>
      </c>
      <c r="R195" s="72" t="s">
        <v>102</v>
      </c>
      <c r="S195" s="72" t="s">
        <v>102</v>
      </c>
      <c r="T195" s="72" t="s">
        <v>102</v>
      </c>
      <c r="U195" s="72" t="s">
        <v>102</v>
      </c>
      <c r="V195" s="72" t="s">
        <v>102</v>
      </c>
      <c r="W195" s="72" t="s">
        <v>102</v>
      </c>
      <c r="X195" s="72" t="s">
        <v>102</v>
      </c>
      <c r="Y195" s="72" t="s">
        <v>102</v>
      </c>
      <c r="Z195" s="72" t="s">
        <v>102</v>
      </c>
      <c r="AA195" s="72" t="s">
        <v>102</v>
      </c>
      <c r="AB195" s="72" t="s">
        <v>102</v>
      </c>
      <c r="AC195" s="72" t="s">
        <v>102</v>
      </c>
    </row>
    <row r="196" spans="1:29" ht="11.25" customHeight="1" x14ac:dyDescent="0.25">
      <c r="A196" s="99" t="s">
        <v>37</v>
      </c>
      <c r="B196" s="99" t="s">
        <v>36</v>
      </c>
      <c r="C196" s="75">
        <v>44136</v>
      </c>
      <c r="D196" s="75">
        <v>44166</v>
      </c>
      <c r="E196" s="75">
        <v>44197</v>
      </c>
      <c r="F196" s="75">
        <v>44228</v>
      </c>
      <c r="G196" s="75">
        <v>44256</v>
      </c>
      <c r="H196" s="75">
        <v>44287</v>
      </c>
      <c r="I196" s="75">
        <v>44317</v>
      </c>
      <c r="J196" s="75">
        <v>44348</v>
      </c>
      <c r="K196" s="75">
        <v>44378</v>
      </c>
      <c r="L196" s="75">
        <v>44409</v>
      </c>
      <c r="M196" s="75">
        <v>44440</v>
      </c>
      <c r="N196" s="75">
        <v>44470</v>
      </c>
      <c r="O196" s="75">
        <v>44501</v>
      </c>
      <c r="P196" s="75">
        <v>44531</v>
      </c>
      <c r="Q196" s="75">
        <v>44562</v>
      </c>
      <c r="R196" s="75">
        <v>44593</v>
      </c>
      <c r="S196" s="75">
        <v>44621</v>
      </c>
      <c r="T196" s="75">
        <v>44652</v>
      </c>
      <c r="U196" s="75">
        <v>44682</v>
      </c>
      <c r="V196" s="75">
        <v>44713</v>
      </c>
      <c r="W196" s="75">
        <v>44743</v>
      </c>
      <c r="X196" s="75">
        <v>44774</v>
      </c>
      <c r="Y196" s="75">
        <v>44805</v>
      </c>
      <c r="Z196" s="75">
        <v>44835</v>
      </c>
      <c r="AA196" s="75">
        <v>44866</v>
      </c>
      <c r="AB196" s="75">
        <v>44896</v>
      </c>
      <c r="AC196" s="103">
        <f>AC2</f>
        <v>2022</v>
      </c>
    </row>
    <row r="197" spans="1:29" ht="11.45" customHeight="1" x14ac:dyDescent="0.25">
      <c r="A197" s="49" t="s">
        <v>3</v>
      </c>
      <c r="B197" s="49" t="s">
        <v>3</v>
      </c>
      <c r="C197" s="92">
        <v>3148025.92</v>
      </c>
      <c r="D197" s="92">
        <v>3133771.1999999997</v>
      </c>
      <c r="E197" s="92">
        <v>6477777.8599999994</v>
      </c>
      <c r="F197" s="92">
        <v>4757099.8500000006</v>
      </c>
      <c r="G197" s="92">
        <v>4510329.7700000005</v>
      </c>
      <c r="H197" s="92">
        <v>366578.85</v>
      </c>
      <c r="I197" s="92">
        <v>453483.5</v>
      </c>
      <c r="J197" s="92">
        <v>409880.98</v>
      </c>
      <c r="K197" s="92">
        <v>490268.87</v>
      </c>
      <c r="L197" s="92">
        <v>508540.43000000005</v>
      </c>
      <c r="M197" s="92">
        <v>518017.36</v>
      </c>
      <c r="N197" s="93">
        <v>545518.60000000009</v>
      </c>
      <c r="O197" s="93">
        <v>423952.2</v>
      </c>
      <c r="P197" s="93">
        <v>426903.10000000003</v>
      </c>
      <c r="Q197" s="93">
        <v>11800</v>
      </c>
      <c r="R197" s="93">
        <v>9900</v>
      </c>
      <c r="S197" s="93">
        <v>0</v>
      </c>
      <c r="T197" s="93"/>
      <c r="U197" s="93"/>
      <c r="V197" s="93"/>
      <c r="W197" s="93"/>
      <c r="X197" s="93"/>
      <c r="Y197" s="93"/>
      <c r="Z197" s="93"/>
      <c r="AA197" s="93"/>
      <c r="AB197" s="93"/>
      <c r="AC197" s="91">
        <f t="shared" ref="AC197:AC219" si="56">IF(AC$2=2020,SUM(C197:D197),IF(AC$2=2021,SUM(E197:P197), IF(AC$2=2022,SUM(Q197:AB197))))</f>
        <v>21700</v>
      </c>
    </row>
    <row r="198" spans="1:29" ht="11.45" customHeight="1" x14ac:dyDescent="0.25">
      <c r="A198" s="50" t="s">
        <v>2</v>
      </c>
      <c r="B198" s="50"/>
      <c r="C198" s="96">
        <f>C197</f>
        <v>3148025.92</v>
      </c>
      <c r="D198" s="96">
        <f>D197</f>
        <v>3133771.1999999997</v>
      </c>
      <c r="E198" s="96">
        <f t="shared" ref="E198:Y198" si="57">E197</f>
        <v>6477777.8599999994</v>
      </c>
      <c r="F198" s="96">
        <f t="shared" si="57"/>
        <v>4757099.8500000006</v>
      </c>
      <c r="G198" s="96">
        <f t="shared" si="57"/>
        <v>4510329.7700000005</v>
      </c>
      <c r="H198" s="96">
        <f t="shared" si="57"/>
        <v>366578.85</v>
      </c>
      <c r="I198" s="96">
        <f t="shared" si="57"/>
        <v>453483.5</v>
      </c>
      <c r="J198" s="96">
        <f t="shared" si="57"/>
        <v>409880.98</v>
      </c>
      <c r="K198" s="96">
        <f t="shared" si="57"/>
        <v>490268.87</v>
      </c>
      <c r="L198" s="96">
        <f t="shared" si="57"/>
        <v>508540.43000000005</v>
      </c>
      <c r="M198" s="96">
        <f t="shared" si="57"/>
        <v>518017.36</v>
      </c>
      <c r="N198" s="95">
        <f t="shared" si="57"/>
        <v>545518.60000000009</v>
      </c>
      <c r="O198" s="95">
        <f t="shared" si="57"/>
        <v>423952.2</v>
      </c>
      <c r="P198" s="95">
        <f t="shared" si="57"/>
        <v>426903.10000000003</v>
      </c>
      <c r="Q198" s="95">
        <f t="shared" si="57"/>
        <v>11800</v>
      </c>
      <c r="R198" s="95">
        <f t="shared" si="57"/>
        <v>9900</v>
      </c>
      <c r="S198" s="95">
        <f t="shared" si="57"/>
        <v>0</v>
      </c>
      <c r="T198" s="95">
        <f t="shared" si="57"/>
        <v>0</v>
      </c>
      <c r="U198" s="95">
        <f t="shared" si="57"/>
        <v>0</v>
      </c>
      <c r="V198" s="95">
        <f t="shared" si="57"/>
        <v>0</v>
      </c>
      <c r="W198" s="95">
        <f t="shared" si="57"/>
        <v>0</v>
      </c>
      <c r="X198" s="95">
        <f t="shared" si="57"/>
        <v>0</v>
      </c>
      <c r="Y198" s="95">
        <f t="shared" si="57"/>
        <v>0</v>
      </c>
      <c r="Z198" s="95"/>
      <c r="AA198" s="95"/>
      <c r="AB198" s="95"/>
      <c r="AC198" s="91">
        <f t="shared" si="56"/>
        <v>21700</v>
      </c>
    </row>
    <row r="199" spans="1:29" ht="11.45" customHeight="1" x14ac:dyDescent="0.25">
      <c r="A199" s="49" t="s">
        <v>6</v>
      </c>
      <c r="B199" s="49" t="s">
        <v>21</v>
      </c>
      <c r="C199" s="92">
        <v>1588306359.4500012</v>
      </c>
      <c r="D199" s="92">
        <v>3053153213.1610012</v>
      </c>
      <c r="E199" s="92">
        <v>2866622458.3640008</v>
      </c>
      <c r="F199" s="92">
        <v>2795483807.0852022</v>
      </c>
      <c r="G199" s="92">
        <v>2547034390.3189006</v>
      </c>
      <c r="H199" s="92">
        <v>3014663334.4267025</v>
      </c>
      <c r="I199" s="92">
        <v>2974802738.9728022</v>
      </c>
      <c r="J199" s="92">
        <v>2865764282.2739005</v>
      </c>
      <c r="K199" s="92">
        <v>2823282645.3816009</v>
      </c>
      <c r="L199" s="92">
        <v>2859385150.185401</v>
      </c>
      <c r="M199" s="92">
        <v>3101628156.8203006</v>
      </c>
      <c r="N199" s="93">
        <v>2118781812.1139414</v>
      </c>
      <c r="O199" s="93">
        <v>2010938954.2501841</v>
      </c>
      <c r="P199" s="93">
        <v>1842160123.8659103</v>
      </c>
      <c r="Q199" s="93">
        <v>2333572973.9564443</v>
      </c>
      <c r="R199" s="93">
        <v>1908739511.2904036</v>
      </c>
      <c r="S199" s="93">
        <v>1978299967.2935557</v>
      </c>
      <c r="T199" s="93">
        <v>1956574723.2637975</v>
      </c>
      <c r="U199" s="93">
        <v>1670276469.193099</v>
      </c>
      <c r="V199" s="93">
        <v>811074177.66640198</v>
      </c>
      <c r="W199" s="93">
        <v>792368024.028934</v>
      </c>
      <c r="X199" s="93">
        <v>836159789.32062948</v>
      </c>
      <c r="Y199" s="93">
        <v>805118843.99293649</v>
      </c>
      <c r="Z199" s="93"/>
      <c r="AA199" s="93"/>
      <c r="AB199" s="93"/>
      <c r="AC199" s="91">
        <f t="shared" si="56"/>
        <v>13092184480.006203</v>
      </c>
    </row>
    <row r="200" spans="1:29" ht="11.45" customHeight="1" x14ac:dyDescent="0.25">
      <c r="A200" s="49" t="s">
        <v>7</v>
      </c>
      <c r="B200" s="49" t="s">
        <v>22</v>
      </c>
      <c r="C200" s="92">
        <v>502794520.71340001</v>
      </c>
      <c r="D200" s="92">
        <v>429357024.04980004</v>
      </c>
      <c r="E200" s="92">
        <v>420732009.14960003</v>
      </c>
      <c r="F200" s="92">
        <v>458721296.64749998</v>
      </c>
      <c r="G200" s="92">
        <v>486365718.5553</v>
      </c>
      <c r="H200" s="92">
        <v>565641295.42759991</v>
      </c>
      <c r="I200" s="92">
        <v>611653461.88009989</v>
      </c>
      <c r="J200" s="92">
        <v>553534011.95079994</v>
      </c>
      <c r="K200" s="92">
        <v>632868289.17970014</v>
      </c>
      <c r="L200" s="92">
        <v>514228966.79290003</v>
      </c>
      <c r="M200" s="92">
        <v>497172489.89449996</v>
      </c>
      <c r="N200" s="93">
        <v>376930636.92999977</v>
      </c>
      <c r="O200" s="93">
        <v>452367127.67000037</v>
      </c>
      <c r="P200" s="93">
        <v>386765338.26000023</v>
      </c>
      <c r="Q200" s="93">
        <v>394861862.94999963</v>
      </c>
      <c r="R200" s="93">
        <v>411012927.3300004</v>
      </c>
      <c r="S200" s="93">
        <v>401877317.17000008</v>
      </c>
      <c r="T200" s="93">
        <v>413305665.04000002</v>
      </c>
      <c r="U200" s="93">
        <v>383667175.59999996</v>
      </c>
      <c r="V200" s="93">
        <v>342034325.44000006</v>
      </c>
      <c r="W200" s="93">
        <v>259493672.41400003</v>
      </c>
      <c r="X200" s="93">
        <v>276961615.8179999</v>
      </c>
      <c r="Y200" s="93">
        <v>321313651.57000035</v>
      </c>
      <c r="Z200" s="93"/>
      <c r="AA200" s="93"/>
      <c r="AB200" s="93"/>
      <c r="AC200" s="91">
        <f t="shared" si="56"/>
        <v>3204528213.3319998</v>
      </c>
    </row>
    <row r="201" spans="1:29" ht="11.45" customHeight="1" x14ac:dyDescent="0.25">
      <c r="A201" s="49" t="s">
        <v>8</v>
      </c>
      <c r="B201" s="49" t="s">
        <v>23</v>
      </c>
      <c r="C201" s="92">
        <v>585926469.25999999</v>
      </c>
      <c r="D201" s="92">
        <v>819587893.11750007</v>
      </c>
      <c r="E201" s="92">
        <v>768421664.34979999</v>
      </c>
      <c r="F201" s="92">
        <v>734792833.32979989</v>
      </c>
      <c r="G201" s="92">
        <v>656455591.59960008</v>
      </c>
      <c r="H201" s="92">
        <v>846520529.89539993</v>
      </c>
      <c r="I201" s="92">
        <v>1021220074.1944999</v>
      </c>
      <c r="J201" s="92">
        <v>717340564.69299996</v>
      </c>
      <c r="K201" s="92">
        <v>852796015.55220008</v>
      </c>
      <c r="L201" s="92">
        <v>707518994.33000004</v>
      </c>
      <c r="M201" s="92">
        <v>899406695.48680007</v>
      </c>
      <c r="N201" s="93">
        <v>649648715.92000008</v>
      </c>
      <c r="O201" s="93">
        <v>855463010.23000002</v>
      </c>
      <c r="P201" s="93">
        <v>736452254.05000007</v>
      </c>
      <c r="Q201" s="93">
        <v>714856323.29000032</v>
      </c>
      <c r="R201" s="93">
        <v>684236171.82000005</v>
      </c>
      <c r="S201" s="93">
        <v>654727265.74999964</v>
      </c>
      <c r="T201" s="93">
        <v>585831994.94000006</v>
      </c>
      <c r="U201" s="93">
        <v>616596653.99000025</v>
      </c>
      <c r="V201" s="93">
        <v>566804865.3599999</v>
      </c>
      <c r="W201" s="93">
        <v>518158272.8100003</v>
      </c>
      <c r="X201" s="93">
        <v>607446139.7299999</v>
      </c>
      <c r="Y201" s="93">
        <v>616431012.13999999</v>
      </c>
      <c r="Z201" s="93"/>
      <c r="AA201" s="93"/>
      <c r="AB201" s="93"/>
      <c r="AC201" s="91">
        <f t="shared" si="56"/>
        <v>5565088699.8300009</v>
      </c>
    </row>
    <row r="202" spans="1:29" ht="11.45" customHeight="1" x14ac:dyDescent="0.25">
      <c r="A202" s="50" t="s">
        <v>2</v>
      </c>
      <c r="B202" s="50"/>
      <c r="C202" s="96">
        <f>SUM(C199:C201)</f>
        <v>2677027349.4234009</v>
      </c>
      <c r="D202" s="96">
        <f t="shared" ref="D202:Y202" si="58">SUM(D199:D201)</f>
        <v>4302098130.3283014</v>
      </c>
      <c r="E202" s="96">
        <f t="shared" si="58"/>
        <v>4055776131.8634009</v>
      </c>
      <c r="F202" s="96">
        <f t="shared" si="58"/>
        <v>3988997937.0625019</v>
      </c>
      <c r="G202" s="96">
        <f t="shared" si="58"/>
        <v>3689855700.4738007</v>
      </c>
      <c r="H202" s="96">
        <f t="shared" si="58"/>
        <v>4426825159.7497025</v>
      </c>
      <c r="I202" s="96">
        <f t="shared" si="58"/>
        <v>4607676275.0474014</v>
      </c>
      <c r="J202" s="96">
        <f t="shared" si="58"/>
        <v>4136638858.9177003</v>
      </c>
      <c r="K202" s="96">
        <f t="shared" si="58"/>
        <v>4308946950.1135015</v>
      </c>
      <c r="L202" s="96">
        <f t="shared" si="58"/>
        <v>4081133111.308301</v>
      </c>
      <c r="M202" s="96">
        <f t="shared" si="58"/>
        <v>4498207342.2016001</v>
      </c>
      <c r="N202" s="91">
        <f t="shared" si="58"/>
        <v>3145361164.9639411</v>
      </c>
      <c r="O202" s="91">
        <f t="shared" si="58"/>
        <v>3318769092.1501846</v>
      </c>
      <c r="P202" s="91">
        <f t="shared" si="58"/>
        <v>2965377716.1759109</v>
      </c>
      <c r="Q202" s="91">
        <f t="shared" si="58"/>
        <v>3443291160.1964445</v>
      </c>
      <c r="R202" s="91">
        <f t="shared" si="58"/>
        <v>3003988610.4404044</v>
      </c>
      <c r="S202" s="91">
        <f t="shared" si="58"/>
        <v>3034904550.2135553</v>
      </c>
      <c r="T202" s="91">
        <f t="shared" si="58"/>
        <v>2955712383.2437978</v>
      </c>
      <c r="U202" s="91">
        <f t="shared" si="58"/>
        <v>2670540298.7830992</v>
      </c>
      <c r="V202" s="91">
        <f t="shared" si="58"/>
        <v>1719913368.4664018</v>
      </c>
      <c r="W202" s="91">
        <f t="shared" si="58"/>
        <v>1570019969.2529345</v>
      </c>
      <c r="X202" s="91">
        <f t="shared" si="58"/>
        <v>1720567544.8686295</v>
      </c>
      <c r="Y202" s="91">
        <f t="shared" si="58"/>
        <v>1742863507.7029366</v>
      </c>
      <c r="Z202" s="91"/>
      <c r="AA202" s="91"/>
      <c r="AB202" s="91"/>
      <c r="AC202" s="91">
        <f t="shared" si="56"/>
        <v>21861801393.168205</v>
      </c>
    </row>
    <row r="203" spans="1:29" ht="11.45" customHeight="1" x14ac:dyDescent="0.25">
      <c r="A203" s="49" t="s">
        <v>9</v>
      </c>
      <c r="B203" s="49" t="s">
        <v>24</v>
      </c>
      <c r="C203" s="92">
        <v>541785627.60079992</v>
      </c>
      <c r="D203" s="92">
        <v>1156377786.1622002</v>
      </c>
      <c r="E203" s="92">
        <v>1180582965.1930001</v>
      </c>
      <c r="F203" s="92">
        <v>1116280871.7051003</v>
      </c>
      <c r="G203" s="92">
        <v>1009221635.6342002</v>
      </c>
      <c r="H203" s="92">
        <v>1150055076.7822003</v>
      </c>
      <c r="I203" s="92">
        <v>1330244298.1065004</v>
      </c>
      <c r="J203" s="92">
        <v>1352805114.4349</v>
      </c>
      <c r="K203" s="92">
        <v>1179235261.2655001</v>
      </c>
      <c r="L203" s="92">
        <v>1288248759.2250001</v>
      </c>
      <c r="M203" s="92">
        <v>1238723842.3175001</v>
      </c>
      <c r="N203" s="93">
        <v>1873347429.4099708</v>
      </c>
      <c r="O203" s="93">
        <v>1813460164.5000074</v>
      </c>
      <c r="P203" s="93">
        <v>1864586782.6500127</v>
      </c>
      <c r="Q203" s="93">
        <v>1924206103.3300889</v>
      </c>
      <c r="R203" s="93">
        <v>1668277130.8501048</v>
      </c>
      <c r="S203" s="93">
        <v>1515294153.3401399</v>
      </c>
      <c r="T203" s="93">
        <v>1536612615.3399975</v>
      </c>
      <c r="U203" s="93">
        <v>1324999237.3000021</v>
      </c>
      <c r="V203" s="93">
        <v>807227007.8999896</v>
      </c>
      <c r="W203" s="93">
        <v>821651590.63609934</v>
      </c>
      <c r="X203" s="93">
        <v>792914656.64892733</v>
      </c>
      <c r="Y203" s="93">
        <v>758102120.6569581</v>
      </c>
      <c r="Z203" s="93"/>
      <c r="AA203" s="93"/>
      <c r="AB203" s="93"/>
      <c r="AC203" s="91">
        <f t="shared" si="56"/>
        <v>11149284616.002308</v>
      </c>
    </row>
    <row r="204" spans="1:29" ht="11.45" customHeight="1" x14ac:dyDescent="0.25">
      <c r="A204" s="49" t="s">
        <v>10</v>
      </c>
      <c r="B204" s="49" t="s">
        <v>25</v>
      </c>
      <c r="C204" s="92">
        <v>60618896.969599992</v>
      </c>
      <c r="D204" s="92">
        <v>61950213.937600002</v>
      </c>
      <c r="E204" s="92">
        <v>50712358.037599996</v>
      </c>
      <c r="F204" s="92">
        <v>76145268.872799993</v>
      </c>
      <c r="G204" s="92">
        <v>59896939.789600007</v>
      </c>
      <c r="H204" s="92">
        <v>69413483.645199999</v>
      </c>
      <c r="I204" s="92">
        <v>85006814.421399996</v>
      </c>
      <c r="J204" s="92">
        <v>82720264.585799992</v>
      </c>
      <c r="K204" s="92">
        <v>75797501.255799994</v>
      </c>
      <c r="L204" s="92">
        <v>71352805.253200009</v>
      </c>
      <c r="M204" s="92">
        <v>65084507.8596</v>
      </c>
      <c r="N204" s="93">
        <v>114647277.23999995</v>
      </c>
      <c r="O204" s="93">
        <v>184245916.65000024</v>
      </c>
      <c r="P204" s="93">
        <v>96965734.169999957</v>
      </c>
      <c r="Q204" s="93">
        <v>77758707.459999979</v>
      </c>
      <c r="R204" s="93">
        <v>337720030.25999999</v>
      </c>
      <c r="S204" s="93">
        <v>118141041.17000009</v>
      </c>
      <c r="T204" s="93">
        <v>116700531.24000002</v>
      </c>
      <c r="U204" s="93">
        <v>117082293.20999998</v>
      </c>
      <c r="V204" s="93">
        <v>120331030.00999999</v>
      </c>
      <c r="W204" s="93">
        <v>91273339.240399942</v>
      </c>
      <c r="X204" s="93">
        <v>101221683.0204</v>
      </c>
      <c r="Y204" s="93">
        <v>108610055.35999997</v>
      </c>
      <c r="Z204" s="93"/>
      <c r="AA204" s="93"/>
      <c r="AB204" s="93"/>
      <c r="AC204" s="91">
        <f t="shared" si="56"/>
        <v>1188838710.9707999</v>
      </c>
    </row>
    <row r="205" spans="1:29" ht="11.45" customHeight="1" x14ac:dyDescent="0.25">
      <c r="A205" s="49" t="s">
        <v>11</v>
      </c>
      <c r="B205" s="49" t="s">
        <v>26</v>
      </c>
      <c r="C205" s="92">
        <v>15677116.489999998</v>
      </c>
      <c r="D205" s="92">
        <v>21915531.949999999</v>
      </c>
      <c r="E205" s="92">
        <v>13629470.350000001</v>
      </c>
      <c r="F205" s="92">
        <v>19783482.615999997</v>
      </c>
      <c r="G205" s="92">
        <v>17170822.689999998</v>
      </c>
      <c r="H205" s="92">
        <v>19396173.575099997</v>
      </c>
      <c r="I205" s="92">
        <v>22754237.984200004</v>
      </c>
      <c r="J205" s="92">
        <v>19790475.026500002</v>
      </c>
      <c r="K205" s="92">
        <v>18890642.069699999</v>
      </c>
      <c r="L205" s="92">
        <v>20357345.919999998</v>
      </c>
      <c r="M205" s="92">
        <v>17476448.925500002</v>
      </c>
      <c r="N205" s="93">
        <v>308168576.52999991</v>
      </c>
      <c r="O205" s="93">
        <v>242644250.72000006</v>
      </c>
      <c r="P205" s="93">
        <v>152074249.59999999</v>
      </c>
      <c r="Q205" s="93">
        <v>88144582.260000005</v>
      </c>
      <c r="R205" s="93">
        <v>97156474.489999995</v>
      </c>
      <c r="S205" s="93">
        <v>84501802.359999985</v>
      </c>
      <c r="T205" s="93">
        <v>103104609.64000002</v>
      </c>
      <c r="U205" s="93">
        <v>87239789.5</v>
      </c>
      <c r="V205" s="93">
        <v>83148400.180000007</v>
      </c>
      <c r="W205" s="93">
        <v>93874921.829999983</v>
      </c>
      <c r="X205" s="93">
        <v>90905946.770000011</v>
      </c>
      <c r="Y205" s="93">
        <v>85568620.170000017</v>
      </c>
      <c r="Z205" s="93"/>
      <c r="AA205" s="93"/>
      <c r="AB205" s="93"/>
      <c r="AC205" s="91">
        <f t="shared" si="56"/>
        <v>813645147.20000005</v>
      </c>
    </row>
    <row r="206" spans="1:29" ht="11.45" customHeight="1" x14ac:dyDescent="0.25">
      <c r="A206" s="50" t="s">
        <v>2</v>
      </c>
      <c r="B206" s="50"/>
      <c r="C206" s="96">
        <f>SUM(C203:C205)</f>
        <v>618081641.06039989</v>
      </c>
      <c r="D206" s="96">
        <f t="shared" ref="D206:Y206" si="59">SUM(D203:D205)</f>
        <v>1240243532.0498002</v>
      </c>
      <c r="E206" s="96">
        <f t="shared" si="59"/>
        <v>1244924793.5806</v>
      </c>
      <c r="F206" s="96">
        <f t="shared" si="59"/>
        <v>1212209623.1939003</v>
      </c>
      <c r="G206" s="96">
        <f t="shared" si="59"/>
        <v>1086289398.1138003</v>
      </c>
      <c r="H206" s="96">
        <f t="shared" si="59"/>
        <v>1238864734.0025003</v>
      </c>
      <c r="I206" s="96">
        <f t="shared" si="59"/>
        <v>1438005350.5121005</v>
      </c>
      <c r="J206" s="96">
        <f t="shared" si="59"/>
        <v>1455315854.0472</v>
      </c>
      <c r="K206" s="96">
        <f t="shared" si="59"/>
        <v>1273923404.5910001</v>
      </c>
      <c r="L206" s="96">
        <f t="shared" si="59"/>
        <v>1379958910.3982003</v>
      </c>
      <c r="M206" s="96">
        <f t="shared" si="59"/>
        <v>1321284799.1026001</v>
      </c>
      <c r="N206" s="91">
        <f t="shared" si="59"/>
        <v>2296163283.1799707</v>
      </c>
      <c r="O206" s="91">
        <f t="shared" si="59"/>
        <v>2240350331.870008</v>
      </c>
      <c r="P206" s="91">
        <f t="shared" si="59"/>
        <v>2113626766.4200125</v>
      </c>
      <c r="Q206" s="91">
        <f t="shared" si="59"/>
        <v>2090109393.0500889</v>
      </c>
      <c r="R206" s="91">
        <f t="shared" si="59"/>
        <v>2103153635.6001048</v>
      </c>
      <c r="S206" s="91">
        <f t="shared" si="59"/>
        <v>1717936996.8701398</v>
      </c>
      <c r="T206" s="91">
        <f t="shared" si="59"/>
        <v>1756417756.2199976</v>
      </c>
      <c r="U206" s="91">
        <f t="shared" si="59"/>
        <v>1529321320.0100021</v>
      </c>
      <c r="V206" s="91">
        <f t="shared" si="59"/>
        <v>1010706438.0899897</v>
      </c>
      <c r="W206" s="91">
        <f t="shared" si="59"/>
        <v>1006799851.7064993</v>
      </c>
      <c r="X206" s="91">
        <f t="shared" si="59"/>
        <v>985042286.43932736</v>
      </c>
      <c r="Y206" s="91">
        <f t="shared" si="59"/>
        <v>952280796.18695807</v>
      </c>
      <c r="Z206" s="91"/>
      <c r="AA206" s="91"/>
      <c r="AB206" s="91"/>
      <c r="AC206" s="91">
        <f t="shared" si="56"/>
        <v>13151768474.173105</v>
      </c>
    </row>
    <row r="207" spans="1:29" ht="11.45" customHeight="1" x14ac:dyDescent="0.25">
      <c r="A207" s="49" t="s">
        <v>12</v>
      </c>
      <c r="B207" s="49" t="s">
        <v>27</v>
      </c>
      <c r="C207" s="92">
        <v>453245781.73790026</v>
      </c>
      <c r="D207" s="92">
        <v>692466597.60020018</v>
      </c>
      <c r="E207" s="92">
        <v>601320000.46910012</v>
      </c>
      <c r="F207" s="92">
        <v>649644299.63990009</v>
      </c>
      <c r="G207" s="92">
        <v>590631632.61600018</v>
      </c>
      <c r="H207" s="92">
        <v>727450997.24060023</v>
      </c>
      <c r="I207" s="92">
        <v>873196870.57560015</v>
      </c>
      <c r="J207" s="92">
        <v>836145275.73799992</v>
      </c>
      <c r="K207" s="92">
        <v>730035066.4138</v>
      </c>
      <c r="L207" s="92">
        <v>784291138.03110015</v>
      </c>
      <c r="M207" s="92">
        <v>762682722.8197</v>
      </c>
      <c r="N207" s="93">
        <v>1452490751.1701293</v>
      </c>
      <c r="O207" s="93">
        <v>1460648767.9100056</v>
      </c>
      <c r="P207" s="93">
        <v>1427168246.9699101</v>
      </c>
      <c r="Q207" s="93">
        <v>1611100006.999882</v>
      </c>
      <c r="R207" s="93">
        <v>1550901923.1900718</v>
      </c>
      <c r="S207" s="93">
        <v>1427166382.4698677</v>
      </c>
      <c r="T207" s="93">
        <v>1432082368.4198804</v>
      </c>
      <c r="U207" s="93">
        <v>1133119187.8499191</v>
      </c>
      <c r="V207" s="93">
        <v>878818918.81969559</v>
      </c>
      <c r="W207" s="93">
        <v>813958142.4899435</v>
      </c>
      <c r="X207" s="93">
        <v>746858602.88999987</v>
      </c>
      <c r="Y207" s="93">
        <v>742012486.88998926</v>
      </c>
      <c r="Z207" s="93"/>
      <c r="AA207" s="93"/>
      <c r="AB207" s="93"/>
      <c r="AC207" s="91">
        <f t="shared" si="56"/>
        <v>10336018020.019251</v>
      </c>
    </row>
    <row r="208" spans="1:29" ht="11.45" customHeight="1" x14ac:dyDescent="0.25">
      <c r="A208" s="49" t="s">
        <v>13</v>
      </c>
      <c r="B208" s="49" t="s">
        <v>28</v>
      </c>
      <c r="C208" s="92">
        <v>24660533.3288</v>
      </c>
      <c r="D208" s="92">
        <v>24545158.838999998</v>
      </c>
      <c r="E208" s="92">
        <v>46213001.385200001</v>
      </c>
      <c r="F208" s="92">
        <v>23124744.128099997</v>
      </c>
      <c r="G208" s="92">
        <v>25818634.5178</v>
      </c>
      <c r="H208" s="92">
        <v>37207348.865599997</v>
      </c>
      <c r="I208" s="92">
        <v>87205033.215599984</v>
      </c>
      <c r="J208" s="92">
        <v>36569847.287600003</v>
      </c>
      <c r="K208" s="92">
        <v>32046707.001900006</v>
      </c>
      <c r="L208" s="92">
        <v>25293043.5196</v>
      </c>
      <c r="M208" s="92">
        <v>22128244.283599999</v>
      </c>
      <c r="N208" s="93">
        <v>132864174.89000005</v>
      </c>
      <c r="O208" s="93">
        <v>129218633.11000001</v>
      </c>
      <c r="P208" s="93">
        <v>114886677.14</v>
      </c>
      <c r="Q208" s="93">
        <v>156002380.60999972</v>
      </c>
      <c r="R208" s="93">
        <v>158623904.74000001</v>
      </c>
      <c r="S208" s="93">
        <v>156503838.00999993</v>
      </c>
      <c r="T208" s="93">
        <v>156909961.72999999</v>
      </c>
      <c r="U208" s="93">
        <v>151813535.38999999</v>
      </c>
      <c r="V208" s="93">
        <v>164217255.07999989</v>
      </c>
      <c r="W208" s="93">
        <v>183266634.0000003</v>
      </c>
      <c r="X208" s="93">
        <v>138964452.40000018</v>
      </c>
      <c r="Y208" s="93">
        <v>146074521.08999985</v>
      </c>
      <c r="Z208" s="93"/>
      <c r="AA208" s="93"/>
      <c r="AB208" s="93"/>
      <c r="AC208" s="91">
        <f t="shared" si="56"/>
        <v>1412376483.05</v>
      </c>
    </row>
    <row r="209" spans="1:29" ht="11.45" customHeight="1" x14ac:dyDescent="0.25">
      <c r="A209" s="49" t="s">
        <v>14</v>
      </c>
      <c r="B209" s="49" t="s">
        <v>29</v>
      </c>
      <c r="C209" s="92">
        <v>26252692.580000002</v>
      </c>
      <c r="D209" s="92">
        <v>20551824.239</v>
      </c>
      <c r="E209" s="92">
        <v>14433191.17</v>
      </c>
      <c r="F209" s="92">
        <v>17363824.998400003</v>
      </c>
      <c r="G209" s="92">
        <v>46365789.219999999</v>
      </c>
      <c r="H209" s="92">
        <v>73804206.92899999</v>
      </c>
      <c r="I209" s="92">
        <v>108499146.37720001</v>
      </c>
      <c r="J209" s="92">
        <v>88767523.593200013</v>
      </c>
      <c r="K209" s="92">
        <v>88260846.129800007</v>
      </c>
      <c r="L209" s="92">
        <v>93639133.680000007</v>
      </c>
      <c r="M209" s="92">
        <v>96845216.549999997</v>
      </c>
      <c r="N209" s="93">
        <v>44408203.859999992</v>
      </c>
      <c r="O209" s="93">
        <v>42064962.899999999</v>
      </c>
      <c r="P209" s="93">
        <v>46638613.079999991</v>
      </c>
      <c r="Q209" s="93">
        <v>60068797.349999994</v>
      </c>
      <c r="R209" s="93">
        <v>42789113.18999999</v>
      </c>
      <c r="S209" s="93">
        <v>50659333.780000001</v>
      </c>
      <c r="T209" s="93">
        <v>62877378.589999996</v>
      </c>
      <c r="U209" s="93">
        <v>51904673.080000006</v>
      </c>
      <c r="V209" s="93">
        <v>57067463.789999999</v>
      </c>
      <c r="W209" s="93">
        <v>77374307.75999999</v>
      </c>
      <c r="X209" s="93">
        <v>34530357.060000002</v>
      </c>
      <c r="Y209" s="93">
        <v>48888660.339999996</v>
      </c>
      <c r="Z209" s="93"/>
      <c r="AA209" s="93"/>
      <c r="AB209" s="93"/>
      <c r="AC209" s="91">
        <f t="shared" si="56"/>
        <v>486160084.94</v>
      </c>
    </row>
    <row r="210" spans="1:29" ht="11.45" customHeight="1" x14ac:dyDescent="0.25">
      <c r="A210" s="50" t="s">
        <v>2</v>
      </c>
      <c r="B210" s="50"/>
      <c r="C210" s="96">
        <f>SUM(C207:C209)</f>
        <v>504159007.64670026</v>
      </c>
      <c r="D210" s="96">
        <f t="shared" ref="D210:Y210" si="60">SUM(D207:D209)</f>
        <v>737563580.67820013</v>
      </c>
      <c r="E210" s="96">
        <f t="shared" si="60"/>
        <v>661966193.0243001</v>
      </c>
      <c r="F210" s="96">
        <f t="shared" si="60"/>
        <v>690132868.7664001</v>
      </c>
      <c r="G210" s="96">
        <f t="shared" si="60"/>
        <v>662816056.35380018</v>
      </c>
      <c r="H210" s="96">
        <f t="shared" si="60"/>
        <v>838462553.03520024</v>
      </c>
      <c r="I210" s="96">
        <f t="shared" si="60"/>
        <v>1068901050.1684002</v>
      </c>
      <c r="J210" s="96">
        <f t="shared" si="60"/>
        <v>961482646.61879992</v>
      </c>
      <c r="K210" s="96">
        <f t="shared" si="60"/>
        <v>850342619.54549992</v>
      </c>
      <c r="L210" s="96">
        <f t="shared" si="60"/>
        <v>903223315.23070025</v>
      </c>
      <c r="M210" s="96">
        <f t="shared" si="60"/>
        <v>881656183.65329993</v>
      </c>
      <c r="N210" s="91">
        <f t="shared" si="60"/>
        <v>1629763129.9201293</v>
      </c>
      <c r="O210" s="91">
        <f t="shared" si="60"/>
        <v>1631932363.9200058</v>
      </c>
      <c r="P210" s="91">
        <f t="shared" si="60"/>
        <v>1588693537.1899102</v>
      </c>
      <c r="Q210" s="91">
        <f t="shared" si="60"/>
        <v>1827171184.9598815</v>
      </c>
      <c r="R210" s="91">
        <f t="shared" si="60"/>
        <v>1752314941.1200719</v>
      </c>
      <c r="S210" s="91">
        <f t="shared" si="60"/>
        <v>1634329554.2598677</v>
      </c>
      <c r="T210" s="91">
        <f t="shared" si="60"/>
        <v>1651869708.7398803</v>
      </c>
      <c r="U210" s="91">
        <f t="shared" si="60"/>
        <v>1336837396.3199191</v>
      </c>
      <c r="V210" s="91">
        <f t="shared" si="60"/>
        <v>1100103637.6896956</v>
      </c>
      <c r="W210" s="91">
        <f t="shared" si="60"/>
        <v>1074599084.2499437</v>
      </c>
      <c r="X210" s="91">
        <f t="shared" si="60"/>
        <v>920353412.35000014</v>
      </c>
      <c r="Y210" s="91">
        <f t="shared" si="60"/>
        <v>936975668.31998909</v>
      </c>
      <c r="Z210" s="91"/>
      <c r="AA210" s="91"/>
      <c r="AB210" s="91"/>
      <c r="AC210" s="91">
        <f t="shared" si="56"/>
        <v>12234554588.009249</v>
      </c>
    </row>
    <row r="211" spans="1:29" ht="11.45" customHeight="1" x14ac:dyDescent="0.25">
      <c r="A211" s="49" t="s">
        <v>15</v>
      </c>
      <c r="B211" s="49" t="s">
        <v>30</v>
      </c>
      <c r="C211" s="92">
        <v>303952780.40749997</v>
      </c>
      <c r="D211" s="92">
        <v>479847106.54190004</v>
      </c>
      <c r="E211" s="92">
        <v>463149747.62289983</v>
      </c>
      <c r="F211" s="92">
        <v>430623957.16779995</v>
      </c>
      <c r="G211" s="92">
        <v>423655706.99870008</v>
      </c>
      <c r="H211" s="92">
        <v>462259967.84599996</v>
      </c>
      <c r="I211" s="92">
        <v>478837085.95289993</v>
      </c>
      <c r="J211" s="92">
        <v>500815543.51199996</v>
      </c>
      <c r="K211" s="92">
        <v>426629235.39020002</v>
      </c>
      <c r="L211" s="92">
        <v>453658151.08630008</v>
      </c>
      <c r="M211" s="92">
        <v>485331462.1559</v>
      </c>
      <c r="N211" s="93">
        <v>886168870.609882</v>
      </c>
      <c r="O211" s="93">
        <v>920696831.51000702</v>
      </c>
      <c r="P211" s="93">
        <v>949761509.93991101</v>
      </c>
      <c r="Q211" s="93">
        <v>857278914.54001451</v>
      </c>
      <c r="R211" s="93">
        <v>810096295.03008938</v>
      </c>
      <c r="S211" s="93">
        <v>798124435.61987424</v>
      </c>
      <c r="T211" s="93">
        <v>881995288.06002629</v>
      </c>
      <c r="U211" s="93">
        <v>747036935.85996747</v>
      </c>
      <c r="V211" s="93">
        <v>636883028.68011427</v>
      </c>
      <c r="W211" s="93">
        <v>489890505.97996265</v>
      </c>
      <c r="X211" s="93">
        <v>492273035.9201842</v>
      </c>
      <c r="Y211" s="93">
        <v>453787325.50008392</v>
      </c>
      <c r="Z211" s="93"/>
      <c r="AA211" s="93"/>
      <c r="AB211" s="93"/>
      <c r="AC211" s="91">
        <f t="shared" si="56"/>
        <v>6167365765.1903172</v>
      </c>
    </row>
    <row r="212" spans="1:29" ht="11.45" customHeight="1" x14ac:dyDescent="0.25">
      <c r="A212" s="49" t="s">
        <v>16</v>
      </c>
      <c r="B212" s="49" t="s">
        <v>31</v>
      </c>
      <c r="C212" s="92">
        <v>9868517.1955999993</v>
      </c>
      <c r="D212" s="92">
        <v>16119440.315200001</v>
      </c>
      <c r="E212" s="92">
        <v>21941412.942899998</v>
      </c>
      <c r="F212" s="92">
        <v>14372130.292400001</v>
      </c>
      <c r="G212" s="92">
        <v>18727668.82</v>
      </c>
      <c r="H212" s="92">
        <v>32194771.941800002</v>
      </c>
      <c r="I212" s="92">
        <v>16658334.771599999</v>
      </c>
      <c r="J212" s="92">
        <v>14812894.7314</v>
      </c>
      <c r="K212" s="92">
        <v>15547272.539800001</v>
      </c>
      <c r="L212" s="92">
        <v>13440592.602400001</v>
      </c>
      <c r="M212" s="92">
        <v>12105495.051200001</v>
      </c>
      <c r="N212" s="93">
        <v>36333098.830000013</v>
      </c>
      <c r="O212" s="93">
        <v>58897061.290000014</v>
      </c>
      <c r="P212" s="93">
        <v>37561618.059999995</v>
      </c>
      <c r="Q212" s="93">
        <v>24821774.059999991</v>
      </c>
      <c r="R212" s="93">
        <v>30055551.049999982</v>
      </c>
      <c r="S212" s="93">
        <v>31582855.150000002</v>
      </c>
      <c r="T212" s="93">
        <v>33600050.840000004</v>
      </c>
      <c r="U212" s="93">
        <v>28128819.760000005</v>
      </c>
      <c r="V212" s="93">
        <v>36956863.030000001</v>
      </c>
      <c r="W212" s="93">
        <v>21463071.740000002</v>
      </c>
      <c r="X212" s="93">
        <v>25618842.550000004</v>
      </c>
      <c r="Y212" s="93">
        <v>30450682.012700014</v>
      </c>
      <c r="Z212" s="93"/>
      <c r="AA212" s="93"/>
      <c r="AB212" s="93"/>
      <c r="AC212" s="91">
        <f t="shared" si="56"/>
        <v>262678510.19270003</v>
      </c>
    </row>
    <row r="213" spans="1:29" ht="11.45" customHeight="1" x14ac:dyDescent="0.25">
      <c r="A213" s="49" t="s">
        <v>17</v>
      </c>
      <c r="B213" s="49" t="s">
        <v>32</v>
      </c>
      <c r="C213" s="92">
        <v>2852488.26</v>
      </c>
      <c r="D213" s="92">
        <v>13756151.379999999</v>
      </c>
      <c r="E213" s="92">
        <v>18541757.398000002</v>
      </c>
      <c r="F213" s="92">
        <v>11043831.220000001</v>
      </c>
      <c r="G213" s="92">
        <v>10922102.729999999</v>
      </c>
      <c r="H213" s="92">
        <v>27782839.400000002</v>
      </c>
      <c r="I213" s="92">
        <v>24225500.969200004</v>
      </c>
      <c r="J213" s="92">
        <v>14488235.357199999</v>
      </c>
      <c r="K213" s="92">
        <v>15558291.490000002</v>
      </c>
      <c r="L213" s="92">
        <v>8535545.7400000002</v>
      </c>
      <c r="M213" s="92">
        <v>7688962.6600000001</v>
      </c>
      <c r="N213" s="93">
        <v>12684618.810000001</v>
      </c>
      <c r="O213" s="93">
        <v>12758805.32</v>
      </c>
      <c r="P213" s="93">
        <v>9363313.9800000023</v>
      </c>
      <c r="Q213" s="93">
        <v>61735027.539999999</v>
      </c>
      <c r="R213" s="93">
        <v>139190462.25</v>
      </c>
      <c r="S213" s="93">
        <v>65780201.410000011</v>
      </c>
      <c r="T213" s="93">
        <v>81530664.170000017</v>
      </c>
      <c r="U213" s="93">
        <v>60245644.310000002</v>
      </c>
      <c r="V213" s="93">
        <v>65328538.420000002</v>
      </c>
      <c r="W213" s="93">
        <v>140522514.24000004</v>
      </c>
      <c r="X213" s="93">
        <v>71540337.370000005</v>
      </c>
      <c r="Y213" s="93">
        <v>65980027.88000001</v>
      </c>
      <c r="Z213" s="93"/>
      <c r="AA213" s="93"/>
      <c r="AB213" s="93"/>
      <c r="AC213" s="91">
        <f t="shared" si="56"/>
        <v>751853417.59000003</v>
      </c>
    </row>
    <row r="214" spans="1:29" ht="11.45" customHeight="1" x14ac:dyDescent="0.25">
      <c r="A214" s="50" t="s">
        <v>2</v>
      </c>
      <c r="B214" s="50"/>
      <c r="C214" s="96">
        <f>SUM(C211:C213)</f>
        <v>316673785.86309993</v>
      </c>
      <c r="D214" s="96">
        <f t="shared" ref="D214:Y214" si="61">SUM(D211:D213)</f>
        <v>509722698.23710001</v>
      </c>
      <c r="E214" s="96">
        <f t="shared" si="61"/>
        <v>503632917.96379983</v>
      </c>
      <c r="F214" s="96">
        <f t="shared" si="61"/>
        <v>456039918.68019998</v>
      </c>
      <c r="G214" s="96">
        <f t="shared" si="61"/>
        <v>453305478.54870009</v>
      </c>
      <c r="H214" s="96">
        <f t="shared" si="61"/>
        <v>522237579.18779993</v>
      </c>
      <c r="I214" s="96">
        <f t="shared" si="61"/>
        <v>519720921.69369996</v>
      </c>
      <c r="J214" s="96">
        <f t="shared" si="61"/>
        <v>530116673.6006</v>
      </c>
      <c r="K214" s="96">
        <f t="shared" si="61"/>
        <v>457734799.42000002</v>
      </c>
      <c r="L214" s="96">
        <f t="shared" si="61"/>
        <v>475634289.42870009</v>
      </c>
      <c r="M214" s="96">
        <f t="shared" si="61"/>
        <v>505125919.8671</v>
      </c>
      <c r="N214" s="91">
        <f t="shared" si="61"/>
        <v>935186588.24988198</v>
      </c>
      <c r="O214" s="91">
        <f t="shared" si="61"/>
        <v>992352698.12000704</v>
      </c>
      <c r="P214" s="91">
        <f t="shared" si="61"/>
        <v>996686441.97991097</v>
      </c>
      <c r="Q214" s="91">
        <f t="shared" si="61"/>
        <v>943835716.14001441</v>
      </c>
      <c r="R214" s="91">
        <f t="shared" si="61"/>
        <v>979342308.33008933</v>
      </c>
      <c r="S214" s="91">
        <f t="shared" si="61"/>
        <v>895487492.17987418</v>
      </c>
      <c r="T214" s="91">
        <f t="shared" si="61"/>
        <v>997126003.0700264</v>
      </c>
      <c r="U214" s="91">
        <f t="shared" si="61"/>
        <v>835411399.9299674</v>
      </c>
      <c r="V214" s="91">
        <f t="shared" si="61"/>
        <v>739168430.1301142</v>
      </c>
      <c r="W214" s="91">
        <f t="shared" si="61"/>
        <v>651876091.95996273</v>
      </c>
      <c r="X214" s="91">
        <f t="shared" si="61"/>
        <v>589432215.84018421</v>
      </c>
      <c r="Y214" s="91">
        <f t="shared" si="61"/>
        <v>550218035.392784</v>
      </c>
      <c r="Z214" s="91"/>
      <c r="AA214" s="91"/>
      <c r="AB214" s="91"/>
      <c r="AC214" s="91">
        <f t="shared" si="56"/>
        <v>7181897692.9730167</v>
      </c>
    </row>
    <row r="215" spans="1:29" ht="11.45" customHeight="1" x14ac:dyDescent="0.25">
      <c r="A215" s="49" t="s">
        <v>18</v>
      </c>
      <c r="B215" s="49" t="s">
        <v>33</v>
      </c>
      <c r="C215" s="92">
        <v>156747142.35509998</v>
      </c>
      <c r="D215" s="92">
        <v>357888808.78059995</v>
      </c>
      <c r="E215" s="92">
        <v>358192101.42789996</v>
      </c>
      <c r="F215" s="92">
        <v>272816088.79149997</v>
      </c>
      <c r="G215" s="92">
        <v>293144647.74330002</v>
      </c>
      <c r="H215" s="92">
        <v>323896067.94750005</v>
      </c>
      <c r="I215" s="92">
        <v>262950158.45680001</v>
      </c>
      <c r="J215" s="92">
        <v>252425483.52649996</v>
      </c>
      <c r="K215" s="92">
        <v>197363012.3224</v>
      </c>
      <c r="L215" s="92">
        <v>256510083.43530005</v>
      </c>
      <c r="M215" s="92">
        <v>236723133.5663</v>
      </c>
      <c r="N215" s="93">
        <v>419903398.73000193</v>
      </c>
      <c r="O215" s="93">
        <v>440020698.34004205</v>
      </c>
      <c r="P215" s="93">
        <v>481282040.51995915</v>
      </c>
      <c r="Q215" s="93">
        <v>431642256.85998344</v>
      </c>
      <c r="R215" s="93">
        <v>403856904.84005982</v>
      </c>
      <c r="S215" s="93">
        <v>359597038.90004796</v>
      </c>
      <c r="T215" s="93">
        <v>464082642.26002222</v>
      </c>
      <c r="U215" s="93">
        <v>326572372.21994579</v>
      </c>
      <c r="V215" s="93">
        <v>271317536.05998266</v>
      </c>
      <c r="W215" s="93">
        <v>246844881.61002901</v>
      </c>
      <c r="X215" s="93">
        <v>221051530.17002931</v>
      </c>
      <c r="Y215" s="93">
        <v>219340221.79001436</v>
      </c>
      <c r="Z215" s="93"/>
      <c r="AA215" s="93"/>
      <c r="AB215" s="93"/>
      <c r="AC215" s="91">
        <f t="shared" si="56"/>
        <v>2944305384.7101145</v>
      </c>
    </row>
    <row r="216" spans="1:29" ht="11.45" customHeight="1" x14ac:dyDescent="0.25">
      <c r="A216" s="49" t="s">
        <v>19</v>
      </c>
      <c r="B216" s="49" t="s">
        <v>34</v>
      </c>
      <c r="C216" s="92">
        <v>14553263.716799999</v>
      </c>
      <c r="D216" s="92">
        <v>16120749.6</v>
      </c>
      <c r="E216" s="92">
        <v>13230559.696400002</v>
      </c>
      <c r="F216" s="92">
        <v>11592855.7904</v>
      </c>
      <c r="G216" s="92">
        <v>11807643.796</v>
      </c>
      <c r="H216" s="92">
        <v>13437108.8114</v>
      </c>
      <c r="I216" s="92">
        <v>19935613.238400001</v>
      </c>
      <c r="J216" s="92">
        <v>17315376.6908</v>
      </c>
      <c r="K216" s="92">
        <v>14854674.4958</v>
      </c>
      <c r="L216" s="92">
        <v>18832790.630400002</v>
      </c>
      <c r="M216" s="92">
        <v>15652716.595199998</v>
      </c>
      <c r="N216" s="93">
        <v>22950729.929999996</v>
      </c>
      <c r="O216" s="93">
        <v>20938060.609999996</v>
      </c>
      <c r="P216" s="93">
        <v>21328595.270000003</v>
      </c>
      <c r="Q216" s="93">
        <v>35642036.759999998</v>
      </c>
      <c r="R216" s="93">
        <v>14411215.989999996</v>
      </c>
      <c r="S216" s="93">
        <v>15901984</v>
      </c>
      <c r="T216" s="93">
        <v>18609288.77</v>
      </c>
      <c r="U216" s="93">
        <v>18636818.890000012</v>
      </c>
      <c r="V216" s="93">
        <v>19198676.719999999</v>
      </c>
      <c r="W216" s="93">
        <v>15796966.300000003</v>
      </c>
      <c r="X216" s="93">
        <v>18164532.310000002</v>
      </c>
      <c r="Y216" s="93">
        <v>17788367.810000002</v>
      </c>
      <c r="Z216" s="93"/>
      <c r="AA216" s="93"/>
      <c r="AB216" s="93"/>
      <c r="AC216" s="91">
        <f t="shared" si="56"/>
        <v>174149887.55000001</v>
      </c>
    </row>
    <row r="217" spans="1:29" ht="11.45" customHeight="1" x14ac:dyDescent="0.25">
      <c r="A217" s="49" t="s">
        <v>20</v>
      </c>
      <c r="B217" s="49" t="s">
        <v>35</v>
      </c>
      <c r="C217" s="92">
        <v>10489263.939999999</v>
      </c>
      <c r="D217" s="92">
        <v>24274140.279999997</v>
      </c>
      <c r="E217" s="92">
        <v>22695362.550000001</v>
      </c>
      <c r="F217" s="92">
        <v>30440008.48</v>
      </c>
      <c r="G217" s="92">
        <v>22522433.132600002</v>
      </c>
      <c r="H217" s="92">
        <v>23302624.647399999</v>
      </c>
      <c r="I217" s="92">
        <v>26298631.505399998</v>
      </c>
      <c r="J217" s="92">
        <v>13879895.1834</v>
      </c>
      <c r="K217" s="92">
        <v>23200721.300000001</v>
      </c>
      <c r="L217" s="92">
        <v>23494648.620000001</v>
      </c>
      <c r="M217" s="92">
        <v>16316953.9472</v>
      </c>
      <c r="N217" s="93">
        <v>2592994.9999999995</v>
      </c>
      <c r="O217" s="93">
        <v>3686368.54</v>
      </c>
      <c r="P217" s="93">
        <v>3559441.61</v>
      </c>
      <c r="Q217" s="93">
        <v>36747427.470000006</v>
      </c>
      <c r="R217" s="93">
        <v>26345296.109999999</v>
      </c>
      <c r="S217" s="93">
        <v>16044867.529999999</v>
      </c>
      <c r="T217" s="93">
        <v>21459408.540000003</v>
      </c>
      <c r="U217" s="93">
        <v>20379995.439999998</v>
      </c>
      <c r="V217" s="93">
        <v>27606448.430000003</v>
      </c>
      <c r="W217" s="93">
        <v>77136071.769999981</v>
      </c>
      <c r="X217" s="93">
        <v>23883380.02</v>
      </c>
      <c r="Y217" s="93">
        <v>29559318.879999999</v>
      </c>
      <c r="Z217" s="93"/>
      <c r="AA217" s="93"/>
      <c r="AB217" s="93"/>
      <c r="AC217" s="91">
        <f t="shared" si="56"/>
        <v>279162214.19</v>
      </c>
    </row>
    <row r="218" spans="1:29" ht="11.45" customHeight="1" x14ac:dyDescent="0.25">
      <c r="A218" s="50" t="s">
        <v>2</v>
      </c>
      <c r="B218" s="50"/>
      <c r="C218" s="96">
        <f t="shared" ref="C218:X218" si="62">SUM(C215:C217)</f>
        <v>181789670.01189998</v>
      </c>
      <c r="D218" s="96">
        <f t="shared" si="62"/>
        <v>398283698.66059995</v>
      </c>
      <c r="E218" s="96">
        <f t="shared" si="62"/>
        <v>394118023.67429996</v>
      </c>
      <c r="F218" s="96">
        <f t="shared" si="62"/>
        <v>314848953.06190002</v>
      </c>
      <c r="G218" s="96">
        <f t="shared" si="62"/>
        <v>327474724.67190003</v>
      </c>
      <c r="H218" s="96">
        <f t="shared" si="62"/>
        <v>360635801.40630007</v>
      </c>
      <c r="I218" s="96">
        <f t="shared" si="62"/>
        <v>309184403.20060003</v>
      </c>
      <c r="J218" s="96">
        <f t="shared" si="62"/>
        <v>283620755.40069991</v>
      </c>
      <c r="K218" s="96">
        <f t="shared" si="62"/>
        <v>235418408.1182</v>
      </c>
      <c r="L218" s="96">
        <f t="shared" si="62"/>
        <v>298837522.68570006</v>
      </c>
      <c r="M218" s="96">
        <f t="shared" si="62"/>
        <v>268692804.10870004</v>
      </c>
      <c r="N218" s="91">
        <f t="shared" si="62"/>
        <v>445447123.66000193</v>
      </c>
      <c r="O218" s="91">
        <f t="shared" si="62"/>
        <v>464645127.49004209</v>
      </c>
      <c r="P218" s="91">
        <f t="shared" si="62"/>
        <v>506170077.39995915</v>
      </c>
      <c r="Q218" s="91">
        <f t="shared" si="62"/>
        <v>504031721.08998346</v>
      </c>
      <c r="R218" s="91">
        <f t="shared" si="62"/>
        <v>444613416.94005984</v>
      </c>
      <c r="S218" s="91">
        <f t="shared" si="62"/>
        <v>391543890.43004793</v>
      </c>
      <c r="T218" s="91">
        <f t="shared" si="62"/>
        <v>504151339.57002223</v>
      </c>
      <c r="U218" s="91">
        <f t="shared" si="62"/>
        <v>365589186.54994577</v>
      </c>
      <c r="V218" s="91">
        <f t="shared" si="62"/>
        <v>318122661.20998269</v>
      </c>
      <c r="W218" s="91">
        <f t="shared" si="62"/>
        <v>339777919.68002903</v>
      </c>
      <c r="X218" s="91">
        <f t="shared" si="62"/>
        <v>263099442.50002933</v>
      </c>
      <c r="Y218" s="91">
        <f t="shared" ref="Y218" si="63">SUM(Y215:Y217)</f>
        <v>266687908.48001435</v>
      </c>
      <c r="Z218" s="91"/>
      <c r="AA218" s="91"/>
      <c r="AB218" s="91"/>
      <c r="AC218" s="91">
        <f t="shared" si="56"/>
        <v>3397617486.4501147</v>
      </c>
    </row>
    <row r="219" spans="1:29" ht="11.45" customHeight="1" x14ac:dyDescent="0.25">
      <c r="A219" s="50" t="s">
        <v>4</v>
      </c>
      <c r="B219" s="50"/>
      <c r="C219" s="96">
        <f t="shared" ref="C219:X219" si="64">C198+C202+C206+C210+C214+C218</f>
        <v>4300879479.9255018</v>
      </c>
      <c r="D219" s="96">
        <f t="shared" si="64"/>
        <v>7191045411.1540003</v>
      </c>
      <c r="E219" s="96">
        <f t="shared" si="64"/>
        <v>6866895837.9664001</v>
      </c>
      <c r="F219" s="96">
        <f t="shared" si="64"/>
        <v>6666986400.6149025</v>
      </c>
      <c r="G219" s="96">
        <f t="shared" si="64"/>
        <v>6224251687.9320011</v>
      </c>
      <c r="H219" s="96">
        <f t="shared" si="64"/>
        <v>7387392406.2315025</v>
      </c>
      <c r="I219" s="96">
        <f t="shared" si="64"/>
        <v>7943941484.122201</v>
      </c>
      <c r="J219" s="96">
        <f t="shared" si="64"/>
        <v>7367584669.5650005</v>
      </c>
      <c r="K219" s="96">
        <f t="shared" si="64"/>
        <v>7126856450.6582012</v>
      </c>
      <c r="L219" s="96">
        <f t="shared" si="64"/>
        <v>7139295689.4816027</v>
      </c>
      <c r="M219" s="96">
        <f t="shared" si="64"/>
        <v>7475485066.2932997</v>
      </c>
      <c r="N219" s="91">
        <f t="shared" si="64"/>
        <v>8452466808.573925</v>
      </c>
      <c r="O219" s="91">
        <f t="shared" si="64"/>
        <v>8648473565.750246</v>
      </c>
      <c r="P219" s="91">
        <f t="shared" si="64"/>
        <v>8170981442.2657032</v>
      </c>
      <c r="Q219" s="91">
        <f t="shared" si="64"/>
        <v>8808450975.4364128</v>
      </c>
      <c r="R219" s="91">
        <f t="shared" si="64"/>
        <v>8283422812.4307308</v>
      </c>
      <c r="S219" s="91">
        <f t="shared" si="64"/>
        <v>7674202483.9534855</v>
      </c>
      <c r="T219" s="91">
        <f t="shared" si="64"/>
        <v>7865277190.8437252</v>
      </c>
      <c r="U219" s="91">
        <f t="shared" si="64"/>
        <v>6737699601.5929337</v>
      </c>
      <c r="V219" s="91">
        <f t="shared" si="64"/>
        <v>4888014535.5861845</v>
      </c>
      <c r="W219" s="91">
        <f t="shared" si="64"/>
        <v>4643072916.849369</v>
      </c>
      <c r="X219" s="91">
        <f t="shared" si="64"/>
        <v>4478494901.9981709</v>
      </c>
      <c r="Y219" s="91">
        <f t="shared" ref="Y219" si="65">Y198+Y202+Y206+Y210+Y214+Y218</f>
        <v>4449025916.0826826</v>
      </c>
      <c r="Z219" s="91"/>
      <c r="AA219" s="91"/>
      <c r="AB219" s="91"/>
      <c r="AC219" s="91">
        <f t="shared" si="56"/>
        <v>57827661334.773689</v>
      </c>
    </row>
    <row r="222" spans="1:29" ht="11.45" customHeight="1" x14ac:dyDescent="0.25">
      <c r="A222" s="222" t="s">
        <v>103</v>
      </c>
      <c r="B222" s="222"/>
      <c r="C222" s="72" t="s">
        <v>104</v>
      </c>
      <c r="D222" s="72" t="s">
        <v>104</v>
      </c>
      <c r="E222" s="72" t="s">
        <v>104</v>
      </c>
      <c r="F222" s="72" t="s">
        <v>104</v>
      </c>
      <c r="G222" s="72" t="s">
        <v>104</v>
      </c>
      <c r="H222" s="72" t="s">
        <v>104</v>
      </c>
      <c r="I222" s="72" t="s">
        <v>104</v>
      </c>
      <c r="J222" s="72" t="s">
        <v>104</v>
      </c>
      <c r="K222" s="72" t="s">
        <v>104</v>
      </c>
      <c r="L222" s="72" t="s">
        <v>104</v>
      </c>
      <c r="M222" s="72" t="s">
        <v>104</v>
      </c>
      <c r="N222" s="72" t="s">
        <v>104</v>
      </c>
      <c r="O222" s="72" t="s">
        <v>104</v>
      </c>
      <c r="P222" s="72" t="s">
        <v>104</v>
      </c>
      <c r="Q222" s="72" t="s">
        <v>104</v>
      </c>
      <c r="R222" s="72" t="s">
        <v>104</v>
      </c>
      <c r="S222" s="72" t="s">
        <v>104</v>
      </c>
      <c r="T222" s="72" t="s">
        <v>104</v>
      </c>
      <c r="U222" s="72" t="s">
        <v>104</v>
      </c>
      <c r="V222" s="72" t="s">
        <v>104</v>
      </c>
      <c r="W222" s="72" t="s">
        <v>104</v>
      </c>
      <c r="X222" s="72" t="s">
        <v>104</v>
      </c>
      <c r="Y222" s="72" t="s">
        <v>104</v>
      </c>
      <c r="Z222" s="72" t="s">
        <v>104</v>
      </c>
      <c r="AA222" s="72" t="s">
        <v>104</v>
      </c>
      <c r="AB222" s="72" t="s">
        <v>104</v>
      </c>
      <c r="AC222" s="72" t="s">
        <v>104</v>
      </c>
    </row>
    <row r="223" spans="1:29" ht="11.25" customHeight="1" x14ac:dyDescent="0.25">
      <c r="A223" s="99" t="s">
        <v>37</v>
      </c>
      <c r="B223" s="99" t="s">
        <v>36</v>
      </c>
      <c r="C223" s="75">
        <v>44136</v>
      </c>
      <c r="D223" s="75">
        <v>44166</v>
      </c>
      <c r="E223" s="75">
        <v>44197</v>
      </c>
      <c r="F223" s="75">
        <v>44228</v>
      </c>
      <c r="G223" s="75">
        <v>44256</v>
      </c>
      <c r="H223" s="75">
        <v>44287</v>
      </c>
      <c r="I223" s="75">
        <v>44317</v>
      </c>
      <c r="J223" s="75">
        <v>44348</v>
      </c>
      <c r="K223" s="75">
        <v>44378</v>
      </c>
      <c r="L223" s="75">
        <v>44409</v>
      </c>
      <c r="M223" s="75">
        <v>44440</v>
      </c>
      <c r="N223" s="75">
        <v>44470</v>
      </c>
      <c r="O223" s="75">
        <v>44501</v>
      </c>
      <c r="P223" s="75">
        <v>44531</v>
      </c>
      <c r="Q223" s="75">
        <v>44562</v>
      </c>
      <c r="R223" s="75">
        <v>44593</v>
      </c>
      <c r="S223" s="75">
        <v>44621</v>
      </c>
      <c r="T223" s="75">
        <v>44652</v>
      </c>
      <c r="U223" s="75">
        <v>44682</v>
      </c>
      <c r="V223" s="75">
        <v>44713</v>
      </c>
      <c r="W223" s="75">
        <v>44743</v>
      </c>
      <c r="X223" s="75">
        <v>44774</v>
      </c>
      <c r="Y223" s="75">
        <v>44805</v>
      </c>
      <c r="Z223" s="75">
        <v>44835</v>
      </c>
      <c r="AA223" s="75">
        <v>44866</v>
      </c>
      <c r="AB223" s="75">
        <v>44896</v>
      </c>
      <c r="AC223" s="103">
        <f>AC2</f>
        <v>2022</v>
      </c>
    </row>
    <row r="224" spans="1:29" ht="11.45" customHeight="1" x14ac:dyDescent="0.25">
      <c r="A224" s="49" t="s">
        <v>3</v>
      </c>
      <c r="B224" s="49" t="s">
        <v>3</v>
      </c>
      <c r="C224" s="106">
        <v>2314228.0999999996</v>
      </c>
      <c r="D224" s="106">
        <v>2334425.2000000002</v>
      </c>
      <c r="E224" s="106">
        <v>2503019.6</v>
      </c>
      <c r="F224" s="106">
        <v>2641131.2999999998</v>
      </c>
      <c r="G224" s="106">
        <v>2606094.9000000004</v>
      </c>
      <c r="H224" s="106">
        <v>3811627.3000000101</v>
      </c>
      <c r="I224" s="106">
        <v>2551046.6</v>
      </c>
      <c r="J224" s="106">
        <v>2661891.7000000002</v>
      </c>
      <c r="K224" s="107">
        <v>2278447.2000000002</v>
      </c>
      <c r="L224" s="107">
        <v>2370523.5</v>
      </c>
      <c r="M224" s="107">
        <v>2465362.2000000002</v>
      </c>
      <c r="N224" s="107">
        <v>3237716.79999999</v>
      </c>
      <c r="O224" s="108">
        <v>3096786.9</v>
      </c>
      <c r="P224" s="108">
        <v>3615010.1</v>
      </c>
      <c r="Q224" s="108">
        <v>3775069</v>
      </c>
      <c r="R224" s="108">
        <v>3308203.5</v>
      </c>
      <c r="S224" s="108">
        <v>3552415.3</v>
      </c>
      <c r="T224" s="108">
        <v>6882567.1999999993</v>
      </c>
      <c r="U224" s="108">
        <v>8775025</v>
      </c>
      <c r="V224" s="108">
        <v>913853</v>
      </c>
      <c r="W224" s="108">
        <v>6296068.7000000002</v>
      </c>
      <c r="X224" s="108">
        <v>6719816.5</v>
      </c>
      <c r="Y224" s="108">
        <v>3702657.1</v>
      </c>
      <c r="Z224" s="108"/>
      <c r="AA224" s="108"/>
      <c r="AB224" s="108"/>
      <c r="AC224" s="109">
        <f t="shared" ref="AC224:AC246" si="66">IF(AC$2=2020,SUM(C224:D224),IF(AC$2=2021,SUM(E224:P224), IF(AC$2=2022,SUM(Q224:AB224))))</f>
        <v>43925675.300000004</v>
      </c>
    </row>
    <row r="225" spans="1:29" ht="11.45" customHeight="1" x14ac:dyDescent="0.25">
      <c r="A225" s="50" t="s">
        <v>2</v>
      </c>
      <c r="B225" s="50"/>
      <c r="C225" s="110">
        <f t="shared" ref="C225:Y225" si="67">C224</f>
        <v>2314228.0999999996</v>
      </c>
      <c r="D225" s="110">
        <f t="shared" si="67"/>
        <v>2334425.2000000002</v>
      </c>
      <c r="E225" s="110">
        <f t="shared" si="67"/>
        <v>2503019.6</v>
      </c>
      <c r="F225" s="110">
        <f t="shared" si="67"/>
        <v>2641131.2999999998</v>
      </c>
      <c r="G225" s="110">
        <f t="shared" si="67"/>
        <v>2606094.9000000004</v>
      </c>
      <c r="H225" s="110">
        <f t="shared" si="67"/>
        <v>3811627.3000000101</v>
      </c>
      <c r="I225" s="110">
        <f t="shared" si="67"/>
        <v>2551046.6</v>
      </c>
      <c r="J225" s="110">
        <f t="shared" si="67"/>
        <v>2661891.7000000002</v>
      </c>
      <c r="K225" s="110">
        <f t="shared" si="67"/>
        <v>2278447.2000000002</v>
      </c>
      <c r="L225" s="110">
        <f t="shared" si="67"/>
        <v>2370523.5</v>
      </c>
      <c r="M225" s="110">
        <f t="shared" si="67"/>
        <v>2465362.2000000002</v>
      </c>
      <c r="N225" s="110">
        <f t="shared" si="67"/>
        <v>3237716.79999999</v>
      </c>
      <c r="O225" s="111">
        <f t="shared" si="67"/>
        <v>3096786.9</v>
      </c>
      <c r="P225" s="111">
        <f t="shared" si="67"/>
        <v>3615010.1</v>
      </c>
      <c r="Q225" s="111">
        <f t="shared" si="67"/>
        <v>3775069</v>
      </c>
      <c r="R225" s="111">
        <f t="shared" si="67"/>
        <v>3308203.5</v>
      </c>
      <c r="S225" s="111">
        <f t="shared" si="67"/>
        <v>3552415.3</v>
      </c>
      <c r="T225" s="111">
        <f t="shared" si="67"/>
        <v>6882567.1999999993</v>
      </c>
      <c r="U225" s="111">
        <f t="shared" si="67"/>
        <v>8775025</v>
      </c>
      <c r="V225" s="111">
        <f t="shared" si="67"/>
        <v>913853</v>
      </c>
      <c r="W225" s="111">
        <f t="shared" si="67"/>
        <v>6296068.7000000002</v>
      </c>
      <c r="X225" s="111">
        <f t="shared" si="67"/>
        <v>6719816.5</v>
      </c>
      <c r="Y225" s="111">
        <f t="shared" si="67"/>
        <v>3702657.1</v>
      </c>
      <c r="Z225" s="111"/>
      <c r="AA225" s="111"/>
      <c r="AB225" s="111"/>
      <c r="AC225" s="109">
        <f t="shared" si="66"/>
        <v>43925675.300000004</v>
      </c>
    </row>
    <row r="226" spans="1:29" ht="11.45" customHeight="1" x14ac:dyDescent="0.25">
      <c r="A226" s="49" t="s">
        <v>6</v>
      </c>
      <c r="B226" s="49" t="s">
        <v>21</v>
      </c>
      <c r="C226" s="106">
        <v>43761309.315358043</v>
      </c>
      <c r="D226" s="106">
        <v>52903975.339999989</v>
      </c>
      <c r="E226" s="106">
        <v>44977883.5</v>
      </c>
      <c r="F226" s="106">
        <v>38501004.960000001</v>
      </c>
      <c r="G226" s="106">
        <v>5140560.78</v>
      </c>
      <c r="H226" s="106">
        <v>6751208.2899999991</v>
      </c>
      <c r="I226" s="106">
        <v>5719109.6200000001</v>
      </c>
      <c r="J226" s="106">
        <v>5507305.2199999997</v>
      </c>
      <c r="K226" s="107">
        <v>5959521.0700000003</v>
      </c>
      <c r="L226" s="107">
        <v>11098955.42</v>
      </c>
      <c r="M226" s="107">
        <v>9233858.1099999994</v>
      </c>
      <c r="N226" s="107">
        <v>11665630.27</v>
      </c>
      <c r="O226" s="108">
        <v>31980176.269999288</v>
      </c>
      <c r="P226" s="108">
        <v>27162596.850000001</v>
      </c>
      <c r="Q226" s="108">
        <v>160599609.52999991</v>
      </c>
      <c r="R226" s="108">
        <v>383518610.019997</v>
      </c>
      <c r="S226" s="108">
        <v>387011461.340002</v>
      </c>
      <c r="T226" s="108">
        <v>348348996.80000103</v>
      </c>
      <c r="U226" s="108">
        <v>275323579</v>
      </c>
      <c r="V226" s="108">
        <v>294593106.12000299</v>
      </c>
      <c r="W226" s="108">
        <v>352985517.49000001</v>
      </c>
      <c r="X226" s="108">
        <v>401885434.30999804</v>
      </c>
      <c r="Y226" s="108">
        <v>429767627.92000401</v>
      </c>
      <c r="Z226" s="108"/>
      <c r="AA226" s="108"/>
      <c r="AB226" s="108"/>
      <c r="AC226" s="109">
        <f t="shared" si="66"/>
        <v>3034033942.530005</v>
      </c>
    </row>
    <row r="227" spans="1:29" ht="11.45" customHeight="1" x14ac:dyDescent="0.25">
      <c r="A227" s="49" t="s">
        <v>7</v>
      </c>
      <c r="B227" s="49" t="s">
        <v>22</v>
      </c>
      <c r="C227" s="106">
        <v>332777488.5</v>
      </c>
      <c r="D227" s="106">
        <v>342328871.52999997</v>
      </c>
      <c r="E227" s="106">
        <v>340723927.94999999</v>
      </c>
      <c r="F227" s="106">
        <v>336586386.13</v>
      </c>
      <c r="G227" s="106">
        <v>396367010.66000003</v>
      </c>
      <c r="H227" s="106">
        <v>423550863.94999999</v>
      </c>
      <c r="I227" s="106">
        <v>394883545.66999996</v>
      </c>
      <c r="J227" s="106">
        <v>403908762.46000004</v>
      </c>
      <c r="K227" s="107">
        <v>375178834.06</v>
      </c>
      <c r="L227" s="107">
        <v>408831047.25000006</v>
      </c>
      <c r="M227" s="107">
        <v>401198049.44999999</v>
      </c>
      <c r="N227" s="107">
        <v>415082740.81</v>
      </c>
      <c r="O227" s="108">
        <v>486262420.78000003</v>
      </c>
      <c r="P227" s="108">
        <v>501667162.39999998</v>
      </c>
      <c r="Q227" s="108">
        <v>474348758.32999998</v>
      </c>
      <c r="R227" s="108">
        <v>704205009.46000004</v>
      </c>
      <c r="S227" s="108">
        <v>576564776.40999997</v>
      </c>
      <c r="T227" s="108">
        <v>683906020.71000004</v>
      </c>
      <c r="U227" s="108">
        <v>618225121</v>
      </c>
      <c r="V227" s="108">
        <v>559065381.22000003</v>
      </c>
      <c r="W227" s="108">
        <v>608667006.69000006</v>
      </c>
      <c r="X227" s="108">
        <v>679164173.78999996</v>
      </c>
      <c r="Y227" s="108">
        <v>659949741.63</v>
      </c>
      <c r="Z227" s="108"/>
      <c r="AA227" s="108"/>
      <c r="AB227" s="108"/>
      <c r="AC227" s="109">
        <f t="shared" si="66"/>
        <v>5564095989.2400007</v>
      </c>
    </row>
    <row r="228" spans="1:29" ht="11.45" customHeight="1" x14ac:dyDescent="0.25">
      <c r="A228" s="49" t="s">
        <v>8</v>
      </c>
      <c r="B228" s="49" t="s">
        <v>23</v>
      </c>
      <c r="C228" s="106">
        <v>1941499674.3799996</v>
      </c>
      <c r="D228" s="106">
        <v>1880151494.96</v>
      </c>
      <c r="E228" s="106">
        <v>1670730333.1400001</v>
      </c>
      <c r="F228" s="106">
        <v>1639668733.28</v>
      </c>
      <c r="G228" s="106">
        <v>1760930358.6500003</v>
      </c>
      <c r="H228" s="106">
        <v>1719589759.8499999</v>
      </c>
      <c r="I228" s="106">
        <v>1465795748.4500003</v>
      </c>
      <c r="J228" s="106">
        <v>1603922527.6100001</v>
      </c>
      <c r="K228" s="107">
        <v>1500119865.6800001</v>
      </c>
      <c r="L228" s="107">
        <v>1646668202.0599999</v>
      </c>
      <c r="M228" s="107">
        <v>1725097533.9999998</v>
      </c>
      <c r="N228" s="107">
        <v>1969275054.6500001</v>
      </c>
      <c r="O228" s="108">
        <v>2221444076.7400002</v>
      </c>
      <c r="P228" s="108">
        <v>2166235619.8800001</v>
      </c>
      <c r="Q228" s="108">
        <v>2005711898.25</v>
      </c>
      <c r="R228" s="108">
        <v>2131913207.4200001</v>
      </c>
      <c r="S228" s="108">
        <v>2055752903.51</v>
      </c>
      <c r="T228" s="108">
        <v>1931276830.9000001</v>
      </c>
      <c r="U228" s="108">
        <v>1881340690</v>
      </c>
      <c r="V228" s="108">
        <v>1860098934.8599999</v>
      </c>
      <c r="W228" s="108">
        <v>2000941530.52</v>
      </c>
      <c r="X228" s="108">
        <v>2211830671.8699999</v>
      </c>
      <c r="Y228" s="108">
        <v>2180269457.6900001</v>
      </c>
      <c r="Z228" s="108"/>
      <c r="AA228" s="108"/>
      <c r="AB228" s="108"/>
      <c r="AC228" s="109">
        <f t="shared" si="66"/>
        <v>18259136125.02</v>
      </c>
    </row>
    <row r="229" spans="1:29" ht="11.45" customHeight="1" x14ac:dyDescent="0.25">
      <c r="A229" s="50" t="s">
        <v>2</v>
      </c>
      <c r="B229" s="50"/>
      <c r="C229" s="110">
        <f t="shared" ref="C229:Y229" si="68">SUM(C226:C228)</f>
        <v>2318038472.1953578</v>
      </c>
      <c r="D229" s="112">
        <f t="shared" si="68"/>
        <v>2275384341.8299999</v>
      </c>
      <c r="E229" s="112">
        <f t="shared" si="68"/>
        <v>2056432144.5900002</v>
      </c>
      <c r="F229" s="112">
        <f t="shared" si="68"/>
        <v>2014756124.3699999</v>
      </c>
      <c r="G229" s="112">
        <f t="shared" si="68"/>
        <v>2162437930.0900002</v>
      </c>
      <c r="H229" s="112">
        <f t="shared" si="68"/>
        <v>2149891832.0900002</v>
      </c>
      <c r="I229" s="110">
        <f t="shared" si="68"/>
        <v>1866398403.7400002</v>
      </c>
      <c r="J229" s="110">
        <f t="shared" si="68"/>
        <v>2013338595.2900002</v>
      </c>
      <c r="K229" s="113">
        <f t="shared" si="68"/>
        <v>1881258220.8099999</v>
      </c>
      <c r="L229" s="113">
        <f t="shared" si="68"/>
        <v>2066598204.73</v>
      </c>
      <c r="M229" s="113">
        <f t="shared" si="68"/>
        <v>2135529441.5599997</v>
      </c>
      <c r="N229" s="113">
        <f t="shared" si="68"/>
        <v>2396023425.73</v>
      </c>
      <c r="O229" s="109">
        <f t="shared" si="68"/>
        <v>2739686673.7899995</v>
      </c>
      <c r="P229" s="109">
        <f t="shared" si="68"/>
        <v>2695065379.1300001</v>
      </c>
      <c r="Q229" s="109">
        <f t="shared" si="68"/>
        <v>2640660266.1099997</v>
      </c>
      <c r="R229" s="109">
        <f t="shared" si="68"/>
        <v>3219636826.8999972</v>
      </c>
      <c r="S229" s="109">
        <f t="shared" si="68"/>
        <v>3019329141.2600021</v>
      </c>
      <c r="T229" s="109">
        <f t="shared" si="68"/>
        <v>2963531848.4100013</v>
      </c>
      <c r="U229" s="109">
        <f t="shared" si="68"/>
        <v>2774889390</v>
      </c>
      <c r="V229" s="109">
        <f t="shared" si="68"/>
        <v>2713757422.2000027</v>
      </c>
      <c r="W229" s="109">
        <f t="shared" si="68"/>
        <v>2962594054.6999998</v>
      </c>
      <c r="X229" s="109">
        <f t="shared" si="68"/>
        <v>3292880279.9699979</v>
      </c>
      <c r="Y229" s="109">
        <f t="shared" si="68"/>
        <v>3269986827.2400041</v>
      </c>
      <c r="Z229" s="109"/>
      <c r="AA229" s="109"/>
      <c r="AB229" s="109"/>
      <c r="AC229" s="109">
        <f t="shared" si="66"/>
        <v>26857266056.790009</v>
      </c>
    </row>
    <row r="230" spans="1:29" ht="11.45" customHeight="1" x14ac:dyDescent="0.25">
      <c r="A230" s="49" t="s">
        <v>9</v>
      </c>
      <c r="B230" s="49" t="s">
        <v>24</v>
      </c>
      <c r="C230" s="114">
        <v>126834624.16053869</v>
      </c>
      <c r="D230" s="115">
        <v>124105200.73999879</v>
      </c>
      <c r="E230" s="115">
        <v>119682326.33999929</v>
      </c>
      <c r="F230" s="115">
        <v>113391732.38999929</v>
      </c>
      <c r="G230" s="115">
        <v>128003236.87</v>
      </c>
      <c r="H230" s="115">
        <v>113969234.2200003</v>
      </c>
      <c r="I230" s="116">
        <v>121198347.04000001</v>
      </c>
      <c r="J230" s="106">
        <v>93285674.250000417</v>
      </c>
      <c r="K230" s="107">
        <v>76937896.199999914</v>
      </c>
      <c r="L230" s="107">
        <v>77306231.1500002</v>
      </c>
      <c r="M230" s="107">
        <v>91225220.170000002</v>
      </c>
      <c r="N230" s="107">
        <v>102717879.2900002</v>
      </c>
      <c r="O230" s="108">
        <v>98380840.319999307</v>
      </c>
      <c r="P230" s="108">
        <v>50684873.530000001</v>
      </c>
      <c r="Q230" s="108">
        <v>200612539.50999999</v>
      </c>
      <c r="R230" s="108">
        <v>586903453.25000298</v>
      </c>
      <c r="S230" s="108">
        <v>512790254.13999802</v>
      </c>
      <c r="T230" s="108">
        <v>480875851.140001</v>
      </c>
      <c r="U230" s="108">
        <v>409220142</v>
      </c>
      <c r="V230" s="108">
        <v>393892133.17999995</v>
      </c>
      <c r="W230" s="108">
        <v>348230774.75999999</v>
      </c>
      <c r="X230" s="108">
        <v>561908933.02999997</v>
      </c>
      <c r="Y230" s="108">
        <v>461968553.990008</v>
      </c>
      <c r="Z230" s="108"/>
      <c r="AA230" s="108"/>
      <c r="AB230" s="108"/>
      <c r="AC230" s="109">
        <f t="shared" si="66"/>
        <v>3956402635.0000091</v>
      </c>
    </row>
    <row r="231" spans="1:29" ht="11.45" customHeight="1" x14ac:dyDescent="0.25">
      <c r="A231" s="49" t="s">
        <v>10</v>
      </c>
      <c r="B231" s="49" t="s">
        <v>25</v>
      </c>
      <c r="C231" s="114">
        <v>189326193.59277874</v>
      </c>
      <c r="D231" s="115">
        <v>184881037.97999999</v>
      </c>
      <c r="E231" s="115">
        <v>152964188.19999999</v>
      </c>
      <c r="F231" s="115">
        <v>159100415.03</v>
      </c>
      <c r="G231" s="115">
        <v>193098956.90999997</v>
      </c>
      <c r="H231" s="115">
        <v>208146407.35999998</v>
      </c>
      <c r="I231" s="116">
        <v>256280786.06</v>
      </c>
      <c r="J231" s="106">
        <v>254798452.37000003</v>
      </c>
      <c r="K231" s="107">
        <v>178265883.26000002</v>
      </c>
      <c r="L231" s="107">
        <v>189771422.22999999</v>
      </c>
      <c r="M231" s="107">
        <v>192872493.11000001</v>
      </c>
      <c r="N231" s="107">
        <v>202220676.23000002</v>
      </c>
      <c r="O231" s="108">
        <v>210726188.53</v>
      </c>
      <c r="P231" s="108">
        <v>173030060.05000001</v>
      </c>
      <c r="Q231" s="108">
        <v>149296412.47999999</v>
      </c>
      <c r="R231" s="108">
        <v>64210159.789999999</v>
      </c>
      <c r="S231" s="108">
        <v>56244063.740000002</v>
      </c>
      <c r="T231" s="108">
        <v>70416971.409999996</v>
      </c>
      <c r="U231" s="108">
        <v>74086490</v>
      </c>
      <c r="V231" s="108">
        <v>60045150.43</v>
      </c>
      <c r="W231" s="108">
        <v>71200499.129999995</v>
      </c>
      <c r="X231" s="108">
        <v>78229824.590000004</v>
      </c>
      <c r="Y231" s="108">
        <v>78165836.969999999</v>
      </c>
      <c r="Z231" s="108"/>
      <c r="AA231" s="108"/>
      <c r="AB231" s="108"/>
      <c r="AC231" s="109">
        <f t="shared" si="66"/>
        <v>701895408.54000008</v>
      </c>
    </row>
    <row r="232" spans="1:29" ht="11.45" customHeight="1" x14ac:dyDescent="0.25">
      <c r="A232" s="49" t="s">
        <v>11</v>
      </c>
      <c r="B232" s="49" t="s">
        <v>26</v>
      </c>
      <c r="C232" s="114">
        <v>582916104.80999994</v>
      </c>
      <c r="D232" s="115">
        <v>563098364.20999992</v>
      </c>
      <c r="E232" s="115">
        <v>494272502.81999999</v>
      </c>
      <c r="F232" s="115">
        <v>506983606.39999998</v>
      </c>
      <c r="G232" s="115">
        <v>589108514.67999995</v>
      </c>
      <c r="H232" s="115">
        <v>464724659.06000006</v>
      </c>
      <c r="I232" s="116">
        <v>610987558.25999999</v>
      </c>
      <c r="J232" s="106">
        <v>546710441.47000003</v>
      </c>
      <c r="K232" s="107">
        <v>425983409.59000003</v>
      </c>
      <c r="L232" s="107">
        <v>485509613.60000002</v>
      </c>
      <c r="M232" s="107">
        <v>352793624.38</v>
      </c>
      <c r="N232" s="107">
        <v>419039458.24000001</v>
      </c>
      <c r="O232" s="108">
        <v>426726616.90999997</v>
      </c>
      <c r="P232" s="108">
        <v>361027112.57999998</v>
      </c>
      <c r="Q232" s="108">
        <v>340080532.86000001</v>
      </c>
      <c r="R232" s="108">
        <v>20716338.059999999</v>
      </c>
      <c r="S232" s="108">
        <v>20319537.789999999</v>
      </c>
      <c r="T232" s="108">
        <v>16865150.420000002</v>
      </c>
      <c r="U232" s="108">
        <v>17511461</v>
      </c>
      <c r="V232" s="108">
        <v>14802783.619999999</v>
      </c>
      <c r="W232" s="108">
        <v>17482321.34</v>
      </c>
      <c r="X232" s="108">
        <v>35932464.079999998</v>
      </c>
      <c r="Y232" s="108">
        <v>35024239.630000003</v>
      </c>
      <c r="Z232" s="108"/>
      <c r="AA232" s="108"/>
      <c r="AB232" s="108"/>
      <c r="AC232" s="109">
        <f t="shared" si="66"/>
        <v>518734828.80000001</v>
      </c>
    </row>
    <row r="233" spans="1:29" ht="11.45" customHeight="1" x14ac:dyDescent="0.25">
      <c r="A233" s="50" t="s">
        <v>2</v>
      </c>
      <c r="B233" s="50"/>
      <c r="C233" s="117">
        <f t="shared" ref="C233:Y233" si="69">SUM(C230:C232)</f>
        <v>899076922.5633173</v>
      </c>
      <c r="D233" s="118">
        <f t="shared" si="69"/>
        <v>872084602.92999864</v>
      </c>
      <c r="E233" s="118">
        <f t="shared" si="69"/>
        <v>766919017.35999918</v>
      </c>
      <c r="F233" s="118">
        <f t="shared" si="69"/>
        <v>779475753.81999922</v>
      </c>
      <c r="G233" s="118">
        <f t="shared" si="69"/>
        <v>910210708.45999992</v>
      </c>
      <c r="H233" s="118">
        <f t="shared" si="69"/>
        <v>786840300.64000034</v>
      </c>
      <c r="I233" s="119">
        <f t="shared" si="69"/>
        <v>988466691.36000001</v>
      </c>
      <c r="J233" s="110">
        <f t="shared" si="69"/>
        <v>894794568.09000051</v>
      </c>
      <c r="K233" s="113">
        <f t="shared" si="69"/>
        <v>681187189.04999995</v>
      </c>
      <c r="L233" s="113">
        <f t="shared" si="69"/>
        <v>752587266.98000026</v>
      </c>
      <c r="M233" s="113">
        <f t="shared" si="69"/>
        <v>636891337.66000009</v>
      </c>
      <c r="N233" s="113">
        <f t="shared" si="69"/>
        <v>723978013.76000023</v>
      </c>
      <c r="O233" s="109">
        <f t="shared" si="69"/>
        <v>735833645.75999928</v>
      </c>
      <c r="P233" s="109">
        <f t="shared" si="69"/>
        <v>584742046.15999997</v>
      </c>
      <c r="Q233" s="109">
        <f t="shared" si="69"/>
        <v>689989484.85000002</v>
      </c>
      <c r="R233" s="109">
        <f t="shared" si="69"/>
        <v>671829951.10000288</v>
      </c>
      <c r="S233" s="109">
        <f t="shared" si="69"/>
        <v>589353855.66999793</v>
      </c>
      <c r="T233" s="109">
        <f t="shared" si="69"/>
        <v>568157972.97000098</v>
      </c>
      <c r="U233" s="109">
        <f t="shared" si="69"/>
        <v>500818093</v>
      </c>
      <c r="V233" s="109">
        <f t="shared" si="69"/>
        <v>468740067.22999996</v>
      </c>
      <c r="W233" s="109">
        <f t="shared" si="69"/>
        <v>436913595.22999996</v>
      </c>
      <c r="X233" s="109">
        <f t="shared" si="69"/>
        <v>676071221.70000005</v>
      </c>
      <c r="Y233" s="109">
        <f t="shared" si="69"/>
        <v>575158630.59000802</v>
      </c>
      <c r="Z233" s="109"/>
      <c r="AA233" s="109"/>
      <c r="AB233" s="109"/>
      <c r="AC233" s="109">
        <f t="shared" si="66"/>
        <v>5177032872.3400097</v>
      </c>
    </row>
    <row r="234" spans="1:29" ht="11.45" customHeight="1" x14ac:dyDescent="0.25">
      <c r="A234" s="49" t="s">
        <v>12</v>
      </c>
      <c r="B234" s="49" t="s">
        <v>27</v>
      </c>
      <c r="C234" s="114">
        <v>1119066136.5313971</v>
      </c>
      <c r="D234" s="115">
        <v>1150324570.5199635</v>
      </c>
      <c r="E234" s="115">
        <v>1204559048.4199896</v>
      </c>
      <c r="F234" s="115">
        <v>1142994518.0599937</v>
      </c>
      <c r="G234" s="115">
        <v>1364144007.8900034</v>
      </c>
      <c r="H234" s="115">
        <v>1321481372.4600382</v>
      </c>
      <c r="I234" s="116">
        <v>1199770514.1500001</v>
      </c>
      <c r="J234" s="106">
        <v>986330806.31999588</v>
      </c>
      <c r="K234" s="107">
        <v>952467388.68000317</v>
      </c>
      <c r="L234" s="107">
        <v>1124895216.8700271</v>
      </c>
      <c r="M234" s="107">
        <v>1044866600.019999</v>
      </c>
      <c r="N234" s="107">
        <v>1050782770.4699899</v>
      </c>
      <c r="O234" s="108">
        <v>1046603577.4499509</v>
      </c>
      <c r="P234" s="108">
        <v>739691928.52999997</v>
      </c>
      <c r="Q234" s="108">
        <v>829314625.40999901</v>
      </c>
      <c r="R234" s="108">
        <v>1526106134.3599799</v>
      </c>
      <c r="S234" s="108">
        <v>1166622183.98999</v>
      </c>
      <c r="T234" s="108">
        <v>1249861883.29003</v>
      </c>
      <c r="U234" s="108">
        <v>1032927218</v>
      </c>
      <c r="V234" s="108">
        <v>933105017.42000604</v>
      </c>
      <c r="W234" s="108">
        <v>1078962765.73</v>
      </c>
      <c r="X234" s="108">
        <v>1375495875.23999</v>
      </c>
      <c r="Y234" s="108">
        <v>1105779478.5900061</v>
      </c>
      <c r="Z234" s="108"/>
      <c r="AA234" s="108"/>
      <c r="AB234" s="108"/>
      <c r="AC234" s="109">
        <f t="shared" si="66"/>
        <v>10298175182.030001</v>
      </c>
    </row>
    <row r="235" spans="1:29" ht="11.45" customHeight="1" x14ac:dyDescent="0.25">
      <c r="A235" s="49" t="s">
        <v>13</v>
      </c>
      <c r="B235" s="49" t="s">
        <v>28</v>
      </c>
      <c r="C235" s="114">
        <v>91144898.185566381</v>
      </c>
      <c r="D235" s="115">
        <v>90189993.679999992</v>
      </c>
      <c r="E235" s="115">
        <v>74940784.580000013</v>
      </c>
      <c r="F235" s="115">
        <v>70774614.409999996</v>
      </c>
      <c r="G235" s="115">
        <v>92403959.969999999</v>
      </c>
      <c r="H235" s="115">
        <v>99846826.25</v>
      </c>
      <c r="I235" s="116">
        <v>112598826.18000001</v>
      </c>
      <c r="J235" s="106">
        <v>119312624.74000001</v>
      </c>
      <c r="K235" s="107">
        <v>87950355.730000019</v>
      </c>
      <c r="L235" s="107">
        <v>112949643.96000001</v>
      </c>
      <c r="M235" s="107">
        <v>115116090.89</v>
      </c>
      <c r="N235" s="107">
        <v>119116887.62</v>
      </c>
      <c r="O235" s="108">
        <v>138813639.57000002</v>
      </c>
      <c r="P235" s="108">
        <v>113634080.98</v>
      </c>
      <c r="Q235" s="108">
        <v>95181296.569999993</v>
      </c>
      <c r="R235" s="108">
        <v>66586555.32</v>
      </c>
      <c r="S235" s="108">
        <v>44151609.420000002</v>
      </c>
      <c r="T235" s="108">
        <v>55947518.299999997</v>
      </c>
      <c r="U235" s="108">
        <v>66157230</v>
      </c>
      <c r="V235" s="108">
        <v>46735371.560000002</v>
      </c>
      <c r="W235" s="108">
        <v>213458219.77000001</v>
      </c>
      <c r="X235" s="108">
        <v>67785007.280000001</v>
      </c>
      <c r="Y235" s="108">
        <v>61035107.899999999</v>
      </c>
      <c r="Z235" s="108"/>
      <c r="AA235" s="108"/>
      <c r="AB235" s="108"/>
      <c r="AC235" s="109">
        <f t="shared" si="66"/>
        <v>717037916.12</v>
      </c>
    </row>
    <row r="236" spans="1:29" ht="11.45" customHeight="1" x14ac:dyDescent="0.25">
      <c r="A236" s="49" t="s">
        <v>14</v>
      </c>
      <c r="B236" s="49" t="s">
        <v>29</v>
      </c>
      <c r="C236" s="114">
        <v>25196373.789999999</v>
      </c>
      <c r="D236" s="115">
        <v>25118202.229999997</v>
      </c>
      <c r="E236" s="115">
        <v>18754816.079999998</v>
      </c>
      <c r="F236" s="115">
        <v>28861002.670000002</v>
      </c>
      <c r="G236" s="115">
        <v>32412625.619999997</v>
      </c>
      <c r="H236" s="115">
        <v>25238933.800000001</v>
      </c>
      <c r="I236" s="116">
        <v>28953583.23</v>
      </c>
      <c r="J236" s="106">
        <v>31671631.93</v>
      </c>
      <c r="K236" s="107">
        <v>21226535.539999999</v>
      </c>
      <c r="L236" s="107">
        <v>19070407.32</v>
      </c>
      <c r="M236" s="107">
        <v>20302590.75</v>
      </c>
      <c r="N236" s="107">
        <v>22844843.990000002</v>
      </c>
      <c r="O236" s="108">
        <v>26172213.949999999</v>
      </c>
      <c r="P236" s="108">
        <v>34235864.259999998</v>
      </c>
      <c r="Q236" s="108">
        <v>36789676.049999997</v>
      </c>
      <c r="R236" s="108">
        <v>6631143.6799999997</v>
      </c>
      <c r="S236" s="108">
        <v>9132833.1500000004</v>
      </c>
      <c r="T236" s="108">
        <v>9070554.9700000007</v>
      </c>
      <c r="U236" s="108">
        <v>8745087</v>
      </c>
      <c r="V236" s="108">
        <v>7678421.5700000003</v>
      </c>
      <c r="W236" s="108">
        <v>7315928.7699999996</v>
      </c>
      <c r="X236" s="108">
        <v>9323447</v>
      </c>
      <c r="Y236" s="108">
        <v>3880664.47</v>
      </c>
      <c r="Z236" s="108"/>
      <c r="AA236" s="108"/>
      <c r="AB236" s="108"/>
      <c r="AC236" s="109">
        <f t="shared" si="66"/>
        <v>98567756.659999982</v>
      </c>
    </row>
    <row r="237" spans="1:29" ht="11.45" customHeight="1" x14ac:dyDescent="0.25">
      <c r="A237" s="50" t="s">
        <v>2</v>
      </c>
      <c r="B237" s="50"/>
      <c r="C237" s="110">
        <f t="shared" ref="C237:Y237" si="70">SUM(C234:C236)</f>
        <v>1235407408.5069635</v>
      </c>
      <c r="D237" s="120">
        <f t="shared" si="70"/>
        <v>1265632766.4299636</v>
      </c>
      <c r="E237" s="120">
        <f t="shared" si="70"/>
        <v>1298254649.0799894</v>
      </c>
      <c r="F237" s="120">
        <f t="shared" si="70"/>
        <v>1242630135.1399939</v>
      </c>
      <c r="G237" s="120">
        <f t="shared" si="70"/>
        <v>1488960593.4800034</v>
      </c>
      <c r="H237" s="120">
        <f t="shared" si="70"/>
        <v>1446567132.5100381</v>
      </c>
      <c r="I237" s="110">
        <f t="shared" si="70"/>
        <v>1341322923.5600002</v>
      </c>
      <c r="J237" s="110">
        <f t="shared" si="70"/>
        <v>1137315062.989996</v>
      </c>
      <c r="K237" s="113">
        <f t="shared" si="70"/>
        <v>1061644279.9500031</v>
      </c>
      <c r="L237" s="113">
        <f t="shared" si="70"/>
        <v>1256915268.150027</v>
      </c>
      <c r="M237" s="113">
        <f t="shared" si="70"/>
        <v>1180285281.6599991</v>
      </c>
      <c r="N237" s="113">
        <f t="shared" si="70"/>
        <v>1192744502.0799899</v>
      </c>
      <c r="O237" s="109">
        <f t="shared" si="70"/>
        <v>1211589430.9699509</v>
      </c>
      <c r="P237" s="109">
        <f t="shared" si="70"/>
        <v>887561873.76999998</v>
      </c>
      <c r="Q237" s="109">
        <f t="shared" si="70"/>
        <v>961285598.02999902</v>
      </c>
      <c r="R237" s="109">
        <f t="shared" si="70"/>
        <v>1599323833.3599799</v>
      </c>
      <c r="S237" s="109">
        <f t="shared" si="70"/>
        <v>1219906626.5599902</v>
      </c>
      <c r="T237" s="109">
        <f t="shared" si="70"/>
        <v>1314879956.56003</v>
      </c>
      <c r="U237" s="109">
        <f t="shared" si="70"/>
        <v>1107829535</v>
      </c>
      <c r="V237" s="109">
        <f t="shared" si="70"/>
        <v>987518810.55000603</v>
      </c>
      <c r="W237" s="109">
        <f t="shared" si="70"/>
        <v>1299736914.27</v>
      </c>
      <c r="X237" s="109">
        <f t="shared" si="70"/>
        <v>1452604329.51999</v>
      </c>
      <c r="Y237" s="109">
        <f t="shared" si="70"/>
        <v>1170695250.9600062</v>
      </c>
      <c r="Z237" s="109"/>
      <c r="AA237" s="109"/>
      <c r="AB237" s="109"/>
      <c r="AC237" s="109">
        <f t="shared" si="66"/>
        <v>11113780854.810001</v>
      </c>
    </row>
    <row r="238" spans="1:29" ht="11.45" customHeight="1" x14ac:dyDescent="0.25">
      <c r="A238" s="49" t="s">
        <v>15</v>
      </c>
      <c r="B238" s="49" t="s">
        <v>30</v>
      </c>
      <c r="C238" s="106">
        <v>782988062.72403383</v>
      </c>
      <c r="D238" s="106">
        <v>787415593.27998912</v>
      </c>
      <c r="E238" s="106">
        <v>823771523.62999296</v>
      </c>
      <c r="F238" s="106">
        <v>857316761.08997607</v>
      </c>
      <c r="G238" s="106">
        <v>891666748.74999487</v>
      </c>
      <c r="H238" s="106">
        <v>918417836.66001582</v>
      </c>
      <c r="I238" s="106">
        <v>861809918.06999993</v>
      </c>
      <c r="J238" s="106">
        <v>826439240.56994915</v>
      </c>
      <c r="K238" s="107">
        <v>767470752.20996499</v>
      </c>
      <c r="L238" s="107">
        <v>943266071.6200459</v>
      </c>
      <c r="M238" s="107">
        <v>932220362.29999995</v>
      </c>
      <c r="N238" s="107">
        <v>1237411258.759938</v>
      </c>
      <c r="O238" s="108">
        <v>1322221804.3799059</v>
      </c>
      <c r="P238" s="108">
        <v>1525012502.6099999</v>
      </c>
      <c r="Q238" s="108">
        <v>1518088445.6699901</v>
      </c>
      <c r="R238" s="108">
        <v>828545164.84997499</v>
      </c>
      <c r="S238" s="108">
        <v>621507775.63</v>
      </c>
      <c r="T238" s="108">
        <v>678064702.52999794</v>
      </c>
      <c r="U238" s="108">
        <v>529246300</v>
      </c>
      <c r="V238" s="108">
        <v>461110393.49000496</v>
      </c>
      <c r="W238" s="108">
        <v>609833345.20000005</v>
      </c>
      <c r="X238" s="108">
        <v>735871652.17998207</v>
      </c>
      <c r="Y238" s="108">
        <v>654325025.12004602</v>
      </c>
      <c r="Z238" s="108"/>
      <c r="AA238" s="108"/>
      <c r="AB238" s="108"/>
      <c r="AC238" s="109">
        <f t="shared" si="66"/>
        <v>6636592804.6699953</v>
      </c>
    </row>
    <row r="239" spans="1:29" ht="11.45" customHeight="1" x14ac:dyDescent="0.25">
      <c r="A239" s="49" t="s">
        <v>16</v>
      </c>
      <c r="B239" s="49" t="s">
        <v>31</v>
      </c>
      <c r="C239" s="106">
        <v>32345509.433730099</v>
      </c>
      <c r="D239" s="106">
        <v>32026429.91</v>
      </c>
      <c r="E239" s="106">
        <v>26803032.859999999</v>
      </c>
      <c r="F239" s="106">
        <v>25918054.850000001</v>
      </c>
      <c r="G239" s="106">
        <v>34765382.310000002</v>
      </c>
      <c r="H239" s="106">
        <v>40574564.170000002</v>
      </c>
      <c r="I239" s="106">
        <v>43014578.609999999</v>
      </c>
      <c r="J239" s="106">
        <v>38875712.049999997</v>
      </c>
      <c r="K239" s="107">
        <v>30005604.379999999</v>
      </c>
      <c r="L239" s="107">
        <v>35475642.659999996</v>
      </c>
      <c r="M239" s="107">
        <v>44924955.259999998</v>
      </c>
      <c r="N239" s="107">
        <v>44996832.650000006</v>
      </c>
      <c r="O239" s="108">
        <v>62754771.990000002</v>
      </c>
      <c r="P239" s="108">
        <v>49680904.130000003</v>
      </c>
      <c r="Q239" s="108">
        <v>47559029.380000003</v>
      </c>
      <c r="R239" s="108">
        <v>38584518.370000005</v>
      </c>
      <c r="S239" s="108">
        <v>19032728.010000002</v>
      </c>
      <c r="T239" s="108">
        <v>24740563.399999999</v>
      </c>
      <c r="U239" s="108">
        <v>21201333</v>
      </c>
      <c r="V239" s="108">
        <v>18975403.539999999</v>
      </c>
      <c r="W239" s="108">
        <v>171881584.09999999</v>
      </c>
      <c r="X239" s="108">
        <v>21061423.309999999</v>
      </c>
      <c r="Y239" s="108">
        <v>24475339.329999998</v>
      </c>
      <c r="Z239" s="108"/>
      <c r="AA239" s="108"/>
      <c r="AB239" s="108"/>
      <c r="AC239" s="109">
        <f t="shared" si="66"/>
        <v>387511922.43999994</v>
      </c>
    </row>
    <row r="240" spans="1:29" ht="11.45" customHeight="1" x14ac:dyDescent="0.25">
      <c r="A240" s="49" t="s">
        <v>17</v>
      </c>
      <c r="B240" s="49" t="s">
        <v>32</v>
      </c>
      <c r="C240" s="106">
        <v>9936122.6799999997</v>
      </c>
      <c r="D240" s="106">
        <v>8488337.9800000004</v>
      </c>
      <c r="E240" s="106">
        <v>6839422.3800000008</v>
      </c>
      <c r="F240" s="106">
        <v>8617915.0300000012</v>
      </c>
      <c r="G240" s="106">
        <v>9419242.6899999995</v>
      </c>
      <c r="H240" s="106">
        <v>8541516.4199999999</v>
      </c>
      <c r="I240" s="106">
        <v>11775790.32</v>
      </c>
      <c r="J240" s="106">
        <v>11362946.219999999</v>
      </c>
      <c r="K240" s="107">
        <v>11683228.01</v>
      </c>
      <c r="L240" s="107">
        <v>16093016.52</v>
      </c>
      <c r="M240" s="107">
        <v>12945229.550000001</v>
      </c>
      <c r="N240" s="107">
        <v>13830301.170000002</v>
      </c>
      <c r="O240" s="108">
        <v>21093821.289999999</v>
      </c>
      <c r="P240" s="108">
        <v>29258962.920000002</v>
      </c>
      <c r="Q240" s="108">
        <v>18423563.289999999</v>
      </c>
      <c r="R240" s="108">
        <v>11121978.58</v>
      </c>
      <c r="S240" s="108">
        <v>5353352.55</v>
      </c>
      <c r="T240" s="108">
        <v>6875273.8700000001</v>
      </c>
      <c r="U240" s="108">
        <v>6312825</v>
      </c>
      <c r="V240" s="108">
        <v>2976045.93</v>
      </c>
      <c r="W240" s="108">
        <v>7160764.9199999999</v>
      </c>
      <c r="X240" s="108">
        <v>7034634.8499999996</v>
      </c>
      <c r="Y240" s="108">
        <v>11520439.93</v>
      </c>
      <c r="Z240" s="108"/>
      <c r="AA240" s="108"/>
      <c r="AB240" s="108"/>
      <c r="AC240" s="109">
        <f t="shared" si="66"/>
        <v>76778878.919999987</v>
      </c>
    </row>
    <row r="241" spans="1:29" ht="11.45" customHeight="1" x14ac:dyDescent="0.25">
      <c r="A241" s="50" t="s">
        <v>2</v>
      </c>
      <c r="B241" s="50"/>
      <c r="C241" s="110">
        <f t="shared" ref="C241:Y241" si="71">SUM(C238:C240)</f>
        <v>825269694.83776391</v>
      </c>
      <c r="D241" s="110">
        <f t="shared" si="71"/>
        <v>827930361.16998911</v>
      </c>
      <c r="E241" s="110">
        <f t="shared" si="71"/>
        <v>857413978.86999297</v>
      </c>
      <c r="F241" s="110">
        <f t="shared" si="71"/>
        <v>891852730.96997607</v>
      </c>
      <c r="G241" s="110">
        <f t="shared" si="71"/>
        <v>935851373.74999499</v>
      </c>
      <c r="H241" s="110">
        <f t="shared" si="71"/>
        <v>967533917.25001574</v>
      </c>
      <c r="I241" s="110">
        <f t="shared" si="71"/>
        <v>916600287</v>
      </c>
      <c r="J241" s="110">
        <f t="shared" si="71"/>
        <v>876677898.83994913</v>
      </c>
      <c r="K241" s="113">
        <f t="shared" si="71"/>
        <v>809159584.59996498</v>
      </c>
      <c r="L241" s="113">
        <f t="shared" si="71"/>
        <v>994834730.80004585</v>
      </c>
      <c r="M241" s="113">
        <f t="shared" si="71"/>
        <v>990090547.1099999</v>
      </c>
      <c r="N241" s="113">
        <f t="shared" si="71"/>
        <v>1296238392.5799382</v>
      </c>
      <c r="O241" s="109">
        <f t="shared" si="71"/>
        <v>1406070397.6599059</v>
      </c>
      <c r="P241" s="109">
        <f t="shared" si="71"/>
        <v>1603952369.6600001</v>
      </c>
      <c r="Q241" s="109">
        <f t="shared" si="71"/>
        <v>1584071038.3399901</v>
      </c>
      <c r="R241" s="109">
        <f t="shared" si="71"/>
        <v>878251661.79997504</v>
      </c>
      <c r="S241" s="109">
        <f t="shared" si="71"/>
        <v>645893856.18999994</v>
      </c>
      <c r="T241" s="109">
        <f t="shared" si="71"/>
        <v>709680539.79999793</v>
      </c>
      <c r="U241" s="109">
        <f t="shared" si="71"/>
        <v>556760458</v>
      </c>
      <c r="V241" s="109">
        <f t="shared" si="71"/>
        <v>483061842.96000499</v>
      </c>
      <c r="W241" s="109">
        <f t="shared" si="71"/>
        <v>788875694.22000003</v>
      </c>
      <c r="X241" s="109">
        <f t="shared" si="71"/>
        <v>763967710.33998203</v>
      </c>
      <c r="Y241" s="109">
        <f t="shared" si="71"/>
        <v>690320804.38004601</v>
      </c>
      <c r="Z241" s="109"/>
      <c r="AA241" s="109"/>
      <c r="AB241" s="109"/>
      <c r="AC241" s="109">
        <f t="shared" si="66"/>
        <v>7100883606.0299959</v>
      </c>
    </row>
    <row r="242" spans="1:29" ht="11.45" customHeight="1" x14ac:dyDescent="0.25">
      <c r="A242" s="49" t="s">
        <v>18</v>
      </c>
      <c r="B242" s="49" t="s">
        <v>33</v>
      </c>
      <c r="C242" s="106">
        <v>459117549.68323892</v>
      </c>
      <c r="D242" s="106">
        <v>460689662.84001118</v>
      </c>
      <c r="E242" s="106">
        <v>445078089.24000597</v>
      </c>
      <c r="F242" s="106">
        <v>489624046.70001829</v>
      </c>
      <c r="G242" s="106">
        <v>474142613.69999659</v>
      </c>
      <c r="H242" s="106">
        <v>533504338.98004407</v>
      </c>
      <c r="I242" s="106">
        <v>413028595.90000004</v>
      </c>
      <c r="J242" s="106">
        <v>375702086.75000757</v>
      </c>
      <c r="K242" s="107">
        <v>338556239.93999398</v>
      </c>
      <c r="L242" s="107">
        <v>439238877.73999047</v>
      </c>
      <c r="M242" s="107">
        <v>411590518.12999791</v>
      </c>
      <c r="N242" s="107">
        <v>582024495.07997513</v>
      </c>
      <c r="O242" s="108">
        <v>583764634.61998582</v>
      </c>
      <c r="P242" s="108">
        <v>651635601.91999996</v>
      </c>
      <c r="Q242" s="108">
        <v>706422247.29999101</v>
      </c>
      <c r="R242" s="108">
        <v>304753445.700001</v>
      </c>
      <c r="S242" s="108">
        <v>226106661.909996</v>
      </c>
      <c r="T242" s="108">
        <v>247564639.33999899</v>
      </c>
      <c r="U242" s="108">
        <v>215056865</v>
      </c>
      <c r="V242" s="108">
        <v>135848282.05999702</v>
      </c>
      <c r="W242" s="108">
        <v>173641725</v>
      </c>
      <c r="X242" s="108">
        <v>197462771.22999901</v>
      </c>
      <c r="Y242" s="108">
        <v>173817808.78000101</v>
      </c>
      <c r="Z242" s="108"/>
      <c r="AA242" s="108"/>
      <c r="AB242" s="108"/>
      <c r="AC242" s="109">
        <f t="shared" si="66"/>
        <v>2380674446.319984</v>
      </c>
    </row>
    <row r="243" spans="1:29" ht="11.45" customHeight="1" x14ac:dyDescent="0.25">
      <c r="A243" s="49" t="s">
        <v>19</v>
      </c>
      <c r="B243" s="49" t="s">
        <v>34</v>
      </c>
      <c r="C243" s="106">
        <v>18760961.183353983</v>
      </c>
      <c r="D243" s="106">
        <v>18579136.289999999</v>
      </c>
      <c r="E243" s="106">
        <v>16460399.660000002</v>
      </c>
      <c r="F243" s="106">
        <v>18171799.100000001</v>
      </c>
      <c r="G243" s="106">
        <v>20369686.73</v>
      </c>
      <c r="H243" s="106">
        <v>19065487.93</v>
      </c>
      <c r="I243" s="106">
        <v>18463124.16</v>
      </c>
      <c r="J243" s="106">
        <v>19831990.540000003</v>
      </c>
      <c r="K243" s="107">
        <v>13207553.859999999</v>
      </c>
      <c r="L243" s="107">
        <v>16774914.57</v>
      </c>
      <c r="M243" s="107">
        <v>15796263.01</v>
      </c>
      <c r="N243" s="107">
        <v>20877256.350000001</v>
      </c>
      <c r="O243" s="108">
        <v>27785182</v>
      </c>
      <c r="P243" s="108">
        <v>16941711.48</v>
      </c>
      <c r="Q243" s="108">
        <v>17117073.57</v>
      </c>
      <c r="R243" s="108">
        <v>12460271.630000001</v>
      </c>
      <c r="S243" s="108">
        <v>11728760.869999999</v>
      </c>
      <c r="T243" s="108">
        <v>12037477.710000001</v>
      </c>
      <c r="U243" s="108">
        <v>9951143</v>
      </c>
      <c r="V243" s="108">
        <v>7491482.1799999997</v>
      </c>
      <c r="W243" s="108">
        <v>6607300.8499999996</v>
      </c>
      <c r="X243" s="108">
        <v>6735599.4800000004</v>
      </c>
      <c r="Y243" s="108">
        <v>6265705</v>
      </c>
      <c r="Z243" s="108"/>
      <c r="AA243" s="108"/>
      <c r="AB243" s="108"/>
      <c r="AC243" s="109">
        <f t="shared" si="66"/>
        <v>90394814.290000007</v>
      </c>
    </row>
    <row r="244" spans="1:29" ht="11.45" customHeight="1" x14ac:dyDescent="0.25">
      <c r="A244" s="49" t="s">
        <v>20</v>
      </c>
      <c r="B244" s="49" t="s">
        <v>35</v>
      </c>
      <c r="C244" s="106">
        <v>2017891.82</v>
      </c>
      <c r="D244" s="106">
        <v>980347.98</v>
      </c>
      <c r="E244" s="106">
        <v>848482.27</v>
      </c>
      <c r="F244" s="106">
        <v>887858.42</v>
      </c>
      <c r="G244" s="106">
        <v>784647.98</v>
      </c>
      <c r="H244" s="106">
        <v>768263.47</v>
      </c>
      <c r="I244" s="106">
        <v>663013.74</v>
      </c>
      <c r="J244" s="106">
        <v>854725.65</v>
      </c>
      <c r="K244" s="107">
        <v>752822.6</v>
      </c>
      <c r="L244" s="107">
        <v>818635.63</v>
      </c>
      <c r="M244" s="107">
        <v>581447.67999999993</v>
      </c>
      <c r="N244" s="107">
        <v>157347.16</v>
      </c>
      <c r="O244" s="108">
        <v>32565.040000000001</v>
      </c>
      <c r="P244" s="108">
        <v>5827548.4299999997</v>
      </c>
      <c r="Q244" s="108">
        <v>1446529.2</v>
      </c>
      <c r="R244" s="108">
        <v>48198.400000000001</v>
      </c>
      <c r="S244" s="108">
        <v>3742569</v>
      </c>
      <c r="T244" s="108">
        <v>6065937.6100000003</v>
      </c>
      <c r="U244" s="108">
        <v>939967</v>
      </c>
      <c r="V244" s="108">
        <v>3313932.9</v>
      </c>
      <c r="W244" s="108">
        <v>2440540.2799999998</v>
      </c>
      <c r="X244" s="108">
        <v>2338509.42</v>
      </c>
      <c r="Y244" s="108">
        <v>4721773.78</v>
      </c>
      <c r="Z244" s="108"/>
      <c r="AA244" s="108"/>
      <c r="AB244" s="108"/>
      <c r="AC244" s="109">
        <f t="shared" si="66"/>
        <v>25057957.590000004</v>
      </c>
    </row>
    <row r="245" spans="1:29" ht="11.45" customHeight="1" x14ac:dyDescent="0.25">
      <c r="A245" s="50" t="s">
        <v>2</v>
      </c>
      <c r="B245" s="50"/>
      <c r="C245" s="110">
        <f t="shared" ref="C245:Y245" si="72">SUM(C242:C244)</f>
        <v>479896402.68659288</v>
      </c>
      <c r="D245" s="110">
        <f t="shared" si="72"/>
        <v>480249147.11001122</v>
      </c>
      <c r="E245" s="110">
        <f t="shared" si="72"/>
        <v>462386971.17000598</v>
      </c>
      <c r="F245" s="110">
        <f t="shared" si="72"/>
        <v>508683704.22001833</v>
      </c>
      <c r="G245" s="110">
        <f t="shared" si="72"/>
        <v>495296948.40999663</v>
      </c>
      <c r="H245" s="110">
        <f t="shared" si="72"/>
        <v>553338090.3800441</v>
      </c>
      <c r="I245" s="110">
        <f t="shared" si="72"/>
        <v>432154733.80000007</v>
      </c>
      <c r="J245" s="110">
        <f t="shared" si="72"/>
        <v>396388802.94000757</v>
      </c>
      <c r="K245" s="113">
        <f t="shared" si="72"/>
        <v>352516616.39999402</v>
      </c>
      <c r="L245" s="113">
        <f t="shared" si="72"/>
        <v>456832427.93999046</v>
      </c>
      <c r="M245" s="113">
        <f t="shared" si="72"/>
        <v>427968228.81999791</v>
      </c>
      <c r="N245" s="113">
        <f t="shared" si="72"/>
        <v>603059098.58997512</v>
      </c>
      <c r="O245" s="109">
        <f t="shared" si="72"/>
        <v>611582381.65998578</v>
      </c>
      <c r="P245" s="109">
        <f t="shared" si="72"/>
        <v>674404861.82999992</v>
      </c>
      <c r="Q245" s="109">
        <f t="shared" si="72"/>
        <v>724985850.06999111</v>
      </c>
      <c r="R245" s="109">
        <f t="shared" si="72"/>
        <v>317261915.73000097</v>
      </c>
      <c r="S245" s="109">
        <f t="shared" si="72"/>
        <v>241577991.77999601</v>
      </c>
      <c r="T245" s="109">
        <f t="shared" si="72"/>
        <v>265668054.65999901</v>
      </c>
      <c r="U245" s="109">
        <f t="shared" si="72"/>
        <v>225947975</v>
      </c>
      <c r="V245" s="109">
        <f t="shared" si="72"/>
        <v>146653697.13999704</v>
      </c>
      <c r="W245" s="109">
        <f t="shared" si="72"/>
        <v>182689566.13</v>
      </c>
      <c r="X245" s="109">
        <f t="shared" si="72"/>
        <v>206536880.12999898</v>
      </c>
      <c r="Y245" s="109">
        <f t="shared" si="72"/>
        <v>184805287.56000102</v>
      </c>
      <c r="Z245" s="109"/>
      <c r="AA245" s="109"/>
      <c r="AB245" s="109"/>
      <c r="AC245" s="109">
        <f t="shared" si="66"/>
        <v>2496127218.1999841</v>
      </c>
    </row>
    <row r="246" spans="1:29" ht="11.45" customHeight="1" x14ac:dyDescent="0.25">
      <c r="A246" s="50" t="s">
        <v>4</v>
      </c>
      <c r="B246" s="50"/>
      <c r="C246" s="110">
        <f t="shared" ref="C246:Y246" si="73">C225+C229+C233+C237+C241+C245</f>
        <v>5760003128.8899956</v>
      </c>
      <c r="D246" s="110">
        <f t="shared" si="73"/>
        <v>5723615644.669961</v>
      </c>
      <c r="E246" s="110">
        <f t="shared" si="73"/>
        <v>5443909780.6699877</v>
      </c>
      <c r="F246" s="110">
        <f t="shared" si="73"/>
        <v>5440039579.8199873</v>
      </c>
      <c r="G246" s="110">
        <f t="shared" si="73"/>
        <v>5995363649.0899963</v>
      </c>
      <c r="H246" s="110">
        <f t="shared" si="73"/>
        <v>5907982900.1700983</v>
      </c>
      <c r="I246" s="110">
        <f t="shared" si="73"/>
        <v>5547494086.0600004</v>
      </c>
      <c r="J246" s="110">
        <f t="shared" si="73"/>
        <v>5321176819.8499537</v>
      </c>
      <c r="K246" s="113">
        <f t="shared" si="73"/>
        <v>4788044338.0099621</v>
      </c>
      <c r="L246" s="113">
        <f t="shared" si="73"/>
        <v>5530138422.1000633</v>
      </c>
      <c r="M246" s="113">
        <f t="shared" si="73"/>
        <v>5373230199.0099964</v>
      </c>
      <c r="N246" s="113">
        <f t="shared" si="73"/>
        <v>6215281149.5399036</v>
      </c>
      <c r="O246" s="109">
        <f t="shared" si="73"/>
        <v>6707859316.7398405</v>
      </c>
      <c r="P246" s="109">
        <f t="shared" si="73"/>
        <v>6449341540.6499996</v>
      </c>
      <c r="Q246" s="109">
        <f t="shared" si="73"/>
        <v>6604767306.3999796</v>
      </c>
      <c r="R246" s="109">
        <f t="shared" si="73"/>
        <v>6689612392.3899555</v>
      </c>
      <c r="S246" s="109">
        <f t="shared" si="73"/>
        <v>5719613886.7599859</v>
      </c>
      <c r="T246" s="109">
        <f t="shared" si="73"/>
        <v>5828800939.600029</v>
      </c>
      <c r="U246" s="109">
        <f t="shared" si="73"/>
        <v>5175020476</v>
      </c>
      <c r="V246" s="109">
        <f t="shared" si="73"/>
        <v>4800645693.0800114</v>
      </c>
      <c r="W246" s="109">
        <f t="shared" si="73"/>
        <v>5677105893.25</v>
      </c>
      <c r="X246" s="109">
        <f t="shared" si="73"/>
        <v>6398780238.1599693</v>
      </c>
      <c r="Y246" s="109">
        <f t="shared" si="73"/>
        <v>5894669457.8300657</v>
      </c>
      <c r="Z246" s="109"/>
      <c r="AA246" s="109"/>
      <c r="AB246" s="109"/>
      <c r="AC246" s="109">
        <f t="shared" si="66"/>
        <v>52789016283.470001</v>
      </c>
    </row>
    <row r="249" spans="1:29" ht="11.45" customHeight="1" x14ac:dyDescent="0.25">
      <c r="A249" s="222" t="s">
        <v>105</v>
      </c>
      <c r="B249" s="222"/>
      <c r="C249" s="72" t="s">
        <v>106</v>
      </c>
      <c r="D249" s="72" t="s">
        <v>106</v>
      </c>
      <c r="E249" s="72" t="s">
        <v>106</v>
      </c>
      <c r="F249" s="72" t="s">
        <v>106</v>
      </c>
      <c r="G249" s="72" t="s">
        <v>106</v>
      </c>
      <c r="H249" s="72" t="s">
        <v>106</v>
      </c>
      <c r="I249" s="72" t="s">
        <v>106</v>
      </c>
      <c r="J249" s="72" t="s">
        <v>106</v>
      </c>
      <c r="K249" s="72" t="s">
        <v>106</v>
      </c>
      <c r="L249" s="72" t="s">
        <v>106</v>
      </c>
      <c r="M249" s="72" t="s">
        <v>106</v>
      </c>
      <c r="N249" s="72" t="s">
        <v>106</v>
      </c>
      <c r="O249" s="72" t="s">
        <v>106</v>
      </c>
      <c r="P249" s="72" t="s">
        <v>106</v>
      </c>
      <c r="Q249" s="72" t="s">
        <v>106</v>
      </c>
      <c r="R249" s="72" t="s">
        <v>106</v>
      </c>
      <c r="S249" s="72" t="s">
        <v>106</v>
      </c>
      <c r="T249" s="72" t="s">
        <v>106</v>
      </c>
      <c r="U249" s="72" t="s">
        <v>106</v>
      </c>
      <c r="V249" s="72" t="s">
        <v>106</v>
      </c>
      <c r="W249" s="72" t="s">
        <v>106</v>
      </c>
      <c r="X249" s="72" t="s">
        <v>106</v>
      </c>
      <c r="Y249" s="72" t="s">
        <v>106</v>
      </c>
      <c r="Z249" s="72" t="s">
        <v>106</v>
      </c>
      <c r="AA249" s="72" t="s">
        <v>106</v>
      </c>
      <c r="AB249" s="72" t="s">
        <v>106</v>
      </c>
      <c r="AC249" s="72" t="s">
        <v>106</v>
      </c>
    </row>
    <row r="250" spans="1:29" ht="11.25" customHeight="1" x14ac:dyDescent="0.25">
      <c r="A250" s="99" t="s">
        <v>37</v>
      </c>
      <c r="B250" s="99" t="s">
        <v>36</v>
      </c>
      <c r="C250" s="75">
        <v>44136</v>
      </c>
      <c r="D250" s="75">
        <v>44166</v>
      </c>
      <c r="E250" s="75">
        <v>44197</v>
      </c>
      <c r="F250" s="75">
        <v>44228</v>
      </c>
      <c r="G250" s="75">
        <v>44256</v>
      </c>
      <c r="H250" s="75">
        <v>44287</v>
      </c>
      <c r="I250" s="75">
        <v>44317</v>
      </c>
      <c r="J250" s="75">
        <v>44348</v>
      </c>
      <c r="K250" s="75">
        <v>44378</v>
      </c>
      <c r="L250" s="75">
        <v>44409</v>
      </c>
      <c r="M250" s="75">
        <v>44440</v>
      </c>
      <c r="N250" s="75">
        <v>44470</v>
      </c>
      <c r="O250" s="75">
        <v>44501</v>
      </c>
      <c r="P250" s="75">
        <v>44531</v>
      </c>
      <c r="Q250" s="75">
        <v>44562</v>
      </c>
      <c r="R250" s="75">
        <v>44593</v>
      </c>
      <c r="S250" s="75">
        <v>44621</v>
      </c>
      <c r="T250" s="75">
        <v>44652</v>
      </c>
      <c r="U250" s="75">
        <v>44682</v>
      </c>
      <c r="V250" s="75">
        <v>44713</v>
      </c>
      <c r="W250" s="75">
        <v>44743</v>
      </c>
      <c r="X250" s="75">
        <v>44774</v>
      </c>
      <c r="Y250" s="75">
        <v>44805</v>
      </c>
      <c r="Z250" s="75">
        <v>44835</v>
      </c>
      <c r="AA250" s="75">
        <v>44866</v>
      </c>
      <c r="AB250" s="75">
        <v>44896</v>
      </c>
      <c r="AC250" s="103">
        <f>AC2</f>
        <v>2022</v>
      </c>
    </row>
    <row r="251" spans="1:29" ht="11.45" customHeight="1" x14ac:dyDescent="0.25">
      <c r="A251" s="49" t="s">
        <v>3</v>
      </c>
      <c r="B251" s="49" t="s">
        <v>3</v>
      </c>
      <c r="C251" s="105">
        <v>848473.15999999968</v>
      </c>
      <c r="D251" s="105">
        <v>863107.37</v>
      </c>
      <c r="E251" s="105">
        <v>914613.02</v>
      </c>
      <c r="F251" s="105">
        <v>2912457.2199999997</v>
      </c>
      <c r="G251" s="105">
        <v>3519362.9699999997</v>
      </c>
      <c r="H251" s="105">
        <v>1475689.1400000004</v>
      </c>
      <c r="I251" s="105">
        <v>1813890.34</v>
      </c>
      <c r="J251" s="105">
        <v>2942644.850000001</v>
      </c>
      <c r="K251" s="92">
        <v>3907159.76</v>
      </c>
      <c r="L251" s="92">
        <v>1290187.52</v>
      </c>
      <c r="M251" s="92">
        <v>1676403</v>
      </c>
      <c r="N251" s="92">
        <v>365984.19999999995</v>
      </c>
      <c r="O251" s="93">
        <v>449825.16000000003</v>
      </c>
      <c r="P251" s="93">
        <v>15050</v>
      </c>
      <c r="Q251" s="93">
        <v>86525.28</v>
      </c>
      <c r="R251" s="93">
        <v>754895.61</v>
      </c>
      <c r="S251" s="93">
        <v>254581.72</v>
      </c>
      <c r="T251" s="93">
        <v>0</v>
      </c>
      <c r="U251" s="93">
        <v>14808.6</v>
      </c>
      <c r="V251" s="93">
        <v>3200121.57</v>
      </c>
      <c r="W251" s="93">
        <v>40585.89</v>
      </c>
      <c r="X251" s="93">
        <v>34290.07</v>
      </c>
      <c r="Y251" s="93">
        <v>48434.29</v>
      </c>
      <c r="Z251" s="93"/>
      <c r="AA251" s="93"/>
      <c r="AB251" s="93"/>
      <c r="AC251" s="91">
        <f t="shared" ref="AC251:AC273" si="74">IF(AC$2=2020,SUM(C251:D251),IF(AC$2=2021,SUM(E251:P251), IF(AC$2=2022,SUM(Q251:AB251))))</f>
        <v>4434243.03</v>
      </c>
    </row>
    <row r="252" spans="1:29" ht="11.45" customHeight="1" x14ac:dyDescent="0.25">
      <c r="A252" s="50" t="s">
        <v>2</v>
      </c>
      <c r="B252" s="50"/>
      <c r="C252" s="94">
        <f>C251</f>
        <v>848473.15999999968</v>
      </c>
      <c r="D252" s="94">
        <f t="shared" ref="D252:Y252" si="75">D251</f>
        <v>863107.37</v>
      </c>
      <c r="E252" s="94">
        <f t="shared" si="75"/>
        <v>914613.02</v>
      </c>
      <c r="F252" s="94">
        <f t="shared" si="75"/>
        <v>2912457.2199999997</v>
      </c>
      <c r="G252" s="94">
        <f t="shared" si="75"/>
        <v>3519362.9699999997</v>
      </c>
      <c r="H252" s="94">
        <f t="shared" si="75"/>
        <v>1475689.1400000004</v>
      </c>
      <c r="I252" s="94">
        <f t="shared" si="75"/>
        <v>1813890.34</v>
      </c>
      <c r="J252" s="94">
        <f t="shared" si="75"/>
        <v>2942644.850000001</v>
      </c>
      <c r="K252" s="94">
        <f t="shared" si="75"/>
        <v>3907159.76</v>
      </c>
      <c r="L252" s="94">
        <f t="shared" si="75"/>
        <v>1290187.52</v>
      </c>
      <c r="M252" s="94">
        <f t="shared" si="75"/>
        <v>1676403</v>
      </c>
      <c r="N252" s="94">
        <f t="shared" si="75"/>
        <v>365984.19999999995</v>
      </c>
      <c r="O252" s="95">
        <f t="shared" si="75"/>
        <v>449825.16000000003</v>
      </c>
      <c r="P252" s="95">
        <f t="shared" si="75"/>
        <v>15050</v>
      </c>
      <c r="Q252" s="95">
        <f t="shared" si="75"/>
        <v>86525.28</v>
      </c>
      <c r="R252" s="95">
        <f t="shared" si="75"/>
        <v>754895.61</v>
      </c>
      <c r="S252" s="95">
        <f t="shared" si="75"/>
        <v>254581.72</v>
      </c>
      <c r="T252" s="95">
        <f t="shared" si="75"/>
        <v>0</v>
      </c>
      <c r="U252" s="95">
        <f t="shared" si="75"/>
        <v>14808.6</v>
      </c>
      <c r="V252" s="95">
        <f t="shared" si="75"/>
        <v>3200121.57</v>
      </c>
      <c r="W252" s="95">
        <f t="shared" si="75"/>
        <v>40585.89</v>
      </c>
      <c r="X252" s="95">
        <f t="shared" si="75"/>
        <v>34290.07</v>
      </c>
      <c r="Y252" s="95">
        <f t="shared" si="75"/>
        <v>48434.29</v>
      </c>
      <c r="Z252" s="95"/>
      <c r="AA252" s="95"/>
      <c r="AB252" s="95"/>
      <c r="AC252" s="91">
        <f t="shared" si="74"/>
        <v>4434243.03</v>
      </c>
    </row>
    <row r="253" spans="1:29" ht="11.45" customHeight="1" x14ac:dyDescent="0.25">
      <c r="A253" s="49" t="s">
        <v>6</v>
      </c>
      <c r="B253" s="49" t="s">
        <v>21</v>
      </c>
      <c r="C253" s="105">
        <v>536062917.4700011</v>
      </c>
      <c r="D253" s="105">
        <v>728165941.20000136</v>
      </c>
      <c r="E253" s="105">
        <v>553625293.77999914</v>
      </c>
      <c r="F253" s="105">
        <v>565891107.07000065</v>
      </c>
      <c r="G253" s="105">
        <v>730386560.3599987</v>
      </c>
      <c r="H253" s="105">
        <v>722740464.8100003</v>
      </c>
      <c r="I253" s="105">
        <v>291266788.05000025</v>
      </c>
      <c r="J253" s="105">
        <v>415276902.79999971</v>
      </c>
      <c r="K253" s="92">
        <v>338743630.05000001</v>
      </c>
      <c r="L253" s="92">
        <v>371794650.70999932</v>
      </c>
      <c r="M253" s="92">
        <v>493665120.57999998</v>
      </c>
      <c r="N253" s="92">
        <v>685358671.04999804</v>
      </c>
      <c r="O253" s="93">
        <v>686194263.05000055</v>
      </c>
      <c r="P253" s="93">
        <v>931713371.52999711</v>
      </c>
      <c r="Q253" s="93">
        <v>989768578.73000014</v>
      </c>
      <c r="R253" s="93">
        <v>1053642961.4999979</v>
      </c>
      <c r="S253" s="93">
        <v>1127623132.6800003</v>
      </c>
      <c r="T253" s="93">
        <v>1028169767.2200016</v>
      </c>
      <c r="U253" s="93">
        <v>1035002450.1800009</v>
      </c>
      <c r="V253" s="93">
        <v>1238232985.6300039</v>
      </c>
      <c r="W253" s="93">
        <v>1334149100.7700052</v>
      </c>
      <c r="X253" s="93">
        <v>1382625914.7500019</v>
      </c>
      <c r="Y253" s="93">
        <v>1557847330</v>
      </c>
      <c r="Z253" s="93"/>
      <c r="AA253" s="93"/>
      <c r="AB253" s="93"/>
      <c r="AC253" s="91">
        <f t="shared" si="74"/>
        <v>10747062221.460012</v>
      </c>
    </row>
    <row r="254" spans="1:29" ht="11.45" customHeight="1" x14ac:dyDescent="0.25">
      <c r="A254" s="49" t="s">
        <v>7</v>
      </c>
      <c r="B254" s="49" t="s">
        <v>22</v>
      </c>
      <c r="C254" s="105">
        <v>284406588.05000007</v>
      </c>
      <c r="D254" s="105">
        <v>255469107.77999997</v>
      </c>
      <c r="E254" s="105">
        <v>291295140.02000004</v>
      </c>
      <c r="F254" s="105">
        <v>329380637.36000013</v>
      </c>
      <c r="G254" s="105">
        <v>307505324.70999992</v>
      </c>
      <c r="H254" s="105">
        <v>350807186.43000007</v>
      </c>
      <c r="I254" s="105">
        <v>210165625.36999986</v>
      </c>
      <c r="J254" s="105">
        <v>280975427.76999992</v>
      </c>
      <c r="K254" s="92">
        <v>222449631.62</v>
      </c>
      <c r="L254" s="92">
        <v>582865416.40999985</v>
      </c>
      <c r="M254" s="92">
        <v>417734929</v>
      </c>
      <c r="N254" s="92">
        <v>398195814.23999995</v>
      </c>
      <c r="O254" s="93">
        <v>396869940.32999986</v>
      </c>
      <c r="P254" s="93">
        <v>429677545.56999964</v>
      </c>
      <c r="Q254" s="93">
        <v>428439364.88000041</v>
      </c>
      <c r="R254" s="93">
        <v>473726357.25000036</v>
      </c>
      <c r="S254" s="93">
        <v>485018472.40000045</v>
      </c>
      <c r="T254" s="93">
        <v>459109384.44000012</v>
      </c>
      <c r="U254" s="93">
        <v>488827316.24000055</v>
      </c>
      <c r="V254" s="93">
        <v>558661038.89999974</v>
      </c>
      <c r="W254" s="93">
        <v>680809384.56000042</v>
      </c>
      <c r="X254" s="93">
        <v>649351483.23999953</v>
      </c>
      <c r="Y254" s="93">
        <v>687855974.42999995</v>
      </c>
      <c r="Z254" s="93"/>
      <c r="AA254" s="93"/>
      <c r="AB254" s="93"/>
      <c r="AC254" s="91">
        <f t="shared" si="74"/>
        <v>4911798776.3400021</v>
      </c>
    </row>
    <row r="255" spans="1:29" ht="11.45" customHeight="1" x14ac:dyDescent="0.25">
      <c r="A255" s="49" t="s">
        <v>8</v>
      </c>
      <c r="B255" s="49" t="s">
        <v>23</v>
      </c>
      <c r="C255" s="105">
        <v>764575743.83999991</v>
      </c>
      <c r="D255" s="105">
        <v>528293701.41000015</v>
      </c>
      <c r="E255" s="105">
        <v>698790253.28999996</v>
      </c>
      <c r="F255" s="105">
        <v>847508636.41999972</v>
      </c>
      <c r="G255" s="105">
        <v>871670922.94000006</v>
      </c>
      <c r="H255" s="105">
        <v>793803031.2299999</v>
      </c>
      <c r="I255" s="105">
        <v>700259496.60000002</v>
      </c>
      <c r="J255" s="105">
        <v>580199528.25999987</v>
      </c>
      <c r="K255" s="92">
        <v>804012632.99000001</v>
      </c>
      <c r="L255" s="92">
        <v>446291773.9600001</v>
      </c>
      <c r="M255" s="92">
        <v>522912936.81999999</v>
      </c>
      <c r="N255" s="92">
        <v>661433990.73000026</v>
      </c>
      <c r="O255" s="93">
        <v>632267381.44999993</v>
      </c>
      <c r="P255" s="93">
        <v>600764949.92000008</v>
      </c>
      <c r="Q255" s="93">
        <v>731500868.5</v>
      </c>
      <c r="R255" s="93">
        <v>690536777.00999975</v>
      </c>
      <c r="S255" s="93">
        <v>790015096.74999988</v>
      </c>
      <c r="T255" s="93">
        <v>534437465.38</v>
      </c>
      <c r="U255" s="93">
        <v>611175117.2700001</v>
      </c>
      <c r="V255" s="93">
        <v>748742545.13999987</v>
      </c>
      <c r="W255" s="93">
        <v>797152845.4000001</v>
      </c>
      <c r="X255" s="93">
        <v>744963538.84999943</v>
      </c>
      <c r="Y255" s="93">
        <v>688905085</v>
      </c>
      <c r="Z255" s="93"/>
      <c r="AA255" s="93"/>
      <c r="AB255" s="93"/>
      <c r="AC255" s="91">
        <f t="shared" si="74"/>
        <v>6337429339.2999992</v>
      </c>
    </row>
    <row r="256" spans="1:29" ht="11.45" customHeight="1" x14ac:dyDescent="0.25">
      <c r="A256" s="50" t="s">
        <v>2</v>
      </c>
      <c r="B256" s="50"/>
      <c r="C256" s="94">
        <f t="shared" ref="C256:Y256" si="76">SUM(C253:C255)</f>
        <v>1585045249.3600011</v>
      </c>
      <c r="D256" s="94">
        <f t="shared" si="76"/>
        <v>1511928750.3900015</v>
      </c>
      <c r="E256" s="94">
        <f t="shared" si="76"/>
        <v>1543710687.0899992</v>
      </c>
      <c r="F256" s="94">
        <f t="shared" si="76"/>
        <v>1742780380.8500004</v>
      </c>
      <c r="G256" s="94">
        <f t="shared" si="76"/>
        <v>1909562808.0099988</v>
      </c>
      <c r="H256" s="94">
        <f t="shared" si="76"/>
        <v>1867350682.4700003</v>
      </c>
      <c r="I256" s="94">
        <f t="shared" si="76"/>
        <v>1201691910.02</v>
      </c>
      <c r="J256" s="94">
        <f t="shared" si="76"/>
        <v>1276451858.8299994</v>
      </c>
      <c r="K256" s="96">
        <f t="shared" si="76"/>
        <v>1365205894.6600001</v>
      </c>
      <c r="L256" s="96">
        <f t="shared" si="76"/>
        <v>1400951841.0799992</v>
      </c>
      <c r="M256" s="96">
        <f t="shared" si="76"/>
        <v>1434312986.3999999</v>
      </c>
      <c r="N256" s="96">
        <f t="shared" si="76"/>
        <v>1744988476.0199983</v>
      </c>
      <c r="O256" s="91">
        <f t="shared" si="76"/>
        <v>1715331584.8300004</v>
      </c>
      <c r="P256" s="91">
        <f t="shared" si="76"/>
        <v>1962155867.0199969</v>
      </c>
      <c r="Q256" s="91">
        <f t="shared" si="76"/>
        <v>2149708812.1100006</v>
      </c>
      <c r="R256" s="91">
        <f t="shared" si="76"/>
        <v>2217906095.7599978</v>
      </c>
      <c r="S256" s="91">
        <f t="shared" si="76"/>
        <v>2402656701.8300009</v>
      </c>
      <c r="T256" s="91">
        <f t="shared" si="76"/>
        <v>2021716617.0400019</v>
      </c>
      <c r="U256" s="91">
        <f t="shared" si="76"/>
        <v>2135004883.6900015</v>
      </c>
      <c r="V256" s="91">
        <f t="shared" si="76"/>
        <v>2545636569.6700034</v>
      </c>
      <c r="W256" s="91">
        <f t="shared" si="76"/>
        <v>2812111330.7300057</v>
      </c>
      <c r="X256" s="91">
        <f t="shared" si="76"/>
        <v>2776940936.8400011</v>
      </c>
      <c r="Y256" s="91">
        <f t="shared" si="76"/>
        <v>2934608389.4299998</v>
      </c>
      <c r="Z256" s="91"/>
      <c r="AA256" s="91"/>
      <c r="AB256" s="91"/>
      <c r="AC256" s="91">
        <f t="shared" si="74"/>
        <v>21996290337.100014</v>
      </c>
    </row>
    <row r="257" spans="1:29" ht="11.45" customHeight="1" x14ac:dyDescent="0.25">
      <c r="A257" s="49" t="s">
        <v>9</v>
      </c>
      <c r="B257" s="49" t="s">
        <v>24</v>
      </c>
      <c r="C257" s="105">
        <v>1144219564.72</v>
      </c>
      <c r="D257" s="105">
        <v>1255007276.410001</v>
      </c>
      <c r="E257" s="105">
        <v>1089469593.109997</v>
      </c>
      <c r="F257" s="105">
        <v>1330081328.6499994</v>
      </c>
      <c r="G257" s="105">
        <v>1264056494.1799974</v>
      </c>
      <c r="H257" s="105">
        <v>1319275215.2299998</v>
      </c>
      <c r="I257" s="105">
        <v>824975188.2299993</v>
      </c>
      <c r="J257" s="105">
        <v>887067926.72000051</v>
      </c>
      <c r="K257" s="92">
        <v>1038653052.2</v>
      </c>
      <c r="L257" s="92">
        <v>1084013688.0799992</v>
      </c>
      <c r="M257" s="92">
        <v>812490745.55999994</v>
      </c>
      <c r="N257" s="92">
        <v>1028442855.1799976</v>
      </c>
      <c r="O257" s="93">
        <v>917939348.41999984</v>
      </c>
      <c r="P257" s="93">
        <v>785858612.06000113</v>
      </c>
      <c r="Q257" s="93">
        <v>930108411.50999939</v>
      </c>
      <c r="R257" s="93">
        <v>911981585.54999959</v>
      </c>
      <c r="S257" s="93">
        <v>880632749.12999868</v>
      </c>
      <c r="T257" s="93">
        <v>926796534.46999931</v>
      </c>
      <c r="U257" s="93">
        <v>859703502.34999943</v>
      </c>
      <c r="V257" s="93">
        <v>781301443.93999898</v>
      </c>
      <c r="W257" s="93">
        <v>820534844.32999945</v>
      </c>
      <c r="X257" s="93">
        <v>831211164.82000029</v>
      </c>
      <c r="Y257" s="93">
        <v>767602296.33000004</v>
      </c>
      <c r="Z257" s="93"/>
      <c r="AA257" s="93"/>
      <c r="AB257" s="93"/>
      <c r="AC257" s="91">
        <f t="shared" si="74"/>
        <v>7709872532.4299955</v>
      </c>
    </row>
    <row r="258" spans="1:29" ht="11.45" customHeight="1" x14ac:dyDescent="0.25">
      <c r="A258" s="49" t="s">
        <v>10</v>
      </c>
      <c r="B258" s="49" t="s">
        <v>25</v>
      </c>
      <c r="C258" s="105">
        <v>209299886.99999982</v>
      </c>
      <c r="D258" s="105">
        <v>211728874.97000006</v>
      </c>
      <c r="E258" s="105">
        <v>218846060.1200003</v>
      </c>
      <c r="F258" s="105">
        <v>222053886.10999992</v>
      </c>
      <c r="G258" s="105">
        <v>236262137.63000005</v>
      </c>
      <c r="H258" s="105">
        <v>223113325.27999994</v>
      </c>
      <c r="I258" s="105">
        <v>263176853.77000013</v>
      </c>
      <c r="J258" s="105">
        <v>282735811.18000013</v>
      </c>
      <c r="K258" s="92">
        <v>290969419.29000002</v>
      </c>
      <c r="L258" s="92">
        <v>348234818.99999988</v>
      </c>
      <c r="M258" s="92">
        <v>252725975.63999999</v>
      </c>
      <c r="N258" s="92">
        <v>238823550.8799997</v>
      </c>
      <c r="O258" s="93">
        <v>271587342.9799999</v>
      </c>
      <c r="P258" s="93">
        <v>210139617.86999997</v>
      </c>
      <c r="Q258" s="93">
        <v>230470218.64999986</v>
      </c>
      <c r="R258" s="93">
        <v>271097936.19</v>
      </c>
      <c r="S258" s="93">
        <v>280396193.77999973</v>
      </c>
      <c r="T258" s="93">
        <v>248286649.84</v>
      </c>
      <c r="U258" s="93">
        <v>221897553.85999998</v>
      </c>
      <c r="V258" s="93">
        <v>156148693.9900001</v>
      </c>
      <c r="W258" s="93">
        <v>178720891.8299998</v>
      </c>
      <c r="X258" s="93">
        <v>165607527.83999991</v>
      </c>
      <c r="Y258" s="93">
        <v>162219130.03</v>
      </c>
      <c r="Z258" s="93"/>
      <c r="AA258" s="93"/>
      <c r="AB258" s="93"/>
      <c r="AC258" s="91">
        <f t="shared" si="74"/>
        <v>1914844796.0099993</v>
      </c>
    </row>
    <row r="259" spans="1:29" ht="11.45" customHeight="1" x14ac:dyDescent="0.25">
      <c r="A259" s="49" t="s">
        <v>11</v>
      </c>
      <c r="B259" s="49" t="s">
        <v>26</v>
      </c>
      <c r="C259" s="105">
        <v>37824755.960000001</v>
      </c>
      <c r="D259" s="105">
        <v>64857383.960000008</v>
      </c>
      <c r="E259" s="105">
        <v>40744776.56000001</v>
      </c>
      <c r="F259" s="105">
        <v>41941837.480000004</v>
      </c>
      <c r="G259" s="105">
        <v>45567049.119999997</v>
      </c>
      <c r="H259" s="105">
        <v>43237452.00999999</v>
      </c>
      <c r="I259" s="105">
        <v>158650640.22000003</v>
      </c>
      <c r="J259" s="105">
        <v>109356469.89999998</v>
      </c>
      <c r="K259" s="92">
        <v>98676991.299999997</v>
      </c>
      <c r="L259" s="92">
        <v>140117435.43000001</v>
      </c>
      <c r="M259" s="92">
        <v>83604588.120000005</v>
      </c>
      <c r="N259" s="92">
        <v>96700911.760000005</v>
      </c>
      <c r="O259" s="93">
        <v>109544618.71000002</v>
      </c>
      <c r="P259" s="93">
        <v>100113073.19</v>
      </c>
      <c r="Q259" s="93">
        <v>97949884.410000026</v>
      </c>
      <c r="R259" s="93">
        <v>91282330.189999983</v>
      </c>
      <c r="S259" s="93">
        <v>93126559.25</v>
      </c>
      <c r="T259" s="93">
        <v>73280571.989999995</v>
      </c>
      <c r="U259" s="93">
        <v>37716978.63000001</v>
      </c>
      <c r="V259" s="93">
        <v>51002713.56000001</v>
      </c>
      <c r="W259" s="93">
        <v>35286882.280000001</v>
      </c>
      <c r="X259" s="93">
        <v>36496884.63000001</v>
      </c>
      <c r="Y259" s="93">
        <v>33291557.91</v>
      </c>
      <c r="Z259" s="93"/>
      <c r="AA259" s="93"/>
      <c r="AB259" s="93"/>
      <c r="AC259" s="91">
        <f t="shared" si="74"/>
        <v>549434362.85000002</v>
      </c>
    </row>
    <row r="260" spans="1:29" ht="11.45" customHeight="1" x14ac:dyDescent="0.25">
      <c r="A260" s="50" t="s">
        <v>2</v>
      </c>
      <c r="B260" s="50"/>
      <c r="C260" s="94">
        <f t="shared" ref="C260:Y260" si="77">SUM(C257:C259)</f>
        <v>1391344207.6799998</v>
      </c>
      <c r="D260" s="94">
        <f t="shared" si="77"/>
        <v>1531593535.3400011</v>
      </c>
      <c r="E260" s="94">
        <f t="shared" si="77"/>
        <v>1349060429.7899973</v>
      </c>
      <c r="F260" s="94">
        <f t="shared" si="77"/>
        <v>1594077052.2399993</v>
      </c>
      <c r="G260" s="94">
        <f t="shared" si="77"/>
        <v>1545885680.9299974</v>
      </c>
      <c r="H260" s="94">
        <f t="shared" si="77"/>
        <v>1585625992.5199997</v>
      </c>
      <c r="I260" s="94">
        <f t="shared" si="77"/>
        <v>1246802682.2199996</v>
      </c>
      <c r="J260" s="94">
        <f t="shared" si="77"/>
        <v>1279160207.8000007</v>
      </c>
      <c r="K260" s="96">
        <f t="shared" si="77"/>
        <v>1428299462.79</v>
      </c>
      <c r="L260" s="96">
        <f t="shared" si="77"/>
        <v>1572365942.509999</v>
      </c>
      <c r="M260" s="96">
        <f t="shared" si="77"/>
        <v>1148821309.3199999</v>
      </c>
      <c r="N260" s="96">
        <f t="shared" si="77"/>
        <v>1363967317.8199973</v>
      </c>
      <c r="O260" s="91">
        <f t="shared" si="77"/>
        <v>1299071310.1099997</v>
      </c>
      <c r="P260" s="91">
        <f t="shared" si="77"/>
        <v>1096111303.1200011</v>
      </c>
      <c r="Q260" s="91">
        <f t="shared" si="77"/>
        <v>1258528514.5699995</v>
      </c>
      <c r="R260" s="91">
        <f t="shared" si="77"/>
        <v>1274361851.9299996</v>
      </c>
      <c r="S260" s="91">
        <f t="shared" si="77"/>
        <v>1254155502.1599984</v>
      </c>
      <c r="T260" s="91">
        <f t="shared" si="77"/>
        <v>1248363756.2999992</v>
      </c>
      <c r="U260" s="91">
        <f t="shared" si="77"/>
        <v>1119318034.8399994</v>
      </c>
      <c r="V260" s="91">
        <f t="shared" si="77"/>
        <v>988452851.48999918</v>
      </c>
      <c r="W260" s="91">
        <f t="shared" si="77"/>
        <v>1034542618.4399992</v>
      </c>
      <c r="X260" s="91">
        <f t="shared" si="77"/>
        <v>1033315577.2900002</v>
      </c>
      <c r="Y260" s="91">
        <f t="shared" si="77"/>
        <v>963112984.26999998</v>
      </c>
      <c r="Z260" s="91"/>
      <c r="AA260" s="91"/>
      <c r="AB260" s="91"/>
      <c r="AC260" s="91">
        <f t="shared" si="74"/>
        <v>10174151691.289995</v>
      </c>
    </row>
    <row r="261" spans="1:29" ht="11.45" customHeight="1" x14ac:dyDescent="0.25">
      <c r="A261" s="49" t="s">
        <v>12</v>
      </c>
      <c r="B261" s="49" t="s">
        <v>27</v>
      </c>
      <c r="C261" s="105">
        <v>1082508409.4899883</v>
      </c>
      <c r="D261" s="105">
        <v>740442723.90999269</v>
      </c>
      <c r="E261" s="105">
        <v>981213525.36999893</v>
      </c>
      <c r="F261" s="105">
        <v>995338247.12000108</v>
      </c>
      <c r="G261" s="105">
        <v>1171051643.2400017</v>
      </c>
      <c r="H261" s="105">
        <v>1139389558.7799962</v>
      </c>
      <c r="I261" s="105">
        <v>1065459213.5600004</v>
      </c>
      <c r="J261" s="105">
        <v>791932944.78999972</v>
      </c>
      <c r="K261" s="92">
        <v>770918322.45000005</v>
      </c>
      <c r="L261" s="92">
        <v>631541905.48000038</v>
      </c>
      <c r="M261" s="92">
        <v>724108605</v>
      </c>
      <c r="N261" s="92">
        <v>754918789.30999994</v>
      </c>
      <c r="O261" s="93">
        <v>632446396.84000087</v>
      </c>
      <c r="P261" s="93">
        <v>1006374853.4600028</v>
      </c>
      <c r="Q261" s="93">
        <v>1086740268.7499979</v>
      </c>
      <c r="R261" s="93">
        <v>1342709410.3500068</v>
      </c>
      <c r="S261" s="93">
        <v>1235336276.6600003</v>
      </c>
      <c r="T261" s="93">
        <v>1174039330.3000059</v>
      </c>
      <c r="U261" s="93">
        <v>1029559635.8300012</v>
      </c>
      <c r="V261" s="93">
        <v>1219355552.2499967</v>
      </c>
      <c r="W261" s="93">
        <v>1656637780.9199972</v>
      </c>
      <c r="X261" s="93">
        <v>1807947024.4699931</v>
      </c>
      <c r="Y261" s="93">
        <v>1825677192</v>
      </c>
      <c r="Z261" s="93"/>
      <c r="AA261" s="93"/>
      <c r="AB261" s="93"/>
      <c r="AC261" s="91">
        <f t="shared" si="74"/>
        <v>12378002471.529999</v>
      </c>
    </row>
    <row r="262" spans="1:29" ht="11.45" customHeight="1" x14ac:dyDescent="0.25">
      <c r="A262" s="49" t="s">
        <v>13</v>
      </c>
      <c r="B262" s="49" t="s">
        <v>28</v>
      </c>
      <c r="C262" s="105">
        <v>69562735.560000077</v>
      </c>
      <c r="D262" s="105">
        <v>99288578.639999941</v>
      </c>
      <c r="E262" s="105">
        <v>104058680.74000008</v>
      </c>
      <c r="F262" s="105">
        <v>87739900.339999944</v>
      </c>
      <c r="G262" s="105">
        <v>100739401.5</v>
      </c>
      <c r="H262" s="105">
        <v>79529811.519999951</v>
      </c>
      <c r="I262" s="105">
        <v>167676276.67999977</v>
      </c>
      <c r="J262" s="105">
        <v>70686744.640000001</v>
      </c>
      <c r="K262" s="92">
        <v>63284144.82</v>
      </c>
      <c r="L262" s="92">
        <v>66698712.299999975</v>
      </c>
      <c r="M262" s="92">
        <v>68204785.780000001</v>
      </c>
      <c r="N262" s="92">
        <v>66620282.679999977</v>
      </c>
      <c r="O262" s="93">
        <v>76841966.819999978</v>
      </c>
      <c r="P262" s="93">
        <v>81131113.960000008</v>
      </c>
      <c r="Q262" s="93">
        <v>77999102.760000035</v>
      </c>
      <c r="R262" s="93">
        <v>110099196.46000001</v>
      </c>
      <c r="S262" s="93">
        <v>106886376.85000001</v>
      </c>
      <c r="T262" s="93">
        <v>82550636.230000079</v>
      </c>
      <c r="U262" s="93">
        <v>65759378.850000046</v>
      </c>
      <c r="V262" s="93">
        <v>65300944.240000054</v>
      </c>
      <c r="W262" s="93">
        <v>111373126.76999991</v>
      </c>
      <c r="X262" s="93">
        <v>99373640.810000002</v>
      </c>
      <c r="Y262" s="93">
        <v>103402341.47</v>
      </c>
      <c r="Z262" s="93"/>
      <c r="AA262" s="93"/>
      <c r="AB262" s="93"/>
      <c r="AC262" s="91">
        <f t="shared" si="74"/>
        <v>822744744.44000006</v>
      </c>
    </row>
    <row r="263" spans="1:29" ht="11.45" customHeight="1" x14ac:dyDescent="0.25">
      <c r="A263" s="49" t="s">
        <v>14</v>
      </c>
      <c r="B263" s="49" t="s">
        <v>29</v>
      </c>
      <c r="C263" s="105">
        <v>10424967.300000001</v>
      </c>
      <c r="D263" s="105">
        <v>5936024.1299999999</v>
      </c>
      <c r="E263" s="105">
        <v>22039589.329999991</v>
      </c>
      <c r="F263" s="105">
        <v>18212328.419999994</v>
      </c>
      <c r="G263" s="105">
        <v>23714381.469999995</v>
      </c>
      <c r="H263" s="105">
        <v>25951176.840000004</v>
      </c>
      <c r="I263" s="105">
        <v>85235272.36999999</v>
      </c>
      <c r="J263" s="105">
        <v>26366069.440000001</v>
      </c>
      <c r="K263" s="92">
        <v>19893716.190000001</v>
      </c>
      <c r="L263" s="92">
        <v>31956632.529999997</v>
      </c>
      <c r="M263" s="92">
        <v>24696583.550000001</v>
      </c>
      <c r="N263" s="92">
        <v>25739386.870000008</v>
      </c>
      <c r="O263" s="93">
        <v>29797045.449999996</v>
      </c>
      <c r="P263" s="93">
        <v>30500865.800000008</v>
      </c>
      <c r="Q263" s="93">
        <v>25757089.560000002</v>
      </c>
      <c r="R263" s="93">
        <v>31397252.390000001</v>
      </c>
      <c r="S263" s="93">
        <v>29818867.050000001</v>
      </c>
      <c r="T263" s="93">
        <v>13818969.610000001</v>
      </c>
      <c r="U263" s="93">
        <v>12676019.060000002</v>
      </c>
      <c r="V263" s="93">
        <v>6638706.5599999987</v>
      </c>
      <c r="W263" s="93">
        <v>22253081.010000005</v>
      </c>
      <c r="X263" s="93">
        <v>17417404.170000006</v>
      </c>
      <c r="Y263" s="93">
        <v>17936391.129999999</v>
      </c>
      <c r="Z263" s="93"/>
      <c r="AA263" s="93"/>
      <c r="AB263" s="93"/>
      <c r="AC263" s="91">
        <f t="shared" si="74"/>
        <v>177713780.54000002</v>
      </c>
    </row>
    <row r="264" spans="1:29" ht="11.45" customHeight="1" x14ac:dyDescent="0.25">
      <c r="A264" s="50" t="s">
        <v>2</v>
      </c>
      <c r="B264" s="50"/>
      <c r="C264" s="94">
        <f t="shared" ref="C264:Y264" si="78">SUM(C261:C263)</f>
        <v>1162496112.3499885</v>
      </c>
      <c r="D264" s="94">
        <f t="shared" si="78"/>
        <v>845667326.67999268</v>
      </c>
      <c r="E264" s="94">
        <f t="shared" si="78"/>
        <v>1107311795.4399989</v>
      </c>
      <c r="F264" s="94">
        <f t="shared" si="78"/>
        <v>1101290475.8800011</v>
      </c>
      <c r="G264" s="94">
        <f t="shared" si="78"/>
        <v>1295505426.2100017</v>
      </c>
      <c r="H264" s="94">
        <f t="shared" si="78"/>
        <v>1244870547.1399961</v>
      </c>
      <c r="I264" s="94">
        <f t="shared" si="78"/>
        <v>1318370762.6100001</v>
      </c>
      <c r="J264" s="94">
        <f t="shared" si="78"/>
        <v>888985758.86999977</v>
      </c>
      <c r="K264" s="96">
        <f t="shared" si="78"/>
        <v>854096183.46000016</v>
      </c>
      <c r="L264" s="96">
        <f t="shared" si="78"/>
        <v>730197250.3100003</v>
      </c>
      <c r="M264" s="96">
        <f t="shared" si="78"/>
        <v>817009974.32999992</v>
      </c>
      <c r="N264" s="96">
        <f t="shared" si="78"/>
        <v>847278458.8599999</v>
      </c>
      <c r="O264" s="91">
        <f t="shared" si="78"/>
        <v>739085409.11000085</v>
      </c>
      <c r="P264" s="91">
        <f t="shared" si="78"/>
        <v>1118006833.2200027</v>
      </c>
      <c r="Q264" s="91">
        <f t="shared" si="78"/>
        <v>1190496461.0699978</v>
      </c>
      <c r="R264" s="91">
        <f t="shared" si="78"/>
        <v>1484205859.200007</v>
      </c>
      <c r="S264" s="91">
        <f t="shared" si="78"/>
        <v>1372041520.5600002</v>
      </c>
      <c r="T264" s="91">
        <f t="shared" si="78"/>
        <v>1270408936.1400058</v>
      </c>
      <c r="U264" s="91">
        <f t="shared" si="78"/>
        <v>1107995033.7400012</v>
      </c>
      <c r="V264" s="91">
        <f t="shared" si="78"/>
        <v>1291295203.0499966</v>
      </c>
      <c r="W264" s="91">
        <f t="shared" si="78"/>
        <v>1790263988.6999972</v>
      </c>
      <c r="X264" s="91">
        <f t="shared" si="78"/>
        <v>1924738069.4499931</v>
      </c>
      <c r="Y264" s="91">
        <f t="shared" si="78"/>
        <v>1947015924.6000001</v>
      </c>
      <c r="Z264" s="91"/>
      <c r="AA264" s="91"/>
      <c r="AB264" s="91"/>
      <c r="AC264" s="91">
        <f t="shared" si="74"/>
        <v>13378460996.51</v>
      </c>
    </row>
    <row r="265" spans="1:29" ht="11.45" customHeight="1" x14ac:dyDescent="0.25">
      <c r="A265" s="49" t="s">
        <v>15</v>
      </c>
      <c r="B265" s="49" t="s">
        <v>30</v>
      </c>
      <c r="C265" s="105">
        <v>2048909912.5300035</v>
      </c>
      <c r="D265" s="105">
        <v>1673881685.5400021</v>
      </c>
      <c r="E265" s="105">
        <v>1448618820.8000023</v>
      </c>
      <c r="F265" s="105">
        <v>1537011745.4300025</v>
      </c>
      <c r="G265" s="105">
        <v>1634238392.1800051</v>
      </c>
      <c r="H265" s="105">
        <v>1697194458.6900074</v>
      </c>
      <c r="I265" s="105">
        <v>2073542141.5700002</v>
      </c>
      <c r="J265" s="105">
        <v>1896351398.029999</v>
      </c>
      <c r="K265" s="92">
        <v>1639603406.6300001</v>
      </c>
      <c r="L265" s="92">
        <v>1959128924.6999967</v>
      </c>
      <c r="M265" s="92">
        <v>2209318953.1799998</v>
      </c>
      <c r="N265" s="92">
        <v>2220736765.7799993</v>
      </c>
      <c r="O265" s="93">
        <v>2003931664.1699989</v>
      </c>
      <c r="P265" s="93">
        <v>1612164570.8300002</v>
      </c>
      <c r="Q265" s="93">
        <v>1498410766.6900055</v>
      </c>
      <c r="R265" s="93">
        <v>1728530117.5399947</v>
      </c>
      <c r="S265" s="93">
        <v>1711682961.5200109</v>
      </c>
      <c r="T265" s="93">
        <v>1670519490.3200099</v>
      </c>
      <c r="U265" s="93">
        <v>1686013594.250005</v>
      </c>
      <c r="V265" s="93">
        <v>1358206608.4799976</v>
      </c>
      <c r="W265" s="93">
        <v>1801308595.9499981</v>
      </c>
      <c r="X265" s="93">
        <v>1606159960.7400007</v>
      </c>
      <c r="Y265" s="93">
        <v>1584402784.21</v>
      </c>
      <c r="Z265" s="93"/>
      <c r="AA265" s="93"/>
      <c r="AB265" s="93"/>
      <c r="AC265" s="91">
        <f t="shared" si="74"/>
        <v>14645234879.700024</v>
      </c>
    </row>
    <row r="266" spans="1:29" ht="11.45" customHeight="1" x14ac:dyDescent="0.25">
      <c r="A266" s="49" t="s">
        <v>16</v>
      </c>
      <c r="B266" s="49" t="s">
        <v>31</v>
      </c>
      <c r="C266" s="105">
        <v>105018955.09999989</v>
      </c>
      <c r="D266" s="105">
        <v>106088579.96000004</v>
      </c>
      <c r="E266" s="105">
        <v>81226072.729999989</v>
      </c>
      <c r="F266" s="105">
        <v>85832833.179999977</v>
      </c>
      <c r="G266" s="105">
        <v>92406715.880000144</v>
      </c>
      <c r="H266" s="105">
        <v>94418704.540000051</v>
      </c>
      <c r="I266" s="105">
        <v>113815041.07000019</v>
      </c>
      <c r="J266" s="105">
        <v>136579075.69999996</v>
      </c>
      <c r="K266" s="92">
        <v>99582901.280000001</v>
      </c>
      <c r="L266" s="92">
        <v>103468362.63999997</v>
      </c>
      <c r="M266" s="92">
        <v>112522815.05</v>
      </c>
      <c r="N266" s="92">
        <v>107390951.47999984</v>
      </c>
      <c r="O266" s="93">
        <v>109075260.43000004</v>
      </c>
      <c r="P266" s="93">
        <v>81777983.149999753</v>
      </c>
      <c r="Q266" s="93">
        <v>73690467.019999996</v>
      </c>
      <c r="R266" s="93">
        <v>88053181.010000065</v>
      </c>
      <c r="S266" s="93">
        <v>80656705.169999987</v>
      </c>
      <c r="T266" s="93">
        <v>79384622.249999985</v>
      </c>
      <c r="U266" s="93">
        <v>84566739.840000004</v>
      </c>
      <c r="V266" s="93">
        <v>69412886.299999952</v>
      </c>
      <c r="W266" s="93">
        <v>98080323.979999796</v>
      </c>
      <c r="X266" s="93">
        <v>86421928.169999957</v>
      </c>
      <c r="Y266" s="93">
        <v>84990218.519999996</v>
      </c>
      <c r="Z266" s="93"/>
      <c r="AA266" s="93"/>
      <c r="AB266" s="93"/>
      <c r="AC266" s="91">
        <f t="shared" si="74"/>
        <v>745257072.25999975</v>
      </c>
    </row>
    <row r="267" spans="1:29" ht="11.45" customHeight="1" x14ac:dyDescent="0.25">
      <c r="A267" s="49" t="s">
        <v>17</v>
      </c>
      <c r="B267" s="49" t="s">
        <v>32</v>
      </c>
      <c r="C267" s="105">
        <v>15448498.700000005</v>
      </c>
      <c r="D267" s="105">
        <v>64317863.45000001</v>
      </c>
      <c r="E267" s="105">
        <v>39587617.489999995</v>
      </c>
      <c r="F267" s="105">
        <v>18769852.82</v>
      </c>
      <c r="G267" s="105">
        <v>14673067.899999995</v>
      </c>
      <c r="H267" s="105">
        <v>14554163.329999998</v>
      </c>
      <c r="I267" s="105">
        <v>17792202.109999999</v>
      </c>
      <c r="J267" s="105">
        <v>16819144.339999996</v>
      </c>
      <c r="K267" s="92">
        <v>13521050.109999999</v>
      </c>
      <c r="L267" s="92">
        <v>13690874.030000003</v>
      </c>
      <c r="M267" s="92">
        <v>20383142.219999999</v>
      </c>
      <c r="N267" s="92">
        <v>12986390.469999997</v>
      </c>
      <c r="O267" s="93">
        <v>12707854.390000004</v>
      </c>
      <c r="P267" s="93">
        <v>11212594.079999998</v>
      </c>
      <c r="Q267" s="93">
        <v>9106214.7899999991</v>
      </c>
      <c r="R267" s="93">
        <v>9325691.519999994</v>
      </c>
      <c r="S267" s="93">
        <v>9719770.4400000032</v>
      </c>
      <c r="T267" s="93">
        <v>7011336.2400000002</v>
      </c>
      <c r="U267" s="93">
        <v>4212057.8200000012</v>
      </c>
      <c r="V267" s="93">
        <v>6308189.2599999979</v>
      </c>
      <c r="W267" s="93">
        <v>4838076.3899999987</v>
      </c>
      <c r="X267" s="93">
        <v>6012414.3799999999</v>
      </c>
      <c r="Y267" s="93">
        <v>6552084.0700000003</v>
      </c>
      <c r="Z267" s="93"/>
      <c r="AA267" s="93"/>
      <c r="AB267" s="93"/>
      <c r="AC267" s="91">
        <f t="shared" si="74"/>
        <v>63085834.910000004</v>
      </c>
    </row>
    <row r="268" spans="1:29" ht="11.45" customHeight="1" x14ac:dyDescent="0.25">
      <c r="A268" s="50" t="s">
        <v>2</v>
      </c>
      <c r="B268" s="50"/>
      <c r="C268" s="94">
        <f t="shared" ref="C268:Y268" si="79">SUM(C265:C267)</f>
        <v>2169377366.3300033</v>
      </c>
      <c r="D268" s="94">
        <f t="shared" si="79"/>
        <v>1844288128.9500022</v>
      </c>
      <c r="E268" s="94">
        <f>SUM(E265:E267)</f>
        <v>1569432511.0200024</v>
      </c>
      <c r="F268" s="94">
        <f t="shared" si="79"/>
        <v>1641614431.4300025</v>
      </c>
      <c r="G268" s="94">
        <f t="shared" si="79"/>
        <v>1741318175.9600053</v>
      </c>
      <c r="H268" s="94">
        <f t="shared" si="79"/>
        <v>1806167326.5600073</v>
      </c>
      <c r="I268" s="94">
        <f t="shared" si="79"/>
        <v>2205149384.7500005</v>
      </c>
      <c r="J268" s="94">
        <f t="shared" si="79"/>
        <v>2049749618.069999</v>
      </c>
      <c r="K268" s="96">
        <f t="shared" si="79"/>
        <v>1752707358.02</v>
      </c>
      <c r="L268" s="96">
        <f t="shared" si="79"/>
        <v>2076288161.3699965</v>
      </c>
      <c r="M268" s="96">
        <f t="shared" si="79"/>
        <v>2342224910.4499998</v>
      </c>
      <c r="N268" s="96">
        <f t="shared" si="79"/>
        <v>2341114107.7299991</v>
      </c>
      <c r="O268" s="91">
        <f t="shared" si="79"/>
        <v>2125714778.9899991</v>
      </c>
      <c r="P268" s="91">
        <f t="shared" si="79"/>
        <v>1705155148.0599999</v>
      </c>
      <c r="Q268" s="91">
        <f t="shared" si="79"/>
        <v>1581207448.5000055</v>
      </c>
      <c r="R268" s="91">
        <f t="shared" si="79"/>
        <v>1825908990.0699947</v>
      </c>
      <c r="S268" s="91">
        <f t="shared" si="79"/>
        <v>1802059437.1300111</v>
      </c>
      <c r="T268" s="91">
        <f t="shared" si="79"/>
        <v>1756915448.81001</v>
      </c>
      <c r="U268" s="91">
        <f t="shared" si="79"/>
        <v>1774792391.9100049</v>
      </c>
      <c r="V268" s="91">
        <f t="shared" si="79"/>
        <v>1433927684.0399976</v>
      </c>
      <c r="W268" s="91">
        <f t="shared" si="79"/>
        <v>1904226996.319998</v>
      </c>
      <c r="X268" s="91">
        <f t="shared" si="79"/>
        <v>1698594303.2900009</v>
      </c>
      <c r="Y268" s="91">
        <f t="shared" si="79"/>
        <v>1675945086.8</v>
      </c>
      <c r="Z268" s="91"/>
      <c r="AA268" s="91"/>
      <c r="AB268" s="91"/>
      <c r="AC268" s="91">
        <f t="shared" si="74"/>
        <v>15453577786.870022</v>
      </c>
    </row>
    <row r="269" spans="1:29" ht="11.45" customHeight="1" x14ac:dyDescent="0.25">
      <c r="A269" s="49" t="s">
        <v>18</v>
      </c>
      <c r="B269" s="49" t="s">
        <v>33</v>
      </c>
      <c r="C269" s="105">
        <v>608911777.97999895</v>
      </c>
      <c r="D269" s="105">
        <v>691831409.48000026</v>
      </c>
      <c r="E269" s="105">
        <v>538475511.51999962</v>
      </c>
      <c r="F269" s="105">
        <v>319169996.84999996</v>
      </c>
      <c r="G269" s="105">
        <v>298306186.34999979</v>
      </c>
      <c r="H269" s="105">
        <v>394019487.38999993</v>
      </c>
      <c r="I269" s="105">
        <v>470843633.57999909</v>
      </c>
      <c r="J269" s="105">
        <v>283351055.14000052</v>
      </c>
      <c r="K269" s="92">
        <v>516967921.04000002</v>
      </c>
      <c r="L269" s="92">
        <v>562388620.36000121</v>
      </c>
      <c r="M269" s="121">
        <v>340218126.95999998</v>
      </c>
      <c r="N269" s="121">
        <v>302117225.20999968</v>
      </c>
      <c r="O269" s="93">
        <v>283798848.8700003</v>
      </c>
      <c r="P269" s="93">
        <v>23745548</v>
      </c>
      <c r="Q269" s="93">
        <v>303696665.15000004</v>
      </c>
      <c r="R269" s="93">
        <v>445107842.75000089</v>
      </c>
      <c r="S269" s="93">
        <v>371275531.48999941</v>
      </c>
      <c r="T269" s="93">
        <v>296518953.50999993</v>
      </c>
      <c r="U269" s="93">
        <v>272520883.67999917</v>
      </c>
      <c r="V269" s="93">
        <v>305484865.13999963</v>
      </c>
      <c r="W269" s="93">
        <v>337204778.32000065</v>
      </c>
      <c r="X269" s="93">
        <v>329051783.41000098</v>
      </c>
      <c r="Y269" s="93">
        <v>346913095.20999998</v>
      </c>
      <c r="Z269" s="93"/>
      <c r="AA269" s="93"/>
      <c r="AB269" s="93"/>
      <c r="AC269" s="91">
        <f t="shared" si="74"/>
        <v>3007774398.6600008</v>
      </c>
    </row>
    <row r="270" spans="1:29" ht="11.45" customHeight="1" x14ac:dyDescent="0.25">
      <c r="A270" s="49" t="s">
        <v>19</v>
      </c>
      <c r="B270" s="49" t="s">
        <v>34</v>
      </c>
      <c r="C270" s="105">
        <v>30473065.22000001</v>
      </c>
      <c r="D270" s="105">
        <v>38131331.879999995</v>
      </c>
      <c r="E270" s="105">
        <v>17640623.940000005</v>
      </c>
      <c r="F270" s="105">
        <v>14427354.640000004</v>
      </c>
      <c r="G270" s="105">
        <v>16946270.659999996</v>
      </c>
      <c r="H270" s="105">
        <v>37506011.119999997</v>
      </c>
      <c r="I270" s="105">
        <v>38263456.859999999</v>
      </c>
      <c r="J270" s="105">
        <v>34328059.390000008</v>
      </c>
      <c r="K270" s="92">
        <v>53120490.189999998</v>
      </c>
      <c r="L270" s="92">
        <v>69261464.889999971</v>
      </c>
      <c r="M270" s="122">
        <v>47812008.869999997</v>
      </c>
      <c r="N270" s="122">
        <v>23995650.640000008</v>
      </c>
      <c r="O270" s="93">
        <v>25905035.949999999</v>
      </c>
      <c r="P270" s="93">
        <v>514637.18</v>
      </c>
      <c r="Q270" s="93">
        <v>24485717.899999999</v>
      </c>
      <c r="R270" s="93">
        <v>35037350.980000019</v>
      </c>
      <c r="S270" s="93">
        <v>37595419.870000012</v>
      </c>
      <c r="T270" s="93">
        <v>28091859.93</v>
      </c>
      <c r="U270" s="93">
        <v>23083382.199999996</v>
      </c>
      <c r="V270" s="93">
        <v>21750263.620000001</v>
      </c>
      <c r="W270" s="93">
        <v>28375872.039999992</v>
      </c>
      <c r="X270" s="93">
        <v>25314583.709999997</v>
      </c>
      <c r="Y270" s="93">
        <v>28930460.98</v>
      </c>
      <c r="Z270" s="93"/>
      <c r="AA270" s="93"/>
      <c r="AB270" s="93"/>
      <c r="AC270" s="91">
        <f t="shared" si="74"/>
        <v>252664911.23000002</v>
      </c>
    </row>
    <row r="271" spans="1:29" ht="11.45" customHeight="1" x14ac:dyDescent="0.25">
      <c r="A271" s="49" t="s">
        <v>20</v>
      </c>
      <c r="B271" s="49" t="s">
        <v>35</v>
      </c>
      <c r="C271" s="105">
        <v>1883936.78</v>
      </c>
      <c r="D271" s="105">
        <v>2704375.8000000003</v>
      </c>
      <c r="E271" s="105">
        <v>680138.20000000007</v>
      </c>
      <c r="F271" s="105">
        <v>2990351.37</v>
      </c>
      <c r="G271" s="105">
        <v>2289346.75</v>
      </c>
      <c r="H271" s="105">
        <v>2454957.8499999996</v>
      </c>
      <c r="I271" s="105">
        <v>1071634.55</v>
      </c>
      <c r="J271" s="105">
        <v>19815464.300000001</v>
      </c>
      <c r="K271" s="92">
        <v>1107394.47</v>
      </c>
      <c r="L271" s="92">
        <v>16026966.92</v>
      </c>
      <c r="M271" s="122">
        <v>8357380.2300000004</v>
      </c>
      <c r="N271" s="122">
        <v>2133167.8299999996</v>
      </c>
      <c r="O271" s="93">
        <v>133794.93</v>
      </c>
      <c r="P271" s="93">
        <v>350272011.97000045</v>
      </c>
      <c r="Q271" s="93">
        <v>539393.1</v>
      </c>
      <c r="R271" s="93">
        <v>722420.78999999992</v>
      </c>
      <c r="S271" s="93">
        <v>721659.79999999993</v>
      </c>
      <c r="T271" s="93">
        <v>115445.62</v>
      </c>
      <c r="U271" s="93">
        <v>295891.26</v>
      </c>
      <c r="V271" s="93">
        <v>311755.33999999997</v>
      </c>
      <c r="W271" s="93">
        <v>449541.61</v>
      </c>
      <c r="X271" s="93">
        <v>335668.33999999997</v>
      </c>
      <c r="Y271" s="93">
        <v>166397.41</v>
      </c>
      <c r="Z271" s="93"/>
      <c r="AA271" s="93"/>
      <c r="AB271" s="93"/>
      <c r="AC271" s="91">
        <f t="shared" si="74"/>
        <v>3658173.27</v>
      </c>
    </row>
    <row r="272" spans="1:29" ht="11.45" customHeight="1" x14ac:dyDescent="0.25">
      <c r="A272" s="50" t="s">
        <v>2</v>
      </c>
      <c r="B272" s="50"/>
      <c r="C272" s="94">
        <f t="shared" ref="C272:X272" si="80">SUM(C269:C271)</f>
        <v>641268779.97999895</v>
      </c>
      <c r="D272" s="94">
        <f t="shared" si="80"/>
        <v>732667117.16000021</v>
      </c>
      <c r="E272" s="94">
        <f t="shared" si="80"/>
        <v>556796273.65999973</v>
      </c>
      <c r="F272" s="94">
        <f t="shared" si="80"/>
        <v>336587702.85999995</v>
      </c>
      <c r="G272" s="94">
        <f t="shared" si="80"/>
        <v>317541803.75999975</v>
      </c>
      <c r="H272" s="94">
        <f t="shared" si="80"/>
        <v>433980456.35999995</v>
      </c>
      <c r="I272" s="94">
        <f t="shared" si="80"/>
        <v>510178724.98999912</v>
      </c>
      <c r="J272" s="94">
        <f t="shared" si="80"/>
        <v>337494578.83000052</v>
      </c>
      <c r="K272" s="96">
        <f t="shared" si="80"/>
        <v>571195805.70000005</v>
      </c>
      <c r="L272" s="96">
        <f t="shared" si="80"/>
        <v>647677052.17000115</v>
      </c>
      <c r="M272" s="96">
        <f t="shared" si="80"/>
        <v>396387516.06</v>
      </c>
      <c r="N272" s="96">
        <f t="shared" si="80"/>
        <v>328246043.67999965</v>
      </c>
      <c r="O272" s="91">
        <f t="shared" si="80"/>
        <v>309837679.7500003</v>
      </c>
      <c r="P272" s="91">
        <f t="shared" si="80"/>
        <v>374532197.15000045</v>
      </c>
      <c r="Q272" s="91">
        <f t="shared" si="80"/>
        <v>328721776.15000004</v>
      </c>
      <c r="R272" s="91">
        <f t="shared" si="80"/>
        <v>480867614.52000093</v>
      </c>
      <c r="S272" s="91">
        <f t="shared" si="80"/>
        <v>409592611.15999943</v>
      </c>
      <c r="T272" s="91">
        <f t="shared" si="80"/>
        <v>324726259.05999994</v>
      </c>
      <c r="U272" s="91">
        <f t="shared" si="80"/>
        <v>295900157.13999915</v>
      </c>
      <c r="V272" s="91">
        <f t="shared" si="80"/>
        <v>327546884.09999961</v>
      </c>
      <c r="W272" s="91">
        <f t="shared" si="80"/>
        <v>366030191.97000062</v>
      </c>
      <c r="X272" s="91">
        <f t="shared" si="80"/>
        <v>354702035.46000093</v>
      </c>
      <c r="Y272" s="91">
        <f t="shared" ref="Y272" si="81">SUM(Y269:Y271)</f>
        <v>376009953.60000002</v>
      </c>
      <c r="Z272" s="91"/>
      <c r="AA272" s="91"/>
      <c r="AB272" s="91"/>
      <c r="AC272" s="91">
        <f t="shared" si="74"/>
        <v>3264097483.1600008</v>
      </c>
    </row>
    <row r="273" spans="1:29" ht="11.45" customHeight="1" x14ac:dyDescent="0.25">
      <c r="A273" s="50" t="s">
        <v>4</v>
      </c>
      <c r="B273" s="50"/>
      <c r="C273" s="94">
        <f t="shared" ref="C273:X273" si="82">C252+C256+C260+C264+C268+C272</f>
        <v>6950380188.8599911</v>
      </c>
      <c r="D273" s="94">
        <f t="shared" si="82"/>
        <v>6467007965.8899975</v>
      </c>
      <c r="E273" s="94">
        <f t="shared" si="82"/>
        <v>6127226310.0199976</v>
      </c>
      <c r="F273" s="94">
        <f t="shared" si="82"/>
        <v>6419262500.4800024</v>
      </c>
      <c r="G273" s="94">
        <f t="shared" si="82"/>
        <v>6813333257.840004</v>
      </c>
      <c r="H273" s="94">
        <f t="shared" si="82"/>
        <v>6939470694.1900034</v>
      </c>
      <c r="I273" s="94">
        <f t="shared" si="82"/>
        <v>6484007354.9299994</v>
      </c>
      <c r="J273" s="94">
        <f t="shared" si="82"/>
        <v>5834784667.25</v>
      </c>
      <c r="K273" s="96">
        <f t="shared" si="82"/>
        <v>5975411864.3900003</v>
      </c>
      <c r="L273" s="96">
        <f t="shared" si="82"/>
        <v>6428770434.9599962</v>
      </c>
      <c r="M273" s="96">
        <f t="shared" si="82"/>
        <v>6140433099.5600004</v>
      </c>
      <c r="N273" s="96">
        <f t="shared" si="82"/>
        <v>6625960388.3099947</v>
      </c>
      <c r="O273" s="91">
        <f t="shared" si="82"/>
        <v>6189490587.9499998</v>
      </c>
      <c r="P273" s="91">
        <f t="shared" si="82"/>
        <v>6255976398.5700006</v>
      </c>
      <c r="Q273" s="91">
        <f t="shared" si="82"/>
        <v>6508749537.6800032</v>
      </c>
      <c r="R273" s="91">
        <f t="shared" si="82"/>
        <v>7284005307.0900002</v>
      </c>
      <c r="S273" s="91">
        <f t="shared" si="82"/>
        <v>7240760354.5600109</v>
      </c>
      <c r="T273" s="91">
        <f t="shared" si="82"/>
        <v>6622131017.3500175</v>
      </c>
      <c r="U273" s="91">
        <f t="shared" si="82"/>
        <v>6433025309.9200068</v>
      </c>
      <c r="V273" s="91">
        <f t="shared" si="82"/>
        <v>6590059313.9199972</v>
      </c>
      <c r="W273" s="91">
        <f t="shared" si="82"/>
        <v>7907215712.0500002</v>
      </c>
      <c r="X273" s="91">
        <f t="shared" si="82"/>
        <v>7788325212.3999968</v>
      </c>
      <c r="Y273" s="91">
        <f t="shared" ref="Y273" si="83">Y252+Y256+Y260+Y264+Y268+Y272</f>
        <v>7896740772.9900007</v>
      </c>
      <c r="Z273" s="91"/>
      <c r="AA273" s="91"/>
      <c r="AB273" s="91"/>
      <c r="AC273" s="91">
        <f t="shared" si="74"/>
        <v>64271012537.96003</v>
      </c>
    </row>
    <row r="276" spans="1:29" ht="11.45" customHeight="1" x14ac:dyDescent="0.25">
      <c r="A276" s="222" t="s">
        <v>107</v>
      </c>
      <c r="B276" s="222"/>
      <c r="C276" s="72" t="s">
        <v>108</v>
      </c>
      <c r="D276" s="72" t="s">
        <v>108</v>
      </c>
      <c r="E276" s="72" t="s">
        <v>108</v>
      </c>
      <c r="F276" s="72" t="s">
        <v>108</v>
      </c>
      <c r="G276" s="72" t="s">
        <v>108</v>
      </c>
      <c r="H276" s="72" t="s">
        <v>108</v>
      </c>
      <c r="I276" s="72" t="s">
        <v>108</v>
      </c>
      <c r="J276" s="72" t="s">
        <v>108</v>
      </c>
      <c r="K276" s="72" t="s">
        <v>108</v>
      </c>
      <c r="L276" s="72" t="s">
        <v>108</v>
      </c>
      <c r="M276" s="72" t="s">
        <v>108</v>
      </c>
      <c r="N276" s="72" t="s">
        <v>108</v>
      </c>
      <c r="O276" s="72" t="s">
        <v>108</v>
      </c>
      <c r="P276" s="72" t="s">
        <v>108</v>
      </c>
      <c r="Q276" s="72" t="s">
        <v>108</v>
      </c>
      <c r="R276" s="72" t="s">
        <v>108</v>
      </c>
      <c r="S276" s="72" t="s">
        <v>108</v>
      </c>
      <c r="T276" s="72" t="s">
        <v>108</v>
      </c>
      <c r="U276" s="72" t="s">
        <v>108</v>
      </c>
      <c r="V276" s="72" t="s">
        <v>108</v>
      </c>
      <c r="W276" s="72" t="s">
        <v>108</v>
      </c>
      <c r="X276" s="72" t="s">
        <v>108</v>
      </c>
      <c r="Y276" s="72" t="s">
        <v>108</v>
      </c>
      <c r="Z276" s="72" t="s">
        <v>108</v>
      </c>
      <c r="AA276" s="72" t="s">
        <v>108</v>
      </c>
      <c r="AB276" s="72" t="s">
        <v>108</v>
      </c>
      <c r="AC276" s="72" t="s">
        <v>108</v>
      </c>
    </row>
    <row r="277" spans="1:29" ht="11.25" customHeight="1" x14ac:dyDescent="0.25">
      <c r="A277" s="99" t="s">
        <v>37</v>
      </c>
      <c r="B277" s="99" t="s">
        <v>36</v>
      </c>
      <c r="C277" s="75">
        <v>44136</v>
      </c>
      <c r="D277" s="75">
        <v>44166</v>
      </c>
      <c r="E277" s="75">
        <v>44197</v>
      </c>
      <c r="F277" s="75">
        <v>44228</v>
      </c>
      <c r="G277" s="75">
        <v>44256</v>
      </c>
      <c r="H277" s="75">
        <v>44287</v>
      </c>
      <c r="I277" s="75">
        <v>44317</v>
      </c>
      <c r="J277" s="75">
        <v>44348</v>
      </c>
      <c r="K277" s="75">
        <v>44378</v>
      </c>
      <c r="L277" s="75">
        <v>44409</v>
      </c>
      <c r="M277" s="75">
        <v>44440</v>
      </c>
      <c r="N277" s="75">
        <v>44470</v>
      </c>
      <c r="O277" s="75">
        <v>44501</v>
      </c>
      <c r="P277" s="75">
        <v>44531</v>
      </c>
      <c r="Q277" s="75">
        <v>44562</v>
      </c>
      <c r="R277" s="75">
        <v>44593</v>
      </c>
      <c r="S277" s="75">
        <v>44621</v>
      </c>
      <c r="T277" s="75">
        <v>44652</v>
      </c>
      <c r="U277" s="75">
        <v>44682</v>
      </c>
      <c r="V277" s="75">
        <v>44713</v>
      </c>
      <c r="W277" s="75">
        <v>44743</v>
      </c>
      <c r="X277" s="75">
        <v>44774</v>
      </c>
      <c r="Y277" s="75">
        <v>44805</v>
      </c>
      <c r="Z277" s="75">
        <v>44835</v>
      </c>
      <c r="AA277" s="75">
        <v>44866</v>
      </c>
      <c r="AB277" s="75">
        <v>44896</v>
      </c>
      <c r="AC277" s="103">
        <f>AC2</f>
        <v>2022</v>
      </c>
    </row>
    <row r="278" spans="1:29" ht="11.45" customHeight="1" x14ac:dyDescent="0.25">
      <c r="A278" s="49" t="s">
        <v>3</v>
      </c>
      <c r="B278" s="49" t="s">
        <v>3</v>
      </c>
      <c r="C278" s="105"/>
      <c r="D278" s="105"/>
      <c r="E278" s="105"/>
      <c r="F278" s="105"/>
      <c r="G278" s="105"/>
      <c r="H278" s="105"/>
      <c r="I278" s="105"/>
      <c r="J278" s="105"/>
      <c r="K278" s="105"/>
      <c r="L278" s="92">
        <v>519164.5900000002</v>
      </c>
      <c r="M278" s="92">
        <v>510874.4</v>
      </c>
      <c r="N278" s="93">
        <v>482017.10000000015</v>
      </c>
      <c r="O278" s="93">
        <v>512306.29999999981</v>
      </c>
      <c r="P278" s="93">
        <v>4413900</v>
      </c>
      <c r="Q278" s="93">
        <v>4430372</v>
      </c>
      <c r="R278" s="93">
        <v>511672</v>
      </c>
      <c r="S278" s="93">
        <v>517280</v>
      </c>
      <c r="T278" s="93">
        <v>556744</v>
      </c>
      <c r="U278" s="93">
        <v>387360</v>
      </c>
      <c r="V278" s="93">
        <v>534188</v>
      </c>
      <c r="W278" s="93">
        <v>127888</v>
      </c>
      <c r="X278" s="93">
        <v>141340</v>
      </c>
      <c r="Y278" s="93">
        <v>14360</v>
      </c>
      <c r="Z278" s="93"/>
      <c r="AA278" s="93"/>
      <c r="AB278" s="93"/>
      <c r="AC278" s="91">
        <f t="shared" ref="AC278:AC300" si="84">IF(AC$2=2020,SUM(C278:D278),IF(AC$2=2021,SUM(E278:P278),IF(AC$2=2022,SUM(Q278:AB278))))</f>
        <v>7221204</v>
      </c>
    </row>
    <row r="279" spans="1:29" ht="11.45" customHeight="1" x14ac:dyDescent="0.25">
      <c r="A279" s="50" t="s">
        <v>2</v>
      </c>
      <c r="B279" s="50"/>
      <c r="C279" s="94">
        <f>C278</f>
        <v>0</v>
      </c>
      <c r="D279" s="94">
        <f>D278</f>
        <v>0</v>
      </c>
      <c r="E279" s="94">
        <f t="shared" ref="E279:Y279" si="85">E278</f>
        <v>0</v>
      </c>
      <c r="F279" s="94">
        <f t="shared" si="85"/>
        <v>0</v>
      </c>
      <c r="G279" s="94">
        <f t="shared" si="85"/>
        <v>0</v>
      </c>
      <c r="H279" s="94">
        <f t="shared" si="85"/>
        <v>0</v>
      </c>
      <c r="I279" s="94">
        <f t="shared" si="85"/>
        <v>0</v>
      </c>
      <c r="J279" s="94">
        <f t="shared" si="85"/>
        <v>0</v>
      </c>
      <c r="K279" s="94">
        <f t="shared" si="85"/>
        <v>0</v>
      </c>
      <c r="L279" s="94">
        <f t="shared" si="85"/>
        <v>519164.5900000002</v>
      </c>
      <c r="M279" s="94">
        <f t="shared" si="85"/>
        <v>510874.4</v>
      </c>
      <c r="N279" s="95">
        <f t="shared" si="85"/>
        <v>482017.10000000015</v>
      </c>
      <c r="O279" s="95">
        <f t="shared" si="85"/>
        <v>512306.29999999981</v>
      </c>
      <c r="P279" s="95">
        <f t="shared" si="85"/>
        <v>4413900</v>
      </c>
      <c r="Q279" s="95">
        <f t="shared" si="85"/>
        <v>4430372</v>
      </c>
      <c r="R279" s="95">
        <f t="shared" si="85"/>
        <v>511672</v>
      </c>
      <c r="S279" s="95">
        <f t="shared" si="85"/>
        <v>517280</v>
      </c>
      <c r="T279" s="95">
        <f t="shared" si="85"/>
        <v>556744</v>
      </c>
      <c r="U279" s="95">
        <f t="shared" si="85"/>
        <v>387360</v>
      </c>
      <c r="V279" s="95">
        <f t="shared" si="85"/>
        <v>534188</v>
      </c>
      <c r="W279" s="95">
        <f t="shared" si="85"/>
        <v>127888</v>
      </c>
      <c r="X279" s="95">
        <f t="shared" si="85"/>
        <v>141340</v>
      </c>
      <c r="Y279" s="95">
        <f t="shared" si="85"/>
        <v>14360</v>
      </c>
      <c r="Z279" s="95"/>
      <c r="AA279" s="95"/>
      <c r="AB279" s="95"/>
      <c r="AC279" s="91">
        <f t="shared" si="84"/>
        <v>7221204</v>
      </c>
    </row>
    <row r="280" spans="1:29" ht="11.45" customHeight="1" x14ac:dyDescent="0.25">
      <c r="A280" s="49" t="s">
        <v>6</v>
      </c>
      <c r="B280" s="49" t="s">
        <v>21</v>
      </c>
      <c r="C280" s="105"/>
      <c r="D280" s="105"/>
      <c r="E280" s="105"/>
      <c r="F280" s="105"/>
      <c r="G280" s="105"/>
      <c r="H280" s="105">
        <v>498990758.25996786</v>
      </c>
      <c r="I280" s="105">
        <v>632244387.58623075</v>
      </c>
      <c r="J280" s="105">
        <v>594192186.27547836</v>
      </c>
      <c r="K280" s="105">
        <v>611880963.76799095</v>
      </c>
      <c r="L280" s="92">
        <v>627648376.07622898</v>
      </c>
      <c r="M280" s="92">
        <v>609650955.98299253</v>
      </c>
      <c r="N280" s="93">
        <v>626890793.20850575</v>
      </c>
      <c r="O280" s="93">
        <v>627575633.53174222</v>
      </c>
      <c r="P280" s="93">
        <v>865682161.70002294</v>
      </c>
      <c r="Q280" s="93">
        <v>716581199.19001758</v>
      </c>
      <c r="R280" s="93">
        <v>717892684.81998789</v>
      </c>
      <c r="S280" s="93">
        <v>803878238.09003186</v>
      </c>
      <c r="T280" s="93">
        <v>1007978951.6799513</v>
      </c>
      <c r="U280" s="93">
        <v>785540299.32998037</v>
      </c>
      <c r="V280" s="93">
        <v>652996530.68995082</v>
      </c>
      <c r="W280" s="93">
        <v>705935695.36999595</v>
      </c>
      <c r="X280" s="93">
        <v>694477652.76939785</v>
      </c>
      <c r="Y280" s="93">
        <v>878054691.93541574</v>
      </c>
      <c r="Z280" s="93"/>
      <c r="AA280" s="93"/>
      <c r="AB280" s="93"/>
      <c r="AC280" s="91">
        <f t="shared" si="84"/>
        <v>6963335943.8747292</v>
      </c>
    </row>
    <row r="281" spans="1:29" ht="11.45" customHeight="1" x14ac:dyDescent="0.25">
      <c r="A281" s="49" t="s">
        <v>7</v>
      </c>
      <c r="B281" s="49" t="s">
        <v>22</v>
      </c>
      <c r="C281" s="105"/>
      <c r="D281" s="105"/>
      <c r="E281" s="105"/>
      <c r="F281" s="105"/>
      <c r="G281" s="105"/>
      <c r="H281" s="105">
        <v>174230846.83000013</v>
      </c>
      <c r="I281" s="105">
        <v>204711332.76250026</v>
      </c>
      <c r="J281" s="105">
        <v>168340679.7817502</v>
      </c>
      <c r="K281" s="105">
        <v>184951785.35700041</v>
      </c>
      <c r="L281" s="92">
        <v>183327258.95300043</v>
      </c>
      <c r="M281" s="92">
        <v>184131337.78700048</v>
      </c>
      <c r="N281" s="93">
        <v>194643521.56725013</v>
      </c>
      <c r="O281" s="93">
        <v>216727995.68700033</v>
      </c>
      <c r="P281" s="93">
        <v>195892792.5900003</v>
      </c>
      <c r="Q281" s="93">
        <v>214117505.45999962</v>
      </c>
      <c r="R281" s="93">
        <v>196635788.37999985</v>
      </c>
      <c r="S281" s="93">
        <v>253344935.34999976</v>
      </c>
      <c r="T281" s="93">
        <v>276652278.25</v>
      </c>
      <c r="U281" s="93">
        <v>276463579.69999993</v>
      </c>
      <c r="V281" s="93">
        <v>277022735.05000055</v>
      </c>
      <c r="W281" s="93">
        <v>218863230.65329981</v>
      </c>
      <c r="X281" s="93">
        <v>184795182.21520025</v>
      </c>
      <c r="Y281" s="93">
        <v>188662942.72619998</v>
      </c>
      <c r="Z281" s="93"/>
      <c r="AA281" s="93"/>
      <c r="AB281" s="93"/>
      <c r="AC281" s="91">
        <f t="shared" si="84"/>
        <v>2086558177.7846994</v>
      </c>
    </row>
    <row r="282" spans="1:29" ht="11.45" customHeight="1" x14ac:dyDescent="0.25">
      <c r="A282" s="49" t="s">
        <v>8</v>
      </c>
      <c r="B282" s="49" t="s">
        <v>23</v>
      </c>
      <c r="C282" s="105"/>
      <c r="D282" s="105"/>
      <c r="E282" s="105"/>
      <c r="F282" s="105"/>
      <c r="G282" s="105"/>
      <c r="H282" s="105">
        <v>151402509.80000001</v>
      </c>
      <c r="I282" s="105">
        <v>154574482.51000002</v>
      </c>
      <c r="J282" s="105">
        <v>128134911.50999999</v>
      </c>
      <c r="K282" s="105">
        <v>111105965.44</v>
      </c>
      <c r="L282" s="92">
        <v>110278366.24999999</v>
      </c>
      <c r="M282" s="92">
        <v>124310663.31</v>
      </c>
      <c r="N282" s="93">
        <v>140987875.69000003</v>
      </c>
      <c r="O282" s="93">
        <v>152437493.09</v>
      </c>
      <c r="P282" s="93">
        <v>118895668.11000001</v>
      </c>
      <c r="Q282" s="93">
        <v>118973537.98000002</v>
      </c>
      <c r="R282" s="93">
        <v>129682351.58</v>
      </c>
      <c r="S282" s="93">
        <v>154497425.5</v>
      </c>
      <c r="T282" s="93">
        <v>167666584.84</v>
      </c>
      <c r="U282" s="93">
        <v>156391009.93000001</v>
      </c>
      <c r="V282" s="93">
        <v>130449232.01000001</v>
      </c>
      <c r="W282" s="93">
        <v>188226383.55500001</v>
      </c>
      <c r="X282" s="93">
        <v>237395550.12200001</v>
      </c>
      <c r="Y282" s="93">
        <v>268144306.50350004</v>
      </c>
      <c r="Z282" s="93"/>
      <c r="AA282" s="93"/>
      <c r="AB282" s="93"/>
      <c r="AC282" s="91">
        <f t="shared" si="84"/>
        <v>1551426382.0204999</v>
      </c>
    </row>
    <row r="283" spans="1:29" ht="11.45" customHeight="1" x14ac:dyDescent="0.25">
      <c r="A283" s="50" t="s">
        <v>2</v>
      </c>
      <c r="B283" s="50"/>
      <c r="C283" s="94">
        <f>SUM(C280:C282)</f>
        <v>0</v>
      </c>
      <c r="D283" s="94">
        <f t="shared" ref="D283:Y283" si="86">SUM(D280:D282)</f>
        <v>0</v>
      </c>
      <c r="E283" s="94">
        <f t="shared" si="86"/>
        <v>0</v>
      </c>
      <c r="F283" s="94">
        <f t="shared" si="86"/>
        <v>0</v>
      </c>
      <c r="G283" s="94">
        <f t="shared" si="86"/>
        <v>0</v>
      </c>
      <c r="H283" s="94">
        <f t="shared" si="86"/>
        <v>824624114.88996792</v>
      </c>
      <c r="I283" s="94">
        <f t="shared" si="86"/>
        <v>991530202.85873103</v>
      </c>
      <c r="J283" s="94">
        <f t="shared" si="86"/>
        <v>890667777.56722856</v>
      </c>
      <c r="K283" s="94">
        <f t="shared" si="86"/>
        <v>907938714.56499147</v>
      </c>
      <c r="L283" s="96">
        <f t="shared" si="86"/>
        <v>921254001.2792294</v>
      </c>
      <c r="M283" s="96">
        <f t="shared" si="86"/>
        <v>918092957.07999301</v>
      </c>
      <c r="N283" s="91">
        <f t="shared" si="86"/>
        <v>962522190.46575594</v>
      </c>
      <c r="O283" s="91">
        <f t="shared" si="86"/>
        <v>996741122.30874264</v>
      </c>
      <c r="P283" s="91">
        <f t="shared" si="86"/>
        <v>1180470622.4000232</v>
      </c>
      <c r="Q283" s="91">
        <f t="shared" si="86"/>
        <v>1049672242.6300173</v>
      </c>
      <c r="R283" s="91">
        <f t="shared" si="86"/>
        <v>1044210824.7799878</v>
      </c>
      <c r="S283" s="91">
        <f t="shared" si="86"/>
        <v>1211720598.9400315</v>
      </c>
      <c r="T283" s="91">
        <f t="shared" si="86"/>
        <v>1452297814.7699511</v>
      </c>
      <c r="U283" s="91">
        <f t="shared" si="86"/>
        <v>1218394888.9599802</v>
      </c>
      <c r="V283" s="91">
        <f t="shared" si="86"/>
        <v>1060468497.7499514</v>
      </c>
      <c r="W283" s="91">
        <f t="shared" si="86"/>
        <v>1113025309.5782957</v>
      </c>
      <c r="X283" s="91">
        <f t="shared" si="86"/>
        <v>1116668385.1065981</v>
      </c>
      <c r="Y283" s="91">
        <f t="shared" si="86"/>
        <v>1334861941.1651158</v>
      </c>
      <c r="Z283" s="91"/>
      <c r="AA283" s="91"/>
      <c r="AB283" s="91"/>
      <c r="AC283" s="91">
        <f t="shared" si="84"/>
        <v>10601320503.679928</v>
      </c>
    </row>
    <row r="284" spans="1:29" ht="11.45" customHeight="1" x14ac:dyDescent="0.25">
      <c r="A284" s="49" t="s">
        <v>9</v>
      </c>
      <c r="B284" s="49" t="s">
        <v>24</v>
      </c>
      <c r="C284" s="105"/>
      <c r="D284" s="105"/>
      <c r="E284" s="105"/>
      <c r="F284" s="105"/>
      <c r="G284" s="105"/>
      <c r="H284" s="105">
        <v>172733742.02002043</v>
      </c>
      <c r="I284" s="105">
        <v>138829828.99401525</v>
      </c>
      <c r="J284" s="105">
        <v>127333609.49001595</v>
      </c>
      <c r="K284" s="105">
        <v>130380670.26151311</v>
      </c>
      <c r="L284" s="92">
        <v>127121683.18001543</v>
      </c>
      <c r="M284" s="92">
        <v>127680887.52999419</v>
      </c>
      <c r="N284" s="93">
        <v>134671182.42924476</v>
      </c>
      <c r="O284" s="93">
        <v>136838876.72424313</v>
      </c>
      <c r="P284" s="93">
        <v>209197821.41999719</v>
      </c>
      <c r="Q284" s="93">
        <v>59191307.179997414</v>
      </c>
      <c r="R284" s="93">
        <v>196558347.49998707</v>
      </c>
      <c r="S284" s="93">
        <v>211014978.2599811</v>
      </c>
      <c r="T284" s="93">
        <v>215427164.46002403</v>
      </c>
      <c r="U284" s="93">
        <v>236913824.98002124</v>
      </c>
      <c r="V284" s="93">
        <v>147963734.41999435</v>
      </c>
      <c r="W284" s="93">
        <v>160715127.63999987</v>
      </c>
      <c r="X284" s="93">
        <v>152672807.43998167</v>
      </c>
      <c r="Y284" s="93">
        <v>179458549.69997934</v>
      </c>
      <c r="Z284" s="93"/>
      <c r="AA284" s="93"/>
      <c r="AB284" s="93"/>
      <c r="AC284" s="91">
        <f t="shared" si="84"/>
        <v>1559915841.5799661</v>
      </c>
    </row>
    <row r="285" spans="1:29" ht="11.45" customHeight="1" x14ac:dyDescent="0.25">
      <c r="A285" s="49" t="s">
        <v>10</v>
      </c>
      <c r="B285" s="49" t="s">
        <v>25</v>
      </c>
      <c r="C285" s="105"/>
      <c r="D285" s="105"/>
      <c r="E285" s="105"/>
      <c r="F285" s="105"/>
      <c r="G285" s="105"/>
      <c r="H285" s="105">
        <v>66533328.0600003</v>
      </c>
      <c r="I285" s="105">
        <v>42037284.858750001</v>
      </c>
      <c r="J285" s="105">
        <v>52358564.980000079</v>
      </c>
      <c r="K285" s="105">
        <v>61489593.051499821</v>
      </c>
      <c r="L285" s="92">
        <v>49835465.609999806</v>
      </c>
      <c r="M285" s="92">
        <v>50335823.460000202</v>
      </c>
      <c r="N285" s="93">
        <v>55393200.429999977</v>
      </c>
      <c r="O285" s="93">
        <v>57330500.098750129</v>
      </c>
      <c r="P285" s="93">
        <v>47937089.570000142</v>
      </c>
      <c r="Q285" s="93">
        <v>55447871.960000105</v>
      </c>
      <c r="R285" s="93">
        <v>62493884.240000322</v>
      </c>
      <c r="S285" s="93">
        <v>70500164.070000112</v>
      </c>
      <c r="T285" s="93">
        <v>62937331.630000129</v>
      </c>
      <c r="U285" s="93">
        <v>69102414.859999627</v>
      </c>
      <c r="V285" s="93">
        <v>52571741.770000137</v>
      </c>
      <c r="W285" s="93">
        <v>53544109.859999992</v>
      </c>
      <c r="X285" s="93">
        <v>47141420.506000012</v>
      </c>
      <c r="Y285" s="93">
        <v>47742769.116000071</v>
      </c>
      <c r="Z285" s="93"/>
      <c r="AA285" s="93"/>
      <c r="AB285" s="93"/>
      <c r="AC285" s="91">
        <f t="shared" si="84"/>
        <v>521481708.01200056</v>
      </c>
    </row>
    <row r="286" spans="1:29" ht="11.45" customHeight="1" x14ac:dyDescent="0.25">
      <c r="A286" s="49" t="s">
        <v>11</v>
      </c>
      <c r="B286" s="49" t="s">
        <v>26</v>
      </c>
      <c r="C286" s="105"/>
      <c r="D286" s="105"/>
      <c r="E286" s="105"/>
      <c r="F286" s="105"/>
      <c r="G286" s="105"/>
      <c r="H286" s="105">
        <v>14887862.57</v>
      </c>
      <c r="I286" s="105">
        <v>15384110</v>
      </c>
      <c r="J286" s="105">
        <v>14887862.57</v>
      </c>
      <c r="K286" s="105">
        <v>15384110</v>
      </c>
      <c r="L286" s="92">
        <v>15384110</v>
      </c>
      <c r="M286" s="92">
        <v>15470443.77</v>
      </c>
      <c r="N286" s="93">
        <v>15986110</v>
      </c>
      <c r="O286" s="93">
        <v>15470443.77</v>
      </c>
      <c r="P286" s="93">
        <v>15200135.109999999</v>
      </c>
      <c r="Q286" s="93">
        <v>163203448.9299863</v>
      </c>
      <c r="R286" s="93">
        <v>27458294.879999999</v>
      </c>
      <c r="S286" s="93">
        <v>30400270.219999999</v>
      </c>
      <c r="T286" s="93">
        <v>32084031.039999999</v>
      </c>
      <c r="U286" s="93">
        <v>45000017.280000001</v>
      </c>
      <c r="V286" s="93">
        <v>50272243.200000003</v>
      </c>
      <c r="W286" s="93">
        <v>63127731.75</v>
      </c>
      <c r="X286" s="93">
        <v>9370576.200000003</v>
      </c>
      <c r="Y286" s="93">
        <v>22483259.599000007</v>
      </c>
      <c r="Z286" s="93"/>
      <c r="AA286" s="93"/>
      <c r="AB286" s="93"/>
      <c r="AC286" s="91">
        <f t="shared" si="84"/>
        <v>443399873.09898627</v>
      </c>
    </row>
    <row r="287" spans="1:29" ht="11.45" customHeight="1" x14ac:dyDescent="0.25">
      <c r="A287" s="50" t="s">
        <v>2</v>
      </c>
      <c r="B287" s="50"/>
      <c r="C287" s="94">
        <f>SUM(C284:C286)</f>
        <v>0</v>
      </c>
      <c r="D287" s="94">
        <f t="shared" ref="D287:Y287" si="87">SUM(D284:D286)</f>
        <v>0</v>
      </c>
      <c r="E287" s="94">
        <f t="shared" si="87"/>
        <v>0</v>
      </c>
      <c r="F287" s="94">
        <f t="shared" si="87"/>
        <v>0</v>
      </c>
      <c r="G287" s="94">
        <f t="shared" si="87"/>
        <v>0</v>
      </c>
      <c r="H287" s="94">
        <f t="shared" si="87"/>
        <v>254154932.65002072</v>
      </c>
      <c r="I287" s="94">
        <f t="shared" si="87"/>
        <v>196251223.85276526</v>
      </c>
      <c r="J287" s="94">
        <f t="shared" si="87"/>
        <v>194580037.04001603</v>
      </c>
      <c r="K287" s="94">
        <f t="shared" si="87"/>
        <v>207254373.31301293</v>
      </c>
      <c r="L287" s="96">
        <f t="shared" si="87"/>
        <v>192341258.79001522</v>
      </c>
      <c r="M287" s="96">
        <f t="shared" si="87"/>
        <v>193487154.75999442</v>
      </c>
      <c r="N287" s="91">
        <f t="shared" si="87"/>
        <v>206050492.85924473</v>
      </c>
      <c r="O287" s="91">
        <f t="shared" si="87"/>
        <v>209639820.59299329</v>
      </c>
      <c r="P287" s="91">
        <f t="shared" si="87"/>
        <v>272335046.09999734</v>
      </c>
      <c r="Q287" s="91">
        <f t="shared" si="87"/>
        <v>277842628.06998384</v>
      </c>
      <c r="R287" s="91">
        <f t="shared" si="87"/>
        <v>286510526.61998737</v>
      </c>
      <c r="S287" s="91">
        <f t="shared" si="87"/>
        <v>311915412.54998124</v>
      </c>
      <c r="T287" s="91">
        <f t="shared" si="87"/>
        <v>310448527.13002419</v>
      </c>
      <c r="U287" s="91">
        <f t="shared" si="87"/>
        <v>351016257.12002087</v>
      </c>
      <c r="V287" s="91">
        <f t="shared" si="87"/>
        <v>250807719.3899945</v>
      </c>
      <c r="W287" s="91">
        <f t="shared" si="87"/>
        <v>277386969.24999988</v>
      </c>
      <c r="X287" s="91">
        <f t="shared" si="87"/>
        <v>209184804.14598167</v>
      </c>
      <c r="Y287" s="91">
        <f t="shared" si="87"/>
        <v>249684578.41497943</v>
      </c>
      <c r="Z287" s="91"/>
      <c r="AA287" s="91"/>
      <c r="AB287" s="91"/>
      <c r="AC287" s="91">
        <f t="shared" si="84"/>
        <v>2524797422.6909533</v>
      </c>
    </row>
    <row r="288" spans="1:29" ht="11.45" customHeight="1" x14ac:dyDescent="0.25">
      <c r="A288" s="49" t="s">
        <v>12</v>
      </c>
      <c r="B288" s="49" t="s">
        <v>27</v>
      </c>
      <c r="C288" s="105">
        <v>1262108360.6257243</v>
      </c>
      <c r="D288" s="105">
        <v>1223084510.5799854</v>
      </c>
      <c r="E288" s="105">
        <v>1143700677.3699684</v>
      </c>
      <c r="F288" s="105">
        <v>695661332.83997238</v>
      </c>
      <c r="G288" s="105">
        <v>795119995.21995854</v>
      </c>
      <c r="H288" s="105">
        <v>320951049.32499009</v>
      </c>
      <c r="I288" s="105">
        <v>208328857.85998636</v>
      </c>
      <c r="J288" s="105">
        <v>217463493.08999181</v>
      </c>
      <c r="K288" s="105">
        <v>220899770.139992</v>
      </c>
      <c r="L288" s="92">
        <v>217417923.46999159</v>
      </c>
      <c r="M288" s="92">
        <v>234826438.79999283</v>
      </c>
      <c r="N288" s="93">
        <v>243179923.44998708</v>
      </c>
      <c r="O288" s="93">
        <v>242165476.23001218</v>
      </c>
      <c r="P288" s="93">
        <v>316868625.40002054</v>
      </c>
      <c r="Q288" s="93">
        <v>298556294.01997483</v>
      </c>
      <c r="R288" s="93">
        <v>308112765.30000323</v>
      </c>
      <c r="S288" s="93">
        <v>334972120.88000649</v>
      </c>
      <c r="T288" s="93">
        <v>510832324.22002554</v>
      </c>
      <c r="U288" s="93">
        <v>364326503.7099815</v>
      </c>
      <c r="V288" s="93">
        <v>390293433.06001318</v>
      </c>
      <c r="W288" s="93">
        <v>512433596.04000014</v>
      </c>
      <c r="X288" s="93">
        <v>521389849.13806939</v>
      </c>
      <c r="Y288" s="93">
        <v>346226988.26808715</v>
      </c>
      <c r="Z288" s="93"/>
      <c r="AA288" s="93"/>
      <c r="AB288" s="93"/>
      <c r="AC288" s="91">
        <f t="shared" si="84"/>
        <v>3587143874.6361618</v>
      </c>
    </row>
    <row r="289" spans="1:29" ht="11.45" customHeight="1" x14ac:dyDescent="0.25">
      <c r="A289" s="49" t="s">
        <v>13</v>
      </c>
      <c r="B289" s="49" t="s">
        <v>28</v>
      </c>
      <c r="C289" s="105">
        <v>282278664.03274965</v>
      </c>
      <c r="D289" s="105">
        <v>337760210.37950009</v>
      </c>
      <c r="E289" s="105">
        <v>279368874.45999998</v>
      </c>
      <c r="F289" s="105">
        <v>195662539.42849985</v>
      </c>
      <c r="G289" s="105">
        <v>262840337.92400026</v>
      </c>
      <c r="H289" s="105">
        <v>22963573.035750002</v>
      </c>
      <c r="I289" s="105">
        <v>43291887.079999812</v>
      </c>
      <c r="J289" s="105">
        <v>31456454.379999939</v>
      </c>
      <c r="K289" s="105">
        <v>30947328.689999945</v>
      </c>
      <c r="L289" s="92">
        <v>36295150.919999912</v>
      </c>
      <c r="M289" s="92">
        <v>31470263.379999928</v>
      </c>
      <c r="N289" s="93">
        <v>28613279.89000003</v>
      </c>
      <c r="O289" s="93">
        <v>35629259.819999918</v>
      </c>
      <c r="P289" s="93">
        <v>31369094.179999989</v>
      </c>
      <c r="Q289" s="93">
        <v>39261518.889999948</v>
      </c>
      <c r="R289" s="93">
        <v>34351128.54999993</v>
      </c>
      <c r="S289" s="93">
        <v>37815777.269999944</v>
      </c>
      <c r="T289" s="93">
        <v>29741799.020000003</v>
      </c>
      <c r="U289" s="93">
        <v>31106548.049999993</v>
      </c>
      <c r="V289" s="93">
        <v>37304427.979999989</v>
      </c>
      <c r="W289" s="93">
        <v>38886050.960000001</v>
      </c>
      <c r="X289" s="93">
        <v>40073674.068699993</v>
      </c>
      <c r="Y289" s="93">
        <v>60001949.405099995</v>
      </c>
      <c r="Z289" s="93"/>
      <c r="AA289" s="93"/>
      <c r="AB289" s="93"/>
      <c r="AC289" s="91">
        <f t="shared" si="84"/>
        <v>348542874.19379979</v>
      </c>
    </row>
    <row r="290" spans="1:29" ht="11.45" customHeight="1" x14ac:dyDescent="0.25">
      <c r="A290" s="49" t="s">
        <v>14</v>
      </c>
      <c r="B290" s="49" t="s">
        <v>29</v>
      </c>
      <c r="C290" s="105">
        <v>188626807.54000002</v>
      </c>
      <c r="D290" s="105">
        <v>205319728</v>
      </c>
      <c r="E290" s="105">
        <v>175585240.79000002</v>
      </c>
      <c r="F290" s="105">
        <v>130101182.88000001</v>
      </c>
      <c r="G290" s="105">
        <v>164911383.69999999</v>
      </c>
      <c r="H290" s="105">
        <v>4771298.04</v>
      </c>
      <c r="I290" s="105">
        <v>5449902.9799999995</v>
      </c>
      <c r="J290" s="105">
        <v>5755814.1099999994</v>
      </c>
      <c r="K290" s="105">
        <v>6267043.9500000002</v>
      </c>
      <c r="L290" s="92">
        <v>4233394.49</v>
      </c>
      <c r="M290" s="92">
        <v>3294506.26</v>
      </c>
      <c r="N290" s="93">
        <v>4279863.6300000008</v>
      </c>
      <c r="O290" s="93">
        <v>6551311.6999999993</v>
      </c>
      <c r="P290" s="93">
        <v>4866775.24</v>
      </c>
      <c r="Q290" s="93">
        <v>0</v>
      </c>
      <c r="R290" s="93">
        <v>5761407.96</v>
      </c>
      <c r="S290" s="93">
        <v>2518627.1399999997</v>
      </c>
      <c r="T290" s="93">
        <v>4532333.3600000003</v>
      </c>
      <c r="U290" s="93">
        <v>1765035.92</v>
      </c>
      <c r="V290" s="93">
        <v>6062799.7599999998</v>
      </c>
      <c r="W290" s="93">
        <v>1798691.8399999999</v>
      </c>
      <c r="X290" s="93">
        <v>9400540.1599999983</v>
      </c>
      <c r="Y290" s="93">
        <v>13037312.699999999</v>
      </c>
      <c r="Z290" s="93"/>
      <c r="AA290" s="93"/>
      <c r="AB290" s="93"/>
      <c r="AC290" s="91">
        <f t="shared" si="84"/>
        <v>44876748.840000004</v>
      </c>
    </row>
    <row r="291" spans="1:29" ht="11.45" customHeight="1" x14ac:dyDescent="0.25">
      <c r="A291" s="50" t="s">
        <v>2</v>
      </c>
      <c r="B291" s="50"/>
      <c r="C291" s="94">
        <f>SUM(C288:C290)</f>
        <v>1733013832.1984739</v>
      </c>
      <c r="D291" s="94">
        <f t="shared" ref="D291:Y291" si="88">SUM(D288:D290)</f>
        <v>1766164448.9594855</v>
      </c>
      <c r="E291" s="94">
        <f t="shared" si="88"/>
        <v>1598654792.6199684</v>
      </c>
      <c r="F291" s="94">
        <f t="shared" si="88"/>
        <v>1021425055.1484722</v>
      </c>
      <c r="G291" s="94">
        <f t="shared" si="88"/>
        <v>1222871716.8439589</v>
      </c>
      <c r="H291" s="94">
        <f t="shared" si="88"/>
        <v>348685920.40074009</v>
      </c>
      <c r="I291" s="94">
        <f t="shared" si="88"/>
        <v>257070647.91998616</v>
      </c>
      <c r="J291" s="94">
        <f t="shared" si="88"/>
        <v>254675761.57999176</v>
      </c>
      <c r="K291" s="94">
        <f t="shared" si="88"/>
        <v>258114142.77999192</v>
      </c>
      <c r="L291" s="96">
        <f t="shared" si="88"/>
        <v>257946468.87999153</v>
      </c>
      <c r="M291" s="96">
        <f t="shared" si="88"/>
        <v>269591208.43999279</v>
      </c>
      <c r="N291" s="91">
        <f t="shared" si="88"/>
        <v>276073066.96998709</v>
      </c>
      <c r="O291" s="91">
        <f t="shared" si="88"/>
        <v>284346047.7500121</v>
      </c>
      <c r="P291" s="91">
        <f t="shared" si="88"/>
        <v>353104494.82002056</v>
      </c>
      <c r="Q291" s="91">
        <f t="shared" si="88"/>
        <v>337817812.90997475</v>
      </c>
      <c r="R291" s="91">
        <f t="shared" si="88"/>
        <v>348225301.81000316</v>
      </c>
      <c r="S291" s="91">
        <f t="shared" si="88"/>
        <v>375306525.2900064</v>
      </c>
      <c r="T291" s="91">
        <f t="shared" si="88"/>
        <v>545106456.60002553</v>
      </c>
      <c r="U291" s="91">
        <f t="shared" si="88"/>
        <v>397198087.67998153</v>
      </c>
      <c r="V291" s="91">
        <f t="shared" si="88"/>
        <v>433660660.80001318</v>
      </c>
      <c r="W291" s="91">
        <f t="shared" si="88"/>
        <v>553118338.84000015</v>
      </c>
      <c r="X291" s="91">
        <f t="shared" si="88"/>
        <v>570864063.36676931</v>
      </c>
      <c r="Y291" s="91">
        <f t="shared" si="88"/>
        <v>419266250.37318712</v>
      </c>
      <c r="Z291" s="91"/>
      <c r="AA291" s="91"/>
      <c r="AB291" s="91"/>
      <c r="AC291" s="91">
        <f t="shared" si="84"/>
        <v>3980563497.669961</v>
      </c>
    </row>
    <row r="292" spans="1:29" ht="11.45" customHeight="1" x14ac:dyDescent="0.25">
      <c r="A292" s="49" t="s">
        <v>15</v>
      </c>
      <c r="B292" s="49" t="s">
        <v>30</v>
      </c>
      <c r="C292" s="105">
        <v>222028056.17000175</v>
      </c>
      <c r="D292" s="105">
        <v>260192138.52875474</v>
      </c>
      <c r="E292" s="105">
        <v>261418715.62100855</v>
      </c>
      <c r="F292" s="105">
        <v>262822786.18900347</v>
      </c>
      <c r="G292" s="105">
        <v>279661497.34875423</v>
      </c>
      <c r="H292" s="105">
        <v>57096757.840001762</v>
      </c>
      <c r="I292" s="105">
        <v>27138196.430000007</v>
      </c>
      <c r="J292" s="105">
        <v>31486787.540000252</v>
      </c>
      <c r="K292" s="105">
        <v>68023205.839995056</v>
      </c>
      <c r="L292" s="92">
        <v>35178992.010000966</v>
      </c>
      <c r="M292" s="92">
        <v>59423014.729998082</v>
      </c>
      <c r="N292" s="93">
        <v>42682994.480000779</v>
      </c>
      <c r="O292" s="93">
        <v>47376447.660000958</v>
      </c>
      <c r="P292" s="93">
        <v>51856543.670000017</v>
      </c>
      <c r="Q292" s="93">
        <v>79207405.639999956</v>
      </c>
      <c r="R292" s="93">
        <v>80096240.800000384</v>
      </c>
      <c r="S292" s="93">
        <v>65364690.549999967</v>
      </c>
      <c r="T292" s="93">
        <v>72732914.959995687</v>
      </c>
      <c r="U292" s="93">
        <v>63232520.139993623</v>
      </c>
      <c r="V292" s="93">
        <v>97094237.299993783</v>
      </c>
      <c r="W292" s="93">
        <v>106932931.912</v>
      </c>
      <c r="X292" s="93">
        <v>105207567.69499682</v>
      </c>
      <c r="Y292" s="93">
        <v>116513376.67249604</v>
      </c>
      <c r="Z292" s="93"/>
      <c r="AA292" s="93"/>
      <c r="AB292" s="93"/>
      <c r="AC292" s="91">
        <f t="shared" si="84"/>
        <v>786381885.66947627</v>
      </c>
    </row>
    <row r="293" spans="1:29" ht="11.45" customHeight="1" x14ac:dyDescent="0.25">
      <c r="A293" s="49" t="s">
        <v>16</v>
      </c>
      <c r="B293" s="49" t="s">
        <v>31</v>
      </c>
      <c r="C293" s="105">
        <v>15727233.51</v>
      </c>
      <c r="D293" s="105">
        <v>19893065.200000003</v>
      </c>
      <c r="E293" s="105">
        <v>20050563.839999996</v>
      </c>
      <c r="F293" s="105">
        <v>21220611.68</v>
      </c>
      <c r="G293" s="105">
        <v>22488475.309999995</v>
      </c>
      <c r="H293" s="105">
        <v>5619709.0899999999</v>
      </c>
      <c r="I293" s="105">
        <v>4887265.6099999975</v>
      </c>
      <c r="J293" s="105">
        <v>3989694.7900000005</v>
      </c>
      <c r="K293" s="105">
        <v>5454399.8999999976</v>
      </c>
      <c r="L293" s="92">
        <v>5565701.4799999977</v>
      </c>
      <c r="M293" s="92">
        <v>4890868.7600000016</v>
      </c>
      <c r="N293" s="93">
        <v>5636737.8999999985</v>
      </c>
      <c r="O293" s="93">
        <v>4508913.6400000006</v>
      </c>
      <c r="P293" s="93">
        <v>3976162.3400000008</v>
      </c>
      <c r="Q293" s="93">
        <v>8447837.2799999975</v>
      </c>
      <c r="R293" s="93">
        <v>8686554.2799999993</v>
      </c>
      <c r="S293" s="93">
        <v>8572005.879999999</v>
      </c>
      <c r="T293" s="93">
        <v>12219980.800000004</v>
      </c>
      <c r="U293" s="93">
        <v>14939908.639999995</v>
      </c>
      <c r="V293" s="93">
        <v>13023978.080000008</v>
      </c>
      <c r="W293" s="93">
        <v>22647648.563099999</v>
      </c>
      <c r="X293" s="93">
        <v>11278494.229999997</v>
      </c>
      <c r="Y293" s="93">
        <v>10787787.029999999</v>
      </c>
      <c r="Z293" s="93"/>
      <c r="AA293" s="93"/>
      <c r="AB293" s="93"/>
      <c r="AC293" s="91">
        <f t="shared" si="84"/>
        <v>110604194.78309998</v>
      </c>
    </row>
    <row r="294" spans="1:29" ht="11.45" customHeight="1" x14ac:dyDescent="0.25">
      <c r="A294" s="49" t="s">
        <v>17</v>
      </c>
      <c r="B294" s="49" t="s">
        <v>32</v>
      </c>
      <c r="C294" s="105">
        <v>12291245.550000001</v>
      </c>
      <c r="D294" s="105">
        <v>15589521.24</v>
      </c>
      <c r="E294" s="105">
        <v>12050064.24</v>
      </c>
      <c r="F294" s="105">
        <v>13476878.109999999</v>
      </c>
      <c r="G294" s="105">
        <v>13633061.16</v>
      </c>
      <c r="H294" s="105">
        <v>3531115.4499999997</v>
      </c>
      <c r="I294" s="105">
        <v>3662121.73</v>
      </c>
      <c r="J294" s="105">
        <v>3565409.99</v>
      </c>
      <c r="K294" s="105">
        <v>4607954.04</v>
      </c>
      <c r="L294" s="92">
        <v>4111828.74</v>
      </c>
      <c r="M294" s="92">
        <v>4381886.3499999996</v>
      </c>
      <c r="N294" s="93">
        <v>3818849.0999999996</v>
      </c>
      <c r="O294" s="93">
        <v>4200368.8499999996</v>
      </c>
      <c r="P294" s="93">
        <v>4079668.7600000002</v>
      </c>
      <c r="Q294" s="93">
        <v>5390016.8000000007</v>
      </c>
      <c r="R294" s="93">
        <v>5112999.7799999993</v>
      </c>
      <c r="S294" s="93">
        <v>4742714.4800000004</v>
      </c>
      <c r="T294" s="93">
        <v>5680629.8400000008</v>
      </c>
      <c r="U294" s="93">
        <v>5339032.4799999995</v>
      </c>
      <c r="V294" s="93">
        <v>7271390.0800000001</v>
      </c>
      <c r="W294" s="93">
        <v>0</v>
      </c>
      <c r="X294" s="93">
        <v>11386384.770000003</v>
      </c>
      <c r="Y294" s="93">
        <v>9397552.1099999994</v>
      </c>
      <c r="Z294" s="93"/>
      <c r="AA294" s="93"/>
      <c r="AB294" s="93"/>
      <c r="AC294" s="91">
        <f t="shared" si="84"/>
        <v>54320720.340000004</v>
      </c>
    </row>
    <row r="295" spans="1:29" ht="11.45" customHeight="1" x14ac:dyDescent="0.25">
      <c r="A295" s="50" t="s">
        <v>2</v>
      </c>
      <c r="B295" s="50"/>
      <c r="C295" s="94">
        <f>SUM(C292:C294)</f>
        <v>250046535.23000175</v>
      </c>
      <c r="D295" s="94">
        <f t="shared" ref="D295:Y295" si="89">SUM(D292:D294)</f>
        <v>295674724.96875477</v>
      </c>
      <c r="E295" s="94">
        <f t="shared" si="89"/>
        <v>293519343.70100856</v>
      </c>
      <c r="F295" s="94">
        <f t="shared" si="89"/>
        <v>297520275.97900349</v>
      </c>
      <c r="G295" s="94">
        <f t="shared" si="89"/>
        <v>315783033.81875426</v>
      </c>
      <c r="H295" s="94">
        <f t="shared" si="89"/>
        <v>66247582.380001768</v>
      </c>
      <c r="I295" s="94">
        <f t="shared" si="89"/>
        <v>35687583.770000003</v>
      </c>
      <c r="J295" s="94">
        <f t="shared" si="89"/>
        <v>39041892.320000254</v>
      </c>
      <c r="K295" s="94">
        <f t="shared" si="89"/>
        <v>78085559.779995054</v>
      </c>
      <c r="L295" s="96">
        <f t="shared" si="89"/>
        <v>44856522.230000965</v>
      </c>
      <c r="M295" s="96">
        <f t="shared" si="89"/>
        <v>68695769.839998081</v>
      </c>
      <c r="N295" s="91">
        <f t="shared" si="89"/>
        <v>52138581.480000779</v>
      </c>
      <c r="O295" s="91">
        <f t="shared" si="89"/>
        <v>56085730.15000096</v>
      </c>
      <c r="P295" s="91">
        <f t="shared" si="89"/>
        <v>59912374.770000018</v>
      </c>
      <c r="Q295" s="91">
        <f t="shared" si="89"/>
        <v>93045259.719999954</v>
      </c>
      <c r="R295" s="91">
        <f t="shared" si="89"/>
        <v>93895794.860000387</v>
      </c>
      <c r="S295" s="91">
        <f t="shared" si="89"/>
        <v>78679410.909999967</v>
      </c>
      <c r="T295" s="91">
        <f t="shared" si="89"/>
        <v>90633525.599995703</v>
      </c>
      <c r="U295" s="91">
        <f t="shared" si="89"/>
        <v>83511461.259993628</v>
      </c>
      <c r="V295" s="91">
        <f t="shared" si="89"/>
        <v>117389605.45999379</v>
      </c>
      <c r="W295" s="91">
        <f t="shared" si="89"/>
        <v>129580580.4751</v>
      </c>
      <c r="X295" s="91">
        <f t="shared" si="89"/>
        <v>127872446.69499683</v>
      </c>
      <c r="Y295" s="91">
        <f t="shared" si="89"/>
        <v>136698715.81249604</v>
      </c>
      <c r="Z295" s="91"/>
      <c r="AA295" s="91"/>
      <c r="AB295" s="91"/>
      <c r="AC295" s="91">
        <f t="shared" si="84"/>
        <v>951306800.79257631</v>
      </c>
    </row>
    <row r="296" spans="1:29" ht="11.45" customHeight="1" x14ac:dyDescent="0.25">
      <c r="A296" s="49" t="s">
        <v>18</v>
      </c>
      <c r="B296" s="49" t="s">
        <v>33</v>
      </c>
      <c r="C296" s="105"/>
      <c r="D296" s="105"/>
      <c r="E296" s="105"/>
      <c r="F296" s="105"/>
      <c r="G296" s="105"/>
      <c r="H296" s="105"/>
      <c r="I296" s="105"/>
      <c r="J296" s="105"/>
      <c r="K296" s="105"/>
      <c r="L296" s="92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1">
        <f t="shared" si="84"/>
        <v>0</v>
      </c>
    </row>
    <row r="297" spans="1:29" ht="11.45" customHeight="1" x14ac:dyDescent="0.25">
      <c r="A297" s="49" t="s">
        <v>19</v>
      </c>
      <c r="B297" s="49" t="s">
        <v>34</v>
      </c>
      <c r="C297" s="105"/>
      <c r="D297" s="105"/>
      <c r="E297" s="105"/>
      <c r="F297" s="105"/>
      <c r="G297" s="105"/>
      <c r="H297" s="105"/>
      <c r="I297" s="105"/>
      <c r="J297" s="105"/>
      <c r="K297" s="105"/>
      <c r="L297" s="92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1">
        <f t="shared" si="84"/>
        <v>0</v>
      </c>
    </row>
    <row r="298" spans="1:29" ht="11.45" customHeight="1" x14ac:dyDescent="0.25">
      <c r="A298" s="49" t="s">
        <v>20</v>
      </c>
      <c r="B298" s="49" t="s">
        <v>35</v>
      </c>
      <c r="C298" s="105"/>
      <c r="D298" s="105"/>
      <c r="E298" s="105"/>
      <c r="F298" s="105"/>
      <c r="G298" s="105"/>
      <c r="H298" s="105"/>
      <c r="I298" s="105"/>
      <c r="J298" s="105"/>
      <c r="K298" s="105"/>
      <c r="L298" s="92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1">
        <f t="shared" si="84"/>
        <v>0</v>
      </c>
    </row>
    <row r="299" spans="1:29" ht="11.45" customHeight="1" x14ac:dyDescent="0.25">
      <c r="A299" s="50" t="s">
        <v>2</v>
      </c>
      <c r="B299" s="50"/>
      <c r="C299" s="91">
        <f>SUM(C296:C298)</f>
        <v>0</v>
      </c>
      <c r="D299" s="91">
        <f t="shared" ref="D299:Y299" si="90">SUM(D296:D298)</f>
        <v>0</v>
      </c>
      <c r="E299" s="91">
        <f t="shared" si="90"/>
        <v>0</v>
      </c>
      <c r="F299" s="91">
        <f t="shared" si="90"/>
        <v>0</v>
      </c>
      <c r="G299" s="91">
        <f t="shared" si="90"/>
        <v>0</v>
      </c>
      <c r="H299" s="91">
        <f t="shared" si="90"/>
        <v>0</v>
      </c>
      <c r="I299" s="91">
        <f t="shared" si="90"/>
        <v>0</v>
      </c>
      <c r="J299" s="91">
        <f t="shared" si="90"/>
        <v>0</v>
      </c>
      <c r="K299" s="91">
        <f t="shared" si="90"/>
        <v>0</v>
      </c>
      <c r="L299" s="91">
        <f t="shared" si="90"/>
        <v>0</v>
      </c>
      <c r="M299" s="96">
        <f t="shared" si="90"/>
        <v>0</v>
      </c>
      <c r="N299" s="91">
        <f t="shared" si="90"/>
        <v>0</v>
      </c>
      <c r="O299" s="91">
        <f t="shared" si="90"/>
        <v>0</v>
      </c>
      <c r="P299" s="91">
        <f t="shared" si="90"/>
        <v>0</v>
      </c>
      <c r="Q299" s="91">
        <f t="shared" si="90"/>
        <v>0</v>
      </c>
      <c r="R299" s="91">
        <f t="shared" si="90"/>
        <v>0</v>
      </c>
      <c r="S299" s="91">
        <f t="shared" si="90"/>
        <v>0</v>
      </c>
      <c r="T299" s="91">
        <f t="shared" si="90"/>
        <v>0</v>
      </c>
      <c r="U299" s="91">
        <f t="shared" si="90"/>
        <v>0</v>
      </c>
      <c r="V299" s="91">
        <f t="shared" si="90"/>
        <v>0</v>
      </c>
      <c r="W299" s="91">
        <f t="shared" si="90"/>
        <v>0</v>
      </c>
      <c r="X299" s="91">
        <f t="shared" si="90"/>
        <v>0</v>
      </c>
      <c r="Y299" s="91">
        <f t="shared" si="90"/>
        <v>0</v>
      </c>
      <c r="Z299" s="91"/>
      <c r="AA299" s="91"/>
      <c r="AB299" s="91"/>
      <c r="AC299" s="91">
        <f t="shared" si="84"/>
        <v>0</v>
      </c>
    </row>
    <row r="300" spans="1:29" ht="11.45" customHeight="1" x14ac:dyDescent="0.25">
      <c r="A300" s="50" t="s">
        <v>4</v>
      </c>
      <c r="B300" s="50"/>
      <c r="C300" s="91">
        <f t="shared" ref="C300:Y300" si="91">C279+C283+C287+C291+C295+C299</f>
        <v>1983060367.4284756</v>
      </c>
      <c r="D300" s="91">
        <f t="shared" si="91"/>
        <v>2061839173.9282403</v>
      </c>
      <c r="E300" s="91">
        <f t="shared" si="91"/>
        <v>1892174136.320977</v>
      </c>
      <c r="F300" s="91">
        <f t="shared" si="91"/>
        <v>1318945331.1274757</v>
      </c>
      <c r="G300" s="91">
        <f t="shared" si="91"/>
        <v>1538654750.6627131</v>
      </c>
      <c r="H300" s="91">
        <f t="shared" si="91"/>
        <v>1493712550.3207304</v>
      </c>
      <c r="I300" s="91">
        <f t="shared" si="91"/>
        <v>1480539658.4014826</v>
      </c>
      <c r="J300" s="91">
        <f t="shared" si="91"/>
        <v>1378965468.5072365</v>
      </c>
      <c r="K300" s="91">
        <f t="shared" si="91"/>
        <v>1451392790.4379911</v>
      </c>
      <c r="L300" s="91">
        <f t="shared" si="91"/>
        <v>1416917415.769237</v>
      </c>
      <c r="M300" s="96">
        <f t="shared" si="91"/>
        <v>1450377964.5199783</v>
      </c>
      <c r="N300" s="91">
        <f t="shared" si="91"/>
        <v>1497266348.8749886</v>
      </c>
      <c r="O300" s="91">
        <f t="shared" si="91"/>
        <v>1547325027.1017492</v>
      </c>
      <c r="P300" s="91">
        <f t="shared" si="91"/>
        <v>1870236438.0900412</v>
      </c>
      <c r="Q300" s="91">
        <f t="shared" si="91"/>
        <v>1762808315.3299761</v>
      </c>
      <c r="R300" s="91">
        <f t="shared" si="91"/>
        <v>1773354120.069979</v>
      </c>
      <c r="S300" s="91">
        <f t="shared" si="91"/>
        <v>1978139227.6900191</v>
      </c>
      <c r="T300" s="91">
        <f t="shared" si="91"/>
        <v>2399043068.0999966</v>
      </c>
      <c r="U300" s="91">
        <f t="shared" si="91"/>
        <v>2050508055.0199761</v>
      </c>
      <c r="V300" s="91">
        <f t="shared" si="91"/>
        <v>1862860671.3999529</v>
      </c>
      <c r="W300" s="91">
        <f t="shared" si="91"/>
        <v>2073239086.1433959</v>
      </c>
      <c r="X300" s="91">
        <f t="shared" si="91"/>
        <v>2024731039.3143458</v>
      </c>
      <c r="Y300" s="91">
        <f t="shared" si="91"/>
        <v>2140525845.7657783</v>
      </c>
      <c r="Z300" s="91"/>
      <c r="AA300" s="91"/>
      <c r="AB300" s="91"/>
      <c r="AC300" s="91">
        <f t="shared" si="84"/>
        <v>18065209428.83342</v>
      </c>
    </row>
    <row r="303" spans="1:29" ht="11.45" customHeight="1" x14ac:dyDescent="0.25">
      <c r="A303" s="222" t="s">
        <v>109</v>
      </c>
      <c r="B303" s="222"/>
      <c r="C303" s="72" t="s">
        <v>56</v>
      </c>
      <c r="D303" s="72" t="s">
        <v>56</v>
      </c>
      <c r="E303" s="72" t="s">
        <v>56</v>
      </c>
      <c r="F303" s="72" t="s">
        <v>56</v>
      </c>
      <c r="G303" s="72" t="s">
        <v>56</v>
      </c>
      <c r="H303" s="72" t="s">
        <v>56</v>
      </c>
      <c r="I303" s="72" t="s">
        <v>56</v>
      </c>
      <c r="J303" s="72" t="s">
        <v>56</v>
      </c>
      <c r="K303" s="72" t="s">
        <v>56</v>
      </c>
      <c r="L303" s="72" t="s">
        <v>56</v>
      </c>
      <c r="M303" s="72" t="s">
        <v>56</v>
      </c>
      <c r="N303" s="72" t="s">
        <v>56</v>
      </c>
      <c r="O303" s="72" t="s">
        <v>56</v>
      </c>
      <c r="P303" s="72" t="s">
        <v>56</v>
      </c>
      <c r="Q303" s="72" t="s">
        <v>56</v>
      </c>
      <c r="R303" s="72" t="s">
        <v>56</v>
      </c>
      <c r="S303" s="72" t="s">
        <v>56</v>
      </c>
      <c r="T303" s="72" t="s">
        <v>56</v>
      </c>
      <c r="U303" s="72" t="s">
        <v>56</v>
      </c>
      <c r="V303" s="72" t="s">
        <v>56</v>
      </c>
      <c r="W303" s="72" t="s">
        <v>56</v>
      </c>
      <c r="X303" s="72" t="s">
        <v>56</v>
      </c>
      <c r="Y303" s="72" t="s">
        <v>56</v>
      </c>
      <c r="Z303" s="72" t="s">
        <v>56</v>
      </c>
      <c r="AA303" s="72" t="s">
        <v>56</v>
      </c>
      <c r="AB303" s="72" t="s">
        <v>56</v>
      </c>
      <c r="AC303" s="72" t="s">
        <v>56</v>
      </c>
    </row>
    <row r="304" spans="1:29" ht="11.25" customHeight="1" x14ac:dyDescent="0.25">
      <c r="A304" s="99" t="s">
        <v>37</v>
      </c>
      <c r="B304" s="99" t="s">
        <v>36</v>
      </c>
      <c r="C304" s="75">
        <v>44136</v>
      </c>
      <c r="D304" s="75">
        <v>44166</v>
      </c>
      <c r="E304" s="75">
        <v>44197</v>
      </c>
      <c r="F304" s="75">
        <v>44228</v>
      </c>
      <c r="G304" s="75">
        <v>44256</v>
      </c>
      <c r="H304" s="75">
        <v>44287</v>
      </c>
      <c r="I304" s="75">
        <v>44317</v>
      </c>
      <c r="J304" s="75">
        <v>44348</v>
      </c>
      <c r="K304" s="75">
        <v>44378</v>
      </c>
      <c r="L304" s="75">
        <v>44409</v>
      </c>
      <c r="M304" s="75">
        <v>44440</v>
      </c>
      <c r="N304" s="75">
        <v>44470</v>
      </c>
      <c r="O304" s="75">
        <v>44501</v>
      </c>
      <c r="P304" s="75">
        <v>44531</v>
      </c>
      <c r="Q304" s="75">
        <v>44562</v>
      </c>
      <c r="R304" s="75">
        <v>44593</v>
      </c>
      <c r="S304" s="75">
        <v>44621</v>
      </c>
      <c r="T304" s="75">
        <v>44652</v>
      </c>
      <c r="U304" s="75">
        <v>44682</v>
      </c>
      <c r="V304" s="75">
        <v>44713</v>
      </c>
      <c r="W304" s="75">
        <v>44743</v>
      </c>
      <c r="X304" s="75">
        <v>44774</v>
      </c>
      <c r="Y304" s="75">
        <v>44805</v>
      </c>
      <c r="Z304" s="75">
        <v>44835</v>
      </c>
      <c r="AA304" s="75">
        <v>44866</v>
      </c>
      <c r="AB304" s="75">
        <v>44896</v>
      </c>
      <c r="AC304" s="103">
        <f>AC2</f>
        <v>2022</v>
      </c>
    </row>
    <row r="305" spans="1:29" ht="11.45" customHeight="1" x14ac:dyDescent="0.25">
      <c r="A305" s="49" t="s">
        <v>3</v>
      </c>
      <c r="B305" s="49" t="s">
        <v>3</v>
      </c>
      <c r="C305" s="123">
        <f>C6+C34+C61+C88+C115+C142+C170+C197+C224+C251+C278</f>
        <v>49553427.416651815</v>
      </c>
      <c r="D305" s="123">
        <f t="shared" ref="D305:P305" si="92">D6+D34+D61+D88+D115+D142+D170+D197+D224+D251+D278</f>
        <v>49333218.542926334</v>
      </c>
      <c r="E305" s="123">
        <f t="shared" si="92"/>
        <v>59592182.479296185</v>
      </c>
      <c r="F305" s="123">
        <f t="shared" si="92"/>
        <v>104860757.93479151</v>
      </c>
      <c r="G305" s="123">
        <f t="shared" si="92"/>
        <v>22931838.592956029</v>
      </c>
      <c r="H305" s="123">
        <f t="shared" si="92"/>
        <v>25553256.30642388</v>
      </c>
      <c r="I305" s="123">
        <f t="shared" si="92"/>
        <v>14753842.481214697</v>
      </c>
      <c r="J305" s="123">
        <f t="shared" si="92"/>
        <v>20599879.059525192</v>
      </c>
      <c r="K305" s="123">
        <f t="shared" si="92"/>
        <v>21768760.192822337</v>
      </c>
      <c r="L305" s="123">
        <f t="shared" si="92"/>
        <v>22739795.540584594</v>
      </c>
      <c r="M305" s="123">
        <f t="shared" si="92"/>
        <v>35626167.570833482</v>
      </c>
      <c r="N305" s="123">
        <f t="shared" si="92"/>
        <v>29748568.311643165</v>
      </c>
      <c r="O305" s="123">
        <f t="shared" si="92"/>
        <v>31662301.762673568</v>
      </c>
      <c r="P305" s="123">
        <f t="shared" si="92"/>
        <v>56671906.276585445</v>
      </c>
      <c r="Q305" s="123">
        <f t="shared" ref="Q305:AB305" si="93">Q6+Q34+Q61+Q88+Q115+Q142+Q170+Q197+Q224+Q251+Q278</f>
        <v>42838197.307980232</v>
      </c>
      <c r="R305" s="123">
        <f t="shared" si="93"/>
        <v>37758145.787440211</v>
      </c>
      <c r="S305" s="123">
        <f t="shared" si="93"/>
        <v>33733826.275819689</v>
      </c>
      <c r="T305" s="123">
        <f t="shared" si="93"/>
        <v>45142438.025489464</v>
      </c>
      <c r="U305" s="123">
        <f t="shared" si="93"/>
        <v>31339855.310233466</v>
      </c>
      <c r="V305" s="123">
        <f t="shared" si="93"/>
        <v>32435499.998292543</v>
      </c>
      <c r="W305" s="123">
        <f t="shared" si="93"/>
        <v>38525422.399943449</v>
      </c>
      <c r="X305" s="123">
        <f t="shared" si="93"/>
        <v>52436062.279855713</v>
      </c>
      <c r="Y305" s="123">
        <f t="shared" si="93"/>
        <v>40597260.592270918</v>
      </c>
      <c r="Z305" s="123">
        <f t="shared" si="93"/>
        <v>0</v>
      </c>
      <c r="AA305" s="123">
        <f t="shared" si="93"/>
        <v>0</v>
      </c>
      <c r="AB305" s="123">
        <f t="shared" si="93"/>
        <v>0</v>
      </c>
      <c r="AC305" s="91">
        <f t="shared" ref="AC305:AC328" si="94">IF(AC$2=2020,SUM(C305:D305),IF(AC$2=2021,SUM(E305:P305), IF(AC$2=2022,SUM(Q305:AB305))))</f>
        <v>354806707.97732568</v>
      </c>
    </row>
    <row r="306" spans="1:29" ht="11.45" customHeight="1" x14ac:dyDescent="0.25">
      <c r="A306" s="50" t="s">
        <v>2</v>
      </c>
      <c r="B306" s="50"/>
      <c r="C306" s="95">
        <f>C305</f>
        <v>49553427.416651815</v>
      </c>
      <c r="D306" s="95">
        <f>D305</f>
        <v>49333218.542926334</v>
      </c>
      <c r="E306" s="95">
        <f t="shared" ref="E306:P306" si="95">E305</f>
        <v>59592182.479296185</v>
      </c>
      <c r="F306" s="95">
        <f t="shared" si="95"/>
        <v>104860757.93479151</v>
      </c>
      <c r="G306" s="95">
        <f t="shared" si="95"/>
        <v>22931838.592956029</v>
      </c>
      <c r="H306" s="95">
        <f t="shared" si="95"/>
        <v>25553256.30642388</v>
      </c>
      <c r="I306" s="95">
        <f t="shared" si="95"/>
        <v>14753842.481214697</v>
      </c>
      <c r="J306" s="95">
        <f t="shared" si="95"/>
        <v>20599879.059525192</v>
      </c>
      <c r="K306" s="95">
        <f t="shared" si="95"/>
        <v>21768760.192822337</v>
      </c>
      <c r="L306" s="95">
        <f t="shared" si="95"/>
        <v>22739795.540584594</v>
      </c>
      <c r="M306" s="95">
        <f t="shared" si="95"/>
        <v>35626167.570833482</v>
      </c>
      <c r="N306" s="95">
        <f t="shared" si="95"/>
        <v>29748568.311643165</v>
      </c>
      <c r="O306" s="95">
        <f t="shared" si="95"/>
        <v>31662301.762673568</v>
      </c>
      <c r="P306" s="95">
        <f t="shared" si="95"/>
        <v>56671906.276585445</v>
      </c>
      <c r="Q306" s="95">
        <f t="shared" ref="Q306:AB306" si="96">Q305</f>
        <v>42838197.307980232</v>
      </c>
      <c r="R306" s="95">
        <f t="shared" si="96"/>
        <v>37758145.787440211</v>
      </c>
      <c r="S306" s="95">
        <f t="shared" si="96"/>
        <v>33733826.275819689</v>
      </c>
      <c r="T306" s="95">
        <f t="shared" si="96"/>
        <v>45142438.025489464</v>
      </c>
      <c r="U306" s="95">
        <f t="shared" si="96"/>
        <v>31339855.310233466</v>
      </c>
      <c r="V306" s="95">
        <f t="shared" si="96"/>
        <v>32435499.998292543</v>
      </c>
      <c r="W306" s="95">
        <f t="shared" si="96"/>
        <v>38525422.399943449</v>
      </c>
      <c r="X306" s="95">
        <f t="shared" si="96"/>
        <v>52436062.279855713</v>
      </c>
      <c r="Y306" s="95">
        <f t="shared" si="96"/>
        <v>40597260.592270918</v>
      </c>
      <c r="Z306" s="95">
        <f t="shared" si="96"/>
        <v>0</v>
      </c>
      <c r="AA306" s="95">
        <f t="shared" si="96"/>
        <v>0</v>
      </c>
      <c r="AB306" s="95">
        <f t="shared" si="96"/>
        <v>0</v>
      </c>
      <c r="AC306" s="91">
        <f t="shared" si="94"/>
        <v>354806707.97732568</v>
      </c>
    </row>
    <row r="307" spans="1:29" ht="11.45" customHeight="1" x14ac:dyDescent="0.25">
      <c r="A307" s="49" t="s">
        <v>6</v>
      </c>
      <c r="B307" s="49" t="s">
        <v>21</v>
      </c>
      <c r="C307" s="123">
        <f t="shared" ref="C307:P309" si="97">C8+C36+C63+C90+C117+C144+C172+C199+C226+C253+C280</f>
        <v>9283162130.6323032</v>
      </c>
      <c r="D307" s="123">
        <f t="shared" si="97"/>
        <v>11522605062.101631</v>
      </c>
      <c r="E307" s="123">
        <f t="shared" si="97"/>
        <v>11259915370.648998</v>
      </c>
      <c r="F307" s="123">
        <f t="shared" si="97"/>
        <v>11433507800.432426</v>
      </c>
      <c r="G307" s="123">
        <f t="shared" si="97"/>
        <v>10105053811.069515</v>
      </c>
      <c r="H307" s="123">
        <f t="shared" si="97"/>
        <v>11110300062.798326</v>
      </c>
      <c r="I307" s="123">
        <f t="shared" si="97"/>
        <v>10110211187.336803</v>
      </c>
      <c r="J307" s="123">
        <f t="shared" si="97"/>
        <v>10071067415.923897</v>
      </c>
      <c r="K307" s="123">
        <f t="shared" si="97"/>
        <v>10984425562.885475</v>
      </c>
      <c r="L307" s="123">
        <f t="shared" si="97"/>
        <v>10938130192.36964</v>
      </c>
      <c r="M307" s="123">
        <f t="shared" si="97"/>
        <v>11344620539.333084</v>
      </c>
      <c r="N307" s="123">
        <f t="shared" si="97"/>
        <v>11020664773.505478</v>
      </c>
      <c r="O307" s="123">
        <f t="shared" si="97"/>
        <v>10900331081.568802</v>
      </c>
      <c r="P307" s="123">
        <f t="shared" si="97"/>
        <v>11479774374.199301</v>
      </c>
      <c r="Q307" s="123">
        <f t="shared" ref="Q307:AB307" si="98">Q8+Q36+Q63+Q90+Q117+Q144+Q172+Q199+Q226+Q253+Q280</f>
        <v>12755502890.814604</v>
      </c>
      <c r="R307" s="123">
        <f t="shared" si="98"/>
        <v>13189489043.433552</v>
      </c>
      <c r="S307" s="123">
        <f t="shared" si="98"/>
        <v>13353297287.982044</v>
      </c>
      <c r="T307" s="123">
        <f t="shared" si="98"/>
        <v>12388501285.732508</v>
      </c>
      <c r="U307" s="123">
        <f t="shared" si="98"/>
        <v>12225122971.709717</v>
      </c>
      <c r="V307" s="123">
        <f t="shared" si="98"/>
        <v>11043591830.564802</v>
      </c>
      <c r="W307" s="123">
        <f t="shared" si="98"/>
        <v>11943964895.063541</v>
      </c>
      <c r="X307" s="123">
        <f t="shared" si="98"/>
        <v>12377809321.281878</v>
      </c>
      <c r="Y307" s="123">
        <f t="shared" si="98"/>
        <v>14091531046.314262</v>
      </c>
      <c r="Z307" s="123">
        <f t="shared" si="98"/>
        <v>0</v>
      </c>
      <c r="AA307" s="123">
        <f t="shared" si="98"/>
        <v>0</v>
      </c>
      <c r="AB307" s="123">
        <f t="shared" si="98"/>
        <v>0</v>
      </c>
      <c r="AC307" s="91">
        <f t="shared" si="94"/>
        <v>113368810572.89688</v>
      </c>
    </row>
    <row r="308" spans="1:29" ht="11.45" customHeight="1" x14ac:dyDescent="0.25">
      <c r="A308" s="49" t="s">
        <v>7</v>
      </c>
      <c r="B308" s="49" t="s">
        <v>22</v>
      </c>
      <c r="C308" s="123">
        <f t="shared" si="97"/>
        <v>6049727323.824955</v>
      </c>
      <c r="D308" s="123">
        <f t="shared" si="97"/>
        <v>6200690109.7132959</v>
      </c>
      <c r="E308" s="123">
        <f t="shared" si="97"/>
        <v>6403852928.2034864</v>
      </c>
      <c r="F308" s="123">
        <f t="shared" si="97"/>
        <v>6433942073.0723438</v>
      </c>
      <c r="G308" s="123">
        <f t="shared" si="97"/>
        <v>6518622329.6093731</v>
      </c>
      <c r="H308" s="123">
        <f t="shared" si="97"/>
        <v>6756630147.1067619</v>
      </c>
      <c r="I308" s="123">
        <f t="shared" si="97"/>
        <v>6291521549.2582321</v>
      </c>
      <c r="J308" s="123">
        <f t="shared" si="97"/>
        <v>6006287177.2292099</v>
      </c>
      <c r="K308" s="123">
        <f t="shared" si="97"/>
        <v>5550522081.4128971</v>
      </c>
      <c r="L308" s="123">
        <f t="shared" si="97"/>
        <v>6015860789.9544258</v>
      </c>
      <c r="M308" s="123">
        <f t="shared" si="97"/>
        <v>6327057185.6003866</v>
      </c>
      <c r="N308" s="123">
        <f t="shared" si="97"/>
        <v>6361621696.1570063</v>
      </c>
      <c r="O308" s="123">
        <f t="shared" si="97"/>
        <v>6849530644.5140018</v>
      </c>
      <c r="P308" s="123">
        <f t="shared" si="97"/>
        <v>6709849759.1791878</v>
      </c>
      <c r="Q308" s="123">
        <f t="shared" ref="Q308:AB308" si="99">Q9+Q37+Q64+Q91+Q118+Q145+Q173+Q200+Q227+Q254+Q281</f>
        <v>6438717696.2790356</v>
      </c>
      <c r="R308" s="123">
        <f t="shared" si="99"/>
        <v>6979795398.4725838</v>
      </c>
      <c r="S308" s="123">
        <f t="shared" si="99"/>
        <v>6767915645.1393585</v>
      </c>
      <c r="T308" s="123">
        <f t="shared" si="99"/>
        <v>6837405412.1800995</v>
      </c>
      <c r="U308" s="123">
        <f t="shared" si="99"/>
        <v>6889543484.3264761</v>
      </c>
      <c r="V308" s="123">
        <f t="shared" si="99"/>
        <v>6126584285.16852</v>
      </c>
      <c r="W308" s="123">
        <f t="shared" si="99"/>
        <v>6771471060.7886086</v>
      </c>
      <c r="X308" s="123">
        <f t="shared" si="99"/>
        <v>7092662210.3853893</v>
      </c>
      <c r="Y308" s="123">
        <f t="shared" si="99"/>
        <v>7585213415.5084038</v>
      </c>
      <c r="Z308" s="123">
        <f t="shared" si="99"/>
        <v>0</v>
      </c>
      <c r="AA308" s="123">
        <f t="shared" si="99"/>
        <v>0</v>
      </c>
      <c r="AB308" s="123">
        <f t="shared" si="99"/>
        <v>0</v>
      </c>
      <c r="AC308" s="91">
        <f t="shared" si="94"/>
        <v>61489308608.248474</v>
      </c>
    </row>
    <row r="309" spans="1:29" ht="11.45" customHeight="1" x14ac:dyDescent="0.25">
      <c r="A309" s="49" t="s">
        <v>8</v>
      </c>
      <c r="B309" s="49" t="s">
        <v>23</v>
      </c>
      <c r="C309" s="123">
        <f t="shared" si="97"/>
        <v>14940237680.424129</v>
      </c>
      <c r="D309" s="123">
        <f t="shared" si="97"/>
        <v>15126502333.184345</v>
      </c>
      <c r="E309" s="123">
        <f t="shared" si="97"/>
        <v>14856965014.178616</v>
      </c>
      <c r="F309" s="123">
        <f t="shared" si="97"/>
        <v>14385476084.75341</v>
      </c>
      <c r="G309" s="123">
        <f t="shared" si="97"/>
        <v>15209726294.33972</v>
      </c>
      <c r="H309" s="123">
        <f t="shared" si="97"/>
        <v>15531898353.906326</v>
      </c>
      <c r="I309" s="123">
        <f t="shared" si="97"/>
        <v>15058447440.371796</v>
      </c>
      <c r="J309" s="123">
        <f t="shared" si="97"/>
        <v>14358744266.089682</v>
      </c>
      <c r="K309" s="123">
        <f t="shared" si="97"/>
        <v>15395643858.965757</v>
      </c>
      <c r="L309" s="123">
        <f t="shared" si="97"/>
        <v>15743538422.129234</v>
      </c>
      <c r="M309" s="123">
        <f t="shared" si="97"/>
        <v>15989534241.057335</v>
      </c>
      <c r="N309" s="123">
        <f t="shared" si="97"/>
        <v>16083852310.011112</v>
      </c>
      <c r="O309" s="123">
        <f t="shared" si="97"/>
        <v>17329145883.366852</v>
      </c>
      <c r="P309" s="123">
        <f t="shared" si="97"/>
        <v>16765691910.320829</v>
      </c>
      <c r="Q309" s="123">
        <f t="shared" ref="Q309:AB309" si="100">Q10+Q38+Q65+Q92+Q119+Q146+Q174+Q201+Q228+Q255+Q282</f>
        <v>16685421437.330324</v>
      </c>
      <c r="R309" s="123">
        <f t="shared" si="100"/>
        <v>17442647089.23526</v>
      </c>
      <c r="S309" s="123">
        <f t="shared" si="100"/>
        <v>16929929629.233746</v>
      </c>
      <c r="T309" s="123">
        <f t="shared" si="100"/>
        <v>15899882944.190454</v>
      </c>
      <c r="U309" s="123">
        <f t="shared" si="100"/>
        <v>16280523106.721849</v>
      </c>
      <c r="V309" s="123">
        <f t="shared" si="100"/>
        <v>15355381410.045036</v>
      </c>
      <c r="W309" s="123">
        <f t="shared" si="100"/>
        <v>16580574192.127211</v>
      </c>
      <c r="X309" s="123">
        <f t="shared" si="100"/>
        <v>17546508888.898666</v>
      </c>
      <c r="Y309" s="123">
        <f t="shared" si="100"/>
        <v>17635565224.902565</v>
      </c>
      <c r="Z309" s="123">
        <f t="shared" si="100"/>
        <v>0</v>
      </c>
      <c r="AA309" s="123">
        <f t="shared" si="100"/>
        <v>0</v>
      </c>
      <c r="AB309" s="123">
        <f t="shared" si="100"/>
        <v>0</v>
      </c>
      <c r="AC309" s="91">
        <f t="shared" si="94"/>
        <v>150356433922.68512</v>
      </c>
    </row>
    <row r="310" spans="1:29" ht="11.45" customHeight="1" x14ac:dyDescent="0.25">
      <c r="A310" s="49" t="s">
        <v>68</v>
      </c>
      <c r="B310" s="49" t="s">
        <v>74</v>
      </c>
      <c r="C310" s="123">
        <f>C11+C147</f>
        <v>1039787423.9899998</v>
      </c>
      <c r="D310" s="123">
        <f t="shared" ref="D310:P310" si="101">D11+D147</f>
        <v>1182297727.3499999</v>
      </c>
      <c r="E310" s="123">
        <f t="shared" si="101"/>
        <v>996516263.62000012</v>
      </c>
      <c r="F310" s="123">
        <f t="shared" si="101"/>
        <v>1218301494.7099996</v>
      </c>
      <c r="G310" s="123">
        <f t="shared" si="101"/>
        <v>1322703610.6900001</v>
      </c>
      <c r="H310" s="123">
        <f t="shared" si="101"/>
        <v>1483763594.7799988</v>
      </c>
      <c r="I310" s="123">
        <f t="shared" si="101"/>
        <v>1568228663.7400005</v>
      </c>
      <c r="J310" s="123">
        <f t="shared" si="101"/>
        <v>1249233571.28</v>
      </c>
      <c r="K310" s="123">
        <f t="shared" si="101"/>
        <v>1212894648.0799999</v>
      </c>
      <c r="L310" s="123">
        <f t="shared" si="101"/>
        <v>1265988665.96</v>
      </c>
      <c r="M310" s="123">
        <f t="shared" si="101"/>
        <v>1307715589.3600001</v>
      </c>
      <c r="N310" s="123">
        <f t="shared" si="101"/>
        <v>1361247147.9199998</v>
      </c>
      <c r="O310" s="123">
        <f t="shared" si="101"/>
        <v>1476705135.6500001</v>
      </c>
      <c r="P310" s="123">
        <f t="shared" si="101"/>
        <v>1807029243.05</v>
      </c>
      <c r="Q310" s="123">
        <f t="shared" ref="Q310:AB310" si="102">Q11+Q147</f>
        <v>1704918890.8699999</v>
      </c>
      <c r="R310" s="123">
        <f t="shared" si="102"/>
        <v>1593667218.1599996</v>
      </c>
      <c r="S310" s="123">
        <f t="shared" si="102"/>
        <v>1575730813.5999999</v>
      </c>
      <c r="T310" s="123">
        <f t="shared" si="102"/>
        <v>1145898138.7199996</v>
      </c>
      <c r="U310" s="123">
        <f t="shared" si="102"/>
        <v>1786461037.5099998</v>
      </c>
      <c r="V310" s="123">
        <f t="shared" si="102"/>
        <v>1411055728.9402041</v>
      </c>
      <c r="W310" s="123">
        <f t="shared" si="102"/>
        <v>1524358742.0299997</v>
      </c>
      <c r="X310" s="123">
        <f t="shared" si="102"/>
        <v>1488990960.9000001</v>
      </c>
      <c r="Y310" s="123">
        <f t="shared" si="102"/>
        <v>1510438696.7</v>
      </c>
      <c r="Z310" s="123">
        <f t="shared" si="102"/>
        <v>0</v>
      </c>
      <c r="AA310" s="123">
        <f t="shared" si="102"/>
        <v>0</v>
      </c>
      <c r="AB310" s="123">
        <f t="shared" si="102"/>
        <v>0</v>
      </c>
      <c r="AC310" s="91">
        <f t="shared" si="94"/>
        <v>13741520227.430204</v>
      </c>
    </row>
    <row r="311" spans="1:29" ht="11.45" customHeight="1" x14ac:dyDescent="0.25">
      <c r="A311" s="50" t="s">
        <v>2</v>
      </c>
      <c r="B311" s="50"/>
      <c r="C311" s="95">
        <f>SUM(C307:C310)</f>
        <v>31312914558.871384</v>
      </c>
      <c r="D311" s="95">
        <f t="shared" ref="D311:P311" si="103">SUM(D307:D310)</f>
        <v>34032095232.34927</v>
      </c>
      <c r="E311" s="95">
        <f t="shared" si="103"/>
        <v>33517249576.6511</v>
      </c>
      <c r="F311" s="95">
        <f t="shared" si="103"/>
        <v>33471227452.968178</v>
      </c>
      <c r="G311" s="95">
        <f t="shared" si="103"/>
        <v>33156106045.708607</v>
      </c>
      <c r="H311" s="95">
        <f t="shared" si="103"/>
        <v>34882592158.591415</v>
      </c>
      <c r="I311" s="95">
        <f t="shared" si="103"/>
        <v>33028408840.706833</v>
      </c>
      <c r="J311" s="95">
        <f t="shared" si="103"/>
        <v>31685332430.522789</v>
      </c>
      <c r="K311" s="95">
        <f t="shared" si="103"/>
        <v>33143486151.344131</v>
      </c>
      <c r="L311" s="95">
        <f t="shared" si="103"/>
        <v>33963518070.4133</v>
      </c>
      <c r="M311" s="95">
        <f t="shared" si="103"/>
        <v>34968927555.350807</v>
      </c>
      <c r="N311" s="95">
        <f t="shared" si="103"/>
        <v>34827385927.593597</v>
      </c>
      <c r="O311" s="95">
        <f t="shared" si="103"/>
        <v>36555712745.099655</v>
      </c>
      <c r="P311" s="95">
        <f t="shared" si="103"/>
        <v>36762345286.749321</v>
      </c>
      <c r="Q311" s="95">
        <f t="shared" ref="Q311:AB311" si="104">SUM(Q307:Q310)</f>
        <v>37584560915.293968</v>
      </c>
      <c r="R311" s="95">
        <f t="shared" si="104"/>
        <v>39205598749.301392</v>
      </c>
      <c r="S311" s="95">
        <f t="shared" si="104"/>
        <v>38626873375.955147</v>
      </c>
      <c r="T311" s="95">
        <f t="shared" si="104"/>
        <v>36271687780.823059</v>
      </c>
      <c r="U311" s="95">
        <f t="shared" si="104"/>
        <v>37181650600.268044</v>
      </c>
      <c r="V311" s="95">
        <f t="shared" si="104"/>
        <v>33936613254.718563</v>
      </c>
      <c r="W311" s="95">
        <f t="shared" si="104"/>
        <v>36820368890.009361</v>
      </c>
      <c r="X311" s="95">
        <f t="shared" si="104"/>
        <v>38505971381.465935</v>
      </c>
      <c r="Y311" s="95">
        <f t="shared" si="104"/>
        <v>40822748383.425232</v>
      </c>
      <c r="Z311" s="95">
        <f t="shared" si="104"/>
        <v>0</v>
      </c>
      <c r="AA311" s="95">
        <f t="shared" si="104"/>
        <v>0</v>
      </c>
      <c r="AB311" s="95">
        <f t="shared" si="104"/>
        <v>0</v>
      </c>
      <c r="AC311" s="91">
        <f t="shared" si="94"/>
        <v>338956073331.26068</v>
      </c>
    </row>
    <row r="312" spans="1:29" ht="11.45" customHeight="1" x14ac:dyDescent="0.25">
      <c r="A312" s="49" t="s">
        <v>9</v>
      </c>
      <c r="B312" s="49" t="s">
        <v>24</v>
      </c>
      <c r="C312" s="123">
        <f>C13+C40+C67+C94+C121+C149+C176+C203+C230+C257+C284</f>
        <v>10641627544.270741</v>
      </c>
      <c r="D312" s="123">
        <f t="shared" ref="D312:P312" si="105">D13+D40+D67+D94+D121+D149+D176+D203+D230+D257+D284</f>
        <v>12630381383.2817</v>
      </c>
      <c r="E312" s="123">
        <f t="shared" si="105"/>
        <v>12444701978.369942</v>
      </c>
      <c r="F312" s="123">
        <f t="shared" si="105"/>
        <v>11766570910.922346</v>
      </c>
      <c r="G312" s="123">
        <f t="shared" si="105"/>
        <v>10978980225.496521</v>
      </c>
      <c r="H312" s="123">
        <f t="shared" si="105"/>
        <v>11518001637.182007</v>
      </c>
      <c r="I312" s="123">
        <f t="shared" si="105"/>
        <v>10712147153.81706</v>
      </c>
      <c r="J312" s="123">
        <f t="shared" si="105"/>
        <v>9945099424.1127224</v>
      </c>
      <c r="K312" s="123">
        <f t="shared" si="105"/>
        <v>10774429250.787292</v>
      </c>
      <c r="L312" s="123">
        <f t="shared" si="105"/>
        <v>11077889911.892878</v>
      </c>
      <c r="M312" s="123">
        <f t="shared" si="105"/>
        <v>11901177531.740726</v>
      </c>
      <c r="N312" s="123">
        <f t="shared" si="105"/>
        <v>13252896882.015486</v>
      </c>
      <c r="O312" s="123">
        <f t="shared" si="105"/>
        <v>13432652355.108253</v>
      </c>
      <c r="P312" s="123">
        <f t="shared" si="105"/>
        <v>13531657651.369841</v>
      </c>
      <c r="Q312" s="123">
        <f t="shared" ref="Q312:AB312" si="106">Q13+Q40+Q67+Q94+Q121+Q149+Q176+Q203+Q230+Q257+Q284</f>
        <v>12710323441.889904</v>
      </c>
      <c r="R312" s="123">
        <f t="shared" si="106"/>
        <v>12286432778.816746</v>
      </c>
      <c r="S312" s="123">
        <f t="shared" si="106"/>
        <v>11639498388.832365</v>
      </c>
      <c r="T312" s="123">
        <f t="shared" si="106"/>
        <v>10740711615.35034</v>
      </c>
      <c r="U312" s="123">
        <f t="shared" si="106"/>
        <v>11685633711.891176</v>
      </c>
      <c r="V312" s="123">
        <f t="shared" si="106"/>
        <v>9849550720.511879</v>
      </c>
      <c r="W312" s="123">
        <f t="shared" si="106"/>
        <v>11433871582.960503</v>
      </c>
      <c r="X312" s="123">
        <f t="shared" si="106"/>
        <v>12247242996.068384</v>
      </c>
      <c r="Y312" s="123">
        <f t="shared" si="106"/>
        <v>12627706503.705032</v>
      </c>
      <c r="Z312" s="123">
        <f t="shared" si="106"/>
        <v>0</v>
      </c>
      <c r="AA312" s="123">
        <f t="shared" si="106"/>
        <v>0</v>
      </c>
      <c r="AB312" s="123">
        <f t="shared" si="106"/>
        <v>0</v>
      </c>
      <c r="AC312" s="91">
        <f t="shared" si="94"/>
        <v>105220971740.02635</v>
      </c>
    </row>
    <row r="313" spans="1:29" ht="11.45" customHeight="1" x14ac:dyDescent="0.25">
      <c r="A313" s="49" t="s">
        <v>10</v>
      </c>
      <c r="B313" s="49" t="s">
        <v>25</v>
      </c>
      <c r="C313" s="123">
        <f t="shared" ref="C313:P326" si="107">C14+C41+C68+C95+C122+C150+C177+C204+C231+C258+C285</f>
        <v>3373745624.3869886</v>
      </c>
      <c r="D313" s="123">
        <f t="shared" si="107"/>
        <v>3637186597.3478456</v>
      </c>
      <c r="E313" s="123">
        <f t="shared" si="107"/>
        <v>3475676287.7138448</v>
      </c>
      <c r="F313" s="123">
        <f t="shared" si="107"/>
        <v>3420005832.3084474</v>
      </c>
      <c r="G313" s="123">
        <f t="shared" si="107"/>
        <v>4290156959.3535366</v>
      </c>
      <c r="H313" s="123">
        <f t="shared" si="107"/>
        <v>4182816347.2291842</v>
      </c>
      <c r="I313" s="123">
        <f t="shared" si="107"/>
        <v>3685806498.1153626</v>
      </c>
      <c r="J313" s="123">
        <f t="shared" si="107"/>
        <v>3459373307.0015988</v>
      </c>
      <c r="K313" s="123">
        <f t="shared" si="107"/>
        <v>3757426157.6735816</v>
      </c>
      <c r="L313" s="123">
        <f t="shared" si="107"/>
        <v>3984932272.435977</v>
      </c>
      <c r="M313" s="123">
        <f t="shared" si="107"/>
        <v>3914831510.5996428</v>
      </c>
      <c r="N313" s="123">
        <f t="shared" si="107"/>
        <v>4262724102.2069979</v>
      </c>
      <c r="O313" s="123">
        <f t="shared" si="107"/>
        <v>4346001985.4365292</v>
      </c>
      <c r="P313" s="123">
        <f t="shared" si="107"/>
        <v>4507326746.3001852</v>
      </c>
      <c r="Q313" s="123">
        <f t="shared" ref="Q313:AB313" si="108">Q14+Q41+Q68+Q95+Q122+Q150+Q177+Q204+Q231+Q258+Q285</f>
        <v>3903254611.328352</v>
      </c>
      <c r="R313" s="123">
        <f t="shared" si="108"/>
        <v>3620806947.1636667</v>
      </c>
      <c r="S313" s="123">
        <f t="shared" si="108"/>
        <v>3065280576.3360753</v>
      </c>
      <c r="T313" s="123">
        <f t="shared" si="108"/>
        <v>3163485847.9020562</v>
      </c>
      <c r="U313" s="123">
        <f t="shared" si="108"/>
        <v>3424500455.8013177</v>
      </c>
      <c r="V313" s="123">
        <f t="shared" si="108"/>
        <v>2773492980.2922502</v>
      </c>
      <c r="W313" s="123">
        <f t="shared" si="108"/>
        <v>3556305425.2550807</v>
      </c>
      <c r="X313" s="123">
        <f t="shared" si="108"/>
        <v>3673209761.9142394</v>
      </c>
      <c r="Y313" s="123">
        <f t="shared" si="108"/>
        <v>3767860384.3743448</v>
      </c>
      <c r="Z313" s="123">
        <f t="shared" si="108"/>
        <v>0</v>
      </c>
      <c r="AA313" s="123">
        <f t="shared" si="108"/>
        <v>0</v>
      </c>
      <c r="AB313" s="123">
        <f t="shared" si="108"/>
        <v>0</v>
      </c>
      <c r="AC313" s="91">
        <f t="shared" si="94"/>
        <v>30948196990.367382</v>
      </c>
    </row>
    <row r="314" spans="1:29" ht="11.45" customHeight="1" x14ac:dyDescent="0.25">
      <c r="A314" s="49" t="s">
        <v>11</v>
      </c>
      <c r="B314" s="49" t="s">
        <v>26</v>
      </c>
      <c r="C314" s="123">
        <f t="shared" si="107"/>
        <v>3046444807.4849148</v>
      </c>
      <c r="D314" s="123">
        <f t="shared" si="107"/>
        <v>3028646617.6492758</v>
      </c>
      <c r="E314" s="123">
        <f t="shared" si="107"/>
        <v>2857865619.5862398</v>
      </c>
      <c r="F314" s="123">
        <f t="shared" si="107"/>
        <v>2721699525.2658424</v>
      </c>
      <c r="G314" s="123">
        <f t="shared" si="107"/>
        <v>3199991031.558784</v>
      </c>
      <c r="H314" s="123">
        <f t="shared" si="107"/>
        <v>3144782316.2970529</v>
      </c>
      <c r="I314" s="123">
        <f t="shared" si="107"/>
        <v>3377762495.6062393</v>
      </c>
      <c r="J314" s="123">
        <f t="shared" si="107"/>
        <v>3059164481.250823</v>
      </c>
      <c r="K314" s="123">
        <f t="shared" si="107"/>
        <v>2507515250.2677865</v>
      </c>
      <c r="L314" s="123">
        <f t="shared" si="107"/>
        <v>2654703513.298687</v>
      </c>
      <c r="M314" s="123">
        <f t="shared" si="107"/>
        <v>2369228744.1859474</v>
      </c>
      <c r="N314" s="123">
        <f t="shared" si="107"/>
        <v>2910611129.2020845</v>
      </c>
      <c r="O314" s="123">
        <f t="shared" si="107"/>
        <v>3001283598.5901003</v>
      </c>
      <c r="P314" s="123">
        <f t="shared" si="107"/>
        <v>2988917141.7661705</v>
      </c>
      <c r="Q314" s="123">
        <f t="shared" ref="Q314:AB314" si="109">Q15+Q42+Q69+Q96+Q123+Q151+Q178+Q205+Q232+Q259+Q286</f>
        <v>2839530827.0631113</v>
      </c>
      <c r="R314" s="123">
        <f t="shared" si="109"/>
        <v>2046337549.3784442</v>
      </c>
      <c r="S314" s="123">
        <f t="shared" si="109"/>
        <v>1817239043.7173104</v>
      </c>
      <c r="T314" s="123">
        <f t="shared" si="109"/>
        <v>1700922549.0438423</v>
      </c>
      <c r="U314" s="123">
        <f t="shared" si="109"/>
        <v>1905906140.973161</v>
      </c>
      <c r="V314" s="123">
        <f t="shared" si="109"/>
        <v>1604561237.6469259</v>
      </c>
      <c r="W314" s="123">
        <f t="shared" si="109"/>
        <v>1595717359.1010032</v>
      </c>
      <c r="X314" s="123">
        <f t="shared" si="109"/>
        <v>2011150147.6112063</v>
      </c>
      <c r="Y314" s="123">
        <f t="shared" si="109"/>
        <v>2067376544.4499464</v>
      </c>
      <c r="Z314" s="123">
        <f t="shared" si="109"/>
        <v>0</v>
      </c>
      <c r="AA314" s="123">
        <f t="shared" si="109"/>
        <v>0</v>
      </c>
      <c r="AB314" s="123">
        <f t="shared" si="109"/>
        <v>0</v>
      </c>
      <c r="AC314" s="91">
        <f t="shared" si="94"/>
        <v>17588741398.984951</v>
      </c>
    </row>
    <row r="315" spans="1:29" ht="11.45" customHeight="1" x14ac:dyDescent="0.25">
      <c r="A315" s="50" t="s">
        <v>2</v>
      </c>
      <c r="B315" s="50"/>
      <c r="C315" s="95">
        <f t="shared" ref="C315:P315" si="110">SUM(C312:C314)</f>
        <v>17061817976.142645</v>
      </c>
      <c r="D315" s="95">
        <f t="shared" si="110"/>
        <v>19296214598.27882</v>
      </c>
      <c r="E315" s="95">
        <f t="shared" si="110"/>
        <v>18778243885.670025</v>
      </c>
      <c r="F315" s="95">
        <f t="shared" si="110"/>
        <v>17908276268.496635</v>
      </c>
      <c r="G315" s="95">
        <f t="shared" si="110"/>
        <v>18469128216.40884</v>
      </c>
      <c r="H315" s="95">
        <f t="shared" si="110"/>
        <v>18845600300.708244</v>
      </c>
      <c r="I315" s="95">
        <f t="shared" si="110"/>
        <v>17775716147.538662</v>
      </c>
      <c r="J315" s="95">
        <f t="shared" si="110"/>
        <v>16463637212.365143</v>
      </c>
      <c r="K315" s="95">
        <f t="shared" si="110"/>
        <v>17039370658.728661</v>
      </c>
      <c r="L315" s="95">
        <f t="shared" si="110"/>
        <v>17717525697.627541</v>
      </c>
      <c r="M315" s="95">
        <f t="shared" si="110"/>
        <v>18185237786.526318</v>
      </c>
      <c r="N315" s="95">
        <f t="shared" si="110"/>
        <v>20426232113.424568</v>
      </c>
      <c r="O315" s="95">
        <f t="shared" si="110"/>
        <v>20779937939.134884</v>
      </c>
      <c r="P315" s="95">
        <f t="shared" si="110"/>
        <v>21027901539.436195</v>
      </c>
      <c r="Q315" s="95">
        <f t="shared" ref="Q315:AB315" si="111">SUM(Q312:Q314)</f>
        <v>19453108880.281368</v>
      </c>
      <c r="R315" s="95">
        <f t="shared" si="111"/>
        <v>17953577275.358856</v>
      </c>
      <c r="S315" s="95">
        <f t="shared" si="111"/>
        <v>16522018008.88575</v>
      </c>
      <c r="T315" s="95">
        <f t="shared" si="111"/>
        <v>15605120012.296238</v>
      </c>
      <c r="U315" s="95">
        <f t="shared" si="111"/>
        <v>17016040308.665655</v>
      </c>
      <c r="V315" s="95">
        <f t="shared" si="111"/>
        <v>14227604938.451054</v>
      </c>
      <c r="W315" s="95">
        <f t="shared" si="111"/>
        <v>16585894367.316587</v>
      </c>
      <c r="X315" s="95">
        <f t="shared" si="111"/>
        <v>17931602905.59383</v>
      </c>
      <c r="Y315" s="95">
        <f t="shared" si="111"/>
        <v>18462943432.529324</v>
      </c>
      <c r="Z315" s="95">
        <f t="shared" si="111"/>
        <v>0</v>
      </c>
      <c r="AA315" s="95">
        <f t="shared" si="111"/>
        <v>0</v>
      </c>
      <c r="AB315" s="95">
        <f t="shared" si="111"/>
        <v>0</v>
      </c>
      <c r="AC315" s="91">
        <f t="shared" si="94"/>
        <v>153757910129.37866</v>
      </c>
    </row>
    <row r="316" spans="1:29" ht="11.45" customHeight="1" x14ac:dyDescent="0.25">
      <c r="A316" s="49" t="s">
        <v>12</v>
      </c>
      <c r="B316" s="49" t="s">
        <v>27</v>
      </c>
      <c r="C316" s="123">
        <f t="shared" si="107"/>
        <v>18249754460.272556</v>
      </c>
      <c r="D316" s="123">
        <f t="shared" si="107"/>
        <v>18159623267.895325</v>
      </c>
      <c r="E316" s="123">
        <f t="shared" si="107"/>
        <v>18707312113.734077</v>
      </c>
      <c r="F316" s="123">
        <f t="shared" si="107"/>
        <v>16660424616.727453</v>
      </c>
      <c r="G316" s="123">
        <f t="shared" si="107"/>
        <v>16534878842.886189</v>
      </c>
      <c r="H316" s="123">
        <f t="shared" si="107"/>
        <v>16049987007.290262</v>
      </c>
      <c r="I316" s="123">
        <f t="shared" si="107"/>
        <v>17210673160.920105</v>
      </c>
      <c r="J316" s="123">
        <f t="shared" si="107"/>
        <v>14573352516.331018</v>
      </c>
      <c r="K316" s="123">
        <f t="shared" si="107"/>
        <v>15705974150.001705</v>
      </c>
      <c r="L316" s="123">
        <f t="shared" si="107"/>
        <v>15126331551.416697</v>
      </c>
      <c r="M316" s="123">
        <f t="shared" si="107"/>
        <v>16040141771.458849</v>
      </c>
      <c r="N316" s="123">
        <f t="shared" si="107"/>
        <v>17607026963.066971</v>
      </c>
      <c r="O316" s="123">
        <f t="shared" si="107"/>
        <v>17933683196.281216</v>
      </c>
      <c r="P316" s="123">
        <f t="shared" si="107"/>
        <v>18330298153.298748</v>
      </c>
      <c r="Q316" s="123">
        <f t="shared" ref="Q316:AB316" si="112">Q17+Q44+Q71+Q98+Q125+Q153+Q180+Q207+Q234+Q261+Q288</f>
        <v>17910054295.768116</v>
      </c>
      <c r="R316" s="123">
        <f t="shared" si="112"/>
        <v>18108452688.452827</v>
      </c>
      <c r="S316" s="123">
        <f t="shared" si="112"/>
        <v>15008013478.107857</v>
      </c>
      <c r="T316" s="123">
        <f t="shared" si="112"/>
        <v>19274196362.308628</v>
      </c>
      <c r="U316" s="123">
        <f t="shared" si="112"/>
        <v>14939171540.512304</v>
      </c>
      <c r="V316" s="123">
        <f t="shared" si="112"/>
        <v>13978922658.335981</v>
      </c>
      <c r="W316" s="123">
        <f t="shared" si="112"/>
        <v>16711431808.953671</v>
      </c>
      <c r="X316" s="123">
        <f t="shared" si="112"/>
        <v>17706989805.249825</v>
      </c>
      <c r="Y316" s="123">
        <f t="shared" si="112"/>
        <v>17082988417.888357</v>
      </c>
      <c r="Z316" s="123">
        <f t="shared" si="112"/>
        <v>0</v>
      </c>
      <c r="AA316" s="123">
        <f t="shared" si="112"/>
        <v>0</v>
      </c>
      <c r="AB316" s="123">
        <f t="shared" si="112"/>
        <v>0</v>
      </c>
      <c r="AC316" s="91">
        <f t="shared" si="94"/>
        <v>150720221055.57758</v>
      </c>
    </row>
    <row r="317" spans="1:29" ht="11.45" customHeight="1" x14ac:dyDescent="0.25">
      <c r="A317" s="49" t="s">
        <v>13</v>
      </c>
      <c r="B317" s="49" t="s">
        <v>28</v>
      </c>
      <c r="C317" s="123">
        <f t="shared" si="107"/>
        <v>1830275196.3725462</v>
      </c>
      <c r="D317" s="123">
        <f t="shared" si="107"/>
        <v>2082640620.4008756</v>
      </c>
      <c r="E317" s="123">
        <f t="shared" si="107"/>
        <v>1933036484.952069</v>
      </c>
      <c r="F317" s="123">
        <f t="shared" si="107"/>
        <v>1931864975.5863442</v>
      </c>
      <c r="G317" s="123">
        <f t="shared" si="107"/>
        <v>2515285644.0178514</v>
      </c>
      <c r="H317" s="123">
        <f t="shared" si="107"/>
        <v>2025798773.5934768</v>
      </c>
      <c r="I317" s="123">
        <f t="shared" si="107"/>
        <v>1943385618.260304</v>
      </c>
      <c r="J317" s="123">
        <f t="shared" si="107"/>
        <v>1526738593.2307456</v>
      </c>
      <c r="K317" s="123">
        <f t="shared" si="107"/>
        <v>1881728409.8701422</v>
      </c>
      <c r="L317" s="123">
        <f t="shared" si="107"/>
        <v>1906130636.5455592</v>
      </c>
      <c r="M317" s="123">
        <f t="shared" si="107"/>
        <v>1907793274.2054367</v>
      </c>
      <c r="N317" s="123">
        <f t="shared" si="107"/>
        <v>2060827061.9471364</v>
      </c>
      <c r="O317" s="123">
        <f t="shared" si="107"/>
        <v>2188464817.9562049</v>
      </c>
      <c r="P317" s="123">
        <f t="shared" si="107"/>
        <v>2234939007.133523</v>
      </c>
      <c r="Q317" s="123">
        <f t="shared" ref="Q317:AB317" si="113">Q18+Q45+Q72+Q99+Q126+Q154+Q181+Q208+Q235+Q262+Q289</f>
        <v>2069207005.4268987</v>
      </c>
      <c r="R317" s="123">
        <f t="shared" si="113"/>
        <v>1806877768.3486099</v>
      </c>
      <c r="S317" s="123">
        <f t="shared" si="113"/>
        <v>1696528012.3123627</v>
      </c>
      <c r="T317" s="123">
        <f t="shared" si="113"/>
        <v>1733419588.7746224</v>
      </c>
      <c r="U317" s="123">
        <f t="shared" si="113"/>
        <v>1701992161.8335152</v>
      </c>
      <c r="V317" s="123">
        <f t="shared" si="113"/>
        <v>1481205348.9231799</v>
      </c>
      <c r="W317" s="123">
        <f t="shared" si="113"/>
        <v>2015939818.2404706</v>
      </c>
      <c r="X317" s="123">
        <f t="shared" si="113"/>
        <v>2077945115.9915431</v>
      </c>
      <c r="Y317" s="123">
        <f t="shared" si="113"/>
        <v>2081027174.7146091</v>
      </c>
      <c r="Z317" s="123">
        <f t="shared" si="113"/>
        <v>0</v>
      </c>
      <c r="AA317" s="123">
        <f t="shared" si="113"/>
        <v>0</v>
      </c>
      <c r="AB317" s="123">
        <f t="shared" si="113"/>
        <v>0</v>
      </c>
      <c r="AC317" s="91">
        <f t="shared" si="94"/>
        <v>16664141994.565811</v>
      </c>
    </row>
    <row r="318" spans="1:29" ht="11.45" customHeight="1" x14ac:dyDescent="0.25">
      <c r="A318" s="49" t="s">
        <v>14</v>
      </c>
      <c r="B318" s="49" t="s">
        <v>29</v>
      </c>
      <c r="C318" s="123">
        <f t="shared" si="107"/>
        <v>1119755118.3282266</v>
      </c>
      <c r="D318" s="123">
        <f t="shared" si="107"/>
        <v>1337241698.945102</v>
      </c>
      <c r="E318" s="123">
        <f t="shared" si="107"/>
        <v>1282715011.3635414</v>
      </c>
      <c r="F318" s="123">
        <f t="shared" si="107"/>
        <v>1354073532.553463</v>
      </c>
      <c r="G318" s="123">
        <f t="shared" si="107"/>
        <v>1411402834.8585</v>
      </c>
      <c r="H318" s="123">
        <f t="shared" si="107"/>
        <v>1221866480.9970031</v>
      </c>
      <c r="I318" s="123">
        <f t="shared" si="107"/>
        <v>1402737170.0074534</v>
      </c>
      <c r="J318" s="123">
        <f t="shared" si="107"/>
        <v>1184214554.8881741</v>
      </c>
      <c r="K318" s="123">
        <f t="shared" si="107"/>
        <v>1012844289.8600352</v>
      </c>
      <c r="L318" s="123">
        <f t="shared" si="107"/>
        <v>954476749.49467361</v>
      </c>
      <c r="M318" s="123">
        <f t="shared" si="107"/>
        <v>849468275.87475717</v>
      </c>
      <c r="N318" s="123">
        <f t="shared" si="107"/>
        <v>991993223.39228511</v>
      </c>
      <c r="O318" s="123">
        <f t="shared" si="107"/>
        <v>1001938149.8520613</v>
      </c>
      <c r="P318" s="123">
        <f t="shared" si="107"/>
        <v>1038985873.3032455</v>
      </c>
      <c r="Q318" s="123">
        <f t="shared" ref="Q318:AB318" si="114">Q19+Q46+Q73+Q100+Q127+Q155+Q182+Q209+Q236+Q263+Q290</f>
        <v>959629018.12031317</v>
      </c>
      <c r="R318" s="123">
        <f t="shared" si="114"/>
        <v>759252281.13282764</v>
      </c>
      <c r="S318" s="123">
        <f t="shared" si="114"/>
        <v>1750112781.3518801</v>
      </c>
      <c r="T318" s="123">
        <f t="shared" si="114"/>
        <v>706464374.61332095</v>
      </c>
      <c r="U318" s="123">
        <f t="shared" si="114"/>
        <v>552010302.58110034</v>
      </c>
      <c r="V318" s="123">
        <f t="shared" si="114"/>
        <v>493190566.83776057</v>
      </c>
      <c r="W318" s="123">
        <f t="shared" si="114"/>
        <v>554360245.80502403</v>
      </c>
      <c r="X318" s="123">
        <f t="shared" si="114"/>
        <v>587297980.17424715</v>
      </c>
      <c r="Y318" s="123">
        <f t="shared" si="114"/>
        <v>500381661.48156935</v>
      </c>
      <c r="Z318" s="123">
        <f t="shared" si="114"/>
        <v>0</v>
      </c>
      <c r="AA318" s="123">
        <f t="shared" si="114"/>
        <v>0</v>
      </c>
      <c r="AB318" s="123">
        <f t="shared" si="114"/>
        <v>0</v>
      </c>
      <c r="AC318" s="91">
        <f t="shared" si="94"/>
        <v>6862699212.0980434</v>
      </c>
    </row>
    <row r="319" spans="1:29" ht="11.45" customHeight="1" x14ac:dyDescent="0.25">
      <c r="A319" s="50" t="s">
        <v>2</v>
      </c>
      <c r="B319" s="50"/>
      <c r="C319" s="95">
        <f t="shared" ref="C319:P319" si="115">SUM(C316:C318)</f>
        <v>21199784774.973331</v>
      </c>
      <c r="D319" s="95">
        <f t="shared" si="115"/>
        <v>21579505587.241302</v>
      </c>
      <c r="E319" s="95">
        <f t="shared" si="115"/>
        <v>21923063610.049686</v>
      </c>
      <c r="F319" s="95">
        <f t="shared" si="115"/>
        <v>19946363124.86726</v>
      </c>
      <c r="G319" s="95">
        <f t="shared" si="115"/>
        <v>20461567321.762543</v>
      </c>
      <c r="H319" s="95">
        <f t="shared" si="115"/>
        <v>19297652261.880741</v>
      </c>
      <c r="I319" s="95">
        <f t="shared" si="115"/>
        <v>20556795949.187862</v>
      </c>
      <c r="J319" s="95">
        <f t="shared" si="115"/>
        <v>17284305664.449936</v>
      </c>
      <c r="K319" s="95">
        <f t="shared" si="115"/>
        <v>18600546849.731884</v>
      </c>
      <c r="L319" s="95">
        <f t="shared" si="115"/>
        <v>17986938937.456928</v>
      </c>
      <c r="M319" s="95">
        <f t="shared" si="115"/>
        <v>18797403321.53904</v>
      </c>
      <c r="N319" s="95">
        <f t="shared" si="115"/>
        <v>20659847248.406391</v>
      </c>
      <c r="O319" s="95">
        <f t="shared" si="115"/>
        <v>21124086164.089481</v>
      </c>
      <c r="P319" s="95">
        <f t="shared" si="115"/>
        <v>21604223033.735516</v>
      </c>
      <c r="Q319" s="95">
        <f t="shared" ref="Q319:AB319" si="116">SUM(Q316:Q318)</f>
        <v>20938890319.315327</v>
      </c>
      <c r="R319" s="95">
        <f t="shared" si="116"/>
        <v>20674582737.934265</v>
      </c>
      <c r="S319" s="95">
        <f t="shared" si="116"/>
        <v>18454654271.772099</v>
      </c>
      <c r="T319" s="95">
        <f t="shared" si="116"/>
        <v>21714080325.696571</v>
      </c>
      <c r="U319" s="95">
        <f t="shared" si="116"/>
        <v>17193174004.926918</v>
      </c>
      <c r="V319" s="95">
        <f t="shared" si="116"/>
        <v>15953318574.096922</v>
      </c>
      <c r="W319" s="95">
        <f t="shared" si="116"/>
        <v>19281731872.999165</v>
      </c>
      <c r="X319" s="95">
        <f t="shared" si="116"/>
        <v>20372232901.415615</v>
      </c>
      <c r="Y319" s="95">
        <f t="shared" si="116"/>
        <v>19664397254.084538</v>
      </c>
      <c r="Z319" s="95">
        <f t="shared" si="116"/>
        <v>0</v>
      </c>
      <c r="AA319" s="95">
        <f t="shared" si="116"/>
        <v>0</v>
      </c>
      <c r="AB319" s="95">
        <f t="shared" si="116"/>
        <v>0</v>
      </c>
      <c r="AC319" s="91">
        <f t="shared" si="94"/>
        <v>174247062262.24139</v>
      </c>
    </row>
    <row r="320" spans="1:29" ht="11.45" customHeight="1" x14ac:dyDescent="0.25">
      <c r="A320" s="49" t="s">
        <v>15</v>
      </c>
      <c r="B320" s="49" t="s">
        <v>30</v>
      </c>
      <c r="C320" s="123">
        <f t="shared" si="107"/>
        <v>12568251060.216446</v>
      </c>
      <c r="D320" s="123">
        <f t="shared" si="107"/>
        <v>12769578688.671858</v>
      </c>
      <c r="E320" s="123">
        <f t="shared" si="107"/>
        <v>13033171949.09704</v>
      </c>
      <c r="F320" s="123">
        <f t="shared" si="107"/>
        <v>11943695891.909184</v>
      </c>
      <c r="G320" s="123">
        <f t="shared" si="107"/>
        <v>12669501117.663773</v>
      </c>
      <c r="H320" s="123">
        <f t="shared" si="107"/>
        <v>11979703037.619587</v>
      </c>
      <c r="I320" s="123">
        <f t="shared" si="107"/>
        <v>12082703941.626881</v>
      </c>
      <c r="J320" s="123">
        <f t="shared" si="107"/>
        <v>11430322787.570827</v>
      </c>
      <c r="K320" s="123">
        <f t="shared" si="107"/>
        <v>12507973686.283438</v>
      </c>
      <c r="L320" s="123">
        <f t="shared" si="107"/>
        <v>12920880783.774189</v>
      </c>
      <c r="M320" s="123">
        <f t="shared" si="107"/>
        <v>13263587563.456266</v>
      </c>
      <c r="N320" s="123">
        <f t="shared" si="107"/>
        <v>15202360715.260056</v>
      </c>
      <c r="O320" s="123">
        <f t="shared" si="107"/>
        <v>14492418455.961109</v>
      </c>
      <c r="P320" s="123">
        <f t="shared" si="107"/>
        <v>14525432876.248896</v>
      </c>
      <c r="Q320" s="123">
        <f t="shared" ref="Q320:AB320" si="117">Q21+Q48+Q75+Q102+Q129+Q157+Q184+Q211+Q238+Q265+Q292</f>
        <v>14155079173.643547</v>
      </c>
      <c r="R320" s="123">
        <f t="shared" si="117"/>
        <v>12281479600.371708</v>
      </c>
      <c r="S320" s="123">
        <f t="shared" si="117"/>
        <v>11499400868.985683</v>
      </c>
      <c r="T320" s="123">
        <f t="shared" si="117"/>
        <v>11792210214.127304</v>
      </c>
      <c r="U320" s="123">
        <f t="shared" si="117"/>
        <v>11385708931.610655</v>
      </c>
      <c r="V320" s="123">
        <f t="shared" si="117"/>
        <v>10220713528.200611</v>
      </c>
      <c r="W320" s="123">
        <f t="shared" si="117"/>
        <v>12129664779.297712</v>
      </c>
      <c r="X320" s="123">
        <f t="shared" si="117"/>
        <v>12974649803.79034</v>
      </c>
      <c r="Y320" s="123">
        <f t="shared" si="117"/>
        <v>12261094376.480911</v>
      </c>
      <c r="Z320" s="123">
        <f t="shared" si="117"/>
        <v>0</v>
      </c>
      <c r="AA320" s="123">
        <f t="shared" si="117"/>
        <v>0</v>
      </c>
      <c r="AB320" s="123">
        <f t="shared" si="117"/>
        <v>0</v>
      </c>
      <c r="AC320" s="91">
        <f t="shared" si="94"/>
        <v>108700001276.50848</v>
      </c>
    </row>
    <row r="321" spans="1:29" ht="11.45" customHeight="1" x14ac:dyDescent="0.25">
      <c r="A321" s="49" t="s">
        <v>16</v>
      </c>
      <c r="B321" s="49" t="s">
        <v>31</v>
      </c>
      <c r="C321" s="123">
        <f t="shared" si="107"/>
        <v>828488126.90625417</v>
      </c>
      <c r="D321" s="123">
        <f t="shared" si="107"/>
        <v>824155627.33741832</v>
      </c>
      <c r="E321" s="123">
        <f t="shared" si="107"/>
        <v>799165989.86424339</v>
      </c>
      <c r="F321" s="123">
        <f t="shared" si="107"/>
        <v>780531995.92444885</v>
      </c>
      <c r="G321" s="123">
        <f t="shared" si="107"/>
        <v>841203614.53118873</v>
      </c>
      <c r="H321" s="123">
        <f t="shared" si="107"/>
        <v>756206908.13443613</v>
      </c>
      <c r="I321" s="123">
        <f t="shared" si="107"/>
        <v>753232157.99376953</v>
      </c>
      <c r="J321" s="123">
        <f t="shared" si="107"/>
        <v>758104709.91559792</v>
      </c>
      <c r="K321" s="123">
        <f t="shared" si="107"/>
        <v>818981087.32169044</v>
      </c>
      <c r="L321" s="123">
        <f t="shared" si="107"/>
        <v>774845471.72153294</v>
      </c>
      <c r="M321" s="123">
        <f t="shared" si="107"/>
        <v>774083368.38505042</v>
      </c>
      <c r="N321" s="123">
        <f t="shared" si="107"/>
        <v>803628960.15027249</v>
      </c>
      <c r="O321" s="123">
        <f t="shared" si="107"/>
        <v>889183167.97262359</v>
      </c>
      <c r="P321" s="123">
        <f t="shared" si="107"/>
        <v>853426205.78282189</v>
      </c>
      <c r="Q321" s="123">
        <f t="shared" ref="Q321:AB321" si="118">Q22+Q49+Q76+Q103+Q130+Q158+Q185+Q212+Q239+Q266+Q293</f>
        <v>891303249.13956356</v>
      </c>
      <c r="R321" s="123">
        <f t="shared" si="118"/>
        <v>806066174.20309722</v>
      </c>
      <c r="S321" s="123">
        <f t="shared" si="118"/>
        <v>710692287.41880977</v>
      </c>
      <c r="T321" s="123">
        <f t="shared" si="118"/>
        <v>772025916.97848129</v>
      </c>
      <c r="U321" s="123">
        <f t="shared" si="118"/>
        <v>702807075.69904888</v>
      </c>
      <c r="V321" s="123">
        <f t="shared" si="118"/>
        <v>669386993.76820254</v>
      </c>
      <c r="W321" s="123">
        <f t="shared" si="118"/>
        <v>956939179.59234083</v>
      </c>
      <c r="X321" s="123">
        <f t="shared" si="118"/>
        <v>835534215.06788981</v>
      </c>
      <c r="Y321" s="123">
        <f t="shared" si="118"/>
        <v>882027886.71246958</v>
      </c>
      <c r="Z321" s="123">
        <f t="shared" si="118"/>
        <v>0</v>
      </c>
      <c r="AA321" s="123">
        <f t="shared" si="118"/>
        <v>0</v>
      </c>
      <c r="AB321" s="123">
        <f t="shared" si="118"/>
        <v>0</v>
      </c>
      <c r="AC321" s="91">
        <f t="shared" si="94"/>
        <v>7226782978.5799046</v>
      </c>
    </row>
    <row r="322" spans="1:29" ht="11.45" customHeight="1" x14ac:dyDescent="0.25">
      <c r="A322" s="49" t="s">
        <v>17</v>
      </c>
      <c r="B322" s="49" t="s">
        <v>32</v>
      </c>
      <c r="C322" s="123">
        <f t="shared" si="107"/>
        <v>565118288.77453518</v>
      </c>
      <c r="D322" s="123">
        <f t="shared" si="107"/>
        <v>621348520.86345017</v>
      </c>
      <c r="E322" s="123">
        <f t="shared" si="107"/>
        <v>621828912.98193204</v>
      </c>
      <c r="F322" s="123">
        <f t="shared" si="107"/>
        <v>618586001.86581647</v>
      </c>
      <c r="G322" s="123">
        <f t="shared" si="107"/>
        <v>577001112.81601644</v>
      </c>
      <c r="H322" s="123">
        <f t="shared" si="107"/>
        <v>565712257.15599883</v>
      </c>
      <c r="I322" s="123">
        <f t="shared" si="107"/>
        <v>750269761.85920978</v>
      </c>
      <c r="J322" s="123">
        <f t="shared" si="107"/>
        <v>642219390.78791475</v>
      </c>
      <c r="K322" s="123">
        <f t="shared" si="107"/>
        <v>301651927.07057089</v>
      </c>
      <c r="L322" s="123">
        <f t="shared" si="107"/>
        <v>233960716.34730574</v>
      </c>
      <c r="M322" s="123">
        <f t="shared" si="107"/>
        <v>190787840.97032008</v>
      </c>
      <c r="N322" s="123">
        <f t="shared" si="107"/>
        <v>227105549.69029915</v>
      </c>
      <c r="O322" s="123">
        <f t="shared" si="107"/>
        <v>260648400.11862585</v>
      </c>
      <c r="P322" s="123">
        <f t="shared" si="107"/>
        <v>247362768.72632891</v>
      </c>
      <c r="Q322" s="123">
        <f t="shared" ref="Q322:AB322" si="119">Q23+Q50+Q77+Q104+Q131+Q159+Q186+Q213+Q240+Q267+Q294</f>
        <v>302625244.10141319</v>
      </c>
      <c r="R322" s="123">
        <f t="shared" si="119"/>
        <v>351668426.92882353</v>
      </c>
      <c r="S322" s="123">
        <f t="shared" si="119"/>
        <v>263155751.74836543</v>
      </c>
      <c r="T322" s="123">
        <f t="shared" si="119"/>
        <v>273817237.92737973</v>
      </c>
      <c r="U322" s="123">
        <f t="shared" si="119"/>
        <v>264044193.93286034</v>
      </c>
      <c r="V322" s="123">
        <f t="shared" si="119"/>
        <v>256740628.55091539</v>
      </c>
      <c r="W322" s="123">
        <f t="shared" si="119"/>
        <v>335191174.88926679</v>
      </c>
      <c r="X322" s="123">
        <f t="shared" si="119"/>
        <v>304400176.29227722</v>
      </c>
      <c r="Y322" s="123">
        <f t="shared" si="119"/>
        <v>262826740.39218158</v>
      </c>
      <c r="Z322" s="123">
        <f t="shared" si="119"/>
        <v>0</v>
      </c>
      <c r="AA322" s="123">
        <f t="shared" si="119"/>
        <v>0</v>
      </c>
      <c r="AB322" s="123">
        <f t="shared" si="119"/>
        <v>0</v>
      </c>
      <c r="AC322" s="91">
        <f t="shared" si="94"/>
        <v>2614469574.763483</v>
      </c>
    </row>
    <row r="323" spans="1:29" ht="11.45" customHeight="1" x14ac:dyDescent="0.25">
      <c r="A323" s="50" t="s">
        <v>2</v>
      </c>
      <c r="B323" s="50"/>
      <c r="C323" s="95">
        <f t="shared" ref="C323:P323" si="120">SUM(C320:C322)</f>
        <v>13961857475.897236</v>
      </c>
      <c r="D323" s="95">
        <f t="shared" si="120"/>
        <v>14215082836.872726</v>
      </c>
      <c r="E323" s="95">
        <f t="shared" si="120"/>
        <v>14454166851.943214</v>
      </c>
      <c r="F323" s="95">
        <f t="shared" si="120"/>
        <v>13342813889.699448</v>
      </c>
      <c r="G323" s="95">
        <f t="shared" si="120"/>
        <v>14087705845.010979</v>
      </c>
      <c r="H323" s="95">
        <f t="shared" si="120"/>
        <v>13301622202.910021</v>
      </c>
      <c r="I323" s="95">
        <f t="shared" si="120"/>
        <v>13586205861.479858</v>
      </c>
      <c r="J323" s="95">
        <f t="shared" si="120"/>
        <v>12830646888.27434</v>
      </c>
      <c r="K323" s="95">
        <f t="shared" si="120"/>
        <v>13628606700.675697</v>
      </c>
      <c r="L323" s="95">
        <f t="shared" si="120"/>
        <v>13929686971.843027</v>
      </c>
      <c r="M323" s="95">
        <f t="shared" si="120"/>
        <v>14228458772.811636</v>
      </c>
      <c r="N323" s="95">
        <f t="shared" si="120"/>
        <v>16233095225.100628</v>
      </c>
      <c r="O323" s="95">
        <f t="shared" si="120"/>
        <v>15642250024.052359</v>
      </c>
      <c r="P323" s="95">
        <f t="shared" si="120"/>
        <v>15626221850.758047</v>
      </c>
      <c r="Q323" s="95">
        <f t="shared" ref="Q323:AB323" si="121">SUM(Q320:Q322)</f>
        <v>15349007666.884525</v>
      </c>
      <c r="R323" s="95">
        <f t="shared" si="121"/>
        <v>13439214201.503628</v>
      </c>
      <c r="S323" s="95">
        <f t="shared" si="121"/>
        <v>12473248908.152859</v>
      </c>
      <c r="T323" s="95">
        <f t="shared" si="121"/>
        <v>12838053369.033165</v>
      </c>
      <c r="U323" s="95">
        <f t="shared" si="121"/>
        <v>12352560201.242563</v>
      </c>
      <c r="V323" s="95">
        <f t="shared" si="121"/>
        <v>11146841150.519728</v>
      </c>
      <c r="W323" s="95">
        <f t="shared" si="121"/>
        <v>13421795133.77932</v>
      </c>
      <c r="X323" s="95">
        <f t="shared" si="121"/>
        <v>14114584195.150507</v>
      </c>
      <c r="Y323" s="95">
        <f t="shared" si="121"/>
        <v>13405949003.585562</v>
      </c>
      <c r="Z323" s="95">
        <f t="shared" si="121"/>
        <v>0</v>
      </c>
      <c r="AA323" s="95">
        <f t="shared" si="121"/>
        <v>0</v>
      </c>
      <c r="AB323" s="95">
        <f t="shared" si="121"/>
        <v>0</v>
      </c>
      <c r="AC323" s="91">
        <f t="shared" si="94"/>
        <v>118541253829.85185</v>
      </c>
    </row>
    <row r="324" spans="1:29" ht="11.45" customHeight="1" x14ac:dyDescent="0.25">
      <c r="A324" s="49" t="s">
        <v>18</v>
      </c>
      <c r="B324" s="49" t="s">
        <v>33</v>
      </c>
      <c r="C324" s="123">
        <f t="shared" si="107"/>
        <v>5532221813.3365145</v>
      </c>
      <c r="D324" s="123">
        <f t="shared" si="107"/>
        <v>6086557330.9711275</v>
      </c>
      <c r="E324" s="123">
        <f t="shared" si="107"/>
        <v>5899221989.6339827</v>
      </c>
      <c r="F324" s="123">
        <f t="shared" si="107"/>
        <v>5080743602.9701309</v>
      </c>
      <c r="G324" s="123">
        <f t="shared" si="107"/>
        <v>5525768537.820385</v>
      </c>
      <c r="H324" s="123">
        <f t="shared" si="107"/>
        <v>5509945832.7676554</v>
      </c>
      <c r="I324" s="123">
        <f t="shared" si="107"/>
        <v>5078599652.1688576</v>
      </c>
      <c r="J324" s="123">
        <f t="shared" si="107"/>
        <v>4810951422.1552792</v>
      </c>
      <c r="K324" s="123">
        <f t="shared" si="107"/>
        <v>5983708877.2485619</v>
      </c>
      <c r="L324" s="123">
        <f t="shared" si="107"/>
        <v>5886041538.8659286</v>
      </c>
      <c r="M324" s="123">
        <f t="shared" si="107"/>
        <v>5323782296.8682728</v>
      </c>
      <c r="N324" s="123">
        <f t="shared" si="107"/>
        <v>5781471019.4866858</v>
      </c>
      <c r="O324" s="123">
        <f t="shared" si="107"/>
        <v>6116269709.381628</v>
      </c>
      <c r="P324" s="123">
        <f t="shared" si="107"/>
        <v>4443309681.4882307</v>
      </c>
      <c r="Q324" s="123">
        <f t="shared" ref="Q324:AB324" si="122">Q25+Q52+Q79+Q106+Q133+Q161+Q188+Q215+Q242+Q269+Q296</f>
        <v>6818651756.9833469</v>
      </c>
      <c r="R324" s="123">
        <f t="shared" si="122"/>
        <v>6015955226.3383799</v>
      </c>
      <c r="S324" s="123">
        <f t="shared" si="122"/>
        <v>5311756213.5983248</v>
      </c>
      <c r="T324" s="123">
        <f t="shared" si="122"/>
        <v>5408208875.2184782</v>
      </c>
      <c r="U324" s="123">
        <f t="shared" si="122"/>
        <v>5132037709.0165157</v>
      </c>
      <c r="V324" s="123">
        <f t="shared" si="122"/>
        <v>5237230905.9754353</v>
      </c>
      <c r="W324" s="123">
        <f t="shared" si="122"/>
        <v>5932044197.087574</v>
      </c>
      <c r="X324" s="123">
        <f t="shared" si="122"/>
        <v>5469782594.9479561</v>
      </c>
      <c r="Y324" s="123">
        <f t="shared" si="122"/>
        <v>5525070399.1701832</v>
      </c>
      <c r="Z324" s="123">
        <f t="shared" si="122"/>
        <v>0</v>
      </c>
      <c r="AA324" s="123">
        <f t="shared" si="122"/>
        <v>0</v>
      </c>
      <c r="AB324" s="123">
        <f t="shared" si="122"/>
        <v>0</v>
      </c>
      <c r="AC324" s="91">
        <f t="shared" si="94"/>
        <v>50850737878.336182</v>
      </c>
    </row>
    <row r="325" spans="1:29" ht="11.45" customHeight="1" x14ac:dyDescent="0.25">
      <c r="A325" s="49" t="s">
        <v>19</v>
      </c>
      <c r="B325" s="49" t="s">
        <v>34</v>
      </c>
      <c r="C325" s="123">
        <f t="shared" si="107"/>
        <v>290842703.44882107</v>
      </c>
      <c r="D325" s="123">
        <f t="shared" si="107"/>
        <v>304783277.41304898</v>
      </c>
      <c r="E325" s="123">
        <f t="shared" si="107"/>
        <v>256133216.47617134</v>
      </c>
      <c r="F325" s="123">
        <f t="shared" si="107"/>
        <v>284260535.71942443</v>
      </c>
      <c r="G325" s="123">
        <f t="shared" si="107"/>
        <v>299507451.67287886</v>
      </c>
      <c r="H325" s="123">
        <f t="shared" si="107"/>
        <v>282637465.80820984</v>
      </c>
      <c r="I325" s="123">
        <f t="shared" si="107"/>
        <v>293438161.10644341</v>
      </c>
      <c r="J325" s="123">
        <f t="shared" si="107"/>
        <v>278352617.50328404</v>
      </c>
      <c r="K325" s="123">
        <f t="shared" si="107"/>
        <v>319091375.54083586</v>
      </c>
      <c r="L325" s="123">
        <f t="shared" si="107"/>
        <v>358926978.27899885</v>
      </c>
      <c r="M325" s="123">
        <f t="shared" si="107"/>
        <v>306699945.46014625</v>
      </c>
      <c r="N325" s="123">
        <f t="shared" si="107"/>
        <v>307346068.83236265</v>
      </c>
      <c r="O325" s="123">
        <f t="shared" si="107"/>
        <v>311124483.88012254</v>
      </c>
      <c r="P325" s="123">
        <f t="shared" si="107"/>
        <v>2009678050.4918959</v>
      </c>
      <c r="Q325" s="123">
        <f t="shared" ref="Q325:AB325" si="123">Q26+Q53+Q80+Q107+Q134+Q162+Q189+Q216+Q243+Q270+Q297</f>
        <v>315394656.07963854</v>
      </c>
      <c r="R325" s="123">
        <f t="shared" si="123"/>
        <v>298353628.29691923</v>
      </c>
      <c r="S325" s="123">
        <f t="shared" si="123"/>
        <v>299630323.77216077</v>
      </c>
      <c r="T325" s="123">
        <f t="shared" si="123"/>
        <v>278484225.25344616</v>
      </c>
      <c r="U325" s="123">
        <f t="shared" si="123"/>
        <v>273699611.34441072</v>
      </c>
      <c r="V325" s="123">
        <f t="shared" si="123"/>
        <v>297097780.44558436</v>
      </c>
      <c r="W325" s="123">
        <f t="shared" si="123"/>
        <v>257167412.40965229</v>
      </c>
      <c r="X325" s="123">
        <f t="shared" si="123"/>
        <v>268982595.63462615</v>
      </c>
      <c r="Y325" s="123">
        <f t="shared" si="123"/>
        <v>255677363.31995595</v>
      </c>
      <c r="Z325" s="123">
        <f t="shared" si="123"/>
        <v>0</v>
      </c>
      <c r="AA325" s="123">
        <f t="shared" si="123"/>
        <v>0</v>
      </c>
      <c r="AB325" s="123">
        <f t="shared" si="123"/>
        <v>0</v>
      </c>
      <c r="AC325" s="91">
        <f t="shared" si="94"/>
        <v>2544487596.5563936</v>
      </c>
    </row>
    <row r="326" spans="1:29" ht="11.45" customHeight="1" x14ac:dyDescent="0.25">
      <c r="A326" s="49" t="s">
        <v>20</v>
      </c>
      <c r="B326" s="49" t="s">
        <v>35</v>
      </c>
      <c r="C326" s="123">
        <f t="shared" si="107"/>
        <v>430120106.63423026</v>
      </c>
      <c r="D326" s="123">
        <f t="shared" si="107"/>
        <v>467703557.06630754</v>
      </c>
      <c r="E326" s="123">
        <f t="shared" si="107"/>
        <v>454453449.17904788</v>
      </c>
      <c r="F326" s="123">
        <f t="shared" si="107"/>
        <v>476673148.1444816</v>
      </c>
      <c r="G326" s="123">
        <f t="shared" si="107"/>
        <v>495506137.74382299</v>
      </c>
      <c r="H326" s="123">
        <f t="shared" si="107"/>
        <v>482755579.50799453</v>
      </c>
      <c r="I326" s="123">
        <f t="shared" si="107"/>
        <v>602786569.32466924</v>
      </c>
      <c r="J326" s="123">
        <f t="shared" si="107"/>
        <v>546084809.44940591</v>
      </c>
      <c r="K326" s="123">
        <f t="shared" si="107"/>
        <v>214788778.52835348</v>
      </c>
      <c r="L326" s="123">
        <f t="shared" si="107"/>
        <v>247530531.94068876</v>
      </c>
      <c r="M326" s="123">
        <f t="shared" si="107"/>
        <v>213381785.27934402</v>
      </c>
      <c r="N326" s="123">
        <f t="shared" si="107"/>
        <v>191311930.45905089</v>
      </c>
      <c r="O326" s="123">
        <f t="shared" si="107"/>
        <v>184205082.49200261</v>
      </c>
      <c r="P326" s="123">
        <f t="shared" si="107"/>
        <v>541859503.96787524</v>
      </c>
      <c r="Q326" s="123">
        <f t="shared" ref="Q326:AB326" si="124">Q27+Q54+Q81+Q108+Q135+Q163+Q190+Q217+Q244+Q271+Q298</f>
        <v>219072822.6999335</v>
      </c>
      <c r="R326" s="123">
        <f t="shared" si="124"/>
        <v>89119815.124882594</v>
      </c>
      <c r="S326" s="123">
        <f t="shared" si="124"/>
        <v>71433794.569255784</v>
      </c>
      <c r="T326" s="123">
        <f t="shared" si="124"/>
        <v>80538915.962119281</v>
      </c>
      <c r="U326" s="123">
        <f t="shared" si="124"/>
        <v>71995774.329062685</v>
      </c>
      <c r="V326" s="123">
        <f t="shared" si="124"/>
        <v>107092611.57256977</v>
      </c>
      <c r="W326" s="123">
        <f t="shared" si="124"/>
        <v>131432406.9280629</v>
      </c>
      <c r="X326" s="123">
        <f t="shared" si="124"/>
        <v>91710705.662254676</v>
      </c>
      <c r="Y326" s="123">
        <f t="shared" si="124"/>
        <v>67242000.077463299</v>
      </c>
      <c r="Z326" s="123">
        <f t="shared" si="124"/>
        <v>0</v>
      </c>
      <c r="AA326" s="123">
        <f t="shared" si="124"/>
        <v>0</v>
      </c>
      <c r="AB326" s="123">
        <f t="shared" si="124"/>
        <v>0</v>
      </c>
      <c r="AC326" s="91">
        <f t="shared" si="94"/>
        <v>929638846.92560446</v>
      </c>
    </row>
    <row r="327" spans="1:29" ht="11.45" customHeight="1" x14ac:dyDescent="0.25">
      <c r="A327" s="50" t="s">
        <v>2</v>
      </c>
      <c r="B327" s="50"/>
      <c r="C327" s="95">
        <f t="shared" ref="C327:P327" si="125">SUM(C324:C326)</f>
        <v>6253184623.4195662</v>
      </c>
      <c r="D327" s="95">
        <f t="shared" si="125"/>
        <v>6859044165.4504833</v>
      </c>
      <c r="E327" s="95">
        <f t="shared" si="125"/>
        <v>6609808655.2892017</v>
      </c>
      <c r="F327" s="95">
        <f t="shared" si="125"/>
        <v>5841677286.8340368</v>
      </c>
      <c r="G327" s="95">
        <f t="shared" si="125"/>
        <v>6320782127.2370872</v>
      </c>
      <c r="H327" s="95">
        <f t="shared" si="125"/>
        <v>6275338878.0838594</v>
      </c>
      <c r="I327" s="95">
        <f t="shared" si="125"/>
        <v>5974824382.5999699</v>
      </c>
      <c r="J327" s="95">
        <f t="shared" si="125"/>
        <v>5635388849.1079693</v>
      </c>
      <c r="K327" s="95">
        <f t="shared" si="125"/>
        <v>6517589031.3177519</v>
      </c>
      <c r="L327" s="95">
        <f t="shared" si="125"/>
        <v>6492499049.0856171</v>
      </c>
      <c r="M327" s="95">
        <f t="shared" si="125"/>
        <v>5843864027.6077623</v>
      </c>
      <c r="N327" s="95">
        <f t="shared" si="125"/>
        <v>6280129018.7780991</v>
      </c>
      <c r="O327" s="95">
        <f t="shared" si="125"/>
        <v>6611599275.7537527</v>
      </c>
      <c r="P327" s="95">
        <f t="shared" si="125"/>
        <v>6994847235.9480019</v>
      </c>
      <c r="Q327" s="95">
        <f t="shared" ref="Q327:AB327" si="126">SUM(Q324:Q326)</f>
        <v>7353119235.7629185</v>
      </c>
      <c r="R327" s="95">
        <f t="shared" si="126"/>
        <v>6403428669.7601814</v>
      </c>
      <c r="S327" s="95">
        <f t="shared" si="126"/>
        <v>5682820331.9397411</v>
      </c>
      <c r="T327" s="95">
        <f t="shared" si="126"/>
        <v>5767232016.4340439</v>
      </c>
      <c r="U327" s="95">
        <f t="shared" si="126"/>
        <v>5477733094.6899891</v>
      </c>
      <c r="V327" s="95">
        <f t="shared" si="126"/>
        <v>5641421297.9935894</v>
      </c>
      <c r="W327" s="95">
        <f t="shared" si="126"/>
        <v>6320644016.4252892</v>
      </c>
      <c r="X327" s="95">
        <f t="shared" si="126"/>
        <v>5830475896.2448368</v>
      </c>
      <c r="Y327" s="95">
        <f t="shared" si="126"/>
        <v>5847989762.5676022</v>
      </c>
      <c r="Z327" s="95">
        <f t="shared" si="126"/>
        <v>0</v>
      </c>
      <c r="AA327" s="95">
        <f t="shared" si="126"/>
        <v>0</v>
      </c>
      <c r="AB327" s="95">
        <f t="shared" si="126"/>
        <v>0</v>
      </c>
      <c r="AC327" s="91">
        <f t="shared" si="94"/>
        <v>54324864321.818192</v>
      </c>
    </row>
    <row r="328" spans="1:29" ht="11.45" customHeight="1" x14ac:dyDescent="0.25">
      <c r="A328" s="50" t="s">
        <v>4</v>
      </c>
      <c r="B328" s="50"/>
      <c r="C328" s="95">
        <f t="shared" ref="C328:P328" si="127">C306+C311+C315+C319+C323+C327</f>
        <v>89839112836.72081</v>
      </c>
      <c r="D328" s="95">
        <f t="shared" si="127"/>
        <v>96031275638.735535</v>
      </c>
      <c r="E328" s="95">
        <f t="shared" si="127"/>
        <v>95342124762.082535</v>
      </c>
      <c r="F328" s="95">
        <f t="shared" si="127"/>
        <v>90615218780.800339</v>
      </c>
      <c r="G328" s="95">
        <f t="shared" si="127"/>
        <v>92518221394.721008</v>
      </c>
      <c r="H328" s="95">
        <f t="shared" si="127"/>
        <v>92628359058.480713</v>
      </c>
      <c r="I328" s="95">
        <f t="shared" si="127"/>
        <v>90936705023.994415</v>
      </c>
      <c r="J328" s="95">
        <f t="shared" si="127"/>
        <v>83919910923.779709</v>
      </c>
      <c r="K328" s="95">
        <f t="shared" si="127"/>
        <v>88951368151.990936</v>
      </c>
      <c r="L328" s="95">
        <f t="shared" si="127"/>
        <v>90112908521.966995</v>
      </c>
      <c r="M328" s="95">
        <f t="shared" si="127"/>
        <v>92059517631.406387</v>
      </c>
      <c r="N328" s="95">
        <f t="shared" si="127"/>
        <v>98456438101.614929</v>
      </c>
      <c r="O328" s="95">
        <f t="shared" si="127"/>
        <v>100745248449.89279</v>
      </c>
      <c r="P328" s="95">
        <f t="shared" si="127"/>
        <v>102072210852.90366</v>
      </c>
      <c r="Q328" s="95">
        <f t="shared" ref="Q328:AB328" si="128">Q306+Q311+Q315+Q319+Q323+Q327</f>
        <v>100721525214.84608</v>
      </c>
      <c r="R328" s="95">
        <f t="shared" si="128"/>
        <v>97714159779.645767</v>
      </c>
      <c r="S328" s="95">
        <f t="shared" si="128"/>
        <v>91793348722.981415</v>
      </c>
      <c r="T328" s="95">
        <f t="shared" si="128"/>
        <v>92241315942.308594</v>
      </c>
      <c r="U328" s="95">
        <f t="shared" si="128"/>
        <v>89252498065.103409</v>
      </c>
      <c r="V328" s="95">
        <f t="shared" si="128"/>
        <v>80938234715.778152</v>
      </c>
      <c r="W328" s="95">
        <f t="shared" si="128"/>
        <v>92468959702.929657</v>
      </c>
      <c r="X328" s="95">
        <f t="shared" si="128"/>
        <v>96807303342.150589</v>
      </c>
      <c r="Y328" s="95">
        <f t="shared" si="128"/>
        <v>98244625096.784515</v>
      </c>
      <c r="Z328" s="95">
        <f t="shared" si="128"/>
        <v>0</v>
      </c>
      <c r="AA328" s="95">
        <f t="shared" si="128"/>
        <v>0</v>
      </c>
      <c r="AB328" s="95">
        <f t="shared" si="128"/>
        <v>0</v>
      </c>
      <c r="AC328" s="91">
        <f t="shared" si="94"/>
        <v>840181970582.52832</v>
      </c>
    </row>
  </sheetData>
  <mergeCells count="14">
    <mergeCell ref="A276:B276"/>
    <mergeCell ref="A303:B303"/>
    <mergeCell ref="AB1:AB2"/>
    <mergeCell ref="A140:B140"/>
    <mergeCell ref="A168:B168"/>
    <mergeCell ref="A195:B195"/>
    <mergeCell ref="A222:B222"/>
    <mergeCell ref="A249:B249"/>
    <mergeCell ref="A4:B4"/>
    <mergeCell ref="A32:B32"/>
    <mergeCell ref="A59:B59"/>
    <mergeCell ref="A86:B86"/>
    <mergeCell ref="A113:B113"/>
    <mergeCell ref="A2:B2"/>
  </mergeCells>
  <dataValidations count="1">
    <dataValidation type="list" allowBlank="1" showInputMessage="1" showErrorMessage="1" sqref="AC2" xr:uid="{0EF5B3BE-928A-4AB5-A2A7-17A83AAEF73B}">
      <formula1>"2020, 2021, 2022"</formula1>
    </dataValidation>
  </dataValidations>
  <hyperlinks>
    <hyperlink ref="C2" location="'Billing (Naira) by Band'!A4:B30" display="Abuja DisCo" xr:uid="{C0D87BFC-2AC4-4130-AD7C-DCEE65515DB9}"/>
    <hyperlink ref="D2" location="'Billing (Naira) by Band'!A32:B57" display="Benin DisCo" xr:uid="{0880C9D5-6C7B-4376-B735-C09E352B83E1}"/>
    <hyperlink ref="E2" location="'Billing (Naira) by Band'!A59:B84" display="Eko DisCo" xr:uid="{34621182-03CD-492A-82A2-2F938F00E954}"/>
    <hyperlink ref="F2" location="'Billing (Naira) by Band'!A86:B111" display="Enugu DisCo" xr:uid="{9A57FB82-D1D7-4D9F-A7AA-E164B7E67805}"/>
    <hyperlink ref="G2" location="'Billing (Naira) by Band'!A113:B138" display="Ibadan DisCo" xr:uid="{5278E05A-07A6-45BB-B582-31AD242813DB}"/>
    <hyperlink ref="H2" location="'Billing (Naira) by Band'!A140:B166" display="Ikeja DisCo" xr:uid="{3698731F-0EE2-4573-8FAE-E339F73AED61}"/>
    <hyperlink ref="I2" location="'Billing (Naira) by Band'!A168:B193" display="Jos DisCo" xr:uid="{44D59739-6E0D-4355-BCB5-65242D37C7EB}"/>
    <hyperlink ref="J2" location="'Billing (Naira) by Band'!A195:B220" display="Kaduna DisCo" xr:uid="{51949D26-B1B9-4732-9D00-6AF8FD42A4F3}"/>
    <hyperlink ref="K2" location="'Billing (Naira) by Band'!A222:B247" display="Kano DisCo" xr:uid="{9C2ED9DD-458D-44E4-9EC1-3E377AE7956E}"/>
    <hyperlink ref="L2" location="'Billing (Naira) by Band'!A249:B274" display="P/H DisCo" xr:uid="{E321C7C8-34D5-4D35-B309-0262CACD49F3}"/>
    <hyperlink ref="M2" location="'Billing (Naira) by Band'!A276:B301" display="Yola DisCo" xr:uid="{C21A37BA-B1A1-40E5-8DAC-4A39846809E0}"/>
    <hyperlink ref="N2" location="'Billing (Naira) by Band'!A303:B329" display="All DisCos" xr:uid="{84B9910B-5335-426D-9123-C93A84894AC3}"/>
    <hyperlink ref="A1" location="Menu!A1" display="Click to See Main Menu" xr:uid="{29E8D059-0522-486C-9CD0-1A3EEDCE8A17}"/>
    <hyperlink ref="B1" location="'Billing (Naira) by Band'!AC1" display="Click to see the End" xr:uid="{2E6335E1-25D2-4EF6-A6E9-3372BFFA2855}"/>
    <hyperlink ref="AB1:AB2" location="'Billing (Naira) by Band'!C1" display="Click to see Start" xr:uid="{E99EF7A5-CED3-4A3B-B915-7F4C4A127F05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2AB2-C9AE-49C7-BD3C-7CCC15B33F6F}">
  <sheetPr>
    <tabColor rgb="FFC00000"/>
  </sheetPr>
  <dimension ref="A1:AC328"/>
  <sheetViews>
    <sheetView zoomScaleNormal="100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A4" sqref="A4:B30"/>
    </sheetView>
  </sheetViews>
  <sheetFormatPr defaultColWidth="24.28515625" defaultRowHeight="11.45" customHeight="1" x14ac:dyDescent="0.25"/>
  <cols>
    <col min="1" max="1" width="26.7109375" style="48" bestFit="1" customWidth="1"/>
    <col min="2" max="2" width="15.42578125" style="48" customWidth="1"/>
    <col min="3" max="28" width="14.5703125" style="46" customWidth="1"/>
    <col min="29" max="29" width="17.7109375" style="46" customWidth="1"/>
    <col min="30" max="16384" width="24.28515625" style="8"/>
  </cols>
  <sheetData>
    <row r="1" spans="1:29" ht="22.5" customHeight="1" thickBot="1" x14ac:dyDescent="0.3">
      <c r="A1" s="139" t="s">
        <v>111</v>
      </c>
      <c r="B1" s="140" t="s">
        <v>113</v>
      </c>
      <c r="E1" s="57"/>
      <c r="H1" s="57"/>
      <c r="K1" s="57"/>
      <c r="M1" s="58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229" t="s">
        <v>86</v>
      </c>
      <c r="AC1" s="70" t="s">
        <v>38</v>
      </c>
    </row>
    <row r="2" spans="1:29" ht="13.5" customHeight="1" thickTop="1" thickBot="1" x14ac:dyDescent="0.3">
      <c r="A2" s="230" t="s">
        <v>84</v>
      </c>
      <c r="B2" s="231"/>
      <c r="C2" s="59" t="s">
        <v>57</v>
      </c>
      <c r="D2" s="59" t="s">
        <v>58</v>
      </c>
      <c r="E2" s="59" t="s">
        <v>59</v>
      </c>
      <c r="F2" s="59" t="s">
        <v>60</v>
      </c>
      <c r="G2" s="59" t="s">
        <v>61</v>
      </c>
      <c r="H2" s="59" t="s">
        <v>62</v>
      </c>
      <c r="I2" s="59" t="s">
        <v>63</v>
      </c>
      <c r="J2" s="59" t="s">
        <v>64</v>
      </c>
      <c r="K2" s="59" t="s">
        <v>65</v>
      </c>
      <c r="L2" s="59" t="s">
        <v>67</v>
      </c>
      <c r="M2" s="59" t="s">
        <v>66</v>
      </c>
      <c r="N2" s="59" t="s">
        <v>72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229"/>
      <c r="AC2" s="47">
        <v>2022</v>
      </c>
    </row>
    <row r="3" spans="1:29" ht="7.5" customHeight="1" thickTop="1" x14ac:dyDescent="0.25">
      <c r="AC3" s="71"/>
    </row>
    <row r="4" spans="1:29" ht="11.45" customHeight="1" x14ac:dyDescent="0.25">
      <c r="A4" s="223" t="s">
        <v>87</v>
      </c>
      <c r="B4" s="224"/>
      <c r="C4" s="72" t="s">
        <v>88</v>
      </c>
      <c r="D4" s="72" t="s">
        <v>88</v>
      </c>
      <c r="E4" s="72" t="s">
        <v>88</v>
      </c>
      <c r="F4" s="72" t="s">
        <v>88</v>
      </c>
      <c r="G4" s="72" t="s">
        <v>88</v>
      </c>
      <c r="H4" s="72" t="s">
        <v>88</v>
      </c>
      <c r="I4" s="72" t="s">
        <v>88</v>
      </c>
      <c r="J4" s="72" t="s">
        <v>88</v>
      </c>
      <c r="K4" s="72" t="s">
        <v>88</v>
      </c>
      <c r="L4" s="72" t="s">
        <v>88</v>
      </c>
      <c r="M4" s="72" t="s">
        <v>88</v>
      </c>
      <c r="N4" s="72" t="s">
        <v>88</v>
      </c>
      <c r="O4" s="72" t="s">
        <v>88</v>
      </c>
      <c r="P4" s="72" t="s">
        <v>88</v>
      </c>
      <c r="Q4" s="72" t="s">
        <v>88</v>
      </c>
      <c r="R4" s="72" t="s">
        <v>88</v>
      </c>
      <c r="S4" s="72" t="s">
        <v>88</v>
      </c>
      <c r="T4" s="72" t="s">
        <v>88</v>
      </c>
      <c r="U4" s="72" t="s">
        <v>88</v>
      </c>
      <c r="V4" s="72" t="s">
        <v>88</v>
      </c>
      <c r="W4" s="72" t="s">
        <v>88</v>
      </c>
      <c r="X4" s="72" t="s">
        <v>88</v>
      </c>
      <c r="Y4" s="72" t="s">
        <v>88</v>
      </c>
      <c r="Z4" s="72" t="s">
        <v>88</v>
      </c>
      <c r="AA4" s="72" t="s">
        <v>88</v>
      </c>
      <c r="AB4" s="72" t="s">
        <v>88</v>
      </c>
      <c r="AC4" s="72" t="s">
        <v>88</v>
      </c>
    </row>
    <row r="5" spans="1:29" ht="11.25" customHeight="1" x14ac:dyDescent="0.25">
      <c r="A5" s="74" t="s">
        <v>37</v>
      </c>
      <c r="B5" s="74" t="s">
        <v>36</v>
      </c>
      <c r="C5" s="75">
        <v>44136</v>
      </c>
      <c r="D5" s="75">
        <v>44166</v>
      </c>
      <c r="E5" s="75">
        <v>44197</v>
      </c>
      <c r="F5" s="75">
        <v>44228</v>
      </c>
      <c r="G5" s="75">
        <v>44256</v>
      </c>
      <c r="H5" s="75">
        <v>44287</v>
      </c>
      <c r="I5" s="75">
        <v>44317</v>
      </c>
      <c r="J5" s="75">
        <v>44348</v>
      </c>
      <c r="K5" s="75">
        <v>44378</v>
      </c>
      <c r="L5" s="75">
        <v>44409</v>
      </c>
      <c r="M5" s="75">
        <v>44440</v>
      </c>
      <c r="N5" s="75">
        <v>44470</v>
      </c>
      <c r="O5" s="75">
        <v>44501</v>
      </c>
      <c r="P5" s="75">
        <v>44531</v>
      </c>
      <c r="Q5" s="75">
        <v>44562</v>
      </c>
      <c r="R5" s="75">
        <v>44593</v>
      </c>
      <c r="S5" s="75">
        <v>44621</v>
      </c>
      <c r="T5" s="75">
        <v>44652</v>
      </c>
      <c r="U5" s="75">
        <v>44682</v>
      </c>
      <c r="V5" s="75">
        <v>44713</v>
      </c>
      <c r="W5" s="75">
        <v>44743</v>
      </c>
      <c r="X5" s="75">
        <v>44774</v>
      </c>
      <c r="Y5" s="75">
        <v>44805</v>
      </c>
      <c r="Z5" s="75">
        <v>44835</v>
      </c>
      <c r="AA5" s="75">
        <v>44866</v>
      </c>
      <c r="AB5" s="75">
        <v>44896</v>
      </c>
      <c r="AC5" s="98">
        <f>AC2</f>
        <v>2022</v>
      </c>
    </row>
    <row r="6" spans="1:29" ht="11.45" customHeight="1" x14ac:dyDescent="0.25">
      <c r="A6" s="73" t="s">
        <v>3</v>
      </c>
      <c r="B6" s="73" t="s">
        <v>3</v>
      </c>
      <c r="C6" s="78">
        <v>1852.98</v>
      </c>
      <c r="D6" s="78">
        <v>94500</v>
      </c>
      <c r="E6" s="78">
        <v>165800</v>
      </c>
      <c r="F6" s="78">
        <v>12000</v>
      </c>
      <c r="G6" s="78">
        <v>27346</v>
      </c>
      <c r="H6" s="78">
        <v>38951</v>
      </c>
      <c r="I6" s="78">
        <v>28500</v>
      </c>
      <c r="J6" s="78">
        <v>13500</v>
      </c>
      <c r="K6" s="79">
        <v>85755.8</v>
      </c>
      <c r="L6" s="79">
        <v>231788.08000000002</v>
      </c>
      <c r="M6" s="79">
        <v>117550</v>
      </c>
      <c r="N6" s="80">
        <v>135978.70000000001</v>
      </c>
      <c r="O6" s="80"/>
      <c r="P6" s="80">
        <v>77600</v>
      </c>
      <c r="Q6" s="80">
        <v>66700</v>
      </c>
      <c r="R6" s="80">
        <v>166601.29</v>
      </c>
      <c r="S6" s="80">
        <v>33218.75</v>
      </c>
      <c r="T6" s="80">
        <v>82500</v>
      </c>
      <c r="U6" s="80">
        <v>102170</v>
      </c>
      <c r="V6" s="80">
        <v>56400</v>
      </c>
      <c r="W6" s="80">
        <v>100400</v>
      </c>
      <c r="X6" s="80">
        <v>90300</v>
      </c>
      <c r="Y6" s="80">
        <v>16500</v>
      </c>
      <c r="Z6" s="80"/>
      <c r="AA6" s="80"/>
      <c r="AB6" s="80"/>
      <c r="AC6" s="90">
        <f t="shared" ref="AC6:AC29" si="0">IF(AC$2=2020,SUM(C6:D6),IF(AC$2=2021,SUM(E6:P6), IF(AC$2=2022,SUM(Q6:AB6))))</f>
        <v>714790.04</v>
      </c>
    </row>
    <row r="7" spans="1:29" ht="11.45" customHeight="1" x14ac:dyDescent="0.25">
      <c r="A7" s="76" t="s">
        <v>2</v>
      </c>
      <c r="B7" s="76"/>
      <c r="C7" s="81">
        <f>C6</f>
        <v>1852.98</v>
      </c>
      <c r="D7" s="81">
        <f t="shared" ref="D7:Y7" si="1">D6</f>
        <v>94500</v>
      </c>
      <c r="E7" s="81">
        <f t="shared" si="1"/>
        <v>165800</v>
      </c>
      <c r="F7" s="81">
        <f t="shared" si="1"/>
        <v>12000</v>
      </c>
      <c r="G7" s="81">
        <f t="shared" si="1"/>
        <v>27346</v>
      </c>
      <c r="H7" s="81">
        <f t="shared" si="1"/>
        <v>38951</v>
      </c>
      <c r="I7" s="81">
        <f t="shared" si="1"/>
        <v>28500</v>
      </c>
      <c r="J7" s="81">
        <f t="shared" si="1"/>
        <v>13500</v>
      </c>
      <c r="K7" s="81">
        <f t="shared" si="1"/>
        <v>85755.8</v>
      </c>
      <c r="L7" s="81">
        <f t="shared" si="1"/>
        <v>231788.08000000002</v>
      </c>
      <c r="M7" s="81">
        <f t="shared" si="1"/>
        <v>117550</v>
      </c>
      <c r="N7" s="81">
        <f t="shared" si="1"/>
        <v>135978.70000000001</v>
      </c>
      <c r="O7" s="81">
        <f t="shared" si="1"/>
        <v>0</v>
      </c>
      <c r="P7" s="81">
        <f t="shared" si="1"/>
        <v>77600</v>
      </c>
      <c r="Q7" s="81">
        <f t="shared" si="1"/>
        <v>66700</v>
      </c>
      <c r="R7" s="81">
        <f t="shared" si="1"/>
        <v>166601.29</v>
      </c>
      <c r="S7" s="81">
        <f t="shared" si="1"/>
        <v>33218.75</v>
      </c>
      <c r="T7" s="81">
        <f t="shared" si="1"/>
        <v>82500</v>
      </c>
      <c r="U7" s="81">
        <f t="shared" si="1"/>
        <v>102170</v>
      </c>
      <c r="V7" s="81">
        <f t="shared" si="1"/>
        <v>56400</v>
      </c>
      <c r="W7" s="81">
        <f t="shared" si="1"/>
        <v>100400</v>
      </c>
      <c r="X7" s="81">
        <f t="shared" si="1"/>
        <v>90300</v>
      </c>
      <c r="Y7" s="81">
        <f t="shared" si="1"/>
        <v>16500</v>
      </c>
      <c r="Z7" s="81"/>
      <c r="AA7" s="81"/>
      <c r="AB7" s="81"/>
      <c r="AC7" s="100">
        <f t="shared" si="0"/>
        <v>714790.04</v>
      </c>
    </row>
    <row r="8" spans="1:29" ht="11.45" customHeight="1" x14ac:dyDescent="0.25">
      <c r="A8" s="73" t="s">
        <v>6</v>
      </c>
      <c r="B8" s="73" t="s">
        <v>21</v>
      </c>
      <c r="C8" s="78">
        <v>2675876375.1300159</v>
      </c>
      <c r="D8" s="78">
        <v>2693053040.7649565</v>
      </c>
      <c r="E8" s="78">
        <v>2637776305.8939967</v>
      </c>
      <c r="F8" s="78">
        <v>3213448761.390892</v>
      </c>
      <c r="G8" s="78">
        <v>3119038278.8030629</v>
      </c>
      <c r="H8" s="78">
        <v>2894025935</v>
      </c>
      <c r="I8" s="78">
        <v>2687553899.499999</v>
      </c>
      <c r="J8" s="78">
        <v>2630620942.6229634</v>
      </c>
      <c r="K8" s="79">
        <v>3036508994.5220051</v>
      </c>
      <c r="L8" s="79">
        <v>2728053563.2670045</v>
      </c>
      <c r="M8" s="79">
        <v>3256429447.1260023</v>
      </c>
      <c r="N8" s="80">
        <v>3473188951.6120114</v>
      </c>
      <c r="O8" s="80">
        <v>3145232220.0330057</v>
      </c>
      <c r="P8" s="80">
        <v>2982073196.0450025</v>
      </c>
      <c r="Q8" s="80">
        <v>3121319215.090003</v>
      </c>
      <c r="R8" s="80">
        <v>3250714497.9409909</v>
      </c>
      <c r="S8" s="80">
        <v>3295146027.7619905</v>
      </c>
      <c r="T8" s="80">
        <v>3058921149.7899995</v>
      </c>
      <c r="U8" s="80">
        <v>2564807579.500999</v>
      </c>
      <c r="V8" s="80">
        <v>3066876586.4630017</v>
      </c>
      <c r="W8" s="80">
        <v>3263612106.5429854</v>
      </c>
      <c r="X8" s="80">
        <v>3382250366.9400043</v>
      </c>
      <c r="Y8" s="80">
        <v>3813172755.3720083</v>
      </c>
      <c r="Z8" s="80"/>
      <c r="AA8" s="80"/>
      <c r="AB8" s="80"/>
      <c r="AC8" s="90">
        <f t="shared" si="0"/>
        <v>28816820285.401985</v>
      </c>
    </row>
    <row r="9" spans="1:29" ht="11.45" customHeight="1" x14ac:dyDescent="0.25">
      <c r="A9" s="73" t="s">
        <v>7</v>
      </c>
      <c r="B9" s="73" t="s">
        <v>22</v>
      </c>
      <c r="C9" s="78">
        <v>1454864397.5129986</v>
      </c>
      <c r="D9" s="78">
        <v>1757962645.6039994</v>
      </c>
      <c r="E9" s="78">
        <v>1381177774.9089985</v>
      </c>
      <c r="F9" s="78">
        <v>1514988748.4399981</v>
      </c>
      <c r="G9" s="78">
        <v>1686814020.2070014</v>
      </c>
      <c r="H9" s="78">
        <v>1639003309</v>
      </c>
      <c r="I9" s="78">
        <v>1377613245</v>
      </c>
      <c r="J9" s="78">
        <v>1324339675.822001</v>
      </c>
      <c r="K9" s="79">
        <v>1546054191.3969996</v>
      </c>
      <c r="L9" s="79">
        <v>1520636289.6160002</v>
      </c>
      <c r="M9" s="79">
        <v>1414686347.9470003</v>
      </c>
      <c r="N9" s="80">
        <v>1599240284.8559992</v>
      </c>
      <c r="O9" s="80">
        <v>1916653233.8249993</v>
      </c>
      <c r="P9" s="80">
        <v>1707534705.6209986</v>
      </c>
      <c r="Q9" s="80">
        <v>1560960606.756999</v>
      </c>
      <c r="R9" s="80">
        <v>1586657224.8390007</v>
      </c>
      <c r="S9" s="80">
        <v>1371720099.3950002</v>
      </c>
      <c r="T9" s="80">
        <v>1678554919</v>
      </c>
      <c r="U9" s="80">
        <v>1353003307.1229999</v>
      </c>
      <c r="V9" s="80">
        <v>1334571530.4039998</v>
      </c>
      <c r="W9" s="80">
        <v>1544850399.3790002</v>
      </c>
      <c r="X9" s="80">
        <v>1510911744.1029999</v>
      </c>
      <c r="Y9" s="80">
        <v>1520533231.9880006</v>
      </c>
      <c r="Z9" s="80"/>
      <c r="AA9" s="80"/>
      <c r="AB9" s="80"/>
      <c r="AC9" s="90">
        <f t="shared" si="0"/>
        <v>13461763062.988001</v>
      </c>
    </row>
    <row r="10" spans="1:29" ht="11.45" customHeight="1" x14ac:dyDescent="0.25">
      <c r="A10" s="73" t="s">
        <v>8</v>
      </c>
      <c r="B10" s="73" t="s">
        <v>23</v>
      </c>
      <c r="C10" s="78">
        <v>1949525551.8599999</v>
      </c>
      <c r="D10" s="78">
        <v>1951917478.8799989</v>
      </c>
      <c r="E10" s="78">
        <v>1902570153.112999</v>
      </c>
      <c r="F10" s="78">
        <v>1891876671.2680001</v>
      </c>
      <c r="G10" s="78">
        <v>2002549173.9369993</v>
      </c>
      <c r="H10" s="78">
        <v>2084249149</v>
      </c>
      <c r="I10" s="78">
        <v>1744948870</v>
      </c>
      <c r="J10" s="78">
        <v>1934181612.1930001</v>
      </c>
      <c r="K10" s="79">
        <v>2102484416.4400003</v>
      </c>
      <c r="L10" s="79">
        <v>2128171368.1609995</v>
      </c>
      <c r="M10" s="79">
        <v>1760601416.8260002</v>
      </c>
      <c r="N10" s="80">
        <v>2018469944.1969993</v>
      </c>
      <c r="O10" s="80">
        <v>2919685964.4240026</v>
      </c>
      <c r="P10" s="80">
        <v>2252725011.0689988</v>
      </c>
      <c r="Q10" s="80">
        <v>2135957170.7440009</v>
      </c>
      <c r="R10" s="80">
        <v>2077991790.3050005</v>
      </c>
      <c r="S10" s="80">
        <v>1669788651.0819998</v>
      </c>
      <c r="T10" s="80">
        <v>1867854361</v>
      </c>
      <c r="U10" s="80">
        <v>1966478184.5699999</v>
      </c>
      <c r="V10" s="80">
        <v>2082700540.96</v>
      </c>
      <c r="W10" s="80">
        <v>1974088089.0079997</v>
      </c>
      <c r="X10" s="80">
        <v>1609850330.74</v>
      </c>
      <c r="Y10" s="80">
        <v>1981830002.072</v>
      </c>
      <c r="Z10" s="80"/>
      <c r="AA10" s="80"/>
      <c r="AB10" s="80"/>
      <c r="AC10" s="90">
        <f t="shared" si="0"/>
        <v>17366539120.481003</v>
      </c>
    </row>
    <row r="11" spans="1:29" ht="11.45" customHeight="1" x14ac:dyDescent="0.25">
      <c r="A11" s="73" t="s">
        <v>68</v>
      </c>
      <c r="B11" s="73" t="s">
        <v>69</v>
      </c>
      <c r="C11" s="78">
        <v>396096197</v>
      </c>
      <c r="D11" s="78">
        <v>403256797.80000001</v>
      </c>
      <c r="E11" s="78">
        <v>396687085.80000001</v>
      </c>
      <c r="F11" s="78">
        <v>392033539.80000001</v>
      </c>
      <c r="G11" s="78">
        <v>390117373.80000001</v>
      </c>
      <c r="H11" s="78">
        <v>388611815</v>
      </c>
      <c r="I11" s="78">
        <v>483051425</v>
      </c>
      <c r="J11" s="78">
        <v>390938587.80000001</v>
      </c>
      <c r="K11" s="79">
        <v>394497181.80000001</v>
      </c>
      <c r="L11" s="79">
        <v>396960823.80000001</v>
      </c>
      <c r="M11" s="79">
        <v>403486417.80000001</v>
      </c>
      <c r="N11" s="80">
        <v>230434204.80000001</v>
      </c>
      <c r="O11" s="80">
        <v>749299747.45999992</v>
      </c>
      <c r="P11" s="80">
        <v>20434204.800000001</v>
      </c>
      <c r="Q11" s="80">
        <v>1272360503.4000001</v>
      </c>
      <c r="R11" s="80">
        <v>594201884.13</v>
      </c>
      <c r="S11" s="80">
        <v>443580517.13999999</v>
      </c>
      <c r="T11" s="80">
        <v>597663741</v>
      </c>
      <c r="U11" s="80">
        <v>627175813</v>
      </c>
      <c r="V11" s="80">
        <v>460012160</v>
      </c>
      <c r="W11" s="80">
        <v>538759753.92000008</v>
      </c>
      <c r="X11" s="80">
        <v>508632889</v>
      </c>
      <c r="Y11" s="80">
        <v>489256814.49000001</v>
      </c>
      <c r="Z11" s="80"/>
      <c r="AA11" s="80"/>
      <c r="AB11" s="80"/>
      <c r="AC11" s="90">
        <f t="shared" si="0"/>
        <v>5531644076.0799999</v>
      </c>
    </row>
    <row r="12" spans="1:29" ht="11.45" customHeight="1" x14ac:dyDescent="0.25">
      <c r="A12" s="76" t="s">
        <v>2</v>
      </c>
      <c r="B12" s="76"/>
      <c r="C12" s="81">
        <f t="shared" ref="C12:Y12" si="2">SUM(C8:C11)</f>
        <v>6476362521.5030146</v>
      </c>
      <c r="D12" s="81">
        <f t="shared" si="2"/>
        <v>6806189963.048955</v>
      </c>
      <c r="E12" s="81">
        <f t="shared" si="2"/>
        <v>6318211319.7159948</v>
      </c>
      <c r="F12" s="81">
        <f t="shared" si="2"/>
        <v>7012347720.8988905</v>
      </c>
      <c r="G12" s="81">
        <f t="shared" si="2"/>
        <v>7198518846.7470636</v>
      </c>
      <c r="H12" s="81">
        <f t="shared" si="2"/>
        <v>7005890208</v>
      </c>
      <c r="I12" s="81">
        <f t="shared" si="2"/>
        <v>6293167439.499999</v>
      </c>
      <c r="J12" s="81">
        <f t="shared" si="2"/>
        <v>6280080818.4379644</v>
      </c>
      <c r="K12" s="82">
        <f t="shared" si="2"/>
        <v>7079544784.1590052</v>
      </c>
      <c r="L12" s="82">
        <f t="shared" si="2"/>
        <v>6773822044.8440046</v>
      </c>
      <c r="M12" s="82">
        <f t="shared" si="2"/>
        <v>6835203629.6990032</v>
      </c>
      <c r="N12" s="82">
        <f t="shared" si="2"/>
        <v>7321333385.4650106</v>
      </c>
      <c r="O12" s="82">
        <f t="shared" si="2"/>
        <v>8730871165.7420082</v>
      </c>
      <c r="P12" s="82">
        <f t="shared" si="2"/>
        <v>6962767117.5350008</v>
      </c>
      <c r="Q12" s="82">
        <f t="shared" si="2"/>
        <v>8090597495.991003</v>
      </c>
      <c r="R12" s="82">
        <f t="shared" si="2"/>
        <v>7509565397.2149916</v>
      </c>
      <c r="S12" s="82">
        <f t="shared" si="2"/>
        <v>6780235295.3789911</v>
      </c>
      <c r="T12" s="82">
        <f t="shared" si="2"/>
        <v>7202994170.789999</v>
      </c>
      <c r="U12" s="82">
        <f t="shared" si="2"/>
        <v>6511464884.1939983</v>
      </c>
      <c r="V12" s="82">
        <f t="shared" si="2"/>
        <v>6944160817.8270016</v>
      </c>
      <c r="W12" s="82">
        <f t="shared" si="2"/>
        <v>7321310348.8499851</v>
      </c>
      <c r="X12" s="82">
        <f t="shared" si="2"/>
        <v>7011645330.7830038</v>
      </c>
      <c r="Y12" s="82">
        <f t="shared" si="2"/>
        <v>7804792803.9220085</v>
      </c>
      <c r="Z12" s="82"/>
      <c r="AA12" s="82"/>
      <c r="AB12" s="82"/>
      <c r="AC12" s="101">
        <f t="shared" si="0"/>
        <v>65176766544.950989</v>
      </c>
    </row>
    <row r="13" spans="1:29" ht="11.45" customHeight="1" x14ac:dyDescent="0.25">
      <c r="A13" s="73" t="s">
        <v>9</v>
      </c>
      <c r="B13" s="73" t="s">
        <v>24</v>
      </c>
      <c r="C13" s="78">
        <v>817208759.99199533</v>
      </c>
      <c r="D13" s="78">
        <v>805183420.50800025</v>
      </c>
      <c r="E13" s="78">
        <v>910252187.94299543</v>
      </c>
      <c r="F13" s="78">
        <v>979388514.90400803</v>
      </c>
      <c r="G13" s="78">
        <v>881396041.06200755</v>
      </c>
      <c r="H13" s="78">
        <v>820660798</v>
      </c>
      <c r="I13" s="78">
        <v>720898469.06700003</v>
      </c>
      <c r="J13" s="78">
        <v>767451116.9270072</v>
      </c>
      <c r="K13" s="79">
        <v>838516620.75600195</v>
      </c>
      <c r="L13" s="79">
        <v>726285973.46900451</v>
      </c>
      <c r="M13" s="79">
        <v>816916958.44700038</v>
      </c>
      <c r="N13" s="80">
        <v>874275062.11500001</v>
      </c>
      <c r="O13" s="80">
        <v>845286580.08600175</v>
      </c>
      <c r="P13" s="80">
        <v>801007722.75500059</v>
      </c>
      <c r="Q13" s="80">
        <v>833894434.68600011</v>
      </c>
      <c r="R13" s="80">
        <v>857778082.72100055</v>
      </c>
      <c r="S13" s="80">
        <v>876007580.99199986</v>
      </c>
      <c r="T13" s="80">
        <v>808277272.551</v>
      </c>
      <c r="U13" s="80">
        <v>726482178.24799979</v>
      </c>
      <c r="V13" s="80">
        <v>895688185.37999976</v>
      </c>
      <c r="W13" s="80">
        <v>1020233790.8020016</v>
      </c>
      <c r="X13" s="80">
        <v>1026931603.8070003</v>
      </c>
      <c r="Y13" s="80">
        <v>1015147926.7180015</v>
      </c>
      <c r="Z13" s="80"/>
      <c r="AA13" s="80"/>
      <c r="AB13" s="80"/>
      <c r="AC13" s="90">
        <f t="shared" si="0"/>
        <v>8060441055.9050035</v>
      </c>
    </row>
    <row r="14" spans="1:29" ht="11.45" customHeight="1" x14ac:dyDescent="0.25">
      <c r="A14" s="73" t="s">
        <v>10</v>
      </c>
      <c r="B14" s="73" t="s">
        <v>25</v>
      </c>
      <c r="C14" s="78">
        <v>135359069.66700003</v>
      </c>
      <c r="D14" s="78">
        <v>172875497.14000002</v>
      </c>
      <c r="E14" s="78">
        <v>119800295.11499995</v>
      </c>
      <c r="F14" s="78">
        <v>135996147.63300002</v>
      </c>
      <c r="G14" s="78">
        <v>135587138.40900004</v>
      </c>
      <c r="H14" s="78">
        <v>133271175</v>
      </c>
      <c r="I14" s="78">
        <v>123998948.49699999</v>
      </c>
      <c r="J14" s="78">
        <v>112257808.33999996</v>
      </c>
      <c r="K14" s="79">
        <v>141342661.22000006</v>
      </c>
      <c r="L14" s="79">
        <v>125465117.54599994</v>
      </c>
      <c r="M14" s="79">
        <v>128272384.86399999</v>
      </c>
      <c r="N14" s="80">
        <v>155082320.89699998</v>
      </c>
      <c r="O14" s="80">
        <v>151939205.48799998</v>
      </c>
      <c r="P14" s="80">
        <v>162247755.91600007</v>
      </c>
      <c r="Q14" s="80">
        <v>138329715.50299996</v>
      </c>
      <c r="R14" s="80">
        <v>132482087.45999996</v>
      </c>
      <c r="S14" s="80">
        <v>134908047.72999996</v>
      </c>
      <c r="T14" s="80">
        <v>151309290</v>
      </c>
      <c r="U14" s="80">
        <v>106534128.38600001</v>
      </c>
      <c r="V14" s="80">
        <v>121788212</v>
      </c>
      <c r="W14" s="80">
        <v>139543377.39099994</v>
      </c>
      <c r="X14" s="80">
        <v>127973441.09999999</v>
      </c>
      <c r="Y14" s="80">
        <v>111979157.038</v>
      </c>
      <c r="Z14" s="80"/>
      <c r="AA14" s="80"/>
      <c r="AB14" s="80"/>
      <c r="AC14" s="90">
        <f t="shared" si="0"/>
        <v>1164847456.6079998</v>
      </c>
    </row>
    <row r="15" spans="1:29" ht="11.45" customHeight="1" x14ac:dyDescent="0.25">
      <c r="A15" s="73" t="s">
        <v>11</v>
      </c>
      <c r="B15" s="73" t="s">
        <v>26</v>
      </c>
      <c r="C15" s="78">
        <v>106310697.71700001</v>
      </c>
      <c r="D15" s="78">
        <v>113884234.52</v>
      </c>
      <c r="E15" s="78">
        <v>102076351.90000001</v>
      </c>
      <c r="F15" s="78">
        <v>108039171.36999999</v>
      </c>
      <c r="G15" s="78">
        <v>120751060.35000002</v>
      </c>
      <c r="H15" s="78">
        <v>106580354</v>
      </c>
      <c r="I15" s="78">
        <v>100668633</v>
      </c>
      <c r="J15" s="78">
        <v>87226445.090000004</v>
      </c>
      <c r="K15" s="79">
        <v>106391701.70000002</v>
      </c>
      <c r="L15" s="79">
        <v>128925151.19999999</v>
      </c>
      <c r="M15" s="79">
        <v>111321338.03000002</v>
      </c>
      <c r="N15" s="80">
        <v>105964600.33000001</v>
      </c>
      <c r="O15" s="80">
        <v>136041873.50999999</v>
      </c>
      <c r="P15" s="80">
        <v>118609129</v>
      </c>
      <c r="Q15" s="80">
        <v>119977228.089</v>
      </c>
      <c r="R15" s="80">
        <v>105776419.42</v>
      </c>
      <c r="S15" s="80">
        <v>91725255.497000024</v>
      </c>
      <c r="T15" s="80">
        <v>115928885</v>
      </c>
      <c r="U15" s="80">
        <v>72484019.211999997</v>
      </c>
      <c r="V15" s="80">
        <v>121601572.698</v>
      </c>
      <c r="W15" s="80">
        <v>194972240.82000002</v>
      </c>
      <c r="X15" s="80">
        <v>110485698.88</v>
      </c>
      <c r="Y15" s="80">
        <v>42546372.420000002</v>
      </c>
      <c r="Z15" s="80"/>
      <c r="AA15" s="80"/>
      <c r="AB15" s="80"/>
      <c r="AC15" s="90">
        <f t="shared" si="0"/>
        <v>975497692.03600001</v>
      </c>
    </row>
    <row r="16" spans="1:29" ht="11.45" customHeight="1" x14ac:dyDescent="0.25">
      <c r="A16" s="76" t="s">
        <v>2</v>
      </c>
      <c r="B16" s="76"/>
      <c r="C16" s="81">
        <f t="shared" ref="C16:Y16" si="3">SUM(C13:C15)</f>
        <v>1058878527.3759954</v>
      </c>
      <c r="D16" s="81">
        <f t="shared" si="3"/>
        <v>1091943152.1680002</v>
      </c>
      <c r="E16" s="81">
        <f t="shared" si="3"/>
        <v>1132128834.9579954</v>
      </c>
      <c r="F16" s="81">
        <f t="shared" si="3"/>
        <v>1223423833.9070079</v>
      </c>
      <c r="G16" s="81">
        <f t="shared" si="3"/>
        <v>1137734239.8210077</v>
      </c>
      <c r="H16" s="81">
        <f t="shared" si="3"/>
        <v>1060512327</v>
      </c>
      <c r="I16" s="81">
        <f t="shared" si="3"/>
        <v>945566050.56400001</v>
      </c>
      <c r="J16" s="81">
        <f t="shared" si="3"/>
        <v>966935370.35700715</v>
      </c>
      <c r="K16" s="82">
        <f t="shared" si="3"/>
        <v>1086250983.676002</v>
      </c>
      <c r="L16" s="82">
        <f t="shared" si="3"/>
        <v>980676242.21500444</v>
      </c>
      <c r="M16" s="82">
        <f t="shared" si="3"/>
        <v>1056510681.3410003</v>
      </c>
      <c r="N16" s="82">
        <f t="shared" si="3"/>
        <v>1135321983.342</v>
      </c>
      <c r="O16" s="82">
        <f t="shared" si="3"/>
        <v>1133267659.0840018</v>
      </c>
      <c r="P16" s="82">
        <f t="shared" si="3"/>
        <v>1081864607.6710007</v>
      </c>
      <c r="Q16" s="82">
        <f t="shared" si="3"/>
        <v>1092201378.2780001</v>
      </c>
      <c r="R16" s="82">
        <f t="shared" si="3"/>
        <v>1096036589.6010005</v>
      </c>
      <c r="S16" s="82">
        <f t="shared" si="3"/>
        <v>1102640884.2189999</v>
      </c>
      <c r="T16" s="82">
        <f t="shared" si="3"/>
        <v>1075515447.5510001</v>
      </c>
      <c r="U16" s="82">
        <f t="shared" si="3"/>
        <v>905500325.84599984</v>
      </c>
      <c r="V16" s="82">
        <f t="shared" si="3"/>
        <v>1139077970.0779998</v>
      </c>
      <c r="W16" s="82">
        <f t="shared" si="3"/>
        <v>1354749409.0130014</v>
      </c>
      <c r="X16" s="82">
        <f t="shared" si="3"/>
        <v>1265390743.7870002</v>
      </c>
      <c r="Y16" s="82">
        <f t="shared" si="3"/>
        <v>1169673456.1760015</v>
      </c>
      <c r="Z16" s="82"/>
      <c r="AA16" s="82"/>
      <c r="AB16" s="82"/>
      <c r="AC16" s="101">
        <f t="shared" si="0"/>
        <v>10200786204.549004</v>
      </c>
    </row>
    <row r="17" spans="1:29" ht="11.45" customHeight="1" x14ac:dyDescent="0.25">
      <c r="A17" s="73" t="s">
        <v>12</v>
      </c>
      <c r="B17" s="73" t="s">
        <v>27</v>
      </c>
      <c r="C17" s="78">
        <v>568411977.04199088</v>
      </c>
      <c r="D17" s="78">
        <v>570751452.20799828</v>
      </c>
      <c r="E17" s="78">
        <v>465994299.64999861</v>
      </c>
      <c r="F17" s="78">
        <v>516333103.03099883</v>
      </c>
      <c r="G17" s="78">
        <v>555208362.53101075</v>
      </c>
      <c r="H17" s="78">
        <v>540520527</v>
      </c>
      <c r="I17" s="78">
        <v>456027331.00300014</v>
      </c>
      <c r="J17" s="78">
        <v>552357524.68800712</v>
      </c>
      <c r="K17" s="79">
        <v>587231676.19700241</v>
      </c>
      <c r="L17" s="79">
        <v>493525615.6940009</v>
      </c>
      <c r="M17" s="79">
        <v>525106836.61599982</v>
      </c>
      <c r="N17" s="80">
        <v>550225091.24900138</v>
      </c>
      <c r="O17" s="80">
        <v>573734712.60400021</v>
      </c>
      <c r="P17" s="80">
        <v>548996643.49500012</v>
      </c>
      <c r="Q17" s="80">
        <v>553916336.77399993</v>
      </c>
      <c r="R17" s="80">
        <v>427029553.54400063</v>
      </c>
      <c r="S17" s="80">
        <v>497675039.26099944</v>
      </c>
      <c r="T17" s="80">
        <v>443694647.36900014</v>
      </c>
      <c r="U17" s="80">
        <v>387356822.7100001</v>
      </c>
      <c r="V17" s="80">
        <v>558708607.64899981</v>
      </c>
      <c r="W17" s="80">
        <v>602608968.1500001</v>
      </c>
      <c r="X17" s="80">
        <v>605862127.19700003</v>
      </c>
      <c r="Y17" s="80">
        <v>503716210.7930004</v>
      </c>
      <c r="Z17" s="80"/>
      <c r="AA17" s="80"/>
      <c r="AB17" s="80"/>
      <c r="AC17" s="90">
        <f t="shared" si="0"/>
        <v>4580568313.4470005</v>
      </c>
    </row>
    <row r="18" spans="1:29" ht="11.45" customHeight="1" x14ac:dyDescent="0.25">
      <c r="A18" s="73" t="s">
        <v>13</v>
      </c>
      <c r="B18" s="73" t="s">
        <v>28</v>
      </c>
      <c r="C18" s="78">
        <v>89881144.277999967</v>
      </c>
      <c r="D18" s="78">
        <v>121776578.57800004</v>
      </c>
      <c r="E18" s="78">
        <v>74467153.956000015</v>
      </c>
      <c r="F18" s="78">
        <v>85654319.445000008</v>
      </c>
      <c r="G18" s="78">
        <v>79954214.580000028</v>
      </c>
      <c r="H18" s="78">
        <v>160885707</v>
      </c>
      <c r="I18" s="78">
        <v>71599618.800999999</v>
      </c>
      <c r="J18" s="78">
        <v>66209831.810000002</v>
      </c>
      <c r="K18" s="79">
        <v>364280979.15000027</v>
      </c>
      <c r="L18" s="79">
        <v>80082098.301000014</v>
      </c>
      <c r="M18" s="79">
        <v>84924988.400000021</v>
      </c>
      <c r="N18" s="80">
        <v>210972646.78700012</v>
      </c>
      <c r="O18" s="80">
        <v>215864472.05000004</v>
      </c>
      <c r="P18" s="80">
        <v>222515870.74600002</v>
      </c>
      <c r="Q18" s="80">
        <v>86072749.880999953</v>
      </c>
      <c r="R18" s="80">
        <v>82227738.080000028</v>
      </c>
      <c r="S18" s="80">
        <v>78305251.729999974</v>
      </c>
      <c r="T18" s="80">
        <v>229930545</v>
      </c>
      <c r="U18" s="80">
        <v>47713680.303000003</v>
      </c>
      <c r="V18" s="80">
        <v>174046468.63699999</v>
      </c>
      <c r="W18" s="80">
        <v>177673822.50299999</v>
      </c>
      <c r="X18" s="80">
        <v>74184471.900000006</v>
      </c>
      <c r="Y18" s="80">
        <v>156708578.48499987</v>
      </c>
      <c r="Z18" s="80"/>
      <c r="AA18" s="80"/>
      <c r="AB18" s="80"/>
      <c r="AC18" s="90">
        <f t="shared" si="0"/>
        <v>1106863306.5189998</v>
      </c>
    </row>
    <row r="19" spans="1:29" ht="11.45" customHeight="1" x14ac:dyDescent="0.25">
      <c r="A19" s="73" t="s">
        <v>14</v>
      </c>
      <c r="B19" s="73" t="s">
        <v>29</v>
      </c>
      <c r="C19" s="78">
        <v>70334019.389999986</v>
      </c>
      <c r="D19" s="78">
        <v>46570583.370000005</v>
      </c>
      <c r="E19" s="78">
        <v>27716796.739999998</v>
      </c>
      <c r="F19" s="78">
        <v>54375069.969999999</v>
      </c>
      <c r="G19" s="78">
        <v>28029801.690000001</v>
      </c>
      <c r="H19" s="78">
        <v>26244650</v>
      </c>
      <c r="I19" s="78">
        <v>41436867</v>
      </c>
      <c r="J19" s="78">
        <v>20554567.370000005</v>
      </c>
      <c r="K19" s="79">
        <v>45623854.280000001</v>
      </c>
      <c r="L19" s="79">
        <v>31990340.910000004</v>
      </c>
      <c r="M19" s="79">
        <v>30699943.879999999</v>
      </c>
      <c r="N19" s="80">
        <v>36748847.199999988</v>
      </c>
      <c r="O19" s="80">
        <v>44913080.509999998</v>
      </c>
      <c r="P19" s="80">
        <v>35997039.370000005</v>
      </c>
      <c r="Q19" s="80">
        <v>27667158.770999998</v>
      </c>
      <c r="R19" s="80">
        <v>24039313.520000003</v>
      </c>
      <c r="S19" s="80">
        <v>25727400.739999998</v>
      </c>
      <c r="T19" s="80">
        <v>24170820</v>
      </c>
      <c r="U19" s="80">
        <v>13038108</v>
      </c>
      <c r="V19" s="80">
        <v>19930587</v>
      </c>
      <c r="W19" s="80">
        <v>26694081.329000004</v>
      </c>
      <c r="X19" s="80">
        <v>16244891</v>
      </c>
      <c r="Y19" s="80">
        <v>23934847.779999997</v>
      </c>
      <c r="Z19" s="80"/>
      <c r="AA19" s="80"/>
      <c r="AB19" s="80"/>
      <c r="AC19" s="90">
        <f t="shared" si="0"/>
        <v>201447208.14000002</v>
      </c>
    </row>
    <row r="20" spans="1:29" ht="11.45" customHeight="1" x14ac:dyDescent="0.25">
      <c r="A20" s="76" t="s">
        <v>2</v>
      </c>
      <c r="B20" s="76"/>
      <c r="C20" s="81">
        <f t="shared" ref="C20:Y20" si="4">SUM(C17:C19)</f>
        <v>728627140.70999086</v>
      </c>
      <c r="D20" s="81">
        <f t="shared" si="4"/>
        <v>739098614.15599835</v>
      </c>
      <c r="E20" s="81">
        <f t="shared" si="4"/>
        <v>568178250.34599864</v>
      </c>
      <c r="F20" s="81">
        <f t="shared" si="4"/>
        <v>656362492.44599891</v>
      </c>
      <c r="G20" s="81">
        <f t="shared" si="4"/>
        <v>663192378.80101085</v>
      </c>
      <c r="H20" s="81">
        <f t="shared" si="4"/>
        <v>727650884</v>
      </c>
      <c r="I20" s="81">
        <f t="shared" si="4"/>
        <v>569063816.80400014</v>
      </c>
      <c r="J20" s="81">
        <f t="shared" si="4"/>
        <v>639121923.86800706</v>
      </c>
      <c r="K20" s="82">
        <f t="shared" si="4"/>
        <v>997136509.62700272</v>
      </c>
      <c r="L20" s="82">
        <f t="shared" si="4"/>
        <v>605598054.90500093</v>
      </c>
      <c r="M20" s="82">
        <f t="shared" si="4"/>
        <v>640731768.89599979</v>
      </c>
      <c r="N20" s="82">
        <f t="shared" si="4"/>
        <v>797946585.23600149</v>
      </c>
      <c r="O20" s="82">
        <f t="shared" si="4"/>
        <v>834512265.16400027</v>
      </c>
      <c r="P20" s="82">
        <f t="shared" si="4"/>
        <v>807509553.61100018</v>
      </c>
      <c r="Q20" s="82">
        <f t="shared" si="4"/>
        <v>667656245.42599988</v>
      </c>
      <c r="R20" s="82">
        <f t="shared" si="4"/>
        <v>533296605.14400065</v>
      </c>
      <c r="S20" s="82">
        <f t="shared" si="4"/>
        <v>601707691.73099947</v>
      </c>
      <c r="T20" s="82">
        <f t="shared" si="4"/>
        <v>697796012.3690002</v>
      </c>
      <c r="U20" s="82">
        <f t="shared" si="4"/>
        <v>448108611.01300013</v>
      </c>
      <c r="V20" s="82">
        <f t="shared" si="4"/>
        <v>752685663.28599977</v>
      </c>
      <c r="W20" s="82">
        <f t="shared" si="4"/>
        <v>806976871.98200011</v>
      </c>
      <c r="X20" s="82">
        <f t="shared" si="4"/>
        <v>696291490.097</v>
      </c>
      <c r="Y20" s="82">
        <f t="shared" si="4"/>
        <v>684359637.05800021</v>
      </c>
      <c r="Z20" s="82"/>
      <c r="AA20" s="82"/>
      <c r="AB20" s="82"/>
      <c r="AC20" s="101">
        <f t="shared" si="0"/>
        <v>5888878828.1060009</v>
      </c>
    </row>
    <row r="21" spans="1:29" ht="11.45" customHeight="1" x14ac:dyDescent="0.25">
      <c r="A21" s="73" t="s">
        <v>15</v>
      </c>
      <c r="B21" s="73" t="s">
        <v>30</v>
      </c>
      <c r="C21" s="78">
        <v>719332996.63499892</v>
      </c>
      <c r="D21" s="78">
        <v>686629482.40599883</v>
      </c>
      <c r="E21" s="78">
        <v>654293725.65999722</v>
      </c>
      <c r="F21" s="78">
        <v>786679960.62899709</v>
      </c>
      <c r="G21" s="78">
        <v>775511302.23600304</v>
      </c>
      <c r="H21" s="78">
        <v>727942497</v>
      </c>
      <c r="I21" s="78">
        <v>641348221.68200004</v>
      </c>
      <c r="J21" s="78">
        <v>671005359.35100007</v>
      </c>
      <c r="K21" s="79">
        <v>708869383.35899854</v>
      </c>
      <c r="L21" s="79">
        <v>680609745.16199517</v>
      </c>
      <c r="M21" s="79">
        <v>702168613.39199936</v>
      </c>
      <c r="N21" s="80">
        <v>775992377.63899779</v>
      </c>
      <c r="O21" s="80">
        <v>769949921.6979996</v>
      </c>
      <c r="P21" s="80">
        <v>779253399.14400017</v>
      </c>
      <c r="Q21" s="80">
        <v>786428186.3550005</v>
      </c>
      <c r="R21" s="80">
        <v>768473317.04299974</v>
      </c>
      <c r="S21" s="80">
        <v>732280394.71700025</v>
      </c>
      <c r="T21" s="80">
        <v>688207342.32000005</v>
      </c>
      <c r="U21" s="80">
        <v>682852244.65999985</v>
      </c>
      <c r="V21" s="80">
        <v>738949852.34100008</v>
      </c>
      <c r="W21" s="80">
        <v>956331576.27399957</v>
      </c>
      <c r="X21" s="80">
        <v>999317936.89200008</v>
      </c>
      <c r="Y21" s="80">
        <v>903269442.97100091</v>
      </c>
      <c r="Z21" s="80"/>
      <c r="AA21" s="80"/>
      <c r="AB21" s="80"/>
      <c r="AC21" s="90">
        <f t="shared" si="0"/>
        <v>7256110293.5730009</v>
      </c>
    </row>
    <row r="22" spans="1:29" ht="11.45" customHeight="1" x14ac:dyDescent="0.25">
      <c r="A22" s="73" t="s">
        <v>16</v>
      </c>
      <c r="B22" s="73" t="s">
        <v>31</v>
      </c>
      <c r="C22" s="78">
        <v>70339299.390000015</v>
      </c>
      <c r="D22" s="78">
        <v>65606594.267000005</v>
      </c>
      <c r="E22" s="78">
        <v>59135885.04999999</v>
      </c>
      <c r="F22" s="78">
        <v>89582942.917999998</v>
      </c>
      <c r="G22" s="78">
        <v>103432110.10699998</v>
      </c>
      <c r="H22" s="78">
        <v>72691005</v>
      </c>
      <c r="I22" s="78">
        <v>81742119</v>
      </c>
      <c r="J22" s="78">
        <v>75303519.25999999</v>
      </c>
      <c r="K22" s="79">
        <v>86983985.193000063</v>
      </c>
      <c r="L22" s="79">
        <v>71111261.646999985</v>
      </c>
      <c r="M22" s="79">
        <v>60444108.392999999</v>
      </c>
      <c r="N22" s="80">
        <v>71755297.329999968</v>
      </c>
      <c r="O22" s="80">
        <v>76171905.015999988</v>
      </c>
      <c r="P22" s="80">
        <v>79544263.839999974</v>
      </c>
      <c r="Q22" s="80">
        <v>76074320.319999978</v>
      </c>
      <c r="R22" s="80">
        <v>85075938.790000007</v>
      </c>
      <c r="S22" s="80">
        <v>76664886.127999976</v>
      </c>
      <c r="T22" s="80">
        <v>74081943</v>
      </c>
      <c r="U22" s="80">
        <v>75729626.451000005</v>
      </c>
      <c r="V22" s="80">
        <v>84838899.25</v>
      </c>
      <c r="W22" s="80">
        <v>119325629.50800005</v>
      </c>
      <c r="X22" s="80">
        <v>98407817.260000005</v>
      </c>
      <c r="Y22" s="80">
        <v>81151718.140999958</v>
      </c>
      <c r="Z22" s="80"/>
      <c r="AA22" s="80"/>
      <c r="AB22" s="80"/>
      <c r="AC22" s="90">
        <f t="shared" si="0"/>
        <v>771350778.84799993</v>
      </c>
    </row>
    <row r="23" spans="1:29" ht="11.45" customHeight="1" x14ac:dyDescent="0.25">
      <c r="A23" s="73" t="s">
        <v>17</v>
      </c>
      <c r="B23" s="73" t="s">
        <v>32</v>
      </c>
      <c r="C23" s="78">
        <v>23277819.910000008</v>
      </c>
      <c r="D23" s="78">
        <v>110736040.49000001</v>
      </c>
      <c r="E23" s="78">
        <v>15837392.779999999</v>
      </c>
      <c r="F23" s="78">
        <v>19889716.970000003</v>
      </c>
      <c r="G23" s="78">
        <v>22501254.140000001</v>
      </c>
      <c r="H23" s="78">
        <v>22463426</v>
      </c>
      <c r="I23" s="78">
        <v>19724609.91</v>
      </c>
      <c r="J23" s="78">
        <v>17960342.139999997</v>
      </c>
      <c r="K23" s="79">
        <v>25723938.629999995</v>
      </c>
      <c r="L23" s="79">
        <v>19258240.07</v>
      </c>
      <c r="M23" s="79">
        <v>19189217.809999999</v>
      </c>
      <c r="N23" s="80">
        <v>24490411.521999992</v>
      </c>
      <c r="O23" s="80">
        <v>31157725.099999998</v>
      </c>
      <c r="P23" s="80">
        <v>16353413.139999999</v>
      </c>
      <c r="Q23" s="80">
        <v>23343211.300000004</v>
      </c>
      <c r="R23" s="80">
        <v>23908197.989999998</v>
      </c>
      <c r="S23" s="80">
        <v>21005245.120000001</v>
      </c>
      <c r="T23" s="80">
        <v>21670797</v>
      </c>
      <c r="U23" s="80">
        <v>18782140.219999999</v>
      </c>
      <c r="V23" s="80">
        <v>20115770</v>
      </c>
      <c r="W23" s="80">
        <v>25368506.600000005</v>
      </c>
      <c r="X23" s="80">
        <v>25700146</v>
      </c>
      <c r="Y23" s="80">
        <v>29956594.330000002</v>
      </c>
      <c r="Z23" s="80"/>
      <c r="AA23" s="80"/>
      <c r="AB23" s="80"/>
      <c r="AC23" s="90">
        <f t="shared" si="0"/>
        <v>209850608.56000003</v>
      </c>
    </row>
    <row r="24" spans="1:29" ht="11.45" customHeight="1" x14ac:dyDescent="0.25">
      <c r="A24" s="76" t="s">
        <v>2</v>
      </c>
      <c r="B24" s="76"/>
      <c r="C24" s="81">
        <f t="shared" ref="C24:Y24" si="5">SUM(C21:C23)</f>
        <v>812950115.93499887</v>
      </c>
      <c r="D24" s="81">
        <f t="shared" si="5"/>
        <v>862972117.1629988</v>
      </c>
      <c r="E24" s="81">
        <f t="shared" si="5"/>
        <v>729267003.48999715</v>
      </c>
      <c r="F24" s="81">
        <f t="shared" si="5"/>
        <v>896152620.5169971</v>
      </c>
      <c r="G24" s="81">
        <f t="shared" si="5"/>
        <v>901444666.48300302</v>
      </c>
      <c r="H24" s="81">
        <f t="shared" si="5"/>
        <v>823096928</v>
      </c>
      <c r="I24" s="81">
        <f t="shared" si="5"/>
        <v>742814950.59200001</v>
      </c>
      <c r="J24" s="81">
        <f t="shared" si="5"/>
        <v>764269220.75100005</v>
      </c>
      <c r="K24" s="82">
        <f t="shared" si="5"/>
        <v>821577307.18199861</v>
      </c>
      <c r="L24" s="82">
        <f t="shared" si="5"/>
        <v>770979246.87899518</v>
      </c>
      <c r="M24" s="82">
        <f t="shared" si="5"/>
        <v>781801939.59499931</v>
      </c>
      <c r="N24" s="82">
        <f t="shared" si="5"/>
        <v>872238086.49099767</v>
      </c>
      <c r="O24" s="82">
        <f t="shared" si="5"/>
        <v>877279551.81399965</v>
      </c>
      <c r="P24" s="82">
        <f t="shared" si="5"/>
        <v>875151076.12400019</v>
      </c>
      <c r="Q24" s="82">
        <f t="shared" si="5"/>
        <v>885845717.97500038</v>
      </c>
      <c r="R24" s="82">
        <f t="shared" si="5"/>
        <v>877457453.82299972</v>
      </c>
      <c r="S24" s="82">
        <f t="shared" si="5"/>
        <v>829950525.96500027</v>
      </c>
      <c r="T24" s="82">
        <f t="shared" si="5"/>
        <v>783960082.32000005</v>
      </c>
      <c r="U24" s="82">
        <f t="shared" si="5"/>
        <v>777364011.33099985</v>
      </c>
      <c r="V24" s="82">
        <f t="shared" si="5"/>
        <v>843904521.59100008</v>
      </c>
      <c r="W24" s="82">
        <f t="shared" si="5"/>
        <v>1101025712.3819995</v>
      </c>
      <c r="X24" s="82">
        <f t="shared" si="5"/>
        <v>1123425900.1520002</v>
      </c>
      <c r="Y24" s="82">
        <f t="shared" si="5"/>
        <v>1014377755.4420009</v>
      </c>
      <c r="Z24" s="82"/>
      <c r="AA24" s="82"/>
      <c r="AB24" s="82"/>
      <c r="AC24" s="101">
        <f t="shared" si="0"/>
        <v>8237311680.9810028</v>
      </c>
    </row>
    <row r="25" spans="1:29" ht="11.45" customHeight="1" x14ac:dyDescent="0.25">
      <c r="A25" s="73" t="s">
        <v>18</v>
      </c>
      <c r="B25" s="73" t="s">
        <v>33</v>
      </c>
      <c r="C25" s="78">
        <v>164823735.08600026</v>
      </c>
      <c r="D25" s="78">
        <v>150553675.76900008</v>
      </c>
      <c r="E25" s="78">
        <v>159090440.22799981</v>
      </c>
      <c r="F25" s="78">
        <v>173887193.26999998</v>
      </c>
      <c r="G25" s="78">
        <v>165227606.21500003</v>
      </c>
      <c r="H25" s="78">
        <v>152409026</v>
      </c>
      <c r="I25" s="78">
        <v>132194368.35599999</v>
      </c>
      <c r="J25" s="78">
        <v>145003013.09999993</v>
      </c>
      <c r="K25" s="79">
        <v>166776291.32499981</v>
      </c>
      <c r="L25" s="79">
        <v>146422267.05800027</v>
      </c>
      <c r="M25" s="79">
        <v>146582843.42200005</v>
      </c>
      <c r="N25" s="80">
        <v>155657382.99400002</v>
      </c>
      <c r="O25" s="80">
        <v>5155460.6859999998</v>
      </c>
      <c r="P25" s="80">
        <v>150096051.41400003</v>
      </c>
      <c r="Q25" s="80">
        <v>146897004.75900009</v>
      </c>
      <c r="R25" s="80">
        <v>120233122.19600011</v>
      </c>
      <c r="S25" s="80">
        <v>123152173.84100008</v>
      </c>
      <c r="T25" s="80">
        <v>123971227.366</v>
      </c>
      <c r="U25" s="80">
        <v>130581740.704</v>
      </c>
      <c r="V25" s="80">
        <v>153632470.76099998</v>
      </c>
      <c r="W25" s="80">
        <v>189829921.79400015</v>
      </c>
      <c r="X25" s="80">
        <v>198928776.97000003</v>
      </c>
      <c r="Y25" s="80">
        <v>182728568.96500009</v>
      </c>
      <c r="Z25" s="80"/>
      <c r="AA25" s="80"/>
      <c r="AB25" s="80"/>
      <c r="AC25" s="90">
        <f t="shared" si="0"/>
        <v>1369955007.3560007</v>
      </c>
    </row>
    <row r="26" spans="1:29" ht="11.45" customHeight="1" x14ac:dyDescent="0.25">
      <c r="A26" s="73" t="s">
        <v>19</v>
      </c>
      <c r="B26" s="73" t="s">
        <v>34</v>
      </c>
      <c r="C26" s="78">
        <v>7998430.2800000003</v>
      </c>
      <c r="D26" s="78">
        <v>8552141.4200000018</v>
      </c>
      <c r="E26" s="78">
        <v>5937916.4699999988</v>
      </c>
      <c r="F26" s="78">
        <v>8960372.055999998</v>
      </c>
      <c r="G26" s="78">
        <v>8033229.0200000005</v>
      </c>
      <c r="H26" s="78">
        <v>7710171</v>
      </c>
      <c r="I26" s="78">
        <v>4710616</v>
      </c>
      <c r="J26" s="78">
        <v>5141553.0399999991</v>
      </c>
      <c r="K26" s="79">
        <v>5141056.1500000004</v>
      </c>
      <c r="L26" s="79">
        <v>6208186.5199999996</v>
      </c>
      <c r="M26" s="79">
        <v>4632377.58</v>
      </c>
      <c r="N26" s="80">
        <v>5263198.17</v>
      </c>
      <c r="O26" s="80">
        <v>6872148.9900000002</v>
      </c>
      <c r="P26" s="80">
        <v>5298160.37</v>
      </c>
      <c r="Q26" s="80">
        <v>5605422.2999999989</v>
      </c>
      <c r="R26" s="80">
        <v>5239626.1689999998</v>
      </c>
      <c r="S26" s="80">
        <v>5508089.8359999992</v>
      </c>
      <c r="T26" s="80">
        <v>3184766</v>
      </c>
      <c r="U26" s="80">
        <v>4495654</v>
      </c>
      <c r="V26" s="80">
        <v>5937163</v>
      </c>
      <c r="W26" s="80">
        <v>8017161.620000001</v>
      </c>
      <c r="X26" s="80">
        <v>6238657</v>
      </c>
      <c r="Y26" s="80">
        <v>7530989.5699999984</v>
      </c>
      <c r="Z26" s="80"/>
      <c r="AA26" s="80"/>
      <c r="AB26" s="80"/>
      <c r="AC26" s="90">
        <f t="shared" si="0"/>
        <v>51757529.494999997</v>
      </c>
    </row>
    <row r="27" spans="1:29" ht="11.45" customHeight="1" x14ac:dyDescent="0.25">
      <c r="A27" s="73" t="s">
        <v>20</v>
      </c>
      <c r="B27" s="73" t="s">
        <v>35</v>
      </c>
      <c r="C27" s="78">
        <v>4504578.4399999995</v>
      </c>
      <c r="D27" s="78">
        <v>5123994.41</v>
      </c>
      <c r="E27" s="78">
        <v>1920924.344</v>
      </c>
      <c r="F27" s="78">
        <v>5845394.6199999992</v>
      </c>
      <c r="G27" s="78">
        <v>2515340.2800000003</v>
      </c>
      <c r="H27" s="78">
        <v>3143253</v>
      </c>
      <c r="I27" s="78">
        <v>3494287.78</v>
      </c>
      <c r="J27" s="78">
        <v>4543074.57</v>
      </c>
      <c r="K27" s="79">
        <v>4809496.4799999995</v>
      </c>
      <c r="L27" s="79">
        <v>2446188.0700000003</v>
      </c>
      <c r="M27" s="79">
        <v>5556686.0799999991</v>
      </c>
      <c r="N27" s="80">
        <v>6419789.4000000004</v>
      </c>
      <c r="O27" s="80">
        <v>160223065.13499993</v>
      </c>
      <c r="P27" s="80">
        <v>5429406.7599999998</v>
      </c>
      <c r="Q27" s="80">
        <v>5576190.8999999994</v>
      </c>
      <c r="R27" s="80">
        <v>7443170.3000000007</v>
      </c>
      <c r="S27" s="80">
        <v>6918285.1599999992</v>
      </c>
      <c r="T27" s="80">
        <v>2446692</v>
      </c>
      <c r="U27" s="80">
        <v>6508372</v>
      </c>
      <c r="V27" s="80">
        <v>3985431</v>
      </c>
      <c r="W27" s="80">
        <v>984486</v>
      </c>
      <c r="X27" s="80">
        <v>4120199</v>
      </c>
      <c r="Y27" s="80">
        <v>3230649</v>
      </c>
      <c r="Z27" s="80"/>
      <c r="AA27" s="80"/>
      <c r="AB27" s="80"/>
      <c r="AC27" s="90">
        <f t="shared" si="0"/>
        <v>41213475.359999999</v>
      </c>
    </row>
    <row r="28" spans="1:29" ht="11.45" customHeight="1" x14ac:dyDescent="0.25">
      <c r="A28" s="76" t="s">
        <v>2</v>
      </c>
      <c r="B28" s="76"/>
      <c r="C28" s="81">
        <f t="shared" ref="C28:Y28" si="6">SUM(C25:C27)</f>
        <v>177326743.80600026</v>
      </c>
      <c r="D28" s="81">
        <f t="shared" si="6"/>
        <v>164229811.59900007</v>
      </c>
      <c r="E28" s="81">
        <f t="shared" si="6"/>
        <v>166949281.04199982</v>
      </c>
      <c r="F28" s="81">
        <f t="shared" si="6"/>
        <v>188692959.94599998</v>
      </c>
      <c r="G28" s="81">
        <f t="shared" si="6"/>
        <v>175776175.51500005</v>
      </c>
      <c r="H28" s="81">
        <f t="shared" si="6"/>
        <v>163262450</v>
      </c>
      <c r="I28" s="81">
        <f t="shared" si="6"/>
        <v>140399272.13600001</v>
      </c>
      <c r="J28" s="81">
        <f t="shared" si="6"/>
        <v>154687640.70999992</v>
      </c>
      <c r="K28" s="82">
        <f t="shared" si="6"/>
        <v>176726843.9549998</v>
      </c>
      <c r="L28" s="82">
        <f t="shared" si="6"/>
        <v>155076641.64800027</v>
      </c>
      <c r="M28" s="82">
        <f t="shared" si="6"/>
        <v>156771907.08200008</v>
      </c>
      <c r="N28" s="82">
        <f t="shared" si="6"/>
        <v>167340370.56400001</v>
      </c>
      <c r="O28" s="82">
        <f t="shared" si="6"/>
        <v>172250674.81099993</v>
      </c>
      <c r="P28" s="83">
        <f t="shared" si="6"/>
        <v>160823618.54400003</v>
      </c>
      <c r="Q28" s="83">
        <f t="shared" si="6"/>
        <v>158078617.95900011</v>
      </c>
      <c r="R28" s="83">
        <f t="shared" si="6"/>
        <v>132915918.66500011</v>
      </c>
      <c r="S28" s="83">
        <f t="shared" si="6"/>
        <v>135578548.83700007</v>
      </c>
      <c r="T28" s="83">
        <f t="shared" si="6"/>
        <v>129602685.366</v>
      </c>
      <c r="U28" s="83">
        <f t="shared" si="6"/>
        <v>141585766.704</v>
      </c>
      <c r="V28" s="83">
        <f t="shared" si="6"/>
        <v>163555064.76099998</v>
      </c>
      <c r="W28" s="83">
        <f t="shared" si="6"/>
        <v>198831569.41400015</v>
      </c>
      <c r="X28" s="83">
        <f t="shared" si="6"/>
        <v>209287632.97000003</v>
      </c>
      <c r="Y28" s="83">
        <f t="shared" si="6"/>
        <v>193490207.53500009</v>
      </c>
      <c r="Z28" s="83"/>
      <c r="AA28" s="83"/>
      <c r="AB28" s="83"/>
      <c r="AC28" s="101">
        <f t="shared" si="0"/>
        <v>1462926012.2110007</v>
      </c>
    </row>
    <row r="29" spans="1:29" ht="11.45" customHeight="1" x14ac:dyDescent="0.25">
      <c r="A29" s="85" t="s">
        <v>4</v>
      </c>
      <c r="B29" s="85"/>
      <c r="C29" s="81">
        <f t="shared" ref="C29:Y29" si="7">C7+C12+C16+C20+C24+C28</f>
        <v>9254146902.3099995</v>
      </c>
      <c r="D29" s="81">
        <f t="shared" si="7"/>
        <v>9664528158.1349525</v>
      </c>
      <c r="E29" s="81">
        <f t="shared" si="7"/>
        <v>8914900489.5519867</v>
      </c>
      <c r="F29" s="81">
        <f t="shared" si="7"/>
        <v>9976991627.7148933</v>
      </c>
      <c r="G29" s="81">
        <f t="shared" si="7"/>
        <v>10076693653.367085</v>
      </c>
      <c r="H29" s="81">
        <f t="shared" si="7"/>
        <v>9780451748</v>
      </c>
      <c r="I29" s="81">
        <f t="shared" si="7"/>
        <v>8691040029.5959988</v>
      </c>
      <c r="J29" s="81">
        <f t="shared" si="7"/>
        <v>8805108474.1239777</v>
      </c>
      <c r="K29" s="82">
        <f t="shared" si="7"/>
        <v>10161322184.39901</v>
      </c>
      <c r="L29" s="82">
        <f t="shared" si="7"/>
        <v>9286384018.5710068</v>
      </c>
      <c r="M29" s="82">
        <f t="shared" si="7"/>
        <v>9471137476.6130028</v>
      </c>
      <c r="N29" s="84">
        <f t="shared" si="7"/>
        <v>10294316389.798008</v>
      </c>
      <c r="O29" s="84">
        <f t="shared" si="7"/>
        <v>11748181316.615009</v>
      </c>
      <c r="P29" s="84">
        <f t="shared" si="7"/>
        <v>9888193573.4850025</v>
      </c>
      <c r="Q29" s="84">
        <f t="shared" si="7"/>
        <v>10894446155.629004</v>
      </c>
      <c r="R29" s="84">
        <f t="shared" si="7"/>
        <v>10149438565.737993</v>
      </c>
      <c r="S29" s="84">
        <f t="shared" si="7"/>
        <v>9450146164.880991</v>
      </c>
      <c r="T29" s="84">
        <f t="shared" si="7"/>
        <v>9889950898.395998</v>
      </c>
      <c r="U29" s="84">
        <f t="shared" si="7"/>
        <v>8784125769.0879993</v>
      </c>
      <c r="V29" s="84">
        <f t="shared" si="7"/>
        <v>9843440437.5430012</v>
      </c>
      <c r="W29" s="84">
        <f t="shared" si="7"/>
        <v>10782994311.640987</v>
      </c>
      <c r="X29" s="84">
        <f t="shared" si="7"/>
        <v>10306131397.789003</v>
      </c>
      <c r="Y29" s="84">
        <f t="shared" si="7"/>
        <v>10866710360.133013</v>
      </c>
      <c r="Z29" s="84"/>
      <c r="AA29" s="84"/>
      <c r="AB29" s="84"/>
      <c r="AC29" s="101">
        <f t="shared" si="0"/>
        <v>90967384060.837982</v>
      </c>
    </row>
    <row r="30" spans="1:29" s="44" customFormat="1" ht="11.45" customHeight="1" x14ac:dyDescent="0.25">
      <c r="A30" s="51"/>
      <c r="B30" s="51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</row>
    <row r="32" spans="1:29" ht="11.45" customHeight="1" x14ac:dyDescent="0.25">
      <c r="A32" s="223" t="s">
        <v>90</v>
      </c>
      <c r="B32" s="224"/>
      <c r="C32" s="72" t="s">
        <v>89</v>
      </c>
      <c r="D32" s="72" t="s">
        <v>89</v>
      </c>
      <c r="E32" s="72" t="s">
        <v>89</v>
      </c>
      <c r="F32" s="72" t="s">
        <v>89</v>
      </c>
      <c r="G32" s="72" t="s">
        <v>89</v>
      </c>
      <c r="H32" s="72" t="s">
        <v>89</v>
      </c>
      <c r="I32" s="72" t="s">
        <v>89</v>
      </c>
      <c r="J32" s="72" t="s">
        <v>89</v>
      </c>
      <c r="K32" s="72" t="s">
        <v>89</v>
      </c>
      <c r="L32" s="72" t="s">
        <v>89</v>
      </c>
      <c r="M32" s="72" t="s">
        <v>89</v>
      </c>
      <c r="N32" s="72" t="s">
        <v>89</v>
      </c>
      <c r="O32" s="72" t="s">
        <v>89</v>
      </c>
      <c r="P32" s="72" t="s">
        <v>89</v>
      </c>
      <c r="Q32" s="72" t="s">
        <v>89</v>
      </c>
      <c r="R32" s="72" t="s">
        <v>89</v>
      </c>
      <c r="S32" s="72" t="s">
        <v>89</v>
      </c>
      <c r="T32" s="72" t="s">
        <v>89</v>
      </c>
      <c r="U32" s="72" t="s">
        <v>89</v>
      </c>
      <c r="V32" s="72" t="s">
        <v>89</v>
      </c>
      <c r="W32" s="72" t="s">
        <v>89</v>
      </c>
      <c r="X32" s="72" t="s">
        <v>89</v>
      </c>
      <c r="Y32" s="72" t="s">
        <v>89</v>
      </c>
      <c r="Z32" s="72" t="s">
        <v>89</v>
      </c>
      <c r="AA32" s="72" t="s">
        <v>89</v>
      </c>
      <c r="AB32" s="72" t="s">
        <v>89</v>
      </c>
      <c r="AC32" s="72" t="s">
        <v>89</v>
      </c>
    </row>
    <row r="33" spans="1:29" ht="11.45" customHeight="1" x14ac:dyDescent="0.25">
      <c r="A33" s="99" t="s">
        <v>37</v>
      </c>
      <c r="B33" s="99" t="s">
        <v>36</v>
      </c>
      <c r="C33" s="75">
        <v>44136</v>
      </c>
      <c r="D33" s="75">
        <v>44166</v>
      </c>
      <c r="E33" s="75">
        <v>44197</v>
      </c>
      <c r="F33" s="75">
        <v>44228</v>
      </c>
      <c r="G33" s="75">
        <v>44256</v>
      </c>
      <c r="H33" s="75">
        <v>44287</v>
      </c>
      <c r="I33" s="75">
        <v>44317</v>
      </c>
      <c r="J33" s="75">
        <v>44348</v>
      </c>
      <c r="K33" s="75">
        <v>44378</v>
      </c>
      <c r="L33" s="75">
        <v>44409</v>
      </c>
      <c r="M33" s="75">
        <v>44440</v>
      </c>
      <c r="N33" s="75">
        <v>44470</v>
      </c>
      <c r="O33" s="75">
        <v>44501</v>
      </c>
      <c r="P33" s="75">
        <v>44531</v>
      </c>
      <c r="Q33" s="75">
        <v>44562</v>
      </c>
      <c r="R33" s="75">
        <v>44593</v>
      </c>
      <c r="S33" s="75">
        <v>44621</v>
      </c>
      <c r="T33" s="75">
        <v>44652</v>
      </c>
      <c r="U33" s="75">
        <v>44682</v>
      </c>
      <c r="V33" s="75">
        <v>44713</v>
      </c>
      <c r="W33" s="75">
        <v>44743</v>
      </c>
      <c r="X33" s="75">
        <v>44774</v>
      </c>
      <c r="Y33" s="75">
        <v>44805</v>
      </c>
      <c r="Z33" s="75">
        <v>44835</v>
      </c>
      <c r="AA33" s="75">
        <v>44866</v>
      </c>
      <c r="AB33" s="75">
        <v>44896</v>
      </c>
      <c r="AC33" s="98">
        <f>AC2</f>
        <v>2022</v>
      </c>
    </row>
    <row r="34" spans="1:29" ht="11.45" customHeight="1" x14ac:dyDescent="0.25">
      <c r="A34" s="49" t="s">
        <v>3</v>
      </c>
      <c r="B34" s="49" t="s">
        <v>3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>
        <v>143670.01</v>
      </c>
      <c r="N34" s="93">
        <v>223973</v>
      </c>
      <c r="O34" s="93">
        <v>234150.01</v>
      </c>
      <c r="P34" s="93">
        <v>234150.01</v>
      </c>
      <c r="Q34" s="93">
        <v>230370.03000000003</v>
      </c>
      <c r="R34" s="93">
        <v>161350</v>
      </c>
      <c r="S34" s="93">
        <v>365850</v>
      </c>
      <c r="T34" s="93">
        <v>271300.07</v>
      </c>
      <c r="U34" s="93">
        <v>448600.02</v>
      </c>
      <c r="V34" s="93">
        <v>413351</v>
      </c>
      <c r="W34" s="93">
        <v>227920.01</v>
      </c>
      <c r="X34" s="93">
        <v>303250</v>
      </c>
      <c r="Y34" s="93">
        <v>292651</v>
      </c>
      <c r="Z34" s="93"/>
      <c r="AA34" s="93"/>
      <c r="AB34" s="93"/>
      <c r="AC34" s="91">
        <f t="shared" ref="AC34:AC56" si="8">IF(AC$2=2020,SUM(C34:D34),IF(AC$2=2021,SUM(E34:P34),IF(AC$2=2022,SUM(Q34:AB34))))</f>
        <v>2714642.13</v>
      </c>
    </row>
    <row r="35" spans="1:29" ht="11.45" customHeight="1" x14ac:dyDescent="0.25">
      <c r="A35" s="97" t="s">
        <v>2</v>
      </c>
      <c r="B35" s="97"/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143670.01</v>
      </c>
      <c r="N35" s="95">
        <v>223973</v>
      </c>
      <c r="O35" s="95">
        <v>234150.01</v>
      </c>
      <c r="P35" s="95">
        <v>234150.01</v>
      </c>
      <c r="Q35" s="95">
        <v>230370.03000000003</v>
      </c>
      <c r="R35" s="95">
        <v>161350</v>
      </c>
      <c r="S35" s="95">
        <v>365850</v>
      </c>
      <c r="T35" s="95">
        <v>271300.07</v>
      </c>
      <c r="U35" s="95">
        <v>448600.02</v>
      </c>
      <c r="V35" s="95">
        <v>413351</v>
      </c>
      <c r="W35" s="95">
        <v>227920.01</v>
      </c>
      <c r="X35" s="95">
        <v>303250</v>
      </c>
      <c r="Y35" s="95">
        <f t="shared" ref="Y35" si="9">Y34</f>
        <v>292651</v>
      </c>
      <c r="Z35" s="95"/>
      <c r="AA35" s="95"/>
      <c r="AB35" s="95"/>
      <c r="AC35" s="91">
        <f t="shared" si="8"/>
        <v>2714642.13</v>
      </c>
    </row>
    <row r="36" spans="1:29" ht="11.45" customHeight="1" x14ac:dyDescent="0.25">
      <c r="A36" s="49" t="s">
        <v>6</v>
      </c>
      <c r="B36" s="49" t="s">
        <v>21</v>
      </c>
      <c r="C36" s="92">
        <v>157553638.76999995</v>
      </c>
      <c r="D36" s="92">
        <v>171836778.95999998</v>
      </c>
      <c r="E36" s="92">
        <v>188287091.97000009</v>
      </c>
      <c r="F36" s="92">
        <v>196560506.34000015</v>
      </c>
      <c r="G36" s="92">
        <v>35373588.149999999</v>
      </c>
      <c r="H36" s="92">
        <v>33065160.579999991</v>
      </c>
      <c r="I36" s="92">
        <v>36469715.299999997</v>
      </c>
      <c r="J36" s="92">
        <v>118210051.66000013</v>
      </c>
      <c r="K36" s="92">
        <v>110662796.46000004</v>
      </c>
      <c r="L36" s="92">
        <v>43129526.23999998</v>
      </c>
      <c r="M36" s="92">
        <v>51664102.780000016</v>
      </c>
      <c r="N36" s="93">
        <v>127397260.87000012</v>
      </c>
      <c r="O36" s="93">
        <v>157974742.48000035</v>
      </c>
      <c r="P36" s="93">
        <v>147800026.32000035</v>
      </c>
      <c r="Q36" s="93">
        <v>157234897.89000034</v>
      </c>
      <c r="R36" s="93">
        <v>177502330.91000015</v>
      </c>
      <c r="S36" s="93">
        <v>131947201.53000012</v>
      </c>
      <c r="T36" s="93">
        <v>146863993.54000023</v>
      </c>
      <c r="U36" s="93">
        <v>129257778.05000015</v>
      </c>
      <c r="V36" s="93">
        <v>130065040.32000014</v>
      </c>
      <c r="W36" s="93">
        <v>129226865.32000014</v>
      </c>
      <c r="X36" s="93">
        <v>135017127.01000017</v>
      </c>
      <c r="Y36" s="93">
        <v>165987228.41000035</v>
      </c>
      <c r="Z36" s="93"/>
      <c r="AA36" s="93"/>
      <c r="AB36" s="93"/>
      <c r="AC36" s="91">
        <f t="shared" si="8"/>
        <v>1303102462.9800019</v>
      </c>
    </row>
    <row r="37" spans="1:29" ht="11.45" customHeight="1" x14ac:dyDescent="0.25">
      <c r="A37" s="49" t="s">
        <v>7</v>
      </c>
      <c r="B37" s="49" t="s">
        <v>22</v>
      </c>
      <c r="C37" s="92">
        <v>347347378.38</v>
      </c>
      <c r="D37" s="92">
        <v>344136186.17000026</v>
      </c>
      <c r="E37" s="92">
        <v>448589512.24000037</v>
      </c>
      <c r="F37" s="92">
        <v>472261401.65000021</v>
      </c>
      <c r="G37" s="92">
        <v>367581404.68999988</v>
      </c>
      <c r="H37" s="92">
        <v>347826756.69</v>
      </c>
      <c r="I37" s="92">
        <v>371754825.10000002</v>
      </c>
      <c r="J37" s="92">
        <v>309492998.24999982</v>
      </c>
      <c r="K37" s="92">
        <v>291666007.59000003</v>
      </c>
      <c r="L37" s="92">
        <v>249373617.51000011</v>
      </c>
      <c r="M37" s="92">
        <v>299987627.36999977</v>
      </c>
      <c r="N37" s="93">
        <v>409685179.34999967</v>
      </c>
      <c r="O37" s="93">
        <v>372414765.11000001</v>
      </c>
      <c r="P37" s="93">
        <v>373895466.10000002</v>
      </c>
      <c r="Q37" s="93">
        <v>402230208.69000012</v>
      </c>
      <c r="R37" s="93">
        <v>440740719.1499998</v>
      </c>
      <c r="S37" s="93">
        <v>330966893.70000023</v>
      </c>
      <c r="T37" s="93">
        <v>359004712.32000011</v>
      </c>
      <c r="U37" s="93">
        <v>364962040.46999997</v>
      </c>
      <c r="V37" s="93">
        <v>374833293.30000007</v>
      </c>
      <c r="W37" s="93">
        <v>427011899.33999991</v>
      </c>
      <c r="X37" s="93">
        <v>433547066.54999983</v>
      </c>
      <c r="Y37" s="93">
        <v>498835370.33999991</v>
      </c>
      <c r="Z37" s="93"/>
      <c r="AA37" s="93"/>
      <c r="AB37" s="93"/>
      <c r="AC37" s="91">
        <f t="shared" si="8"/>
        <v>3632132203.8599997</v>
      </c>
    </row>
    <row r="38" spans="1:29" ht="11.45" customHeight="1" x14ac:dyDescent="0.25">
      <c r="A38" s="49" t="s">
        <v>8</v>
      </c>
      <c r="B38" s="49" t="s">
        <v>23</v>
      </c>
      <c r="C38" s="92">
        <v>1459754654.7500002</v>
      </c>
      <c r="D38" s="92">
        <v>1306705069.6399996</v>
      </c>
      <c r="E38" s="92">
        <v>1226560787.8900001</v>
      </c>
      <c r="F38" s="92">
        <v>1223379746.5800004</v>
      </c>
      <c r="G38" s="92">
        <v>1720583016.27</v>
      </c>
      <c r="H38" s="92">
        <v>1415670055.2199998</v>
      </c>
      <c r="I38" s="92">
        <v>1134548806</v>
      </c>
      <c r="J38" s="92">
        <v>1551881711.8399999</v>
      </c>
      <c r="K38" s="92">
        <v>1434771829.4999998</v>
      </c>
      <c r="L38" s="92">
        <v>1757708764.9600005</v>
      </c>
      <c r="M38" s="92">
        <v>1309285367.8200002</v>
      </c>
      <c r="N38" s="93">
        <v>1196689978.3200002</v>
      </c>
      <c r="O38" s="93">
        <v>1160489731.0499997</v>
      </c>
      <c r="P38" s="93">
        <v>1160162231.0499997</v>
      </c>
      <c r="Q38" s="93">
        <v>1337696469.0200002</v>
      </c>
      <c r="R38" s="93">
        <v>1850736662.8499999</v>
      </c>
      <c r="S38" s="93">
        <v>1886437565.9399996</v>
      </c>
      <c r="T38" s="93">
        <v>1608723395.4400001</v>
      </c>
      <c r="U38" s="93">
        <v>1230192232</v>
      </c>
      <c r="V38" s="93">
        <v>1470339121.8100002</v>
      </c>
      <c r="W38" s="93">
        <v>1449493730.4899998</v>
      </c>
      <c r="X38" s="93">
        <v>2118796521.5400002</v>
      </c>
      <c r="Y38" s="93">
        <v>2325031143.9800005</v>
      </c>
      <c r="Z38" s="93"/>
      <c r="AA38" s="93"/>
      <c r="AB38" s="93"/>
      <c r="AC38" s="91">
        <f t="shared" si="8"/>
        <v>15277446843.07</v>
      </c>
    </row>
    <row r="39" spans="1:29" ht="11.45" customHeight="1" x14ac:dyDescent="0.25">
      <c r="A39" s="97" t="s">
        <v>2</v>
      </c>
      <c r="B39" s="97"/>
      <c r="C39" s="96">
        <v>1964655671.9000001</v>
      </c>
      <c r="D39" s="96">
        <v>1822678034.77</v>
      </c>
      <c r="E39" s="96">
        <v>1863437392.1000006</v>
      </c>
      <c r="F39" s="96">
        <v>1892201654.5700006</v>
      </c>
      <c r="G39" s="96">
        <v>2123538009.1099999</v>
      </c>
      <c r="H39" s="96">
        <v>1796561972.4899998</v>
      </c>
      <c r="I39" s="96">
        <v>1542773346.4000001</v>
      </c>
      <c r="J39" s="96">
        <v>1979584761.75</v>
      </c>
      <c r="K39" s="96">
        <v>1837100633.5499997</v>
      </c>
      <c r="L39" s="96">
        <v>2050211908.7100005</v>
      </c>
      <c r="M39" s="96">
        <v>1660937097.97</v>
      </c>
      <c r="N39" s="91">
        <v>1733772418.54</v>
      </c>
      <c r="O39" s="91">
        <v>1690879238.6400001</v>
      </c>
      <c r="P39" s="91">
        <v>1681857723.47</v>
      </c>
      <c r="Q39" s="91">
        <v>1897161575.6000006</v>
      </c>
      <c r="R39" s="91">
        <v>2468979712.9099998</v>
      </c>
      <c r="S39" s="91">
        <v>2349351661.1700001</v>
      </c>
      <c r="T39" s="91">
        <v>2114592101.3000004</v>
      </c>
      <c r="U39" s="91">
        <v>1724412050.52</v>
      </c>
      <c r="V39" s="91">
        <v>1975237455.4300003</v>
      </c>
      <c r="W39" s="91">
        <v>2005732495.1499999</v>
      </c>
      <c r="X39" s="91">
        <v>2687360715.1000004</v>
      </c>
      <c r="Y39" s="91">
        <f t="shared" ref="Y39" si="10">SUM(Y36:Y38)</f>
        <v>2989853742.7300005</v>
      </c>
      <c r="Z39" s="91"/>
      <c r="AA39" s="91"/>
      <c r="AB39" s="91"/>
      <c r="AC39" s="91">
        <f t="shared" si="8"/>
        <v>20212681509.91</v>
      </c>
    </row>
    <row r="40" spans="1:29" ht="11.45" customHeight="1" x14ac:dyDescent="0.25">
      <c r="A40" s="49" t="s">
        <v>9</v>
      </c>
      <c r="B40" s="49" t="s">
        <v>24</v>
      </c>
      <c r="C40" s="92">
        <v>243223815.58000028</v>
      </c>
      <c r="D40" s="92">
        <v>234675740.40000015</v>
      </c>
      <c r="E40" s="92">
        <v>252783426.86000007</v>
      </c>
      <c r="F40" s="92">
        <v>266054356.14000034</v>
      </c>
      <c r="G40" s="92">
        <v>244193875.1400004</v>
      </c>
      <c r="H40" s="92">
        <v>268389266.75000063</v>
      </c>
      <c r="I40" s="92">
        <v>268017866.05000052</v>
      </c>
      <c r="J40" s="92">
        <v>249166203.93000025</v>
      </c>
      <c r="K40" s="92">
        <v>227428867.56000033</v>
      </c>
      <c r="L40" s="92">
        <v>297431659.65000057</v>
      </c>
      <c r="M40" s="92">
        <v>329114233.41000056</v>
      </c>
      <c r="N40" s="93">
        <v>257115137.40000027</v>
      </c>
      <c r="O40" s="93">
        <v>269088756.44000053</v>
      </c>
      <c r="P40" s="93">
        <v>264243822.57000032</v>
      </c>
      <c r="Q40" s="93">
        <v>278423665.38000047</v>
      </c>
      <c r="R40" s="93">
        <v>280973034.29000056</v>
      </c>
      <c r="S40" s="93">
        <v>271836398.25000042</v>
      </c>
      <c r="T40" s="93">
        <v>272877471.60000038</v>
      </c>
      <c r="U40" s="93">
        <v>270440056.86000037</v>
      </c>
      <c r="V40" s="93">
        <v>302328999.35000014</v>
      </c>
      <c r="W40" s="93">
        <v>282642486.7500003</v>
      </c>
      <c r="X40" s="93">
        <v>296898708.61000031</v>
      </c>
      <c r="Y40" s="93">
        <v>327210021.25000024</v>
      </c>
      <c r="Z40" s="93"/>
      <c r="AA40" s="93"/>
      <c r="AB40" s="93"/>
      <c r="AC40" s="91">
        <f t="shared" si="8"/>
        <v>2583630842.340003</v>
      </c>
    </row>
    <row r="41" spans="1:29" ht="11.45" customHeight="1" x14ac:dyDescent="0.25">
      <c r="A41" s="49" t="s">
        <v>10</v>
      </c>
      <c r="B41" s="49" t="s">
        <v>25</v>
      </c>
      <c r="C41" s="92">
        <v>302120706.84000003</v>
      </c>
      <c r="D41" s="92">
        <v>239995898.33000001</v>
      </c>
      <c r="E41" s="92">
        <v>307505013.35999995</v>
      </c>
      <c r="F41" s="92">
        <v>272193650.97999996</v>
      </c>
      <c r="G41" s="92">
        <v>387984249.86000013</v>
      </c>
      <c r="H41" s="92">
        <v>378724101.03000009</v>
      </c>
      <c r="I41" s="92">
        <v>372147106.37000006</v>
      </c>
      <c r="J41" s="92">
        <v>347321209.87999982</v>
      </c>
      <c r="K41" s="92">
        <v>374553563.19000006</v>
      </c>
      <c r="L41" s="92">
        <v>346964710.59000009</v>
      </c>
      <c r="M41" s="92">
        <v>381135233.31999993</v>
      </c>
      <c r="N41" s="93">
        <v>437235481.83999979</v>
      </c>
      <c r="O41" s="93">
        <v>423878286.86000013</v>
      </c>
      <c r="P41" s="93">
        <v>424673486.85000014</v>
      </c>
      <c r="Q41" s="93">
        <v>505789221.09999985</v>
      </c>
      <c r="R41" s="93">
        <v>392002149.9200002</v>
      </c>
      <c r="S41" s="93">
        <v>399079126.88000017</v>
      </c>
      <c r="T41" s="93">
        <v>391363421.72999996</v>
      </c>
      <c r="U41" s="93">
        <v>330718927.66000003</v>
      </c>
      <c r="V41" s="93">
        <v>313567229.11000001</v>
      </c>
      <c r="W41" s="93">
        <v>349003768.24000007</v>
      </c>
      <c r="X41" s="93">
        <v>386759775.22000015</v>
      </c>
      <c r="Y41" s="93">
        <v>379234468.42999971</v>
      </c>
      <c r="Z41" s="93"/>
      <c r="AA41" s="93"/>
      <c r="AB41" s="93"/>
      <c r="AC41" s="91">
        <f t="shared" si="8"/>
        <v>3447518088.2900004</v>
      </c>
    </row>
    <row r="42" spans="1:29" ht="11.45" customHeight="1" x14ac:dyDescent="0.25">
      <c r="A42" s="49" t="s">
        <v>11</v>
      </c>
      <c r="B42" s="49" t="s">
        <v>26</v>
      </c>
      <c r="C42" s="92">
        <v>85796542.929999992</v>
      </c>
      <c r="D42" s="92">
        <v>57844895.289999999</v>
      </c>
      <c r="E42" s="92">
        <v>89548525.599999994</v>
      </c>
      <c r="F42" s="92">
        <v>76752378.069999993</v>
      </c>
      <c r="G42" s="92">
        <v>209544164.35999998</v>
      </c>
      <c r="H42" s="92">
        <v>178905319.45999995</v>
      </c>
      <c r="I42" s="92">
        <v>186137352.99000004</v>
      </c>
      <c r="J42" s="92">
        <v>184561379.95000002</v>
      </c>
      <c r="K42" s="92">
        <v>170816658.42000002</v>
      </c>
      <c r="L42" s="92">
        <v>176812042.45000002</v>
      </c>
      <c r="M42" s="92">
        <v>187274209.77000001</v>
      </c>
      <c r="N42" s="93">
        <v>206377512.74000001</v>
      </c>
      <c r="O42" s="93">
        <v>223083695.93000001</v>
      </c>
      <c r="P42" s="93">
        <v>223083695.93000001</v>
      </c>
      <c r="Q42" s="93">
        <v>225759785.72999996</v>
      </c>
      <c r="R42" s="93">
        <v>183722968.07999998</v>
      </c>
      <c r="S42" s="93">
        <v>205403161.31999996</v>
      </c>
      <c r="T42" s="93">
        <v>146016224.06000003</v>
      </c>
      <c r="U42" s="93">
        <v>189281448.78000006</v>
      </c>
      <c r="V42" s="93">
        <v>150950338.70000002</v>
      </c>
      <c r="W42" s="93">
        <v>204004656.71000004</v>
      </c>
      <c r="X42" s="93">
        <v>211000062.03999996</v>
      </c>
      <c r="Y42" s="93">
        <v>211772702.15000001</v>
      </c>
      <c r="Z42" s="93"/>
      <c r="AA42" s="93"/>
      <c r="AB42" s="93"/>
      <c r="AC42" s="91">
        <f t="shared" si="8"/>
        <v>1727911347.5700002</v>
      </c>
    </row>
    <row r="43" spans="1:29" ht="11.45" customHeight="1" x14ac:dyDescent="0.25">
      <c r="A43" s="97" t="s">
        <v>2</v>
      </c>
      <c r="B43" s="97"/>
      <c r="C43" s="96">
        <v>631141065.35000026</v>
      </c>
      <c r="D43" s="96">
        <v>532516534.02000016</v>
      </c>
      <c r="E43" s="96">
        <v>649836965.82000005</v>
      </c>
      <c r="F43" s="96">
        <v>615000385.1900003</v>
      </c>
      <c r="G43" s="96">
        <v>841722289.36000049</v>
      </c>
      <c r="H43" s="96">
        <v>826018687.24000061</v>
      </c>
      <c r="I43" s="96">
        <v>826302325.41000056</v>
      </c>
      <c r="J43" s="96">
        <v>781048793.76000011</v>
      </c>
      <c r="K43" s="96">
        <v>772799089.17000031</v>
      </c>
      <c r="L43" s="96">
        <v>821208412.69000077</v>
      </c>
      <c r="M43" s="96">
        <v>897523676.50000048</v>
      </c>
      <c r="N43" s="91">
        <v>900728131.98000002</v>
      </c>
      <c r="O43" s="91">
        <v>916050739.23000073</v>
      </c>
      <c r="P43" s="91">
        <v>912001005.35000038</v>
      </c>
      <c r="Q43" s="91">
        <v>1009972672.2100003</v>
      </c>
      <c r="R43" s="91">
        <v>856698152.29000068</v>
      </c>
      <c r="S43" s="91">
        <v>876318686.45000052</v>
      </c>
      <c r="T43" s="91">
        <v>810257117.39000046</v>
      </c>
      <c r="U43" s="91">
        <v>790440433.30000055</v>
      </c>
      <c r="V43" s="91">
        <v>766846567.16000021</v>
      </c>
      <c r="W43" s="91">
        <v>835650911.70000041</v>
      </c>
      <c r="X43" s="91">
        <v>894658545.87000036</v>
      </c>
      <c r="Y43" s="91">
        <f t="shared" ref="Y43" si="11">SUM(Y40:Y42)</f>
        <v>918217191.82999992</v>
      </c>
      <c r="Z43" s="91"/>
      <c r="AA43" s="91"/>
      <c r="AB43" s="91"/>
      <c r="AC43" s="91">
        <f t="shared" si="8"/>
        <v>7759060278.2000027</v>
      </c>
    </row>
    <row r="44" spans="1:29" ht="11.45" customHeight="1" x14ac:dyDescent="0.25">
      <c r="A44" s="49" t="s">
        <v>12</v>
      </c>
      <c r="B44" s="49" t="s">
        <v>27</v>
      </c>
      <c r="C44" s="92">
        <v>573428945.19999921</v>
      </c>
      <c r="D44" s="92">
        <v>574985753.3599999</v>
      </c>
      <c r="E44" s="92">
        <v>572976120.92999983</v>
      </c>
      <c r="F44" s="92">
        <v>622630308.54999709</v>
      </c>
      <c r="G44" s="92">
        <v>498669551.76000011</v>
      </c>
      <c r="H44" s="92">
        <v>505920066.58999962</v>
      </c>
      <c r="I44" s="92">
        <v>538609118.52999926</v>
      </c>
      <c r="J44" s="92">
        <v>676794113.89999866</v>
      </c>
      <c r="K44" s="92">
        <v>638371647.86999834</v>
      </c>
      <c r="L44" s="92">
        <v>582650293.88999951</v>
      </c>
      <c r="M44" s="92">
        <v>713172892.71999383</v>
      </c>
      <c r="N44" s="93">
        <v>781972331.9299984</v>
      </c>
      <c r="O44" s="93">
        <v>783537865.3899982</v>
      </c>
      <c r="P44" s="93">
        <v>749283025.89999878</v>
      </c>
      <c r="Q44" s="93">
        <v>764450689.6099956</v>
      </c>
      <c r="R44" s="93">
        <v>754112053.91999722</v>
      </c>
      <c r="S44" s="93">
        <v>697991893.18999887</v>
      </c>
      <c r="T44" s="93">
        <v>713795975.02999806</v>
      </c>
      <c r="U44" s="93">
        <v>731528052.13999796</v>
      </c>
      <c r="V44" s="93">
        <v>795720954.38999748</v>
      </c>
      <c r="W44" s="93">
        <v>756669129.48999977</v>
      </c>
      <c r="X44" s="93">
        <v>799834568.85999763</v>
      </c>
      <c r="Y44" s="93">
        <v>873099367.65999627</v>
      </c>
      <c r="Z44" s="93"/>
      <c r="AA44" s="93"/>
      <c r="AB44" s="93"/>
      <c r="AC44" s="91">
        <f t="shared" si="8"/>
        <v>6887202684.289979</v>
      </c>
    </row>
    <row r="45" spans="1:29" ht="11.45" customHeight="1" x14ac:dyDescent="0.25">
      <c r="A45" s="49" t="s">
        <v>13</v>
      </c>
      <c r="B45" s="49" t="s">
        <v>28</v>
      </c>
      <c r="C45" s="92">
        <v>168622095.06000003</v>
      </c>
      <c r="D45" s="92">
        <v>158798098.19999996</v>
      </c>
      <c r="E45" s="92">
        <v>120810734.03000002</v>
      </c>
      <c r="F45" s="92">
        <v>127797831.57999997</v>
      </c>
      <c r="G45" s="92">
        <v>99717114.989999965</v>
      </c>
      <c r="H45" s="92">
        <v>94843175.120000005</v>
      </c>
      <c r="I45" s="92">
        <v>108762680.86000001</v>
      </c>
      <c r="J45" s="92">
        <v>97457251.399999991</v>
      </c>
      <c r="K45" s="92">
        <v>99294791.120000035</v>
      </c>
      <c r="L45" s="92">
        <v>122476604.19000001</v>
      </c>
      <c r="M45" s="92">
        <v>116964070.23999998</v>
      </c>
      <c r="N45" s="93">
        <v>117971504.19</v>
      </c>
      <c r="O45" s="93">
        <v>107291731.96000004</v>
      </c>
      <c r="P45" s="93">
        <v>107524432.01000004</v>
      </c>
      <c r="Q45" s="93">
        <v>131790532.19999994</v>
      </c>
      <c r="R45" s="93">
        <v>112770980.33999999</v>
      </c>
      <c r="S45" s="93">
        <v>120354099.61999997</v>
      </c>
      <c r="T45" s="93">
        <v>103707850.98000002</v>
      </c>
      <c r="U45" s="93">
        <v>117000409.48999996</v>
      </c>
      <c r="V45" s="93">
        <v>119885121.50000003</v>
      </c>
      <c r="W45" s="93">
        <v>128668869.31999993</v>
      </c>
      <c r="X45" s="93">
        <v>127239871.83999997</v>
      </c>
      <c r="Y45" s="93">
        <v>140701478.76000002</v>
      </c>
      <c r="Z45" s="93"/>
      <c r="AA45" s="93"/>
      <c r="AB45" s="93"/>
      <c r="AC45" s="91">
        <f t="shared" si="8"/>
        <v>1102119214.0499997</v>
      </c>
    </row>
    <row r="46" spans="1:29" ht="11.45" customHeight="1" x14ac:dyDescent="0.25">
      <c r="A46" s="49" t="s">
        <v>14</v>
      </c>
      <c r="B46" s="49" t="s">
        <v>29</v>
      </c>
      <c r="C46" s="92">
        <v>75370681.769999996</v>
      </c>
      <c r="D46" s="92">
        <v>47612048.350000001</v>
      </c>
      <c r="E46" s="92">
        <v>34365327.089999996</v>
      </c>
      <c r="F46" s="92">
        <v>44212586.840000018</v>
      </c>
      <c r="G46" s="92">
        <v>38278986.369999997</v>
      </c>
      <c r="H46" s="92">
        <v>31031687.890000001</v>
      </c>
      <c r="I46" s="92">
        <v>48094263.759999998</v>
      </c>
      <c r="J46" s="92">
        <v>32309860.399999999</v>
      </c>
      <c r="K46" s="92">
        <v>49154123.069999993</v>
      </c>
      <c r="L46" s="92">
        <v>32845712.400000002</v>
      </c>
      <c r="M46" s="92">
        <v>35628863.969999999</v>
      </c>
      <c r="N46" s="93">
        <v>36421151.780000009</v>
      </c>
      <c r="O46" s="93">
        <v>21673707.190000001</v>
      </c>
      <c r="P46" s="93">
        <v>21308507.190000001</v>
      </c>
      <c r="Q46" s="93">
        <v>27834282.869999997</v>
      </c>
      <c r="R46" s="93">
        <v>22018817.349999994</v>
      </c>
      <c r="S46" s="93">
        <v>21331218.93</v>
      </c>
      <c r="T46" s="93">
        <v>29657753.84</v>
      </c>
      <c r="U46" s="93">
        <v>27964970.139999997</v>
      </c>
      <c r="V46" s="93">
        <v>60955541.060000002</v>
      </c>
      <c r="W46" s="93">
        <v>57186652.220000014</v>
      </c>
      <c r="X46" s="93">
        <v>39456679.319999993</v>
      </c>
      <c r="Y46" s="93">
        <v>44605386.060000002</v>
      </c>
      <c r="Z46" s="93"/>
      <c r="AA46" s="93"/>
      <c r="AB46" s="93"/>
      <c r="AC46" s="91">
        <f t="shared" si="8"/>
        <v>331011301.79000002</v>
      </c>
    </row>
    <row r="47" spans="1:29" ht="11.45" customHeight="1" x14ac:dyDescent="0.25">
      <c r="A47" s="97" t="s">
        <v>2</v>
      </c>
      <c r="B47" s="97"/>
      <c r="C47" s="96">
        <v>817421722.02999926</v>
      </c>
      <c r="D47" s="96">
        <v>781395899.90999985</v>
      </c>
      <c r="E47" s="96">
        <v>728152182.04999983</v>
      </c>
      <c r="F47" s="96">
        <v>794640726.96999705</v>
      </c>
      <c r="G47" s="96">
        <v>636665653.12000012</v>
      </c>
      <c r="H47" s="96">
        <v>631794929.59999955</v>
      </c>
      <c r="I47" s="96">
        <v>695466063.14999926</v>
      </c>
      <c r="J47" s="96">
        <v>806561225.69999862</v>
      </c>
      <c r="K47" s="96">
        <v>786820562.05999827</v>
      </c>
      <c r="L47" s="96">
        <v>737972610.47999954</v>
      </c>
      <c r="M47" s="96">
        <v>865765826.92999387</v>
      </c>
      <c r="N47" s="91">
        <v>936364987.89999843</v>
      </c>
      <c r="O47" s="91">
        <v>912503304.53999829</v>
      </c>
      <c r="P47" s="91">
        <v>878115965.09999883</v>
      </c>
      <c r="Q47" s="91">
        <v>924075504.67999554</v>
      </c>
      <c r="R47" s="91">
        <v>888901851.60999727</v>
      </c>
      <c r="S47" s="91">
        <v>839677211.73999882</v>
      </c>
      <c r="T47" s="91">
        <v>847161579.84999812</v>
      </c>
      <c r="U47" s="91">
        <v>876493431.76999795</v>
      </c>
      <c r="V47" s="91">
        <v>976561616.94999743</v>
      </c>
      <c r="W47" s="91">
        <v>942524651.02999973</v>
      </c>
      <c r="X47" s="91">
        <v>966531120.0199976</v>
      </c>
      <c r="Y47" s="91">
        <f t="shared" ref="Y47" si="12">SUM(Y44:Y46)</f>
        <v>1058406232.4799962</v>
      </c>
      <c r="Z47" s="91"/>
      <c r="AA47" s="91"/>
      <c r="AB47" s="91"/>
      <c r="AC47" s="91">
        <f t="shared" si="8"/>
        <v>8320333200.1299782</v>
      </c>
    </row>
    <row r="48" spans="1:29" ht="11.45" customHeight="1" x14ac:dyDescent="0.25">
      <c r="A48" s="49" t="s">
        <v>15</v>
      </c>
      <c r="B48" s="49" t="s">
        <v>30</v>
      </c>
      <c r="C48" s="92">
        <v>429079489.78999978</v>
      </c>
      <c r="D48" s="92">
        <v>402967050.43999958</v>
      </c>
      <c r="E48" s="92">
        <v>413381440.64999956</v>
      </c>
      <c r="F48" s="92">
        <v>428869174.62</v>
      </c>
      <c r="G48" s="92">
        <v>378271760.13999975</v>
      </c>
      <c r="H48" s="92">
        <v>373463632.67000008</v>
      </c>
      <c r="I48" s="92">
        <v>378939986.90999943</v>
      </c>
      <c r="J48" s="92">
        <v>377201780.85999924</v>
      </c>
      <c r="K48" s="92">
        <v>383224190.21999955</v>
      </c>
      <c r="L48" s="92">
        <v>412551629.3499999</v>
      </c>
      <c r="M48" s="92">
        <v>562245090.25999725</v>
      </c>
      <c r="N48" s="93">
        <v>550914316.68999887</v>
      </c>
      <c r="O48" s="93">
        <v>559168470.89999938</v>
      </c>
      <c r="P48" s="93">
        <v>552704637.9599992</v>
      </c>
      <c r="Q48" s="93">
        <v>542850705.10999942</v>
      </c>
      <c r="R48" s="93">
        <v>520611239.50999933</v>
      </c>
      <c r="S48" s="93">
        <v>537813081.21999288</v>
      </c>
      <c r="T48" s="93">
        <v>530764403.78999972</v>
      </c>
      <c r="U48" s="93">
        <v>541704996.40999913</v>
      </c>
      <c r="V48" s="93">
        <v>609644432.01999891</v>
      </c>
      <c r="W48" s="93">
        <v>597040611.51999879</v>
      </c>
      <c r="X48" s="93">
        <v>596962665.16999853</v>
      </c>
      <c r="Y48" s="93">
        <v>658191253.83999896</v>
      </c>
      <c r="Z48" s="93"/>
      <c r="AA48" s="93"/>
      <c r="AB48" s="93"/>
      <c r="AC48" s="91">
        <f t="shared" si="8"/>
        <v>5135583388.5899858</v>
      </c>
    </row>
    <row r="49" spans="1:29" ht="11.45" customHeight="1" x14ac:dyDescent="0.25">
      <c r="A49" s="49" t="s">
        <v>16</v>
      </c>
      <c r="B49" s="49" t="s">
        <v>31</v>
      </c>
      <c r="C49" s="92">
        <v>68818405.370000005</v>
      </c>
      <c r="D49" s="92">
        <v>59788900.150000006</v>
      </c>
      <c r="E49" s="92">
        <v>61264786.520000011</v>
      </c>
      <c r="F49" s="92">
        <v>55711432.920000017</v>
      </c>
      <c r="G49" s="92">
        <v>61982283.559999995</v>
      </c>
      <c r="H49" s="92">
        <v>53757155.730000019</v>
      </c>
      <c r="I49" s="92">
        <v>65545616.539999992</v>
      </c>
      <c r="J49" s="92">
        <v>54281956.959999993</v>
      </c>
      <c r="K49" s="92">
        <v>72170887.780000001</v>
      </c>
      <c r="L49" s="92">
        <v>83161945.659999982</v>
      </c>
      <c r="M49" s="92">
        <v>64846785.329999991</v>
      </c>
      <c r="N49" s="93">
        <v>93042082.700000018</v>
      </c>
      <c r="O49" s="93">
        <v>67584224.480000004</v>
      </c>
      <c r="P49" s="93">
        <v>67665624.49000001</v>
      </c>
      <c r="Q49" s="93">
        <v>71716016.469999999</v>
      </c>
      <c r="R49" s="93">
        <v>60873032.519999996</v>
      </c>
      <c r="S49" s="93">
        <v>81752721.020000041</v>
      </c>
      <c r="T49" s="93">
        <v>67489920.780000001</v>
      </c>
      <c r="U49" s="93">
        <v>75296398.990000024</v>
      </c>
      <c r="V49" s="93">
        <v>68577795.370000035</v>
      </c>
      <c r="W49" s="93">
        <v>71495890.080000013</v>
      </c>
      <c r="X49" s="93">
        <v>77224245.960000023</v>
      </c>
      <c r="Y49" s="93">
        <v>68359186.519999981</v>
      </c>
      <c r="Z49" s="93"/>
      <c r="AA49" s="93"/>
      <c r="AB49" s="93"/>
      <c r="AC49" s="91">
        <f t="shared" si="8"/>
        <v>642785207.71000016</v>
      </c>
    </row>
    <row r="50" spans="1:29" ht="11.45" customHeight="1" x14ac:dyDescent="0.25">
      <c r="A50" s="49" t="s">
        <v>17</v>
      </c>
      <c r="B50" s="49" t="s">
        <v>32</v>
      </c>
      <c r="C50" s="92">
        <v>7666227.7599999988</v>
      </c>
      <c r="D50" s="92">
        <v>4486015.03</v>
      </c>
      <c r="E50" s="92">
        <v>4424396.43</v>
      </c>
      <c r="F50" s="92">
        <v>5552170.4300000006</v>
      </c>
      <c r="G50" s="92">
        <v>4778969.24</v>
      </c>
      <c r="H50" s="92">
        <v>4579068.09</v>
      </c>
      <c r="I50" s="92">
        <v>16549697.91</v>
      </c>
      <c r="J50" s="92">
        <v>3633986.4100000006</v>
      </c>
      <c r="K50" s="92">
        <v>4429200.08</v>
      </c>
      <c r="L50" s="92">
        <v>4954306.05</v>
      </c>
      <c r="M50" s="92">
        <v>48844879.93</v>
      </c>
      <c r="N50" s="93">
        <v>12482341.24</v>
      </c>
      <c r="O50" s="93">
        <v>41260907.019999996</v>
      </c>
      <c r="P50" s="93">
        <v>41266407.019999996</v>
      </c>
      <c r="Q50" s="93">
        <v>6633954.1000000006</v>
      </c>
      <c r="R50" s="93">
        <v>12261481.08</v>
      </c>
      <c r="S50" s="93">
        <v>5404653.8300000001</v>
      </c>
      <c r="T50" s="93">
        <v>407567777.64999992</v>
      </c>
      <c r="U50" s="93">
        <v>17236744.200000003</v>
      </c>
      <c r="V50" s="93">
        <v>15113320.48</v>
      </c>
      <c r="W50" s="93">
        <v>13922965.890000001</v>
      </c>
      <c r="X50" s="93">
        <v>11316285.67</v>
      </c>
      <c r="Y50" s="93">
        <v>16101352.440000001</v>
      </c>
      <c r="Z50" s="93"/>
      <c r="AA50" s="93"/>
      <c r="AB50" s="93"/>
      <c r="AC50" s="91">
        <f t="shared" si="8"/>
        <v>505558535.33999991</v>
      </c>
    </row>
    <row r="51" spans="1:29" ht="11.45" customHeight="1" x14ac:dyDescent="0.25">
      <c r="A51" s="97" t="s">
        <v>2</v>
      </c>
      <c r="B51" s="97"/>
      <c r="C51" s="96">
        <v>505564122.91999978</v>
      </c>
      <c r="D51" s="96">
        <v>467241965.61999953</v>
      </c>
      <c r="E51" s="96">
        <v>479070623.59999961</v>
      </c>
      <c r="F51" s="96">
        <v>490132777.97000003</v>
      </c>
      <c r="G51" s="96">
        <v>445033012.93999976</v>
      </c>
      <c r="H51" s="96">
        <v>431799856.49000007</v>
      </c>
      <c r="I51" s="96">
        <v>461035301.35999948</v>
      </c>
      <c r="J51" s="96">
        <v>435117724.22999924</v>
      </c>
      <c r="K51" s="96">
        <v>459824278.07999951</v>
      </c>
      <c r="L51" s="96">
        <v>500667881.05999988</v>
      </c>
      <c r="M51" s="96">
        <v>675936755.51999724</v>
      </c>
      <c r="N51" s="91">
        <v>656438740.62999892</v>
      </c>
      <c r="O51" s="91">
        <v>668013602.39999938</v>
      </c>
      <c r="P51" s="91">
        <v>661636669.46999919</v>
      </c>
      <c r="Q51" s="91">
        <v>621200675.67999947</v>
      </c>
      <c r="R51" s="91">
        <v>593745753.10999942</v>
      </c>
      <c r="S51" s="91">
        <v>624970456.0699929</v>
      </c>
      <c r="T51" s="91">
        <v>1005822102.2199996</v>
      </c>
      <c r="U51" s="91">
        <v>634238139.59999919</v>
      </c>
      <c r="V51" s="91">
        <v>693335547.86999893</v>
      </c>
      <c r="W51" s="91">
        <v>682459467.48999882</v>
      </c>
      <c r="X51" s="91">
        <v>685503196.79999852</v>
      </c>
      <c r="Y51" s="91">
        <f t="shared" ref="Y51" si="13">SUM(Y48:Y50)</f>
        <v>742651792.799999</v>
      </c>
      <c r="Z51" s="91"/>
      <c r="AA51" s="91"/>
      <c r="AB51" s="91"/>
      <c r="AC51" s="91">
        <f t="shared" si="8"/>
        <v>6283927131.639986</v>
      </c>
    </row>
    <row r="52" spans="1:29" ht="11.45" customHeight="1" x14ac:dyDescent="0.25">
      <c r="A52" s="49" t="s">
        <v>18</v>
      </c>
      <c r="B52" s="49" t="s">
        <v>33</v>
      </c>
      <c r="C52" s="92">
        <v>666633117.8099978</v>
      </c>
      <c r="D52" s="92">
        <v>592060903.82999802</v>
      </c>
      <c r="E52" s="92">
        <v>656486027.53549755</v>
      </c>
      <c r="F52" s="92">
        <v>713084912.39999795</v>
      </c>
      <c r="G52" s="92">
        <v>795804496.99899864</v>
      </c>
      <c r="H52" s="92">
        <v>809541081.10999763</v>
      </c>
      <c r="I52" s="92">
        <v>871700111.4299953</v>
      </c>
      <c r="J52" s="92">
        <v>914520072.7399981</v>
      </c>
      <c r="K52" s="92">
        <v>884410016.92000175</v>
      </c>
      <c r="L52" s="92">
        <v>907497336.83999825</v>
      </c>
      <c r="M52" s="92">
        <v>751276499.71999884</v>
      </c>
      <c r="N52" s="93">
        <v>870312021.27999902</v>
      </c>
      <c r="O52" s="93">
        <v>906614369.29999912</v>
      </c>
      <c r="P52" s="93">
        <v>874421811.91999888</v>
      </c>
      <c r="Q52" s="93">
        <v>877141555.53999567</v>
      </c>
      <c r="R52" s="93">
        <v>839391546.44999838</v>
      </c>
      <c r="S52" s="93">
        <v>818055892.33999836</v>
      </c>
      <c r="T52" s="93">
        <v>831172789.24999797</v>
      </c>
      <c r="U52" s="93">
        <v>848061864.44999814</v>
      </c>
      <c r="V52" s="93">
        <v>954672051.5899967</v>
      </c>
      <c r="W52" s="93">
        <v>932231836.83999825</v>
      </c>
      <c r="X52" s="93">
        <v>939265980.12999654</v>
      </c>
      <c r="Y52" s="93">
        <v>1020844016.2999977</v>
      </c>
      <c r="Z52" s="93"/>
      <c r="AA52" s="93"/>
      <c r="AB52" s="93"/>
      <c r="AC52" s="91">
        <f t="shared" si="8"/>
        <v>8060837532.8899765</v>
      </c>
    </row>
    <row r="53" spans="1:29" ht="11.45" customHeight="1" x14ac:dyDescent="0.25">
      <c r="A53" s="49" t="s">
        <v>19</v>
      </c>
      <c r="B53" s="49" t="s">
        <v>34</v>
      </c>
      <c r="C53" s="92">
        <v>56420610.910000004</v>
      </c>
      <c r="D53" s="92">
        <v>51298058.529999994</v>
      </c>
      <c r="E53" s="92">
        <v>52410439.989999987</v>
      </c>
      <c r="F53" s="92">
        <v>56293513.720000006</v>
      </c>
      <c r="G53" s="92">
        <v>69596349.309999987</v>
      </c>
      <c r="H53" s="92">
        <v>68545572.880000025</v>
      </c>
      <c r="I53" s="92">
        <v>73727962.659999982</v>
      </c>
      <c r="J53" s="92">
        <v>75587215.10999997</v>
      </c>
      <c r="K53" s="92">
        <v>88345184.650000036</v>
      </c>
      <c r="L53" s="92">
        <v>99046418.190000027</v>
      </c>
      <c r="M53" s="92">
        <v>67315108.429999992</v>
      </c>
      <c r="N53" s="93">
        <v>97787973.770000011</v>
      </c>
      <c r="O53" s="93">
        <v>72317999.890000001</v>
      </c>
      <c r="P53" s="93">
        <v>71282989.879999995</v>
      </c>
      <c r="Q53" s="93">
        <v>77431109.379999995</v>
      </c>
      <c r="R53" s="93">
        <v>58020976.670000009</v>
      </c>
      <c r="S53" s="93">
        <v>58430664.11999999</v>
      </c>
      <c r="T53" s="93">
        <v>58846506.600000031</v>
      </c>
      <c r="U53" s="93">
        <v>58544951.680000015</v>
      </c>
      <c r="V53" s="93">
        <v>61268624.109999992</v>
      </c>
      <c r="W53" s="93">
        <v>65062438.070000015</v>
      </c>
      <c r="X53" s="93">
        <v>74769446.189999998</v>
      </c>
      <c r="Y53" s="93">
        <v>67043144.850000009</v>
      </c>
      <c r="Z53" s="93"/>
      <c r="AA53" s="93"/>
      <c r="AB53" s="93"/>
      <c r="AC53" s="91">
        <f t="shared" si="8"/>
        <v>579417861.67000008</v>
      </c>
    </row>
    <row r="54" spans="1:29" ht="11.45" customHeight="1" x14ac:dyDescent="0.25">
      <c r="A54" s="49" t="s">
        <v>20</v>
      </c>
      <c r="B54" s="49" t="s">
        <v>35</v>
      </c>
      <c r="C54" s="92">
        <v>7008962.9800000004</v>
      </c>
      <c r="D54" s="92">
        <v>2397632.1100000003</v>
      </c>
      <c r="E54" s="92">
        <v>3956195.24</v>
      </c>
      <c r="F54" s="92">
        <v>2850897.81</v>
      </c>
      <c r="G54" s="92">
        <v>10130939.73</v>
      </c>
      <c r="H54" s="92">
        <v>3579738.2</v>
      </c>
      <c r="I54" s="92">
        <v>7477177.7299999995</v>
      </c>
      <c r="J54" s="92">
        <v>7097026.4499999993</v>
      </c>
      <c r="K54" s="92">
        <v>7087246.0700000003</v>
      </c>
      <c r="L54" s="92">
        <v>6107236.910000002</v>
      </c>
      <c r="M54" s="92">
        <v>6952983.1100000003</v>
      </c>
      <c r="N54" s="93">
        <v>5721339.71</v>
      </c>
      <c r="O54" s="93">
        <v>3855954.75</v>
      </c>
      <c r="P54" s="93">
        <v>4356954.75</v>
      </c>
      <c r="Q54" s="93">
        <v>4587067.3099999996</v>
      </c>
      <c r="R54" s="93">
        <v>5484634.9899999993</v>
      </c>
      <c r="S54" s="93">
        <v>4372062.01</v>
      </c>
      <c r="T54" s="93">
        <v>4028958.9</v>
      </c>
      <c r="U54" s="93">
        <v>4853935.5</v>
      </c>
      <c r="V54" s="93">
        <v>5572685.9700000007</v>
      </c>
      <c r="W54" s="93">
        <v>6756191.4899999993</v>
      </c>
      <c r="X54" s="93">
        <v>4604616.46</v>
      </c>
      <c r="Y54" s="93">
        <v>6088270.4199999999</v>
      </c>
      <c r="Z54" s="93"/>
      <c r="AA54" s="93"/>
      <c r="AB54" s="93"/>
      <c r="AC54" s="91">
        <f t="shared" si="8"/>
        <v>46348423.050000004</v>
      </c>
    </row>
    <row r="55" spans="1:29" ht="11.45" customHeight="1" x14ac:dyDescent="0.25">
      <c r="A55" s="97" t="s">
        <v>2</v>
      </c>
      <c r="B55" s="97"/>
      <c r="C55" s="96">
        <v>730062691.69999778</v>
      </c>
      <c r="D55" s="96">
        <v>645756594.469998</v>
      </c>
      <c r="E55" s="96">
        <v>712852662.76549757</v>
      </c>
      <c r="F55" s="96">
        <v>772229323.92999792</v>
      </c>
      <c r="G55" s="96">
        <v>875531786.0389986</v>
      </c>
      <c r="H55" s="96">
        <v>881666392.18999767</v>
      </c>
      <c r="I55" s="96">
        <v>952905251.81999528</v>
      </c>
      <c r="J55" s="96">
        <v>997204314.29999816</v>
      </c>
      <c r="K55" s="96">
        <v>979842447.64000189</v>
      </c>
      <c r="L55" s="96">
        <v>1012650991.9399983</v>
      </c>
      <c r="M55" s="96">
        <v>825544591.2599988</v>
      </c>
      <c r="N55" s="91">
        <v>973821334.75999904</v>
      </c>
      <c r="O55" s="91">
        <v>982788323.9399991</v>
      </c>
      <c r="P55" s="91">
        <v>950061756.54999888</v>
      </c>
      <c r="Q55" s="91">
        <v>959159732.22999561</v>
      </c>
      <c r="R55" s="91">
        <v>902897158.10999835</v>
      </c>
      <c r="S55" s="91">
        <v>880858618.46999836</v>
      </c>
      <c r="T55" s="91">
        <v>894048254.74999797</v>
      </c>
      <c r="U55" s="91">
        <v>911460751.62999821</v>
      </c>
      <c r="V55" s="91">
        <v>1021513361.6699967</v>
      </c>
      <c r="W55" s="91">
        <v>1004050466.3999983</v>
      </c>
      <c r="X55" s="91">
        <v>1018640042.7799966</v>
      </c>
      <c r="Y55" s="91">
        <f t="shared" ref="Y55" si="14">SUM(Y52:Y54)</f>
        <v>1093975431.5699978</v>
      </c>
      <c r="Z55" s="91"/>
      <c r="AA55" s="91"/>
      <c r="AB55" s="91"/>
      <c r="AC55" s="91">
        <f t="shared" si="8"/>
        <v>8686603817.6099777</v>
      </c>
    </row>
    <row r="56" spans="1:29" ht="11.45" customHeight="1" x14ac:dyDescent="0.25">
      <c r="A56" s="97" t="s">
        <v>4</v>
      </c>
      <c r="B56" s="97"/>
      <c r="C56" s="96">
        <v>4648845273.8999968</v>
      </c>
      <c r="D56" s="96">
        <v>4249589028.7899971</v>
      </c>
      <c r="E56" s="96">
        <v>4433349826.3354969</v>
      </c>
      <c r="F56" s="96">
        <v>4564204868.6299953</v>
      </c>
      <c r="G56" s="96">
        <v>4922490750.5689983</v>
      </c>
      <c r="H56" s="96">
        <v>4567841838.0099983</v>
      </c>
      <c r="I56" s="96">
        <v>4478482288.1399946</v>
      </c>
      <c r="J56" s="96">
        <v>4999516819.739996</v>
      </c>
      <c r="K56" s="96">
        <v>4836387010.5</v>
      </c>
      <c r="L56" s="96">
        <v>5122711804.8799992</v>
      </c>
      <c r="M56" s="96">
        <v>4925851618.18999</v>
      </c>
      <c r="N56" s="91">
        <v>5201349586.8099966</v>
      </c>
      <c r="O56" s="91">
        <v>5170469358.7599983</v>
      </c>
      <c r="P56" s="91">
        <v>5083907269.9499979</v>
      </c>
      <c r="Q56" s="91">
        <v>5411800530.4299917</v>
      </c>
      <c r="R56" s="91">
        <v>5711383978.0299959</v>
      </c>
      <c r="S56" s="91">
        <v>5571542483.899991</v>
      </c>
      <c r="T56" s="91">
        <v>5672152455.5799961</v>
      </c>
      <c r="U56" s="91">
        <v>4937493406.8399963</v>
      </c>
      <c r="V56" s="91">
        <v>5433907900.0799942</v>
      </c>
      <c r="W56" s="91">
        <v>5470645911.7799978</v>
      </c>
      <c r="X56" s="91">
        <v>6252996870.569993</v>
      </c>
      <c r="Y56" s="91">
        <f t="shared" ref="Y56" si="15">Y35+Y39+Y43+Y47+Y51+Y55</f>
        <v>6803397042.4099941</v>
      </c>
      <c r="Z56" s="91"/>
      <c r="AA56" s="91"/>
      <c r="AB56" s="91"/>
      <c r="AC56" s="91">
        <f t="shared" si="8"/>
        <v>51265320579.619949</v>
      </c>
    </row>
    <row r="57" spans="1:29" ht="10.5" customHeight="1" x14ac:dyDescent="0.25"/>
    <row r="59" spans="1:29" ht="11.45" customHeight="1" x14ac:dyDescent="0.25">
      <c r="A59" s="222" t="s">
        <v>96</v>
      </c>
      <c r="B59" s="222"/>
      <c r="C59" s="72" t="s">
        <v>91</v>
      </c>
      <c r="D59" s="72" t="s">
        <v>91</v>
      </c>
      <c r="E59" s="72" t="s">
        <v>91</v>
      </c>
      <c r="F59" s="72" t="s">
        <v>91</v>
      </c>
      <c r="G59" s="72" t="s">
        <v>91</v>
      </c>
      <c r="H59" s="72" t="s">
        <v>91</v>
      </c>
      <c r="I59" s="72" t="s">
        <v>91</v>
      </c>
      <c r="J59" s="72" t="s">
        <v>91</v>
      </c>
      <c r="K59" s="72" t="s">
        <v>91</v>
      </c>
      <c r="L59" s="72" t="s">
        <v>91</v>
      </c>
      <c r="M59" s="72" t="s">
        <v>91</v>
      </c>
      <c r="N59" s="72" t="s">
        <v>91</v>
      </c>
      <c r="O59" s="72" t="s">
        <v>91</v>
      </c>
      <c r="P59" s="72" t="s">
        <v>91</v>
      </c>
      <c r="Q59" s="72" t="s">
        <v>91</v>
      </c>
      <c r="R59" s="72" t="s">
        <v>91</v>
      </c>
      <c r="S59" s="72" t="s">
        <v>91</v>
      </c>
      <c r="T59" s="72" t="s">
        <v>91</v>
      </c>
      <c r="U59" s="72" t="s">
        <v>91</v>
      </c>
      <c r="V59" s="72" t="s">
        <v>91</v>
      </c>
      <c r="W59" s="72" t="s">
        <v>91</v>
      </c>
      <c r="X59" s="72" t="s">
        <v>91</v>
      </c>
      <c r="Y59" s="72" t="s">
        <v>91</v>
      </c>
      <c r="Z59" s="72" t="s">
        <v>91</v>
      </c>
      <c r="AA59" s="72" t="s">
        <v>91</v>
      </c>
      <c r="AB59" s="72" t="s">
        <v>91</v>
      </c>
      <c r="AC59" s="72" t="s">
        <v>91</v>
      </c>
    </row>
    <row r="60" spans="1:29" ht="11.25" customHeight="1" x14ac:dyDescent="0.25">
      <c r="A60" s="99" t="s">
        <v>37</v>
      </c>
      <c r="B60" s="99" t="s">
        <v>36</v>
      </c>
      <c r="C60" s="75">
        <v>44136</v>
      </c>
      <c r="D60" s="75">
        <v>44166</v>
      </c>
      <c r="E60" s="75">
        <v>44197</v>
      </c>
      <c r="F60" s="75">
        <v>44228</v>
      </c>
      <c r="G60" s="75">
        <v>44256</v>
      </c>
      <c r="H60" s="75">
        <v>44287</v>
      </c>
      <c r="I60" s="75">
        <v>44317</v>
      </c>
      <c r="J60" s="75">
        <v>44348</v>
      </c>
      <c r="K60" s="75">
        <v>44378</v>
      </c>
      <c r="L60" s="75">
        <v>44409</v>
      </c>
      <c r="M60" s="75">
        <v>44440</v>
      </c>
      <c r="N60" s="75">
        <v>44470</v>
      </c>
      <c r="O60" s="75">
        <v>44501</v>
      </c>
      <c r="P60" s="75">
        <v>44531</v>
      </c>
      <c r="Q60" s="75">
        <v>44562</v>
      </c>
      <c r="R60" s="75">
        <v>44593</v>
      </c>
      <c r="S60" s="75">
        <v>44621</v>
      </c>
      <c r="T60" s="75">
        <v>44652</v>
      </c>
      <c r="U60" s="75">
        <v>44682</v>
      </c>
      <c r="V60" s="75">
        <v>44713</v>
      </c>
      <c r="W60" s="75">
        <v>44743</v>
      </c>
      <c r="X60" s="75">
        <v>44774</v>
      </c>
      <c r="Y60" s="75">
        <v>44805</v>
      </c>
      <c r="Z60" s="75">
        <v>44835</v>
      </c>
      <c r="AA60" s="75">
        <v>44866</v>
      </c>
      <c r="AB60" s="75">
        <v>44896</v>
      </c>
      <c r="AC60" s="103">
        <f>AC2</f>
        <v>2022</v>
      </c>
    </row>
    <row r="61" spans="1:29" ht="11.45" customHeight="1" x14ac:dyDescent="0.25">
      <c r="A61" s="49" t="s">
        <v>3</v>
      </c>
      <c r="B61" s="49" t="s">
        <v>3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102">
        <f t="shared" ref="AC61:AC83" si="16">IF(AC$2=2020,SUM(C61:D61),IF(AC$2=2021,SUM(E61:P61),IF(AC$2=2022,SUM(Q61:AB61))))</f>
        <v>0</v>
      </c>
    </row>
    <row r="62" spans="1:29" ht="11.45" customHeight="1" x14ac:dyDescent="0.25">
      <c r="A62" s="50" t="s">
        <v>2</v>
      </c>
      <c r="B62" s="50"/>
      <c r="C62" s="96">
        <f>C61</f>
        <v>0</v>
      </c>
      <c r="D62" s="96">
        <f t="shared" ref="D62:Y62" si="17">D61</f>
        <v>0</v>
      </c>
      <c r="E62" s="96">
        <f t="shared" si="17"/>
        <v>0</v>
      </c>
      <c r="F62" s="96">
        <f t="shared" si="17"/>
        <v>0</v>
      </c>
      <c r="G62" s="96">
        <f t="shared" si="17"/>
        <v>0</v>
      </c>
      <c r="H62" s="96">
        <f t="shared" si="17"/>
        <v>0</v>
      </c>
      <c r="I62" s="96">
        <f t="shared" si="17"/>
        <v>0</v>
      </c>
      <c r="J62" s="96">
        <f t="shared" si="17"/>
        <v>0</v>
      </c>
      <c r="K62" s="96">
        <f t="shared" si="17"/>
        <v>0</v>
      </c>
      <c r="L62" s="96">
        <f t="shared" si="17"/>
        <v>0</v>
      </c>
      <c r="M62" s="96">
        <f t="shared" si="17"/>
        <v>0</v>
      </c>
      <c r="N62" s="96">
        <f t="shared" si="17"/>
        <v>0</v>
      </c>
      <c r="O62" s="96">
        <f t="shared" si="17"/>
        <v>0</v>
      </c>
      <c r="P62" s="95">
        <f t="shared" si="17"/>
        <v>0</v>
      </c>
      <c r="Q62" s="95">
        <f t="shared" si="17"/>
        <v>0</v>
      </c>
      <c r="R62" s="95">
        <f t="shared" si="17"/>
        <v>0</v>
      </c>
      <c r="S62" s="95">
        <f t="shared" si="17"/>
        <v>0</v>
      </c>
      <c r="T62" s="95">
        <f t="shared" si="17"/>
        <v>0</v>
      </c>
      <c r="U62" s="95">
        <f t="shared" si="17"/>
        <v>0</v>
      </c>
      <c r="V62" s="95">
        <f t="shared" si="17"/>
        <v>0</v>
      </c>
      <c r="W62" s="95">
        <f t="shared" si="17"/>
        <v>0</v>
      </c>
      <c r="X62" s="95">
        <f t="shared" si="17"/>
        <v>0</v>
      </c>
      <c r="Y62" s="95">
        <f t="shared" si="17"/>
        <v>0</v>
      </c>
      <c r="Z62" s="95"/>
      <c r="AA62" s="95"/>
      <c r="AB62" s="95"/>
      <c r="AC62" s="102">
        <f t="shared" si="16"/>
        <v>0</v>
      </c>
    </row>
    <row r="63" spans="1:29" ht="11.45" customHeight="1" x14ac:dyDescent="0.25">
      <c r="A63" s="49" t="s">
        <v>6</v>
      </c>
      <c r="B63" s="49" t="s">
        <v>21</v>
      </c>
      <c r="C63" s="92">
        <v>325817549.48000002</v>
      </c>
      <c r="D63" s="92">
        <v>342660635.43000001</v>
      </c>
      <c r="E63" s="92">
        <v>331495479</v>
      </c>
      <c r="F63" s="92">
        <v>323300369.54000002</v>
      </c>
      <c r="G63" s="92">
        <v>324986097.81</v>
      </c>
      <c r="H63" s="92">
        <v>341554678.75</v>
      </c>
      <c r="I63" s="92">
        <v>284897491</v>
      </c>
      <c r="J63" s="92">
        <v>306392223.03999996</v>
      </c>
      <c r="K63" s="92">
        <v>349168556.39999998</v>
      </c>
      <c r="L63" s="92">
        <v>296848839.69999999</v>
      </c>
      <c r="M63" s="92">
        <v>358257894.02999997</v>
      </c>
      <c r="N63" s="92">
        <v>347290526.71000004</v>
      </c>
      <c r="O63" s="92">
        <v>395253796.64999998</v>
      </c>
      <c r="P63" s="93">
        <v>590543638.62</v>
      </c>
      <c r="Q63" s="93">
        <v>545170788.10000002</v>
      </c>
      <c r="R63" s="93">
        <v>600049503.05999994</v>
      </c>
      <c r="S63" s="93">
        <v>599196946.70000005</v>
      </c>
      <c r="T63" s="93">
        <v>655520955.00000012</v>
      </c>
      <c r="U63" s="93">
        <v>584030767.11999977</v>
      </c>
      <c r="V63" s="93">
        <v>635047090.25999999</v>
      </c>
      <c r="W63" s="93">
        <v>729663750.0999999</v>
      </c>
      <c r="X63" s="93">
        <v>712295422.50999999</v>
      </c>
      <c r="Y63" s="93">
        <v>757571216.55999994</v>
      </c>
      <c r="Z63" s="93"/>
      <c r="AA63" s="93"/>
      <c r="AB63" s="93"/>
      <c r="AC63" s="102">
        <f t="shared" si="16"/>
        <v>5818546439.4099998</v>
      </c>
    </row>
    <row r="64" spans="1:29" ht="11.45" customHeight="1" x14ac:dyDescent="0.25">
      <c r="A64" s="49" t="s">
        <v>7</v>
      </c>
      <c r="B64" s="49" t="s">
        <v>22</v>
      </c>
      <c r="C64" s="92">
        <v>445481849.62</v>
      </c>
      <c r="D64" s="92">
        <v>653986243.84000003</v>
      </c>
      <c r="E64" s="92">
        <v>557534206.66999996</v>
      </c>
      <c r="F64" s="92">
        <v>551891483.80999994</v>
      </c>
      <c r="G64" s="92">
        <v>573220371.67999995</v>
      </c>
      <c r="H64" s="92">
        <v>576882910.58000004</v>
      </c>
      <c r="I64" s="92">
        <v>516767488.41000003</v>
      </c>
      <c r="J64" s="92">
        <v>469643583.98999977</v>
      </c>
      <c r="K64" s="92">
        <v>523362607.30000001</v>
      </c>
      <c r="L64" s="92">
        <v>500820017.30000001</v>
      </c>
      <c r="M64" s="92">
        <v>471237966.06000006</v>
      </c>
      <c r="N64" s="92">
        <v>631748874.36000013</v>
      </c>
      <c r="O64" s="92">
        <v>654213021.61999989</v>
      </c>
      <c r="P64" s="93">
        <v>713061249.30999982</v>
      </c>
      <c r="Q64" s="93">
        <v>637711792.39999998</v>
      </c>
      <c r="R64" s="93">
        <v>1134358445.9000001</v>
      </c>
      <c r="S64" s="93">
        <v>883142846.39999998</v>
      </c>
      <c r="T64" s="93">
        <v>920401485.31000078</v>
      </c>
      <c r="U64" s="93">
        <v>979884110.05000103</v>
      </c>
      <c r="V64" s="93">
        <v>846835102.61000001</v>
      </c>
      <c r="W64" s="93">
        <v>895936258.45000005</v>
      </c>
      <c r="X64" s="93">
        <v>1002328673.0899996</v>
      </c>
      <c r="Y64" s="93">
        <v>1029947439.1299999</v>
      </c>
      <c r="Z64" s="93"/>
      <c r="AA64" s="93"/>
      <c r="AB64" s="93"/>
      <c r="AC64" s="102">
        <f t="shared" si="16"/>
        <v>8330546153.3400011</v>
      </c>
    </row>
    <row r="65" spans="1:29" ht="11.45" customHeight="1" x14ac:dyDescent="0.25">
      <c r="A65" s="49" t="s">
        <v>8</v>
      </c>
      <c r="B65" s="49" t="s">
        <v>23</v>
      </c>
      <c r="C65" s="92">
        <v>2033804932.75</v>
      </c>
      <c r="D65" s="92">
        <v>2155274818.04</v>
      </c>
      <c r="E65" s="92">
        <v>2437533269.7399998</v>
      </c>
      <c r="F65" s="92">
        <v>2048216878.26</v>
      </c>
      <c r="G65" s="92">
        <v>1861102088.76</v>
      </c>
      <c r="H65" s="92">
        <v>2101555246.8599999</v>
      </c>
      <c r="I65" s="92">
        <v>2022199138.3599999</v>
      </c>
      <c r="J65" s="92">
        <v>1965057280.4500003</v>
      </c>
      <c r="K65" s="92">
        <v>1895659058</v>
      </c>
      <c r="L65" s="92">
        <v>2208964280</v>
      </c>
      <c r="M65" s="92">
        <v>1655044048.2799997</v>
      </c>
      <c r="N65" s="92">
        <v>2500499231.750001</v>
      </c>
      <c r="O65" s="92">
        <v>2349941458.2999997</v>
      </c>
      <c r="P65" s="93">
        <v>2375990472.1099997</v>
      </c>
      <c r="Q65" s="93">
        <v>2062974932</v>
      </c>
      <c r="R65" s="93">
        <v>2782824826.73</v>
      </c>
      <c r="S65" s="93">
        <v>2370068262</v>
      </c>
      <c r="T65" s="93">
        <v>2158267422.0999999</v>
      </c>
      <c r="U65" s="93">
        <v>2485840788.7900009</v>
      </c>
      <c r="V65" s="93">
        <v>2453693677.1599998</v>
      </c>
      <c r="W65" s="93">
        <v>2604651011.4800005</v>
      </c>
      <c r="X65" s="93">
        <v>2673400058.7800002</v>
      </c>
      <c r="Y65" s="93">
        <v>2699271802.79</v>
      </c>
      <c r="Z65" s="93"/>
      <c r="AA65" s="93"/>
      <c r="AB65" s="93"/>
      <c r="AC65" s="102">
        <f t="shared" si="16"/>
        <v>22290992781.830002</v>
      </c>
    </row>
    <row r="66" spans="1:29" ht="11.45" customHeight="1" x14ac:dyDescent="0.25">
      <c r="A66" s="50" t="s">
        <v>2</v>
      </c>
      <c r="B66" s="50"/>
      <c r="C66" s="96">
        <f t="shared" ref="C66:Y66" si="18">SUM(C63:C65)</f>
        <v>2805104331.8499999</v>
      </c>
      <c r="D66" s="96">
        <f t="shared" si="18"/>
        <v>3151921697.3099999</v>
      </c>
      <c r="E66" s="96">
        <f t="shared" si="18"/>
        <v>3326562955.4099998</v>
      </c>
      <c r="F66" s="96">
        <f t="shared" si="18"/>
        <v>2923408731.6099997</v>
      </c>
      <c r="G66" s="96">
        <f t="shared" si="18"/>
        <v>2759308558.25</v>
      </c>
      <c r="H66" s="96">
        <f t="shared" si="18"/>
        <v>3019992836.1900001</v>
      </c>
      <c r="I66" s="96">
        <f t="shared" si="18"/>
        <v>2823864117.77</v>
      </c>
      <c r="J66" s="96">
        <f t="shared" si="18"/>
        <v>2741093087.48</v>
      </c>
      <c r="K66" s="96">
        <f t="shared" si="18"/>
        <v>2768190221.6999998</v>
      </c>
      <c r="L66" s="96">
        <f t="shared" si="18"/>
        <v>3006633137</v>
      </c>
      <c r="M66" s="96">
        <f t="shared" si="18"/>
        <v>2484539908.3699999</v>
      </c>
      <c r="N66" s="96">
        <f t="shared" si="18"/>
        <v>3479538632.8200011</v>
      </c>
      <c r="O66" s="96">
        <f t="shared" si="18"/>
        <v>3399408276.5699997</v>
      </c>
      <c r="P66" s="91">
        <f t="shared" si="18"/>
        <v>3679595360.0399995</v>
      </c>
      <c r="Q66" s="91">
        <f t="shared" si="18"/>
        <v>3245857512.5</v>
      </c>
      <c r="R66" s="91">
        <f t="shared" si="18"/>
        <v>4517232775.6900005</v>
      </c>
      <c r="S66" s="91">
        <f t="shared" si="18"/>
        <v>3852408055.0999999</v>
      </c>
      <c r="T66" s="91">
        <f t="shared" si="18"/>
        <v>3734189862.4100008</v>
      </c>
      <c r="U66" s="91">
        <f t="shared" si="18"/>
        <v>4049755665.9600019</v>
      </c>
      <c r="V66" s="91">
        <f t="shared" si="18"/>
        <v>3935575870.0299997</v>
      </c>
      <c r="W66" s="91">
        <f t="shared" si="18"/>
        <v>4230251020.0300007</v>
      </c>
      <c r="X66" s="91">
        <f t="shared" si="18"/>
        <v>4388024154.3799992</v>
      </c>
      <c r="Y66" s="91">
        <f t="shared" si="18"/>
        <v>4486790458.4799995</v>
      </c>
      <c r="Z66" s="91"/>
      <c r="AA66" s="91"/>
      <c r="AB66" s="91"/>
      <c r="AC66" s="102">
        <f t="shared" si="16"/>
        <v>36440085374.580002</v>
      </c>
    </row>
    <row r="67" spans="1:29" ht="11.45" customHeight="1" x14ac:dyDescent="0.25">
      <c r="A67" s="49" t="s">
        <v>9</v>
      </c>
      <c r="B67" s="49" t="s">
        <v>24</v>
      </c>
      <c r="C67" s="92">
        <v>1009397782.66</v>
      </c>
      <c r="D67" s="92">
        <v>1095798422.6400001</v>
      </c>
      <c r="E67" s="92">
        <v>1019480291.86</v>
      </c>
      <c r="F67" s="92">
        <v>1082390782.24</v>
      </c>
      <c r="G67" s="92">
        <v>964549140.49000001</v>
      </c>
      <c r="H67" s="92">
        <v>1080329172.0999999</v>
      </c>
      <c r="I67" s="92">
        <v>953414394.19000006</v>
      </c>
      <c r="J67" s="92">
        <v>925084521.00999999</v>
      </c>
      <c r="K67" s="92">
        <v>1044899370</v>
      </c>
      <c r="L67" s="92">
        <v>953925749</v>
      </c>
      <c r="M67" s="92">
        <v>1124314300.8899999</v>
      </c>
      <c r="N67" s="92">
        <v>1102017601.53</v>
      </c>
      <c r="O67" s="92">
        <v>1220959505.79</v>
      </c>
      <c r="P67" s="93">
        <v>1031803362.76</v>
      </c>
      <c r="Q67" s="93">
        <v>922051043.39999998</v>
      </c>
      <c r="R67" s="93">
        <v>859096418.76999998</v>
      </c>
      <c r="S67" s="93">
        <v>957596124.10000002</v>
      </c>
      <c r="T67" s="93">
        <v>1118620294.8700001</v>
      </c>
      <c r="U67" s="93">
        <v>898560992.46999979</v>
      </c>
      <c r="V67" s="93">
        <v>984915995.57000005</v>
      </c>
      <c r="W67" s="93">
        <v>1303276477.02</v>
      </c>
      <c r="X67" s="93">
        <v>1310016385.1300001</v>
      </c>
      <c r="Y67" s="93">
        <v>1351198720.9200001</v>
      </c>
      <c r="Z67" s="93"/>
      <c r="AA67" s="93"/>
      <c r="AB67" s="93"/>
      <c r="AC67" s="102">
        <f t="shared" si="16"/>
        <v>9705332452.25</v>
      </c>
    </row>
    <row r="68" spans="1:29" ht="11.45" customHeight="1" x14ac:dyDescent="0.25">
      <c r="A68" s="49" t="s">
        <v>10</v>
      </c>
      <c r="B68" s="49" t="s">
        <v>25</v>
      </c>
      <c r="C68" s="92">
        <v>1316652965.1099999</v>
      </c>
      <c r="D68" s="92">
        <v>1471366480.8</v>
      </c>
      <c r="E68" s="92">
        <v>1477724137.22</v>
      </c>
      <c r="F68" s="92">
        <v>1608720583.1099999</v>
      </c>
      <c r="G68" s="92">
        <v>1349132378.6099999</v>
      </c>
      <c r="H68" s="92">
        <v>1440491011.4100001</v>
      </c>
      <c r="I68" s="92">
        <v>1374374061.3499999</v>
      </c>
      <c r="J68" s="92">
        <v>1295361365.9000003</v>
      </c>
      <c r="K68" s="92">
        <v>1235560074</v>
      </c>
      <c r="L68" s="92">
        <v>1423943792</v>
      </c>
      <c r="M68" s="92">
        <v>1350444252.7799993</v>
      </c>
      <c r="N68" s="92">
        <v>1507793745.6500027</v>
      </c>
      <c r="O68" s="92">
        <v>1471538219.5600016</v>
      </c>
      <c r="P68" s="93">
        <v>1724665504.6599979</v>
      </c>
      <c r="Q68" s="93">
        <v>1503635510</v>
      </c>
      <c r="R68" s="93">
        <v>1158776334.22</v>
      </c>
      <c r="S68" s="93">
        <v>829350888.89999998</v>
      </c>
      <c r="T68" s="93">
        <v>1014413367.0400002</v>
      </c>
      <c r="U68" s="93">
        <v>1119765632.8699992</v>
      </c>
      <c r="V68" s="93">
        <v>941149948.13999999</v>
      </c>
      <c r="W68" s="93">
        <v>1122526635.2399988</v>
      </c>
      <c r="X68" s="93">
        <v>1371850431.0199997</v>
      </c>
      <c r="Y68" s="93">
        <v>1310558563.2800007</v>
      </c>
      <c r="Z68" s="93"/>
      <c r="AA68" s="93"/>
      <c r="AB68" s="93"/>
      <c r="AC68" s="102">
        <f t="shared" si="16"/>
        <v>10372027310.709999</v>
      </c>
    </row>
    <row r="69" spans="1:29" ht="11.45" customHeight="1" x14ac:dyDescent="0.25">
      <c r="A69" s="49" t="s">
        <v>11</v>
      </c>
      <c r="B69" s="49" t="s">
        <v>26</v>
      </c>
      <c r="C69" s="92">
        <v>1107533221.0699999</v>
      </c>
      <c r="D69" s="92">
        <v>1068001281.5700001</v>
      </c>
      <c r="E69" s="92">
        <v>1194183837.3</v>
      </c>
      <c r="F69" s="92">
        <v>1028574266.59</v>
      </c>
      <c r="G69" s="92">
        <v>999995151.25</v>
      </c>
      <c r="H69" s="92">
        <v>1003802609.6</v>
      </c>
      <c r="I69" s="92">
        <v>988625679.19000006</v>
      </c>
      <c r="J69" s="92">
        <v>950722410.00999951</v>
      </c>
      <c r="K69" s="92">
        <v>896834629.70000005</v>
      </c>
      <c r="L69" s="92">
        <v>1029220721</v>
      </c>
      <c r="M69" s="92">
        <v>1022303107.0500001</v>
      </c>
      <c r="N69" s="92">
        <v>1091268761.9100008</v>
      </c>
      <c r="O69" s="92">
        <v>1129709556.7199988</v>
      </c>
      <c r="P69" s="93">
        <v>1384642813.1199999</v>
      </c>
      <c r="Q69" s="93">
        <v>1112216310</v>
      </c>
      <c r="R69" s="93">
        <v>846206100.29999995</v>
      </c>
      <c r="S69" s="93">
        <v>679540112.10000002</v>
      </c>
      <c r="T69" s="93">
        <v>647349737.39000034</v>
      </c>
      <c r="U69" s="93">
        <v>633049212.25000012</v>
      </c>
      <c r="V69" s="93">
        <v>644013008.21000004</v>
      </c>
      <c r="W69" s="93">
        <v>655292718.3599999</v>
      </c>
      <c r="X69" s="93">
        <v>808304527.68999982</v>
      </c>
      <c r="Y69" s="93">
        <v>799426336.56999993</v>
      </c>
      <c r="Z69" s="93"/>
      <c r="AA69" s="93"/>
      <c r="AB69" s="93"/>
      <c r="AC69" s="102">
        <f t="shared" si="16"/>
        <v>6825398062.8699989</v>
      </c>
    </row>
    <row r="70" spans="1:29" ht="11.45" customHeight="1" x14ac:dyDescent="0.25">
      <c r="A70" s="50" t="s">
        <v>2</v>
      </c>
      <c r="B70" s="50"/>
      <c r="C70" s="96">
        <f t="shared" ref="C70:Y70" si="19">SUM(C67:C69)</f>
        <v>3433583968.8400002</v>
      </c>
      <c r="D70" s="96">
        <f t="shared" si="19"/>
        <v>3635166185.0100002</v>
      </c>
      <c r="E70" s="96">
        <f t="shared" si="19"/>
        <v>3691388266.3800001</v>
      </c>
      <c r="F70" s="96">
        <f t="shared" si="19"/>
        <v>3719685631.9400001</v>
      </c>
      <c r="G70" s="96">
        <f t="shared" si="19"/>
        <v>3313676670.3499999</v>
      </c>
      <c r="H70" s="96">
        <f t="shared" si="19"/>
        <v>3524622793.1100001</v>
      </c>
      <c r="I70" s="96">
        <f t="shared" si="19"/>
        <v>3316414134.73</v>
      </c>
      <c r="J70" s="96">
        <f t="shared" si="19"/>
        <v>3171168296.9200001</v>
      </c>
      <c r="K70" s="96">
        <f t="shared" si="19"/>
        <v>3177294073.6999998</v>
      </c>
      <c r="L70" s="96">
        <f t="shared" si="19"/>
        <v>3407090262</v>
      </c>
      <c r="M70" s="96">
        <f t="shared" si="19"/>
        <v>3497061660.7199993</v>
      </c>
      <c r="N70" s="96">
        <f t="shared" si="19"/>
        <v>3701080109.0900035</v>
      </c>
      <c r="O70" s="96">
        <f t="shared" si="19"/>
        <v>3822207282.0700002</v>
      </c>
      <c r="P70" s="91">
        <f t="shared" si="19"/>
        <v>4141111680.5399981</v>
      </c>
      <c r="Q70" s="91">
        <f t="shared" si="19"/>
        <v>3537902863.4000001</v>
      </c>
      <c r="R70" s="91">
        <f t="shared" si="19"/>
        <v>2864078853.29</v>
      </c>
      <c r="S70" s="91">
        <f t="shared" si="19"/>
        <v>2466487125.0999999</v>
      </c>
      <c r="T70" s="91">
        <f t="shared" si="19"/>
        <v>2780383399.3000007</v>
      </c>
      <c r="U70" s="91">
        <f t="shared" si="19"/>
        <v>2651375837.5899992</v>
      </c>
      <c r="V70" s="91">
        <f t="shared" si="19"/>
        <v>2570078951.9200001</v>
      </c>
      <c r="W70" s="91">
        <f t="shared" si="19"/>
        <v>3081095830.6199989</v>
      </c>
      <c r="X70" s="91">
        <f t="shared" si="19"/>
        <v>3490171343.8399992</v>
      </c>
      <c r="Y70" s="91">
        <f t="shared" si="19"/>
        <v>3461183620.7700005</v>
      </c>
      <c r="Z70" s="91"/>
      <c r="AA70" s="91"/>
      <c r="AB70" s="91"/>
      <c r="AC70" s="102">
        <f t="shared" si="16"/>
        <v>26902757825.830002</v>
      </c>
    </row>
    <row r="71" spans="1:29" ht="11.45" customHeight="1" x14ac:dyDescent="0.25">
      <c r="A71" s="49" t="s">
        <v>12</v>
      </c>
      <c r="B71" s="49" t="s">
        <v>27</v>
      </c>
      <c r="C71" s="92">
        <v>750860889.92999995</v>
      </c>
      <c r="D71" s="92">
        <v>791586663.79999995</v>
      </c>
      <c r="E71" s="92">
        <v>759409622.96000004</v>
      </c>
      <c r="F71" s="92">
        <v>813461507.32000005</v>
      </c>
      <c r="G71" s="92">
        <v>728690915.40999997</v>
      </c>
      <c r="H71" s="92">
        <v>779321456.00999999</v>
      </c>
      <c r="I71" s="92">
        <v>761016824.82000005</v>
      </c>
      <c r="J71" s="92">
        <v>799571389.99999988</v>
      </c>
      <c r="K71" s="92">
        <v>874338238.10000002</v>
      </c>
      <c r="L71" s="92">
        <v>777120588.70000005</v>
      </c>
      <c r="M71" s="92">
        <v>826344698.0599997</v>
      </c>
      <c r="N71" s="92">
        <v>839320048.43000007</v>
      </c>
      <c r="O71" s="92">
        <v>890923373.18999994</v>
      </c>
      <c r="P71" s="93">
        <v>817527026.23000014</v>
      </c>
      <c r="Q71" s="93">
        <v>766371012.5</v>
      </c>
      <c r="R71" s="93">
        <v>930894230.21000004</v>
      </c>
      <c r="S71" s="93">
        <v>1097373912</v>
      </c>
      <c r="T71" s="93">
        <v>1175149224.77</v>
      </c>
      <c r="U71" s="93">
        <v>1049398919.3799998</v>
      </c>
      <c r="V71" s="93">
        <v>1139840907.0999999</v>
      </c>
      <c r="W71" s="93">
        <v>1283567015.54</v>
      </c>
      <c r="X71" s="93">
        <v>1321415671.5100005</v>
      </c>
      <c r="Y71" s="93">
        <v>1344441376.8099999</v>
      </c>
      <c r="Z71" s="93"/>
      <c r="AA71" s="93"/>
      <c r="AB71" s="93"/>
      <c r="AC71" s="102">
        <f t="shared" si="16"/>
        <v>10108452269.82</v>
      </c>
    </row>
    <row r="72" spans="1:29" ht="11.45" customHeight="1" x14ac:dyDescent="0.25">
      <c r="A72" s="49" t="s">
        <v>13</v>
      </c>
      <c r="B72" s="49" t="s">
        <v>28</v>
      </c>
      <c r="C72" s="92">
        <v>313227059.47000003</v>
      </c>
      <c r="D72" s="92">
        <v>315496469.86000001</v>
      </c>
      <c r="E72" s="92">
        <v>346254025.51999998</v>
      </c>
      <c r="F72" s="92">
        <v>355184590.58999997</v>
      </c>
      <c r="G72" s="92">
        <v>365809653.35000002</v>
      </c>
      <c r="H72" s="92">
        <v>331286686.33999997</v>
      </c>
      <c r="I72" s="92">
        <v>344688826.56999999</v>
      </c>
      <c r="J72" s="92">
        <v>312991213.39999992</v>
      </c>
      <c r="K72" s="92">
        <v>325978955.69999999</v>
      </c>
      <c r="L72" s="92">
        <v>344151499.30000001</v>
      </c>
      <c r="M72" s="92">
        <v>339088076.20000017</v>
      </c>
      <c r="N72" s="92">
        <v>366338916.37999994</v>
      </c>
      <c r="O72" s="92">
        <v>345476723.88</v>
      </c>
      <c r="P72" s="93">
        <v>374955662.76999962</v>
      </c>
      <c r="Q72" s="93">
        <v>340011509.89999998</v>
      </c>
      <c r="R72" s="93">
        <v>231688103.13999999</v>
      </c>
      <c r="S72" s="93">
        <v>236286713</v>
      </c>
      <c r="T72" s="93">
        <v>225718427.32999998</v>
      </c>
      <c r="U72" s="93">
        <v>250066399.68999988</v>
      </c>
      <c r="V72" s="93">
        <v>200644948.05000001</v>
      </c>
      <c r="W72" s="93">
        <v>189759979.03000006</v>
      </c>
      <c r="X72" s="93">
        <v>245429074.58999994</v>
      </c>
      <c r="Y72" s="93">
        <v>266668608.93000001</v>
      </c>
      <c r="Z72" s="93"/>
      <c r="AA72" s="93"/>
      <c r="AB72" s="93"/>
      <c r="AC72" s="102">
        <f t="shared" si="16"/>
        <v>2186273763.6599994</v>
      </c>
    </row>
    <row r="73" spans="1:29" ht="11.45" customHeight="1" x14ac:dyDescent="0.25">
      <c r="A73" s="49" t="s">
        <v>14</v>
      </c>
      <c r="B73" s="49" t="s">
        <v>29</v>
      </c>
      <c r="C73" s="92">
        <v>171295092.03</v>
      </c>
      <c r="D73" s="92">
        <v>189064832.5</v>
      </c>
      <c r="E73" s="92">
        <v>188693237.22</v>
      </c>
      <c r="F73" s="92">
        <v>197333970.61000001</v>
      </c>
      <c r="G73" s="92">
        <v>387996664.70999998</v>
      </c>
      <c r="H73" s="92">
        <v>362366648.00999999</v>
      </c>
      <c r="I73" s="92">
        <v>485432463.95999998</v>
      </c>
      <c r="J73" s="92">
        <v>373193350.75000006</v>
      </c>
      <c r="K73" s="92">
        <v>427728616.60000002</v>
      </c>
      <c r="L73" s="92">
        <v>343491269.19999999</v>
      </c>
      <c r="M73" s="92">
        <v>226919711.49000001</v>
      </c>
      <c r="N73" s="92">
        <v>357052496.55000001</v>
      </c>
      <c r="O73" s="92">
        <v>344274221.65000004</v>
      </c>
      <c r="P73" s="93">
        <v>354503407.05000001</v>
      </c>
      <c r="Q73" s="93">
        <v>302274322.30000001</v>
      </c>
      <c r="R73" s="93">
        <v>169455036.31999999</v>
      </c>
      <c r="S73" s="93">
        <v>97186757.5</v>
      </c>
      <c r="T73" s="93">
        <v>105587662.39</v>
      </c>
      <c r="U73" s="93">
        <v>83573267.62999998</v>
      </c>
      <c r="V73" s="93">
        <v>67624092.680000007</v>
      </c>
      <c r="W73" s="93">
        <v>93525650.300000012</v>
      </c>
      <c r="X73" s="93">
        <v>180509701.78000003</v>
      </c>
      <c r="Y73" s="93">
        <v>78778692.939999998</v>
      </c>
      <c r="Z73" s="93"/>
      <c r="AA73" s="93"/>
      <c r="AB73" s="93"/>
      <c r="AC73" s="102">
        <f t="shared" si="16"/>
        <v>1178515183.8399999</v>
      </c>
    </row>
    <row r="74" spans="1:29" ht="11.45" customHeight="1" x14ac:dyDescent="0.25">
      <c r="A74" s="50" t="s">
        <v>2</v>
      </c>
      <c r="B74" s="50"/>
      <c r="C74" s="96">
        <f t="shared" ref="C74:Y74" si="20">SUM(C71:C73)</f>
        <v>1235383041.4300001</v>
      </c>
      <c r="D74" s="96">
        <f t="shared" si="20"/>
        <v>1296147966.1599998</v>
      </c>
      <c r="E74" s="96">
        <f t="shared" si="20"/>
        <v>1294356885.7</v>
      </c>
      <c r="F74" s="96">
        <f t="shared" si="20"/>
        <v>1365980068.52</v>
      </c>
      <c r="G74" s="96">
        <f t="shared" si="20"/>
        <v>1482497233.47</v>
      </c>
      <c r="H74" s="96">
        <f t="shared" si="20"/>
        <v>1472974790.3599999</v>
      </c>
      <c r="I74" s="96">
        <f t="shared" si="20"/>
        <v>1591138115.3500001</v>
      </c>
      <c r="J74" s="96">
        <f t="shared" si="20"/>
        <v>1485755954.1499999</v>
      </c>
      <c r="K74" s="96">
        <f t="shared" si="20"/>
        <v>1628045810.4000001</v>
      </c>
      <c r="L74" s="96">
        <f t="shared" si="20"/>
        <v>1464763357.2</v>
      </c>
      <c r="M74" s="96">
        <f t="shared" si="20"/>
        <v>1392352485.7499998</v>
      </c>
      <c r="N74" s="96">
        <f t="shared" si="20"/>
        <v>1562711461.3599999</v>
      </c>
      <c r="O74" s="96">
        <f t="shared" si="20"/>
        <v>1580674318.72</v>
      </c>
      <c r="P74" s="91">
        <f t="shared" si="20"/>
        <v>1546986096.0499997</v>
      </c>
      <c r="Q74" s="91">
        <f t="shared" si="20"/>
        <v>1408656844.7</v>
      </c>
      <c r="R74" s="91">
        <f t="shared" si="20"/>
        <v>1332037369.6699998</v>
      </c>
      <c r="S74" s="91">
        <f t="shared" si="20"/>
        <v>1430847382.5</v>
      </c>
      <c r="T74" s="91">
        <f t="shared" si="20"/>
        <v>1506455314.49</v>
      </c>
      <c r="U74" s="91">
        <f t="shared" si="20"/>
        <v>1383038586.6999996</v>
      </c>
      <c r="V74" s="91">
        <f t="shared" si="20"/>
        <v>1408109947.8299999</v>
      </c>
      <c r="W74" s="91">
        <f t="shared" si="20"/>
        <v>1566852644.8699999</v>
      </c>
      <c r="X74" s="91">
        <f t="shared" si="20"/>
        <v>1747354447.8800004</v>
      </c>
      <c r="Y74" s="91">
        <f t="shared" si="20"/>
        <v>1689888678.6800001</v>
      </c>
      <c r="Z74" s="91"/>
      <c r="AA74" s="91"/>
      <c r="AB74" s="91"/>
      <c r="AC74" s="102">
        <f t="shared" si="16"/>
        <v>13473241217.32</v>
      </c>
    </row>
    <row r="75" spans="1:29" ht="11.45" customHeight="1" x14ac:dyDescent="0.25">
      <c r="A75" s="49" t="s">
        <v>15</v>
      </c>
      <c r="B75" s="49" t="s">
        <v>30</v>
      </c>
      <c r="C75" s="92">
        <v>1312532038.1900001</v>
      </c>
      <c r="D75" s="92">
        <v>1353793218.48</v>
      </c>
      <c r="E75" s="92">
        <v>1390857401.3499999</v>
      </c>
      <c r="F75" s="92">
        <v>1382330717.8900001</v>
      </c>
      <c r="G75" s="92">
        <v>1171621681.45</v>
      </c>
      <c r="H75" s="92">
        <v>1217026023.0899999</v>
      </c>
      <c r="I75" s="92">
        <v>1202656480.76</v>
      </c>
      <c r="J75" s="92">
        <v>1271197674.5499997</v>
      </c>
      <c r="K75" s="92">
        <v>1464390944</v>
      </c>
      <c r="L75" s="92">
        <v>1374801294</v>
      </c>
      <c r="M75" s="92">
        <v>1451011167.4299998</v>
      </c>
      <c r="N75" s="92">
        <v>1450503456.3299997</v>
      </c>
      <c r="O75" s="92">
        <v>1491536398.9499998</v>
      </c>
      <c r="P75" s="93">
        <v>1273551131.5800002</v>
      </c>
      <c r="Q75" s="93">
        <v>1182357210</v>
      </c>
      <c r="R75" s="93">
        <v>777995044.98000002</v>
      </c>
      <c r="S75" s="93">
        <v>844558066.79999995</v>
      </c>
      <c r="T75" s="93">
        <v>961582027.39000022</v>
      </c>
      <c r="U75" s="93">
        <v>825382728.95999992</v>
      </c>
      <c r="V75" s="93">
        <v>843237831.46000004</v>
      </c>
      <c r="W75" s="93">
        <v>1040038145.0400003</v>
      </c>
      <c r="X75" s="93">
        <v>1068460373.8599997</v>
      </c>
      <c r="Y75" s="93">
        <v>1043825906.3499999</v>
      </c>
      <c r="Z75" s="93"/>
      <c r="AA75" s="93"/>
      <c r="AB75" s="93"/>
      <c r="AC75" s="102">
        <f t="shared" si="16"/>
        <v>8587437334.8400002</v>
      </c>
    </row>
    <row r="76" spans="1:29" ht="11.45" customHeight="1" x14ac:dyDescent="0.25">
      <c r="A76" s="49" t="s">
        <v>16</v>
      </c>
      <c r="B76" s="49" t="s">
        <v>31</v>
      </c>
      <c r="C76" s="92">
        <v>170670072.84</v>
      </c>
      <c r="D76" s="92">
        <v>188178193.69</v>
      </c>
      <c r="E76" s="92">
        <v>177170719.30000001</v>
      </c>
      <c r="F76" s="92">
        <v>173632474.47</v>
      </c>
      <c r="G76" s="92">
        <v>168010360.09999999</v>
      </c>
      <c r="H76" s="92">
        <v>140971881.78999999</v>
      </c>
      <c r="I76" s="92">
        <v>152420941.72</v>
      </c>
      <c r="J76" s="92">
        <v>138448454.27999997</v>
      </c>
      <c r="K76" s="92">
        <v>158902333.80000001</v>
      </c>
      <c r="L76" s="92">
        <v>170487910.09999999</v>
      </c>
      <c r="M76" s="92">
        <v>178254410.10000005</v>
      </c>
      <c r="N76" s="92">
        <v>189294547.94000003</v>
      </c>
      <c r="O76" s="92">
        <v>175801577.29999992</v>
      </c>
      <c r="P76" s="93">
        <v>192140609.72000003</v>
      </c>
      <c r="Q76" s="93">
        <v>168513450</v>
      </c>
      <c r="R76" s="93">
        <v>118306761.95999999</v>
      </c>
      <c r="S76" s="93">
        <v>98028795.560000002</v>
      </c>
      <c r="T76" s="93">
        <v>98132419.61999999</v>
      </c>
      <c r="U76" s="93">
        <v>111243569.72999999</v>
      </c>
      <c r="V76" s="93">
        <v>91284470.579999998</v>
      </c>
      <c r="W76" s="93">
        <v>92221394.179999977</v>
      </c>
      <c r="X76" s="93">
        <v>118146261.56999998</v>
      </c>
      <c r="Y76" s="93">
        <v>115896758.26000001</v>
      </c>
      <c r="Z76" s="93"/>
      <c r="AA76" s="93"/>
      <c r="AB76" s="93"/>
      <c r="AC76" s="102">
        <f t="shared" si="16"/>
        <v>1011773881.4599999</v>
      </c>
    </row>
    <row r="77" spans="1:29" ht="11.45" customHeight="1" x14ac:dyDescent="0.25">
      <c r="A77" s="49" t="s">
        <v>17</v>
      </c>
      <c r="B77" s="49" t="s">
        <v>32</v>
      </c>
      <c r="C77" s="92">
        <v>20945821.16</v>
      </c>
      <c r="D77" s="92">
        <v>17393286.960000001</v>
      </c>
      <c r="E77" s="92">
        <v>30900685.989999998</v>
      </c>
      <c r="F77" s="92">
        <v>28711455.579999998</v>
      </c>
      <c r="G77" s="92">
        <v>15971159.470000001</v>
      </c>
      <c r="H77" s="92">
        <v>19992544</v>
      </c>
      <c r="I77" s="92">
        <v>74468545.370000005</v>
      </c>
      <c r="J77" s="92">
        <v>67639744.179999992</v>
      </c>
      <c r="K77" s="92">
        <v>67362068.590000004</v>
      </c>
      <c r="L77" s="92">
        <v>83751515.069999993</v>
      </c>
      <c r="M77" s="92">
        <v>44524662.549999997</v>
      </c>
      <c r="N77" s="92">
        <v>50003959.969999999</v>
      </c>
      <c r="O77" s="92">
        <v>69966084.540000007</v>
      </c>
      <c r="P77" s="93">
        <v>71434163.040000007</v>
      </c>
      <c r="Q77" s="93">
        <v>77654173.049999997</v>
      </c>
      <c r="R77" s="93">
        <v>91817789.090000004</v>
      </c>
      <c r="S77" s="93">
        <v>70192100.25</v>
      </c>
      <c r="T77" s="93">
        <v>60400284.640000001</v>
      </c>
      <c r="U77" s="93">
        <v>70951251.450000003</v>
      </c>
      <c r="V77" s="93">
        <v>70260544.180000007</v>
      </c>
      <c r="W77" s="93">
        <v>64833263.969999999</v>
      </c>
      <c r="X77" s="93">
        <v>70883986.069999993</v>
      </c>
      <c r="Y77" s="93">
        <v>27295738.780000001</v>
      </c>
      <c r="Z77" s="93"/>
      <c r="AA77" s="93"/>
      <c r="AB77" s="93"/>
      <c r="AC77" s="102">
        <f t="shared" si="16"/>
        <v>604289131.48000002</v>
      </c>
    </row>
    <row r="78" spans="1:29" ht="11.45" customHeight="1" x14ac:dyDescent="0.25">
      <c r="A78" s="50" t="s">
        <v>2</v>
      </c>
      <c r="B78" s="50"/>
      <c r="C78" s="96">
        <f t="shared" ref="C78:Y78" si="21">SUM(C75:C77)</f>
        <v>1504147932.1900001</v>
      </c>
      <c r="D78" s="96">
        <f t="shared" si="21"/>
        <v>1559364699.1300001</v>
      </c>
      <c r="E78" s="96">
        <f t="shared" si="21"/>
        <v>1598928806.6399999</v>
      </c>
      <c r="F78" s="96">
        <f t="shared" si="21"/>
        <v>1584674647.9400001</v>
      </c>
      <c r="G78" s="96">
        <f t="shared" si="21"/>
        <v>1355603201.02</v>
      </c>
      <c r="H78" s="96">
        <f t="shared" si="21"/>
        <v>1377990448.8799999</v>
      </c>
      <c r="I78" s="96">
        <f t="shared" si="21"/>
        <v>1429545967.8499999</v>
      </c>
      <c r="J78" s="96">
        <f t="shared" si="21"/>
        <v>1477285873.0099998</v>
      </c>
      <c r="K78" s="96">
        <f t="shared" si="21"/>
        <v>1690655346.3899999</v>
      </c>
      <c r="L78" s="96">
        <f t="shared" si="21"/>
        <v>1629040719.1699998</v>
      </c>
      <c r="M78" s="96">
        <f t="shared" si="21"/>
        <v>1673790240.0799999</v>
      </c>
      <c r="N78" s="96">
        <f t="shared" si="21"/>
        <v>1689801964.2399998</v>
      </c>
      <c r="O78" s="96">
        <f t="shared" si="21"/>
        <v>1737304060.7899997</v>
      </c>
      <c r="P78" s="91">
        <f t="shared" si="21"/>
        <v>1537125904.3400002</v>
      </c>
      <c r="Q78" s="91">
        <f t="shared" si="21"/>
        <v>1428524833.05</v>
      </c>
      <c r="R78" s="91">
        <f t="shared" si="21"/>
        <v>988119596.03000009</v>
      </c>
      <c r="S78" s="91">
        <f t="shared" si="21"/>
        <v>1012778962.6099999</v>
      </c>
      <c r="T78" s="91">
        <f t="shared" si="21"/>
        <v>1120114731.6500003</v>
      </c>
      <c r="U78" s="91">
        <f t="shared" si="21"/>
        <v>1007577550.14</v>
      </c>
      <c r="V78" s="91">
        <f t="shared" si="21"/>
        <v>1004782846.22</v>
      </c>
      <c r="W78" s="91">
        <f t="shared" si="21"/>
        <v>1197092803.1900003</v>
      </c>
      <c r="X78" s="91">
        <f t="shared" si="21"/>
        <v>1257490621.4999995</v>
      </c>
      <c r="Y78" s="91">
        <f t="shared" si="21"/>
        <v>1187018403.3899999</v>
      </c>
      <c r="Z78" s="91"/>
      <c r="AA78" s="91"/>
      <c r="AB78" s="91"/>
      <c r="AC78" s="102">
        <f t="shared" si="16"/>
        <v>10203500347.780001</v>
      </c>
    </row>
    <row r="79" spans="1:29" ht="11.45" customHeight="1" x14ac:dyDescent="0.25">
      <c r="A79" s="49" t="s">
        <v>18</v>
      </c>
      <c r="B79" s="49" t="s">
        <v>33</v>
      </c>
      <c r="C79" s="92">
        <v>304833831.24000001</v>
      </c>
      <c r="D79" s="92">
        <v>299508384.30000001</v>
      </c>
      <c r="E79" s="92">
        <v>297287236.74000001</v>
      </c>
      <c r="F79" s="92">
        <v>303562963.64999998</v>
      </c>
      <c r="G79" s="92">
        <v>270299148.43000001</v>
      </c>
      <c r="H79" s="92">
        <v>302501401.87</v>
      </c>
      <c r="I79" s="92">
        <v>281848765.02999997</v>
      </c>
      <c r="J79" s="92">
        <v>307293516.91999996</v>
      </c>
      <c r="K79" s="92">
        <v>348346230.39999998</v>
      </c>
      <c r="L79" s="92">
        <v>332756481.80000001</v>
      </c>
      <c r="M79" s="92">
        <v>354192511.11000001</v>
      </c>
      <c r="N79" s="92">
        <v>333385867.27999997</v>
      </c>
      <c r="O79" s="92">
        <v>353269967.81000006</v>
      </c>
      <c r="P79" s="93">
        <v>281850961.87</v>
      </c>
      <c r="Q79" s="93">
        <v>291866597.89999998</v>
      </c>
      <c r="R79" s="93">
        <v>168972667.99000001</v>
      </c>
      <c r="S79" s="93">
        <v>162359686.30000001</v>
      </c>
      <c r="T79" s="93">
        <v>169103725.32999998</v>
      </c>
      <c r="U79" s="93">
        <v>153605683.82999998</v>
      </c>
      <c r="V79" s="93">
        <v>130441512.58</v>
      </c>
      <c r="W79" s="93">
        <v>181412526.75999999</v>
      </c>
      <c r="X79" s="93">
        <v>166791196.01000002</v>
      </c>
      <c r="Y79" s="93">
        <v>85467883.870000005</v>
      </c>
      <c r="Z79" s="93"/>
      <c r="AA79" s="93"/>
      <c r="AB79" s="93"/>
      <c r="AC79" s="102">
        <f t="shared" si="16"/>
        <v>1510021480.5699997</v>
      </c>
    </row>
    <row r="80" spans="1:29" ht="11.45" customHeight="1" x14ac:dyDescent="0.25">
      <c r="A80" s="49" t="s">
        <v>19</v>
      </c>
      <c r="B80" s="49" t="s">
        <v>34</v>
      </c>
      <c r="C80" s="92">
        <v>67396903.200000003</v>
      </c>
      <c r="D80" s="92">
        <v>69933540.549999997</v>
      </c>
      <c r="E80" s="92">
        <v>71646645.150000006</v>
      </c>
      <c r="F80" s="92">
        <v>60736938.93</v>
      </c>
      <c r="G80" s="92">
        <v>62453893.850000001</v>
      </c>
      <c r="H80" s="92">
        <v>67734662.530000001</v>
      </c>
      <c r="I80" s="92">
        <v>71328796.25</v>
      </c>
      <c r="J80" s="92">
        <v>60257569.150000006</v>
      </c>
      <c r="K80" s="92">
        <v>74925795.439999998</v>
      </c>
      <c r="L80" s="92">
        <v>90010440.400000006</v>
      </c>
      <c r="M80" s="92">
        <v>87988776.149999991</v>
      </c>
      <c r="N80" s="92">
        <v>86096363.689999983</v>
      </c>
      <c r="O80" s="92">
        <v>93316754.239999995</v>
      </c>
      <c r="P80" s="93">
        <v>86321272.599999994</v>
      </c>
      <c r="Q80" s="93">
        <v>77644493.810000002</v>
      </c>
      <c r="R80" s="93">
        <v>52122802</v>
      </c>
      <c r="S80" s="93">
        <v>45172190.469999999</v>
      </c>
      <c r="T80" s="93">
        <v>44602352.589999989</v>
      </c>
      <c r="U80" s="93">
        <v>53718044.32</v>
      </c>
      <c r="V80" s="93">
        <v>34654962.719999999</v>
      </c>
      <c r="W80" s="93">
        <v>37809843.890000008</v>
      </c>
      <c r="X80" s="93">
        <v>63863466.180000007</v>
      </c>
      <c r="Y80" s="93">
        <v>7262832.5499999989</v>
      </c>
      <c r="Z80" s="93"/>
      <c r="AA80" s="93"/>
      <c r="AB80" s="93"/>
      <c r="AC80" s="102">
        <f t="shared" si="16"/>
        <v>416850988.52999997</v>
      </c>
    </row>
    <row r="81" spans="1:29" ht="11.45" customHeight="1" x14ac:dyDescent="0.25">
      <c r="A81" s="49" t="s">
        <v>20</v>
      </c>
      <c r="B81" s="49" t="s">
        <v>35</v>
      </c>
      <c r="C81" s="92">
        <v>49121130.130000003</v>
      </c>
      <c r="D81" s="92">
        <v>44049798.960000001</v>
      </c>
      <c r="E81" s="92">
        <v>36886123.090000004</v>
      </c>
      <c r="F81" s="92">
        <v>48646383.799999997</v>
      </c>
      <c r="G81" s="92">
        <v>47505645.93</v>
      </c>
      <c r="H81" s="92">
        <v>35224210.68</v>
      </c>
      <c r="I81" s="92">
        <v>43267112.299999997</v>
      </c>
      <c r="J81" s="92">
        <v>49120857.07</v>
      </c>
      <c r="K81" s="92">
        <v>59939121.689999998</v>
      </c>
      <c r="L81" s="92">
        <v>48947419.950000003</v>
      </c>
      <c r="M81" s="92">
        <v>52523934.019999996</v>
      </c>
      <c r="N81" s="92">
        <v>57487790.300000004</v>
      </c>
      <c r="O81" s="92">
        <v>53305283.07</v>
      </c>
      <c r="P81" s="93">
        <v>41083852.239999995</v>
      </c>
      <c r="Q81" s="93">
        <v>41393533.090000004</v>
      </c>
      <c r="R81" s="93">
        <v>27968040.239999998</v>
      </c>
      <c r="S81" s="93">
        <v>13851961.93</v>
      </c>
      <c r="T81" s="93">
        <v>17036380.82</v>
      </c>
      <c r="U81" s="93">
        <v>17495561.850000001</v>
      </c>
      <c r="V81" s="93">
        <v>15202584.76</v>
      </c>
      <c r="W81" s="93">
        <v>11305992.630000001</v>
      </c>
      <c r="X81" s="93">
        <v>24097287.300000001</v>
      </c>
      <c r="Y81" s="93"/>
      <c r="Z81" s="93"/>
      <c r="AA81" s="93"/>
      <c r="AB81" s="93"/>
      <c r="AC81" s="102">
        <f t="shared" si="16"/>
        <v>168351342.62</v>
      </c>
    </row>
    <row r="82" spans="1:29" ht="11.45" customHeight="1" x14ac:dyDescent="0.25">
      <c r="A82" s="50" t="s">
        <v>2</v>
      </c>
      <c r="B82" s="50"/>
      <c r="C82" s="96">
        <f t="shared" ref="C82:Y82" si="22">SUM(C79:C81)</f>
        <v>421351864.56999999</v>
      </c>
      <c r="D82" s="96">
        <f t="shared" si="22"/>
        <v>413491723.81</v>
      </c>
      <c r="E82" s="96">
        <f t="shared" si="22"/>
        <v>405820004.98000002</v>
      </c>
      <c r="F82" s="96">
        <f t="shared" si="22"/>
        <v>412946286.38</v>
      </c>
      <c r="G82" s="96">
        <f t="shared" si="22"/>
        <v>380258688.21000004</v>
      </c>
      <c r="H82" s="96">
        <f t="shared" si="22"/>
        <v>405460275.07999998</v>
      </c>
      <c r="I82" s="96">
        <f t="shared" si="22"/>
        <v>396444673.57999998</v>
      </c>
      <c r="J82" s="96">
        <f t="shared" si="22"/>
        <v>416671943.13999993</v>
      </c>
      <c r="K82" s="96">
        <f t="shared" si="22"/>
        <v>483211147.52999997</v>
      </c>
      <c r="L82" s="96">
        <f t="shared" si="22"/>
        <v>471714342.15000004</v>
      </c>
      <c r="M82" s="96">
        <f t="shared" si="22"/>
        <v>494705221.27999997</v>
      </c>
      <c r="N82" s="96">
        <f t="shared" si="22"/>
        <v>476970021.26999998</v>
      </c>
      <c r="O82" s="96">
        <f t="shared" si="22"/>
        <v>499892005.12000006</v>
      </c>
      <c r="P82" s="91">
        <f t="shared" si="22"/>
        <v>409256086.71000004</v>
      </c>
      <c r="Q82" s="91">
        <f t="shared" si="22"/>
        <v>410904624.79999995</v>
      </c>
      <c r="R82" s="91">
        <f t="shared" si="22"/>
        <v>249063510.23000002</v>
      </c>
      <c r="S82" s="91">
        <f t="shared" si="22"/>
        <v>221383838.70000002</v>
      </c>
      <c r="T82" s="91">
        <f t="shared" si="22"/>
        <v>230742458.73999995</v>
      </c>
      <c r="U82" s="91">
        <f t="shared" si="22"/>
        <v>224819289.99999997</v>
      </c>
      <c r="V82" s="91">
        <f t="shared" si="22"/>
        <v>180299060.06</v>
      </c>
      <c r="W82" s="91">
        <f t="shared" si="22"/>
        <v>230528363.28</v>
      </c>
      <c r="X82" s="91">
        <f t="shared" si="22"/>
        <v>254751949.49000004</v>
      </c>
      <c r="Y82" s="91">
        <f t="shared" si="22"/>
        <v>92730716.420000002</v>
      </c>
      <c r="Z82" s="91"/>
      <c r="AA82" s="91"/>
      <c r="AB82" s="91"/>
      <c r="AC82" s="102">
        <f t="shared" si="16"/>
        <v>2095223811.72</v>
      </c>
    </row>
    <row r="83" spans="1:29" ht="11.45" customHeight="1" x14ac:dyDescent="0.25">
      <c r="A83" s="50" t="s">
        <v>4</v>
      </c>
      <c r="B83" s="50"/>
      <c r="C83" s="96">
        <f t="shared" ref="C83:Y83" si="23">C62+C66+C70+C74+C78+C82</f>
        <v>9399571138.8800011</v>
      </c>
      <c r="D83" s="96">
        <f t="shared" si="23"/>
        <v>10056092271.42</v>
      </c>
      <c r="E83" s="96">
        <f t="shared" si="23"/>
        <v>10317056919.109999</v>
      </c>
      <c r="F83" s="96">
        <f t="shared" si="23"/>
        <v>10006695366.389999</v>
      </c>
      <c r="G83" s="96">
        <f t="shared" si="23"/>
        <v>9291344351.2999992</v>
      </c>
      <c r="H83" s="96">
        <f t="shared" si="23"/>
        <v>9801041143.6199989</v>
      </c>
      <c r="I83" s="96">
        <f t="shared" si="23"/>
        <v>9557407009.2800007</v>
      </c>
      <c r="J83" s="96">
        <f t="shared" si="23"/>
        <v>9291975154.6999989</v>
      </c>
      <c r="K83" s="96">
        <f t="shared" si="23"/>
        <v>9747396599.7199993</v>
      </c>
      <c r="L83" s="96">
        <f t="shared" si="23"/>
        <v>9979241817.5199986</v>
      </c>
      <c r="M83" s="96">
        <f t="shared" si="23"/>
        <v>9542449516.1999989</v>
      </c>
      <c r="N83" s="96">
        <f t="shared" si="23"/>
        <v>10910102188.780005</v>
      </c>
      <c r="O83" s="96">
        <f t="shared" si="23"/>
        <v>11039485943.269999</v>
      </c>
      <c r="P83" s="91">
        <f t="shared" si="23"/>
        <v>11314075127.679996</v>
      </c>
      <c r="Q83" s="91">
        <f t="shared" si="23"/>
        <v>10031846678.449999</v>
      </c>
      <c r="R83" s="91">
        <f t="shared" si="23"/>
        <v>9950532104.9099998</v>
      </c>
      <c r="S83" s="91">
        <f t="shared" si="23"/>
        <v>8983905364.0100002</v>
      </c>
      <c r="T83" s="91">
        <f t="shared" si="23"/>
        <v>9371885766.5900002</v>
      </c>
      <c r="U83" s="91">
        <f t="shared" si="23"/>
        <v>9316566930.3900013</v>
      </c>
      <c r="V83" s="91">
        <f t="shared" si="23"/>
        <v>9098846676.0599995</v>
      </c>
      <c r="W83" s="91">
        <f t="shared" si="23"/>
        <v>10305820661.990002</v>
      </c>
      <c r="X83" s="91">
        <f t="shared" si="23"/>
        <v>11137792517.089998</v>
      </c>
      <c r="Y83" s="91">
        <f t="shared" si="23"/>
        <v>10917611877.74</v>
      </c>
      <c r="Z83" s="91"/>
      <c r="AA83" s="91"/>
      <c r="AB83" s="91"/>
      <c r="AC83" s="102">
        <f t="shared" si="16"/>
        <v>89114808577.230011</v>
      </c>
    </row>
    <row r="84" spans="1:29" ht="9.75" customHeight="1" x14ac:dyDescent="0.25"/>
    <row r="86" spans="1:29" ht="11.45" customHeight="1" x14ac:dyDescent="0.25">
      <c r="A86" s="222" t="s">
        <v>95</v>
      </c>
      <c r="B86" s="222"/>
      <c r="C86" s="72" t="s">
        <v>92</v>
      </c>
      <c r="D86" s="72" t="s">
        <v>92</v>
      </c>
      <c r="E86" s="72" t="s">
        <v>92</v>
      </c>
      <c r="F86" s="72" t="s">
        <v>92</v>
      </c>
      <c r="G86" s="72" t="s">
        <v>92</v>
      </c>
      <c r="H86" s="72" t="s">
        <v>92</v>
      </c>
      <c r="I86" s="72" t="s">
        <v>92</v>
      </c>
      <c r="J86" s="72" t="s">
        <v>92</v>
      </c>
      <c r="K86" s="72" t="s">
        <v>92</v>
      </c>
      <c r="L86" s="72" t="s">
        <v>92</v>
      </c>
      <c r="M86" s="72" t="s">
        <v>92</v>
      </c>
      <c r="N86" s="72" t="s">
        <v>92</v>
      </c>
      <c r="O86" s="72" t="s">
        <v>92</v>
      </c>
      <c r="P86" s="72" t="s">
        <v>92</v>
      </c>
      <c r="Q86" s="72" t="s">
        <v>92</v>
      </c>
      <c r="R86" s="72" t="s">
        <v>92</v>
      </c>
      <c r="S86" s="72" t="s">
        <v>92</v>
      </c>
      <c r="T86" s="72" t="s">
        <v>92</v>
      </c>
      <c r="U86" s="72" t="s">
        <v>92</v>
      </c>
      <c r="V86" s="72" t="s">
        <v>92</v>
      </c>
      <c r="W86" s="72" t="s">
        <v>92</v>
      </c>
      <c r="X86" s="72" t="s">
        <v>92</v>
      </c>
      <c r="Y86" s="72" t="s">
        <v>92</v>
      </c>
      <c r="Z86" s="72" t="s">
        <v>92</v>
      </c>
      <c r="AA86" s="72" t="s">
        <v>92</v>
      </c>
      <c r="AB86" s="72" t="s">
        <v>92</v>
      </c>
      <c r="AC86" s="72" t="s">
        <v>92</v>
      </c>
    </row>
    <row r="87" spans="1:29" ht="11.25" customHeight="1" x14ac:dyDescent="0.25">
      <c r="A87" s="99" t="s">
        <v>37</v>
      </c>
      <c r="B87" s="99" t="s">
        <v>36</v>
      </c>
      <c r="C87" s="75">
        <v>44136</v>
      </c>
      <c r="D87" s="75">
        <v>44166</v>
      </c>
      <c r="E87" s="75">
        <v>44197</v>
      </c>
      <c r="F87" s="75">
        <v>44228</v>
      </c>
      <c r="G87" s="75">
        <v>44256</v>
      </c>
      <c r="H87" s="75">
        <v>44287</v>
      </c>
      <c r="I87" s="75">
        <v>44317</v>
      </c>
      <c r="J87" s="75">
        <v>44348</v>
      </c>
      <c r="K87" s="75">
        <v>44378</v>
      </c>
      <c r="L87" s="75">
        <v>44409</v>
      </c>
      <c r="M87" s="75">
        <v>44440</v>
      </c>
      <c r="N87" s="75">
        <v>44470</v>
      </c>
      <c r="O87" s="75">
        <v>44501</v>
      </c>
      <c r="P87" s="75">
        <v>44531</v>
      </c>
      <c r="Q87" s="75">
        <v>44562</v>
      </c>
      <c r="R87" s="75">
        <v>44593</v>
      </c>
      <c r="S87" s="75">
        <v>44621</v>
      </c>
      <c r="T87" s="75">
        <v>44652</v>
      </c>
      <c r="U87" s="75">
        <v>44682</v>
      </c>
      <c r="V87" s="75">
        <v>44713</v>
      </c>
      <c r="W87" s="75">
        <v>44743</v>
      </c>
      <c r="X87" s="75">
        <v>44774</v>
      </c>
      <c r="Y87" s="75">
        <v>44805</v>
      </c>
      <c r="Z87" s="75">
        <v>44835</v>
      </c>
      <c r="AA87" s="75">
        <v>44866</v>
      </c>
      <c r="AB87" s="75">
        <v>44896</v>
      </c>
      <c r="AC87" s="103">
        <f>AC2</f>
        <v>2022</v>
      </c>
    </row>
    <row r="88" spans="1:29" ht="11.45" customHeight="1" x14ac:dyDescent="0.25">
      <c r="A88" s="49" t="s">
        <v>3</v>
      </c>
      <c r="B88" s="49" t="s">
        <v>3</v>
      </c>
      <c r="C88" s="92">
        <v>200768</v>
      </c>
      <c r="D88" s="92">
        <v>126401</v>
      </c>
      <c r="E88" s="92">
        <v>146695</v>
      </c>
      <c r="F88" s="92">
        <v>181603</v>
      </c>
      <c r="G88" s="92">
        <v>115849</v>
      </c>
      <c r="H88" s="92">
        <v>104209</v>
      </c>
      <c r="I88" s="92">
        <v>124035</v>
      </c>
      <c r="J88" s="92">
        <v>102414</v>
      </c>
      <c r="K88" s="92">
        <v>75335</v>
      </c>
      <c r="L88" s="104">
        <v>83473</v>
      </c>
      <c r="M88" s="92">
        <v>75953</v>
      </c>
      <c r="N88" s="92">
        <v>107451</v>
      </c>
      <c r="O88" s="92">
        <v>198001</v>
      </c>
      <c r="P88" s="93">
        <v>175510</v>
      </c>
      <c r="Q88" s="93">
        <v>135230</v>
      </c>
      <c r="R88" s="93">
        <v>181390</v>
      </c>
      <c r="S88" s="93">
        <v>113230</v>
      </c>
      <c r="T88" s="93">
        <v>104209</v>
      </c>
      <c r="U88" s="93">
        <v>19200</v>
      </c>
      <c r="V88" s="93">
        <v>574236</v>
      </c>
      <c r="W88" s="93">
        <v>561954</v>
      </c>
      <c r="X88" s="93">
        <v>17442</v>
      </c>
      <c r="Y88" s="93">
        <v>35800</v>
      </c>
      <c r="Z88" s="93"/>
      <c r="AA88" s="93"/>
      <c r="AB88" s="93"/>
      <c r="AC88" s="91">
        <f t="shared" ref="AC88:AC110" si="24">IF(AC$2=2020,SUM(C88:D88),IF(AC$2=2021,SUM(E88:P88),IF(AC$2=2022,SUM(Q88:AB88))))</f>
        <v>1742691</v>
      </c>
    </row>
    <row r="89" spans="1:29" ht="11.45" customHeight="1" x14ac:dyDescent="0.25">
      <c r="A89" s="50" t="s">
        <v>2</v>
      </c>
      <c r="B89" s="50"/>
      <c r="C89" s="96">
        <f>C88</f>
        <v>200768</v>
      </c>
      <c r="D89" s="96">
        <f t="shared" ref="D89:X89" si="25">D88</f>
        <v>126401</v>
      </c>
      <c r="E89" s="96">
        <f t="shared" si="25"/>
        <v>146695</v>
      </c>
      <c r="F89" s="96">
        <f t="shared" si="25"/>
        <v>181603</v>
      </c>
      <c r="G89" s="96">
        <f t="shared" si="25"/>
        <v>115849</v>
      </c>
      <c r="H89" s="96">
        <f t="shared" si="25"/>
        <v>104209</v>
      </c>
      <c r="I89" s="96">
        <f t="shared" si="25"/>
        <v>124035</v>
      </c>
      <c r="J89" s="96">
        <f t="shared" si="25"/>
        <v>102414</v>
      </c>
      <c r="K89" s="96">
        <f t="shared" si="25"/>
        <v>75335</v>
      </c>
      <c r="L89" s="96">
        <f t="shared" si="25"/>
        <v>83473</v>
      </c>
      <c r="M89" s="96">
        <f t="shared" si="25"/>
        <v>75953</v>
      </c>
      <c r="N89" s="96">
        <f t="shared" si="25"/>
        <v>107451</v>
      </c>
      <c r="O89" s="96">
        <f t="shared" si="25"/>
        <v>198001</v>
      </c>
      <c r="P89" s="95">
        <f t="shared" si="25"/>
        <v>175510</v>
      </c>
      <c r="Q89" s="95">
        <f t="shared" si="25"/>
        <v>135230</v>
      </c>
      <c r="R89" s="95">
        <f t="shared" si="25"/>
        <v>181390</v>
      </c>
      <c r="S89" s="95">
        <f t="shared" si="25"/>
        <v>113230</v>
      </c>
      <c r="T89" s="95">
        <f t="shared" si="25"/>
        <v>104209</v>
      </c>
      <c r="U89" s="95">
        <f t="shared" si="25"/>
        <v>19200</v>
      </c>
      <c r="V89" s="95">
        <f t="shared" si="25"/>
        <v>574236</v>
      </c>
      <c r="W89" s="95">
        <f t="shared" si="25"/>
        <v>561954</v>
      </c>
      <c r="X89" s="95">
        <f t="shared" si="25"/>
        <v>17442</v>
      </c>
      <c r="Y89" s="95">
        <v>35800</v>
      </c>
      <c r="Z89" s="95"/>
      <c r="AA89" s="95"/>
      <c r="AB89" s="95"/>
      <c r="AC89" s="91">
        <f t="shared" si="24"/>
        <v>1742691</v>
      </c>
    </row>
    <row r="90" spans="1:29" ht="11.45" customHeight="1" x14ac:dyDescent="0.25">
      <c r="A90" s="49" t="s">
        <v>6</v>
      </c>
      <c r="B90" s="49" t="s">
        <v>21</v>
      </c>
      <c r="C90" s="92">
        <v>542145386.72999978</v>
      </c>
      <c r="D90" s="92">
        <v>442460194.26999974</v>
      </c>
      <c r="E90" s="92">
        <v>384703340.5599997</v>
      </c>
      <c r="F90" s="92">
        <v>412466482.53999984</v>
      </c>
      <c r="G90" s="92">
        <v>393581441.90999985</v>
      </c>
      <c r="H90" s="92">
        <v>395163561.03999996</v>
      </c>
      <c r="I90" s="92">
        <v>415571948.3499999</v>
      </c>
      <c r="J90" s="92">
        <v>382628639.74999988</v>
      </c>
      <c r="K90" s="92">
        <v>379042747.22000009</v>
      </c>
      <c r="L90" s="92">
        <v>391626565.43999982</v>
      </c>
      <c r="M90" s="92">
        <v>360733005.9199999</v>
      </c>
      <c r="N90" s="92">
        <v>387137766.01000005</v>
      </c>
      <c r="O90" s="92">
        <v>409538648.74999976</v>
      </c>
      <c r="P90" s="93">
        <v>391226565.97000003</v>
      </c>
      <c r="Q90" s="93">
        <v>385573908.04999995</v>
      </c>
      <c r="R90" s="93">
        <v>512982135.84999985</v>
      </c>
      <c r="S90" s="93">
        <v>439965954.29999995</v>
      </c>
      <c r="T90" s="93">
        <v>395163561.03999996</v>
      </c>
      <c r="U90" s="93">
        <v>439403826.60000002</v>
      </c>
      <c r="V90" s="93">
        <v>470416312</v>
      </c>
      <c r="W90" s="93">
        <v>494614324</v>
      </c>
      <c r="X90" s="93">
        <v>474685123</v>
      </c>
      <c r="Y90" s="93">
        <v>964377526.23294055</v>
      </c>
      <c r="Z90" s="93"/>
      <c r="AA90" s="93"/>
      <c r="AB90" s="93"/>
      <c r="AC90" s="91">
        <f t="shared" si="24"/>
        <v>4577182671.0729399</v>
      </c>
    </row>
    <row r="91" spans="1:29" ht="11.45" customHeight="1" x14ac:dyDescent="0.25">
      <c r="A91" s="49" t="s">
        <v>7</v>
      </c>
      <c r="B91" s="49" t="s">
        <v>22</v>
      </c>
      <c r="C91" s="92">
        <v>367887694.56999993</v>
      </c>
      <c r="D91" s="92">
        <v>402292535.12</v>
      </c>
      <c r="E91" s="92">
        <v>422958570.88</v>
      </c>
      <c r="F91" s="92">
        <v>418388461.81000006</v>
      </c>
      <c r="G91" s="92">
        <v>424721562.75999999</v>
      </c>
      <c r="H91" s="92">
        <v>385120282.90999997</v>
      </c>
      <c r="I91" s="92">
        <v>393774857.87</v>
      </c>
      <c r="J91" s="92">
        <v>342440447.65999997</v>
      </c>
      <c r="K91" s="92">
        <v>350078918.63999999</v>
      </c>
      <c r="L91" s="92">
        <v>314652607.49000001</v>
      </c>
      <c r="M91" s="92">
        <v>349816020.61000001</v>
      </c>
      <c r="N91" s="92">
        <v>373389105.24000001</v>
      </c>
      <c r="O91" s="92">
        <v>411038180.24000001</v>
      </c>
      <c r="P91" s="93">
        <v>355952374.56</v>
      </c>
      <c r="Q91" s="93">
        <v>387438785.33000004</v>
      </c>
      <c r="R91" s="93">
        <v>458684433.42999995</v>
      </c>
      <c r="S91" s="93">
        <v>406451704.25999999</v>
      </c>
      <c r="T91" s="93">
        <v>385120282.90999997</v>
      </c>
      <c r="U91" s="93">
        <v>385241394.33999997</v>
      </c>
      <c r="V91" s="93">
        <v>392188257</v>
      </c>
      <c r="W91" s="93">
        <v>445880417</v>
      </c>
      <c r="X91" s="93">
        <v>451507578</v>
      </c>
      <c r="Y91" s="93">
        <v>601152339.68999994</v>
      </c>
      <c r="Z91" s="93"/>
      <c r="AA91" s="93"/>
      <c r="AB91" s="93"/>
      <c r="AC91" s="91">
        <f t="shared" si="24"/>
        <v>3913665191.9599996</v>
      </c>
    </row>
    <row r="92" spans="1:29" ht="11.45" customHeight="1" x14ac:dyDescent="0.25">
      <c r="A92" s="49" t="s">
        <v>8</v>
      </c>
      <c r="B92" s="49" t="s">
        <v>23</v>
      </c>
      <c r="C92" s="92">
        <v>325961879.01000011</v>
      </c>
      <c r="D92" s="92">
        <v>639863034.8599999</v>
      </c>
      <c r="E92" s="92">
        <v>912444074.52999997</v>
      </c>
      <c r="F92" s="92">
        <v>828371948.66999996</v>
      </c>
      <c r="G92" s="92">
        <v>813542727.63</v>
      </c>
      <c r="H92" s="92">
        <v>708804447.59000003</v>
      </c>
      <c r="I92" s="92">
        <v>837573816.08999991</v>
      </c>
      <c r="J92" s="92">
        <v>764426581.4799999</v>
      </c>
      <c r="K92" s="92">
        <v>812168755.20000041</v>
      </c>
      <c r="L92" s="92">
        <v>700376009.92999983</v>
      </c>
      <c r="M92" s="92">
        <v>741115776.46000004</v>
      </c>
      <c r="N92" s="92">
        <v>708553246.6500001</v>
      </c>
      <c r="O92" s="92">
        <v>827515154.03000009</v>
      </c>
      <c r="P92" s="93">
        <v>816031583.63000011</v>
      </c>
      <c r="Q92" s="93">
        <v>735453299.17999995</v>
      </c>
      <c r="R92" s="93">
        <v>850247048.93999994</v>
      </c>
      <c r="S92" s="93">
        <v>579050141.70000005</v>
      </c>
      <c r="T92" s="93">
        <v>708804447.59000003</v>
      </c>
      <c r="U92" s="93">
        <v>540109630.59000003</v>
      </c>
      <c r="V92" s="93">
        <v>626232043</v>
      </c>
      <c r="W92" s="93">
        <v>713359601</v>
      </c>
      <c r="X92" s="93">
        <v>1115373683</v>
      </c>
      <c r="Y92" s="93">
        <v>663559727.31999993</v>
      </c>
      <c r="Z92" s="93"/>
      <c r="AA92" s="93"/>
      <c r="AB92" s="93"/>
      <c r="AC92" s="91">
        <f t="shared" si="24"/>
        <v>6532189622.3199997</v>
      </c>
    </row>
    <row r="93" spans="1:29" ht="11.45" customHeight="1" x14ac:dyDescent="0.25">
      <c r="A93" s="50" t="s">
        <v>2</v>
      </c>
      <c r="B93" s="50"/>
      <c r="C93" s="96">
        <f t="shared" ref="C93:X93" si="26">SUM(C90:C92)</f>
        <v>1235994960.3099999</v>
      </c>
      <c r="D93" s="96">
        <f t="shared" si="26"/>
        <v>1484615764.2499995</v>
      </c>
      <c r="E93" s="96">
        <f t="shared" si="26"/>
        <v>1720105985.9699998</v>
      </c>
      <c r="F93" s="96">
        <f t="shared" si="26"/>
        <v>1659226893.02</v>
      </c>
      <c r="G93" s="96">
        <f t="shared" si="26"/>
        <v>1631845732.2999997</v>
      </c>
      <c r="H93" s="96">
        <f t="shared" si="26"/>
        <v>1489088291.54</v>
      </c>
      <c r="I93" s="96">
        <f t="shared" si="26"/>
        <v>1646920622.3099999</v>
      </c>
      <c r="J93" s="96">
        <f t="shared" si="26"/>
        <v>1489495668.8899999</v>
      </c>
      <c r="K93" s="96">
        <f t="shared" si="26"/>
        <v>1541290421.0600004</v>
      </c>
      <c r="L93" s="96">
        <f t="shared" si="26"/>
        <v>1406655182.8599997</v>
      </c>
      <c r="M93" s="96">
        <f t="shared" si="26"/>
        <v>1451664802.99</v>
      </c>
      <c r="N93" s="96">
        <f t="shared" si="26"/>
        <v>1469080117.9000001</v>
      </c>
      <c r="O93" s="96">
        <f t="shared" si="26"/>
        <v>1648091983.02</v>
      </c>
      <c r="P93" s="91">
        <f t="shared" si="26"/>
        <v>1563210524.1600001</v>
      </c>
      <c r="Q93" s="91">
        <f t="shared" si="26"/>
        <v>1508465992.5599999</v>
      </c>
      <c r="R93" s="91">
        <f t="shared" si="26"/>
        <v>1821913618.2199998</v>
      </c>
      <c r="S93" s="91">
        <f t="shared" si="26"/>
        <v>1425467800.26</v>
      </c>
      <c r="T93" s="91">
        <f t="shared" si="26"/>
        <v>1489088291.54</v>
      </c>
      <c r="U93" s="91">
        <f t="shared" si="26"/>
        <v>1364754851.5300002</v>
      </c>
      <c r="V93" s="91">
        <f t="shared" si="26"/>
        <v>1488836612</v>
      </c>
      <c r="W93" s="91">
        <f t="shared" si="26"/>
        <v>1653854342</v>
      </c>
      <c r="X93" s="91">
        <f t="shared" si="26"/>
        <v>2041566384</v>
      </c>
      <c r="Y93" s="91">
        <v>2229089593.2429404</v>
      </c>
      <c r="Z93" s="91"/>
      <c r="AA93" s="91"/>
      <c r="AB93" s="91"/>
      <c r="AC93" s="91">
        <f t="shared" si="24"/>
        <v>15023037485.352942</v>
      </c>
    </row>
    <row r="94" spans="1:29" ht="11.45" customHeight="1" x14ac:dyDescent="0.25">
      <c r="A94" s="49" t="s">
        <v>9</v>
      </c>
      <c r="B94" s="49" t="s">
        <v>24</v>
      </c>
      <c r="C94" s="92">
        <v>883580892.5030036</v>
      </c>
      <c r="D94" s="92">
        <v>1001163132.2210004</v>
      </c>
      <c r="E94" s="92">
        <v>1009724309.2310007</v>
      </c>
      <c r="F94" s="92">
        <v>1074988661.3920007</v>
      </c>
      <c r="G94" s="92">
        <v>945958423.70100093</v>
      </c>
      <c r="H94" s="92">
        <v>951035533.90000129</v>
      </c>
      <c r="I94" s="92">
        <v>894092389.96100152</v>
      </c>
      <c r="J94" s="92">
        <v>865346557.13600099</v>
      </c>
      <c r="K94" s="92">
        <v>869364591.33500123</v>
      </c>
      <c r="L94" s="92">
        <v>902606842.04600132</v>
      </c>
      <c r="M94" s="92">
        <v>945785200.61500061</v>
      </c>
      <c r="N94" s="92">
        <v>981873916.2700001</v>
      </c>
      <c r="O94" s="92">
        <v>1014778434.1599993</v>
      </c>
      <c r="P94" s="93">
        <v>939624339.74000061</v>
      </c>
      <c r="Q94" s="93">
        <v>937599397.29500067</v>
      </c>
      <c r="R94" s="93">
        <v>986501725.88000059</v>
      </c>
      <c r="S94" s="93">
        <v>836354460.14999986</v>
      </c>
      <c r="T94" s="93">
        <v>951035533.90000129</v>
      </c>
      <c r="U94" s="93">
        <v>854513627.05000079</v>
      </c>
      <c r="V94" s="93">
        <v>897224033</v>
      </c>
      <c r="W94" s="93">
        <v>999838238</v>
      </c>
      <c r="X94" s="93">
        <v>979180297</v>
      </c>
      <c r="Y94" s="93">
        <v>1083374231.746809</v>
      </c>
      <c r="Z94" s="93"/>
      <c r="AA94" s="93"/>
      <c r="AB94" s="93"/>
      <c r="AC94" s="91">
        <f t="shared" si="24"/>
        <v>8525621544.0218124</v>
      </c>
    </row>
    <row r="95" spans="1:29" ht="11.45" customHeight="1" x14ac:dyDescent="0.25">
      <c r="A95" s="49" t="s">
        <v>10</v>
      </c>
      <c r="B95" s="49" t="s">
        <v>25</v>
      </c>
      <c r="C95" s="92">
        <v>148518964.73000002</v>
      </c>
      <c r="D95" s="92">
        <v>172020568.88999999</v>
      </c>
      <c r="E95" s="92">
        <v>208224059.63999999</v>
      </c>
      <c r="F95" s="92">
        <v>246237106.04999998</v>
      </c>
      <c r="G95" s="92">
        <v>207291268.07999998</v>
      </c>
      <c r="H95" s="92">
        <v>201126809.41000003</v>
      </c>
      <c r="I95" s="92">
        <v>198091452.22000003</v>
      </c>
      <c r="J95" s="92">
        <v>230321348.55000001</v>
      </c>
      <c r="K95" s="92">
        <v>229910992.69999999</v>
      </c>
      <c r="L95" s="92">
        <v>238519917.22</v>
      </c>
      <c r="M95" s="92">
        <v>236683046.32999998</v>
      </c>
      <c r="N95" s="92">
        <v>276892628.08000004</v>
      </c>
      <c r="O95" s="92">
        <v>279307973.94</v>
      </c>
      <c r="P95" s="93">
        <v>268066746.83000001</v>
      </c>
      <c r="Q95" s="93">
        <v>262736335.31</v>
      </c>
      <c r="R95" s="93">
        <v>293409122.23000002</v>
      </c>
      <c r="S95" s="93">
        <v>245217703.13999999</v>
      </c>
      <c r="T95" s="93">
        <v>201126809.41000003</v>
      </c>
      <c r="U95" s="93">
        <v>260216056.87</v>
      </c>
      <c r="V95" s="93">
        <v>245795347</v>
      </c>
      <c r="W95" s="93">
        <v>269827701</v>
      </c>
      <c r="X95" s="93">
        <v>273703671</v>
      </c>
      <c r="Y95" s="93">
        <v>243903674.07999998</v>
      </c>
      <c r="Z95" s="93"/>
      <c r="AA95" s="93"/>
      <c r="AB95" s="93"/>
      <c r="AC95" s="91">
        <f t="shared" si="24"/>
        <v>2295936420.04</v>
      </c>
    </row>
    <row r="96" spans="1:29" ht="11.45" customHeight="1" x14ac:dyDescent="0.25">
      <c r="A96" s="49" t="s">
        <v>11</v>
      </c>
      <c r="B96" s="49" t="s">
        <v>26</v>
      </c>
      <c r="C96" s="92">
        <v>184532957.82999998</v>
      </c>
      <c r="D96" s="92">
        <v>26178795.16</v>
      </c>
      <c r="E96" s="92">
        <v>34748849.240000002</v>
      </c>
      <c r="F96" s="92">
        <v>58759883.719999999</v>
      </c>
      <c r="G96" s="92">
        <v>81206617.849999994</v>
      </c>
      <c r="H96" s="92">
        <v>65091065.290000007</v>
      </c>
      <c r="I96" s="92">
        <v>71513244.020000011</v>
      </c>
      <c r="J96" s="92">
        <v>66991999.590000004</v>
      </c>
      <c r="K96" s="92">
        <v>69325428.099999994</v>
      </c>
      <c r="L96" s="92">
        <v>46057405.560000002</v>
      </c>
      <c r="M96" s="92">
        <v>66147520.960000001</v>
      </c>
      <c r="N96" s="92">
        <v>54104873.140000001</v>
      </c>
      <c r="O96" s="92">
        <v>78520920.719999999</v>
      </c>
      <c r="P96" s="93">
        <v>85884089.669999987</v>
      </c>
      <c r="Q96" s="93">
        <v>53134863.439999998</v>
      </c>
      <c r="R96" s="93">
        <v>76329261.059999987</v>
      </c>
      <c r="S96" s="93">
        <v>64554641.369999997</v>
      </c>
      <c r="T96" s="93">
        <v>65091065.290000007</v>
      </c>
      <c r="U96" s="93">
        <v>74067766.030000001</v>
      </c>
      <c r="V96" s="93">
        <v>65624386</v>
      </c>
      <c r="W96" s="93">
        <v>57868959</v>
      </c>
      <c r="X96" s="93">
        <v>68539330</v>
      </c>
      <c r="Y96" s="93">
        <v>51351160.439999998</v>
      </c>
      <c r="Z96" s="93"/>
      <c r="AA96" s="93"/>
      <c r="AB96" s="93"/>
      <c r="AC96" s="91">
        <f t="shared" si="24"/>
        <v>576561432.62999988</v>
      </c>
    </row>
    <row r="97" spans="1:29" ht="11.45" customHeight="1" x14ac:dyDescent="0.25">
      <c r="A97" s="50" t="s">
        <v>2</v>
      </c>
      <c r="B97" s="50"/>
      <c r="C97" s="96">
        <f t="shared" ref="C97:X97" si="27">SUM(C94:C96)</f>
        <v>1216632815.0630035</v>
      </c>
      <c r="D97" s="96">
        <f t="shared" si="27"/>
        <v>1199362496.2710006</v>
      </c>
      <c r="E97" s="96">
        <f t="shared" si="27"/>
        <v>1252697218.1110008</v>
      </c>
      <c r="F97" s="96">
        <f t="shared" si="27"/>
        <v>1379985651.1620007</v>
      </c>
      <c r="G97" s="96">
        <f t="shared" si="27"/>
        <v>1234456309.6310008</v>
      </c>
      <c r="H97" s="96">
        <f t="shared" si="27"/>
        <v>1217253408.6000013</v>
      </c>
      <c r="I97" s="96">
        <f t="shared" si="27"/>
        <v>1163697086.2010016</v>
      </c>
      <c r="J97" s="96">
        <f t="shared" si="27"/>
        <v>1162659905.276001</v>
      </c>
      <c r="K97" s="96">
        <f t="shared" si="27"/>
        <v>1168601012.1350012</v>
      </c>
      <c r="L97" s="96">
        <f t="shared" si="27"/>
        <v>1187184164.8260012</v>
      </c>
      <c r="M97" s="96">
        <f t="shared" si="27"/>
        <v>1248615767.9050007</v>
      </c>
      <c r="N97" s="96">
        <f t="shared" si="27"/>
        <v>1312871417.4900002</v>
      </c>
      <c r="O97" s="96">
        <f t="shared" si="27"/>
        <v>1372607328.8199992</v>
      </c>
      <c r="P97" s="91">
        <f t="shared" si="27"/>
        <v>1293575176.2400007</v>
      </c>
      <c r="Q97" s="91">
        <f t="shared" si="27"/>
        <v>1253470596.0450008</v>
      </c>
      <c r="R97" s="91">
        <f t="shared" si="27"/>
        <v>1356240109.1700006</v>
      </c>
      <c r="S97" s="91">
        <f t="shared" si="27"/>
        <v>1146126804.6599998</v>
      </c>
      <c r="T97" s="91">
        <f t="shared" si="27"/>
        <v>1217253408.6000013</v>
      </c>
      <c r="U97" s="91">
        <f t="shared" si="27"/>
        <v>1188797449.9500008</v>
      </c>
      <c r="V97" s="91">
        <f t="shared" si="27"/>
        <v>1208643766</v>
      </c>
      <c r="W97" s="91">
        <f t="shared" si="27"/>
        <v>1327534898</v>
      </c>
      <c r="X97" s="91">
        <f t="shared" si="27"/>
        <v>1321423298</v>
      </c>
      <c r="Y97" s="91">
        <v>1378629066.266809</v>
      </c>
      <c r="Z97" s="91"/>
      <c r="AA97" s="91"/>
      <c r="AB97" s="91"/>
      <c r="AC97" s="91">
        <f t="shared" si="24"/>
        <v>11398119396.691813</v>
      </c>
    </row>
    <row r="98" spans="1:29" ht="11.45" customHeight="1" x14ac:dyDescent="0.25">
      <c r="A98" s="49" t="s">
        <v>12</v>
      </c>
      <c r="B98" s="49" t="s">
        <v>27</v>
      </c>
      <c r="C98" s="92">
        <v>1744503921.7590187</v>
      </c>
      <c r="D98" s="92">
        <v>1846338705.4880073</v>
      </c>
      <c r="E98" s="92">
        <v>1923379178.8389997</v>
      </c>
      <c r="F98" s="92">
        <v>1965120775.7590013</v>
      </c>
      <c r="G98" s="92">
        <v>1816303967.4010003</v>
      </c>
      <c r="H98" s="92">
        <v>1864064634.3390007</v>
      </c>
      <c r="I98" s="92">
        <v>1887923382.9840012</v>
      </c>
      <c r="J98" s="92">
        <v>1864943037.2639997</v>
      </c>
      <c r="K98" s="92">
        <v>1753410459.9700007</v>
      </c>
      <c r="L98" s="92">
        <v>1756381183.5689981</v>
      </c>
      <c r="M98" s="92">
        <v>1761137345.9499998</v>
      </c>
      <c r="N98" s="92">
        <v>1898960058.4200003</v>
      </c>
      <c r="O98" s="92">
        <v>2135921125.1940036</v>
      </c>
      <c r="P98" s="93">
        <v>1974073828.1300018</v>
      </c>
      <c r="Q98" s="93">
        <v>2004366416.5790012</v>
      </c>
      <c r="R98" s="93">
        <v>2008445483.2250013</v>
      </c>
      <c r="S98" s="93">
        <v>1682935917.45</v>
      </c>
      <c r="T98" s="93">
        <v>1864064634.3390007</v>
      </c>
      <c r="U98" s="93">
        <v>1668324269.4460018</v>
      </c>
      <c r="V98" s="93">
        <v>1755804234</v>
      </c>
      <c r="W98" s="93">
        <v>1925815494</v>
      </c>
      <c r="X98" s="93">
        <v>1621708687</v>
      </c>
      <c r="Y98" s="93">
        <v>1084426358.6635516</v>
      </c>
      <c r="Z98" s="93"/>
      <c r="AA98" s="93"/>
      <c r="AB98" s="93"/>
      <c r="AC98" s="91">
        <f t="shared" si="24"/>
        <v>15615891494.702557</v>
      </c>
    </row>
    <row r="99" spans="1:29" ht="11.45" customHeight="1" x14ac:dyDescent="0.25">
      <c r="A99" s="49" t="s">
        <v>13</v>
      </c>
      <c r="B99" s="49" t="s">
        <v>28</v>
      </c>
      <c r="C99" s="92">
        <v>296943008.60999995</v>
      </c>
      <c r="D99" s="92">
        <v>267601704.87</v>
      </c>
      <c r="E99" s="92">
        <v>282699456.44</v>
      </c>
      <c r="F99" s="92">
        <v>297953731.09000003</v>
      </c>
      <c r="G99" s="92">
        <v>284608353.43000007</v>
      </c>
      <c r="H99" s="92">
        <v>249325438.98999998</v>
      </c>
      <c r="I99" s="92">
        <v>269707985.75999999</v>
      </c>
      <c r="J99" s="92">
        <v>271709198.52999997</v>
      </c>
      <c r="K99" s="92">
        <v>275740653.64999998</v>
      </c>
      <c r="L99" s="92">
        <v>263342273.00000006</v>
      </c>
      <c r="M99" s="92">
        <v>273072481.69999999</v>
      </c>
      <c r="N99" s="92">
        <v>304417127.00999993</v>
      </c>
      <c r="O99" s="92">
        <v>328582429.17000002</v>
      </c>
      <c r="P99" s="93">
        <v>307365812.60999995</v>
      </c>
      <c r="Q99" s="93">
        <v>313102141.25999999</v>
      </c>
      <c r="R99" s="93">
        <v>355147867.59999996</v>
      </c>
      <c r="S99" s="93">
        <v>296492662.93000001</v>
      </c>
      <c r="T99" s="93">
        <v>249325438.98999998</v>
      </c>
      <c r="U99" s="93">
        <v>255675646.74000004</v>
      </c>
      <c r="V99" s="93">
        <v>248571109</v>
      </c>
      <c r="W99" s="93">
        <v>280752294</v>
      </c>
      <c r="X99" s="93">
        <v>231788870</v>
      </c>
      <c r="Y99" s="93">
        <v>128322545.06</v>
      </c>
      <c r="Z99" s="93"/>
      <c r="AA99" s="93"/>
      <c r="AB99" s="93"/>
      <c r="AC99" s="91">
        <f t="shared" si="24"/>
        <v>2359178575.5799999</v>
      </c>
    </row>
    <row r="100" spans="1:29" ht="11.45" customHeight="1" x14ac:dyDescent="0.25">
      <c r="A100" s="49" t="s">
        <v>14</v>
      </c>
      <c r="B100" s="49" t="s">
        <v>29</v>
      </c>
      <c r="C100" s="92">
        <v>263266181.09000003</v>
      </c>
      <c r="D100" s="92">
        <v>46256792.349999994</v>
      </c>
      <c r="E100" s="92">
        <v>52505874.409999996</v>
      </c>
      <c r="F100" s="92">
        <v>34451339.200000003</v>
      </c>
      <c r="G100" s="92">
        <v>35384542.719999999</v>
      </c>
      <c r="H100" s="92">
        <v>30819451.669999998</v>
      </c>
      <c r="I100" s="92">
        <v>54157568.219999999</v>
      </c>
      <c r="J100" s="92">
        <v>48081942.419999994</v>
      </c>
      <c r="K100" s="92">
        <v>29898347.030000001</v>
      </c>
      <c r="L100" s="92">
        <v>29801114.02</v>
      </c>
      <c r="M100" s="92">
        <v>25750494.539999995</v>
      </c>
      <c r="N100" s="92">
        <v>34876535.469999999</v>
      </c>
      <c r="O100" s="92">
        <v>33093590.350000001</v>
      </c>
      <c r="P100" s="93">
        <v>28212062.890000001</v>
      </c>
      <c r="Q100" s="93">
        <v>34546000.25</v>
      </c>
      <c r="R100" s="93">
        <v>43924920.359999999</v>
      </c>
      <c r="S100" s="93">
        <v>43924123.75</v>
      </c>
      <c r="T100" s="93">
        <v>30819451.669999998</v>
      </c>
      <c r="U100" s="93">
        <v>25505061.07</v>
      </c>
      <c r="V100" s="93">
        <v>27716852</v>
      </c>
      <c r="W100" s="93">
        <v>44074830</v>
      </c>
      <c r="X100" s="93">
        <v>14351814</v>
      </c>
      <c r="Y100" s="93">
        <v>15232922.979999999</v>
      </c>
      <c r="Z100" s="93"/>
      <c r="AA100" s="93"/>
      <c r="AB100" s="93"/>
      <c r="AC100" s="91">
        <f t="shared" si="24"/>
        <v>280095976.07999998</v>
      </c>
    </row>
    <row r="101" spans="1:29" ht="11.45" customHeight="1" x14ac:dyDescent="0.25">
      <c r="A101" s="50" t="s">
        <v>2</v>
      </c>
      <c r="B101" s="50"/>
      <c r="C101" s="96">
        <f t="shared" ref="C101:X101" si="28">SUM(C98:C100)</f>
        <v>2304713111.4590187</v>
      </c>
      <c r="D101" s="96">
        <f t="shared" si="28"/>
        <v>2160197202.7080073</v>
      </c>
      <c r="E101" s="96">
        <f t="shared" si="28"/>
        <v>2258584509.6889997</v>
      </c>
      <c r="F101" s="96">
        <f t="shared" si="28"/>
        <v>2297525846.0490012</v>
      </c>
      <c r="G101" s="96">
        <f t="shared" si="28"/>
        <v>2136296863.5510004</v>
      </c>
      <c r="H101" s="96">
        <f t="shared" si="28"/>
        <v>2144209524.9990008</v>
      </c>
      <c r="I101" s="96">
        <f t="shared" si="28"/>
        <v>2211788936.9640012</v>
      </c>
      <c r="J101" s="96">
        <f t="shared" si="28"/>
        <v>2184734178.2139997</v>
      </c>
      <c r="K101" s="96">
        <f t="shared" si="28"/>
        <v>2059049460.6500008</v>
      </c>
      <c r="L101" s="96">
        <f t="shared" si="28"/>
        <v>2049524570.5889981</v>
      </c>
      <c r="M101" s="96">
        <f t="shared" si="28"/>
        <v>2059960322.1899998</v>
      </c>
      <c r="N101" s="96">
        <f t="shared" si="28"/>
        <v>2238253720.9000001</v>
      </c>
      <c r="O101" s="96">
        <f t="shared" si="28"/>
        <v>2497597144.7140036</v>
      </c>
      <c r="P101" s="91">
        <f t="shared" si="28"/>
        <v>2309651703.6300015</v>
      </c>
      <c r="Q101" s="91">
        <f t="shared" si="28"/>
        <v>2352014558.0890012</v>
      </c>
      <c r="R101" s="91">
        <f t="shared" si="28"/>
        <v>2407518271.1850014</v>
      </c>
      <c r="S101" s="91">
        <f t="shared" si="28"/>
        <v>2023352704.1300001</v>
      </c>
      <c r="T101" s="91">
        <f t="shared" si="28"/>
        <v>2144209524.9990008</v>
      </c>
      <c r="U101" s="91">
        <f t="shared" si="28"/>
        <v>1949504977.2560017</v>
      </c>
      <c r="V101" s="91">
        <f t="shared" si="28"/>
        <v>2032092195</v>
      </c>
      <c r="W101" s="91">
        <f t="shared" si="28"/>
        <v>2250642618</v>
      </c>
      <c r="X101" s="91">
        <f t="shared" si="28"/>
        <v>1867849371</v>
      </c>
      <c r="Y101" s="91">
        <v>1227981826.7035515</v>
      </c>
      <c r="Z101" s="91"/>
      <c r="AA101" s="91"/>
      <c r="AB101" s="91"/>
      <c r="AC101" s="91">
        <f t="shared" si="24"/>
        <v>18255166046.362556</v>
      </c>
    </row>
    <row r="102" spans="1:29" ht="11.45" customHeight="1" x14ac:dyDescent="0.25">
      <c r="A102" s="49" t="s">
        <v>15</v>
      </c>
      <c r="B102" s="49" t="s">
        <v>30</v>
      </c>
      <c r="C102" s="92">
        <v>442029288.47999996</v>
      </c>
      <c r="D102" s="92">
        <v>447359400.71999979</v>
      </c>
      <c r="E102" s="92">
        <v>503547509.04999983</v>
      </c>
      <c r="F102" s="92">
        <v>544217791.55999982</v>
      </c>
      <c r="G102" s="92">
        <v>478374567.08999985</v>
      </c>
      <c r="H102" s="92">
        <v>460361275.0999999</v>
      </c>
      <c r="I102" s="92">
        <v>496801687.26999968</v>
      </c>
      <c r="J102" s="92">
        <v>648172444.6400001</v>
      </c>
      <c r="K102" s="92">
        <v>571014744.42999995</v>
      </c>
      <c r="L102" s="92">
        <v>590578282.13999903</v>
      </c>
      <c r="M102" s="92">
        <v>547237470.24999952</v>
      </c>
      <c r="N102" s="92">
        <v>630983728.59000003</v>
      </c>
      <c r="O102" s="92">
        <v>749310671.18000031</v>
      </c>
      <c r="P102" s="93">
        <v>670310458.61999977</v>
      </c>
      <c r="Q102" s="93">
        <v>737460995.60999966</v>
      </c>
      <c r="R102" s="93">
        <v>689504038.90999913</v>
      </c>
      <c r="S102" s="93">
        <v>526722412.83999997</v>
      </c>
      <c r="T102" s="93">
        <v>460361275.0999999</v>
      </c>
      <c r="U102" s="93">
        <v>540034444.05000007</v>
      </c>
      <c r="V102" s="93">
        <v>648311420</v>
      </c>
      <c r="W102" s="93">
        <v>639466598</v>
      </c>
      <c r="X102" s="93">
        <v>583773229</v>
      </c>
      <c r="Y102" s="93">
        <v>267362387.96206063</v>
      </c>
      <c r="Z102" s="93"/>
      <c r="AA102" s="93"/>
      <c r="AB102" s="93"/>
      <c r="AC102" s="91">
        <f t="shared" si="24"/>
        <v>5092996801.4720592</v>
      </c>
    </row>
    <row r="103" spans="1:29" ht="11.45" customHeight="1" x14ac:dyDescent="0.25">
      <c r="A103" s="49" t="s">
        <v>16</v>
      </c>
      <c r="B103" s="49" t="s">
        <v>31</v>
      </c>
      <c r="C103" s="92">
        <v>57122215</v>
      </c>
      <c r="D103" s="92">
        <v>37654991.950000003</v>
      </c>
      <c r="E103" s="92">
        <v>45994378.609999999</v>
      </c>
      <c r="F103" s="92">
        <v>40840927.800000004</v>
      </c>
      <c r="G103" s="92">
        <v>42099727.510000005</v>
      </c>
      <c r="H103" s="92">
        <v>43853984.030000001</v>
      </c>
      <c r="I103" s="92">
        <v>56256763.68</v>
      </c>
      <c r="J103" s="92">
        <v>43982780.719999999</v>
      </c>
      <c r="K103" s="92">
        <v>71029589.680000007</v>
      </c>
      <c r="L103" s="92">
        <v>71139637.039999992</v>
      </c>
      <c r="M103" s="92">
        <v>52743045.629999995</v>
      </c>
      <c r="N103" s="92">
        <v>45909295.82</v>
      </c>
      <c r="O103" s="92">
        <v>53842360.769999996</v>
      </c>
      <c r="P103" s="93">
        <v>55811780.739999995</v>
      </c>
      <c r="Q103" s="93">
        <v>57570608.670000002</v>
      </c>
      <c r="R103" s="93">
        <v>57625731.75</v>
      </c>
      <c r="S103" s="93">
        <v>52500546.600000001</v>
      </c>
      <c r="T103" s="93">
        <v>43853984.030000001</v>
      </c>
      <c r="U103" s="93">
        <v>45047112.57</v>
      </c>
      <c r="V103" s="93">
        <v>59198921</v>
      </c>
      <c r="W103" s="93">
        <v>55941708</v>
      </c>
      <c r="X103" s="93">
        <v>46835885</v>
      </c>
      <c r="Y103" s="93">
        <v>32346376.980000004</v>
      </c>
      <c r="Z103" s="93"/>
      <c r="AA103" s="93"/>
      <c r="AB103" s="93"/>
      <c r="AC103" s="91">
        <f t="shared" si="24"/>
        <v>450920874.60000002</v>
      </c>
    </row>
    <row r="104" spans="1:29" ht="11.45" customHeight="1" x14ac:dyDescent="0.25">
      <c r="A104" s="49" t="s">
        <v>17</v>
      </c>
      <c r="B104" s="49" t="s">
        <v>32</v>
      </c>
      <c r="C104" s="92">
        <v>41798200.830000006</v>
      </c>
      <c r="D104" s="92">
        <v>2844975</v>
      </c>
      <c r="E104" s="92">
        <v>1498812.53</v>
      </c>
      <c r="F104" s="92">
        <v>4120394.04</v>
      </c>
      <c r="G104" s="92">
        <v>6570995.0700000003</v>
      </c>
      <c r="H104" s="92">
        <v>3602485.56</v>
      </c>
      <c r="I104" s="92">
        <v>3989473.36</v>
      </c>
      <c r="J104" s="92">
        <v>26268221.5</v>
      </c>
      <c r="K104" s="92">
        <v>6983543.2599999998</v>
      </c>
      <c r="L104" s="92">
        <v>5760042.9000000004</v>
      </c>
      <c r="M104" s="92">
        <v>10334622.41</v>
      </c>
      <c r="N104" s="92">
        <v>11266630.720000001</v>
      </c>
      <c r="O104" s="92">
        <v>9757051.6600000001</v>
      </c>
      <c r="P104" s="93">
        <v>6171089.1699999999</v>
      </c>
      <c r="Q104" s="93">
        <v>8708435.5</v>
      </c>
      <c r="R104" s="93">
        <v>4564654.37</v>
      </c>
      <c r="S104" s="93">
        <v>8231949.1399999997</v>
      </c>
      <c r="T104" s="93">
        <v>3602485.56</v>
      </c>
      <c r="U104" s="93">
        <v>9918742.5299999993</v>
      </c>
      <c r="V104" s="93">
        <v>9612821</v>
      </c>
      <c r="W104" s="93">
        <v>14664802</v>
      </c>
      <c r="X104" s="93">
        <v>12589939</v>
      </c>
      <c r="Y104" s="93">
        <v>5533775.1499999994</v>
      </c>
      <c r="Z104" s="93"/>
      <c r="AA104" s="93"/>
      <c r="AB104" s="93"/>
      <c r="AC104" s="91">
        <f t="shared" si="24"/>
        <v>77427604.25</v>
      </c>
    </row>
    <row r="105" spans="1:29" ht="11.45" customHeight="1" x14ac:dyDescent="0.25">
      <c r="A105" s="50" t="s">
        <v>2</v>
      </c>
      <c r="B105" s="50"/>
      <c r="C105" s="96">
        <f t="shared" ref="C105:X105" si="29">SUM(C102:C104)</f>
        <v>540949704.30999994</v>
      </c>
      <c r="D105" s="96">
        <f t="shared" si="29"/>
        <v>487859367.66999978</v>
      </c>
      <c r="E105" s="96">
        <f t="shared" si="29"/>
        <v>551040700.18999982</v>
      </c>
      <c r="F105" s="96">
        <f t="shared" si="29"/>
        <v>589179113.39999974</v>
      </c>
      <c r="G105" s="96">
        <f t="shared" si="29"/>
        <v>527045289.66999984</v>
      </c>
      <c r="H105" s="96">
        <f t="shared" si="29"/>
        <v>507817744.68999988</v>
      </c>
      <c r="I105" s="96">
        <f t="shared" si="29"/>
        <v>557047924.3099997</v>
      </c>
      <c r="J105" s="96">
        <f t="shared" si="29"/>
        <v>718423446.86000013</v>
      </c>
      <c r="K105" s="96">
        <f t="shared" si="29"/>
        <v>649027877.36999989</v>
      </c>
      <c r="L105" s="96">
        <f t="shared" si="29"/>
        <v>667477962.07999897</v>
      </c>
      <c r="M105" s="96">
        <f t="shared" si="29"/>
        <v>610315138.28999949</v>
      </c>
      <c r="N105" s="96">
        <f t="shared" si="29"/>
        <v>688159655.13000011</v>
      </c>
      <c r="O105" s="96">
        <f t="shared" si="29"/>
        <v>812910083.61000025</v>
      </c>
      <c r="P105" s="91">
        <f t="shared" si="29"/>
        <v>732293328.52999973</v>
      </c>
      <c r="Q105" s="91">
        <f t="shared" si="29"/>
        <v>803740039.77999961</v>
      </c>
      <c r="R105" s="91">
        <f t="shared" si="29"/>
        <v>751694425.02999914</v>
      </c>
      <c r="S105" s="91">
        <f t="shared" si="29"/>
        <v>587454908.57999992</v>
      </c>
      <c r="T105" s="91">
        <f t="shared" si="29"/>
        <v>507817744.68999988</v>
      </c>
      <c r="U105" s="91">
        <f t="shared" si="29"/>
        <v>595000299.1500001</v>
      </c>
      <c r="V105" s="91">
        <f t="shared" si="29"/>
        <v>717123162</v>
      </c>
      <c r="W105" s="91">
        <f t="shared" si="29"/>
        <v>710073108</v>
      </c>
      <c r="X105" s="91">
        <f t="shared" si="29"/>
        <v>643199053</v>
      </c>
      <c r="Y105" s="91">
        <v>305242540.09206063</v>
      </c>
      <c r="Z105" s="91"/>
      <c r="AA105" s="91"/>
      <c r="AB105" s="91"/>
      <c r="AC105" s="91">
        <f t="shared" si="24"/>
        <v>5621345280.3220596</v>
      </c>
    </row>
    <row r="106" spans="1:29" ht="11.45" customHeight="1" x14ac:dyDescent="0.25">
      <c r="A106" s="49" t="s">
        <v>18</v>
      </c>
      <c r="B106" s="49" t="s">
        <v>33</v>
      </c>
      <c r="C106" s="92">
        <v>149590789</v>
      </c>
      <c r="D106" s="92">
        <v>97646318.530000001</v>
      </c>
      <c r="E106" s="92">
        <v>115035761.83</v>
      </c>
      <c r="F106" s="92">
        <v>119367384.05</v>
      </c>
      <c r="G106" s="92">
        <v>95110147.670000017</v>
      </c>
      <c r="H106" s="92">
        <v>88608501.039999992</v>
      </c>
      <c r="I106" s="92">
        <v>93112137.739999995</v>
      </c>
      <c r="J106" s="92">
        <v>184580234.17000002</v>
      </c>
      <c r="K106" s="92">
        <v>163375150.34000003</v>
      </c>
      <c r="L106" s="92">
        <v>158061481.66999999</v>
      </c>
      <c r="M106" s="92">
        <v>128721621.43999998</v>
      </c>
      <c r="N106" s="92">
        <v>150903500.00999999</v>
      </c>
      <c r="O106" s="92">
        <v>243048193.98000005</v>
      </c>
      <c r="P106" s="93">
        <v>224196870.63</v>
      </c>
      <c r="Q106" s="93">
        <v>225630408.04999998</v>
      </c>
      <c r="R106" s="93">
        <v>231915599.28999993</v>
      </c>
      <c r="S106" s="93">
        <v>161034916.5</v>
      </c>
      <c r="T106" s="93">
        <v>88608501.039999992</v>
      </c>
      <c r="U106" s="93">
        <v>162289841.06</v>
      </c>
      <c r="V106" s="93">
        <v>198306781</v>
      </c>
      <c r="W106" s="93">
        <v>193030879</v>
      </c>
      <c r="X106" s="93">
        <v>176154689</v>
      </c>
      <c r="Y106" s="93">
        <v>120545795.67463872</v>
      </c>
      <c r="Z106" s="93"/>
      <c r="AA106" s="93"/>
      <c r="AB106" s="93"/>
      <c r="AC106" s="91">
        <f t="shared" si="24"/>
        <v>1557517410.6146386</v>
      </c>
    </row>
    <row r="107" spans="1:29" ht="11.45" customHeight="1" x14ac:dyDescent="0.25">
      <c r="A107" s="49" t="s">
        <v>19</v>
      </c>
      <c r="B107" s="49" t="s">
        <v>34</v>
      </c>
      <c r="C107" s="92">
        <v>13507900.780000001</v>
      </c>
      <c r="D107" s="92">
        <v>10936680.09</v>
      </c>
      <c r="E107" s="92">
        <v>12294960</v>
      </c>
      <c r="F107" s="92">
        <v>13982621.9</v>
      </c>
      <c r="G107" s="92">
        <v>9736077.9199999999</v>
      </c>
      <c r="H107" s="92">
        <v>8186520.9299999997</v>
      </c>
      <c r="I107" s="92">
        <v>7951091.3499999996</v>
      </c>
      <c r="J107" s="92">
        <v>12707987.719999999</v>
      </c>
      <c r="K107" s="92">
        <v>12446612.189999999</v>
      </c>
      <c r="L107" s="92">
        <v>13411866.84</v>
      </c>
      <c r="M107" s="92">
        <v>11088655.400000002</v>
      </c>
      <c r="N107" s="92">
        <v>9637523.5399999991</v>
      </c>
      <c r="O107" s="92">
        <v>12284415.27</v>
      </c>
      <c r="P107" s="93">
        <v>18214802.490000002</v>
      </c>
      <c r="Q107" s="93">
        <v>18059836.16</v>
      </c>
      <c r="R107" s="93">
        <v>17007681.130000003</v>
      </c>
      <c r="S107" s="93">
        <v>10179398.5</v>
      </c>
      <c r="T107" s="93">
        <v>8186520.9299999997</v>
      </c>
      <c r="U107" s="93">
        <v>10944670.26</v>
      </c>
      <c r="V107" s="93">
        <v>19238925</v>
      </c>
      <c r="W107" s="93">
        <v>12010941</v>
      </c>
      <c r="X107" s="93">
        <v>11828176</v>
      </c>
      <c r="Y107" s="93">
        <v>19131998.68</v>
      </c>
      <c r="Z107" s="93"/>
      <c r="AA107" s="93"/>
      <c r="AB107" s="93"/>
      <c r="AC107" s="91">
        <f t="shared" si="24"/>
        <v>126588147.66</v>
      </c>
    </row>
    <row r="108" spans="1:29" ht="11.45" customHeight="1" x14ac:dyDescent="0.25">
      <c r="A108" s="49" t="s">
        <v>20</v>
      </c>
      <c r="B108" s="49" t="s">
        <v>35</v>
      </c>
      <c r="C108" s="92">
        <v>450550</v>
      </c>
      <c r="D108" s="92">
        <v>8500</v>
      </c>
      <c r="E108" s="92">
        <v>545000</v>
      </c>
      <c r="F108" s="92">
        <v>200000</v>
      </c>
      <c r="G108" s="92">
        <v>20000</v>
      </c>
      <c r="H108" s="92">
        <v>300000</v>
      </c>
      <c r="I108" s="92">
        <v>360000</v>
      </c>
      <c r="J108" s="92">
        <v>350000</v>
      </c>
      <c r="K108" s="92">
        <v>1000</v>
      </c>
      <c r="L108" s="92">
        <v>0</v>
      </c>
      <c r="M108" s="92">
        <v>150</v>
      </c>
      <c r="N108" s="92">
        <v>0</v>
      </c>
      <c r="O108" s="92">
        <v>0</v>
      </c>
      <c r="P108" s="93">
        <v>1000</v>
      </c>
      <c r="Q108" s="93">
        <v>0</v>
      </c>
      <c r="R108" s="93">
        <v>10500</v>
      </c>
      <c r="S108" s="93">
        <v>55500</v>
      </c>
      <c r="T108" s="93">
        <v>300000</v>
      </c>
      <c r="U108" s="93">
        <v>125350</v>
      </c>
      <c r="V108" s="93">
        <v>321900</v>
      </c>
      <c r="W108" s="93">
        <v>10845563</v>
      </c>
      <c r="X108" s="93">
        <v>5946000</v>
      </c>
      <c r="Y108" s="93">
        <v>996900</v>
      </c>
      <c r="Z108" s="93"/>
      <c r="AA108" s="93"/>
      <c r="AB108" s="93"/>
      <c r="AC108" s="91">
        <f t="shared" si="24"/>
        <v>18601713</v>
      </c>
    </row>
    <row r="109" spans="1:29" ht="11.45" customHeight="1" x14ac:dyDescent="0.25">
      <c r="A109" s="50" t="s">
        <v>2</v>
      </c>
      <c r="B109" s="50"/>
      <c r="C109" s="96">
        <f t="shared" ref="C109:X109" si="30">SUM(C106:C108)</f>
        <v>163549239.78</v>
      </c>
      <c r="D109" s="96">
        <f t="shared" si="30"/>
        <v>108591498.62</v>
      </c>
      <c r="E109" s="96">
        <f t="shared" si="30"/>
        <v>127875721.83</v>
      </c>
      <c r="F109" s="96">
        <f t="shared" si="30"/>
        <v>133550005.95</v>
      </c>
      <c r="G109" s="96">
        <f t="shared" si="30"/>
        <v>104866225.59000002</v>
      </c>
      <c r="H109" s="96">
        <f t="shared" si="30"/>
        <v>97095021.969999999</v>
      </c>
      <c r="I109" s="96">
        <f t="shared" si="30"/>
        <v>101423229.08999999</v>
      </c>
      <c r="J109" s="96">
        <f t="shared" si="30"/>
        <v>197638221.89000002</v>
      </c>
      <c r="K109" s="96">
        <f t="shared" si="30"/>
        <v>175822762.53000003</v>
      </c>
      <c r="L109" s="96">
        <f t="shared" si="30"/>
        <v>171473348.50999999</v>
      </c>
      <c r="M109" s="96">
        <f t="shared" si="30"/>
        <v>139810426.83999997</v>
      </c>
      <c r="N109" s="91">
        <f t="shared" si="30"/>
        <v>160541023.54999998</v>
      </c>
      <c r="O109" s="96">
        <f t="shared" si="30"/>
        <v>255332609.25000006</v>
      </c>
      <c r="P109" s="91">
        <f t="shared" si="30"/>
        <v>242412673.12</v>
      </c>
      <c r="Q109" s="91">
        <f t="shared" si="30"/>
        <v>243690244.20999998</v>
      </c>
      <c r="R109" s="91">
        <f t="shared" si="30"/>
        <v>248933780.41999993</v>
      </c>
      <c r="S109" s="91">
        <f t="shared" si="30"/>
        <v>171269815</v>
      </c>
      <c r="T109" s="91">
        <f t="shared" si="30"/>
        <v>97095021.969999999</v>
      </c>
      <c r="U109" s="91">
        <f t="shared" si="30"/>
        <v>173359861.31999999</v>
      </c>
      <c r="V109" s="91">
        <f t="shared" si="30"/>
        <v>217867606</v>
      </c>
      <c r="W109" s="91">
        <f t="shared" si="30"/>
        <v>215887383</v>
      </c>
      <c r="X109" s="91">
        <f t="shared" si="30"/>
        <v>193928865</v>
      </c>
      <c r="Y109" s="91">
        <v>140674694.35463873</v>
      </c>
      <c r="Z109" s="91"/>
      <c r="AA109" s="91"/>
      <c r="AB109" s="91"/>
      <c r="AC109" s="91">
        <f t="shared" si="24"/>
        <v>1702707271.2746387</v>
      </c>
    </row>
    <row r="110" spans="1:29" ht="11.45" customHeight="1" x14ac:dyDescent="0.25">
      <c r="A110" s="50" t="s">
        <v>4</v>
      </c>
      <c r="B110" s="50"/>
      <c r="C110" s="96">
        <f t="shared" ref="C110:X110" si="31">C89+C93+C97+C101+C105+C109</f>
        <v>5462040598.9220209</v>
      </c>
      <c r="D110" s="96">
        <f t="shared" si="31"/>
        <v>5440752730.5190077</v>
      </c>
      <c r="E110" s="96">
        <f t="shared" si="31"/>
        <v>5910450830.79</v>
      </c>
      <c r="F110" s="96">
        <f t="shared" si="31"/>
        <v>6059649112.5810013</v>
      </c>
      <c r="G110" s="96">
        <f t="shared" si="31"/>
        <v>5634626269.7420015</v>
      </c>
      <c r="H110" s="96">
        <f t="shared" si="31"/>
        <v>5455568200.7990017</v>
      </c>
      <c r="I110" s="96">
        <f t="shared" si="31"/>
        <v>5681001833.8750019</v>
      </c>
      <c r="J110" s="96">
        <f t="shared" si="31"/>
        <v>5753053835.130002</v>
      </c>
      <c r="K110" s="96">
        <f t="shared" si="31"/>
        <v>5593866868.7450018</v>
      </c>
      <c r="L110" s="96">
        <f t="shared" si="31"/>
        <v>5482398701.8649979</v>
      </c>
      <c r="M110" s="96">
        <f t="shared" si="31"/>
        <v>5510442411.2150002</v>
      </c>
      <c r="N110" s="91">
        <f t="shared" si="31"/>
        <v>5869013385.9700012</v>
      </c>
      <c r="O110" s="96">
        <f t="shared" si="31"/>
        <v>6586737150.4140034</v>
      </c>
      <c r="P110" s="91">
        <f t="shared" si="31"/>
        <v>6141318915.6800022</v>
      </c>
      <c r="Q110" s="91">
        <f t="shared" si="31"/>
        <v>6161516660.6840019</v>
      </c>
      <c r="R110" s="91">
        <f t="shared" si="31"/>
        <v>6586481594.0250006</v>
      </c>
      <c r="S110" s="91">
        <f t="shared" si="31"/>
        <v>5353785262.6300001</v>
      </c>
      <c r="T110" s="91">
        <f t="shared" si="31"/>
        <v>5455568200.7990017</v>
      </c>
      <c r="U110" s="91">
        <f t="shared" si="31"/>
        <v>5271436639.2060032</v>
      </c>
      <c r="V110" s="91">
        <f t="shared" si="31"/>
        <v>5665137577</v>
      </c>
      <c r="W110" s="91">
        <f t="shared" si="31"/>
        <v>6158554303</v>
      </c>
      <c r="X110" s="91">
        <f t="shared" si="31"/>
        <v>6067984413</v>
      </c>
      <c r="Y110" s="91">
        <v>5281653520.6599998</v>
      </c>
      <c r="Z110" s="91"/>
      <c r="AA110" s="91"/>
      <c r="AB110" s="91"/>
      <c r="AC110" s="91">
        <f t="shared" si="24"/>
        <v>52002118171.004013</v>
      </c>
    </row>
    <row r="113" spans="1:29" ht="11.45" customHeight="1" x14ac:dyDescent="0.25">
      <c r="A113" s="222" t="s">
        <v>93</v>
      </c>
      <c r="B113" s="222"/>
      <c r="C113" s="72" t="s">
        <v>94</v>
      </c>
      <c r="D113" s="72" t="s">
        <v>94</v>
      </c>
      <c r="E113" s="72" t="s">
        <v>94</v>
      </c>
      <c r="F113" s="72" t="s">
        <v>94</v>
      </c>
      <c r="G113" s="72" t="s">
        <v>94</v>
      </c>
      <c r="H113" s="72" t="s">
        <v>94</v>
      </c>
      <c r="I113" s="72" t="s">
        <v>94</v>
      </c>
      <c r="J113" s="72" t="s">
        <v>94</v>
      </c>
      <c r="K113" s="72" t="s">
        <v>94</v>
      </c>
      <c r="L113" s="72" t="s">
        <v>94</v>
      </c>
      <c r="M113" s="72" t="s">
        <v>94</v>
      </c>
      <c r="N113" s="72" t="s">
        <v>94</v>
      </c>
      <c r="O113" s="72" t="s">
        <v>94</v>
      </c>
      <c r="P113" s="72" t="s">
        <v>94</v>
      </c>
      <c r="Q113" s="72" t="s">
        <v>94</v>
      </c>
      <c r="R113" s="72" t="s">
        <v>94</v>
      </c>
      <c r="S113" s="72" t="s">
        <v>94</v>
      </c>
      <c r="T113" s="72" t="s">
        <v>94</v>
      </c>
      <c r="U113" s="72" t="s">
        <v>94</v>
      </c>
      <c r="V113" s="72" t="s">
        <v>94</v>
      </c>
      <c r="W113" s="72" t="s">
        <v>94</v>
      </c>
      <c r="X113" s="72" t="s">
        <v>94</v>
      </c>
      <c r="Y113" s="72" t="s">
        <v>94</v>
      </c>
      <c r="Z113" s="72" t="s">
        <v>94</v>
      </c>
      <c r="AA113" s="72" t="s">
        <v>94</v>
      </c>
      <c r="AB113" s="72" t="s">
        <v>94</v>
      </c>
      <c r="AC113" s="72" t="s">
        <v>94</v>
      </c>
    </row>
    <row r="114" spans="1:29" ht="11.25" customHeight="1" x14ac:dyDescent="0.25">
      <c r="A114" s="99" t="s">
        <v>37</v>
      </c>
      <c r="B114" s="99" t="s">
        <v>36</v>
      </c>
      <c r="C114" s="75">
        <v>44136</v>
      </c>
      <c r="D114" s="75">
        <v>44166</v>
      </c>
      <c r="E114" s="75">
        <v>44197</v>
      </c>
      <c r="F114" s="75">
        <v>44228</v>
      </c>
      <c r="G114" s="75">
        <v>44256</v>
      </c>
      <c r="H114" s="75">
        <v>44287</v>
      </c>
      <c r="I114" s="75">
        <v>44317</v>
      </c>
      <c r="J114" s="75">
        <v>44348</v>
      </c>
      <c r="K114" s="75">
        <v>44378</v>
      </c>
      <c r="L114" s="75">
        <v>44409</v>
      </c>
      <c r="M114" s="75">
        <v>44440</v>
      </c>
      <c r="N114" s="75">
        <v>44470</v>
      </c>
      <c r="O114" s="75">
        <v>44501</v>
      </c>
      <c r="P114" s="75">
        <v>44531</v>
      </c>
      <c r="Q114" s="75">
        <v>44562</v>
      </c>
      <c r="R114" s="75">
        <v>44593</v>
      </c>
      <c r="S114" s="75">
        <v>44621</v>
      </c>
      <c r="T114" s="75">
        <v>44652</v>
      </c>
      <c r="U114" s="75">
        <v>44682</v>
      </c>
      <c r="V114" s="75">
        <v>44713</v>
      </c>
      <c r="W114" s="75">
        <v>44743</v>
      </c>
      <c r="X114" s="75">
        <v>44774</v>
      </c>
      <c r="Y114" s="75">
        <v>44805</v>
      </c>
      <c r="Z114" s="75">
        <v>44835</v>
      </c>
      <c r="AA114" s="75">
        <v>44866</v>
      </c>
      <c r="AB114" s="75">
        <v>44896</v>
      </c>
      <c r="AC114" s="103">
        <f>AC2</f>
        <v>2022</v>
      </c>
    </row>
    <row r="115" spans="1:29" ht="11.45" customHeight="1" x14ac:dyDescent="0.25">
      <c r="A115" s="49" t="s">
        <v>3</v>
      </c>
      <c r="B115" s="49" t="s">
        <v>3</v>
      </c>
      <c r="C115" s="105">
        <v>18128820.108485509</v>
      </c>
      <c r="D115" s="105">
        <v>12830365.66546932</v>
      </c>
      <c r="E115" s="105">
        <v>12288839.209444363</v>
      </c>
      <c r="F115" s="105">
        <v>8217206.1676936643</v>
      </c>
      <c r="G115" s="105">
        <v>6798420.2781241229</v>
      </c>
      <c r="H115" s="105">
        <v>5182212.6306914771</v>
      </c>
      <c r="I115" s="105">
        <v>6588842.8120648712</v>
      </c>
      <c r="J115" s="105">
        <v>8482001.876920417</v>
      </c>
      <c r="K115" s="105">
        <v>8125361.3177287048</v>
      </c>
      <c r="L115" s="92">
        <v>8714096.8820168469</v>
      </c>
      <c r="M115" s="92">
        <v>8179329.2623608252</v>
      </c>
      <c r="N115" s="92">
        <v>8781485.431396855</v>
      </c>
      <c r="O115" s="92">
        <v>9931705.3258494027</v>
      </c>
      <c r="P115" s="92">
        <v>9110922.6316611134</v>
      </c>
      <c r="Q115" s="92">
        <v>10106082.157711286</v>
      </c>
      <c r="R115" s="92">
        <v>10247511.951666554</v>
      </c>
      <c r="S115" s="92">
        <v>7991805.4628725108</v>
      </c>
      <c r="T115" s="92">
        <v>6783144.6954660397</v>
      </c>
      <c r="U115" s="92">
        <v>7450230.6713610226</v>
      </c>
      <c r="V115" s="92">
        <v>9174598.5336412005</v>
      </c>
      <c r="W115" s="92">
        <v>8595507.2362863012</v>
      </c>
      <c r="X115" s="92">
        <v>9877482.2407401819</v>
      </c>
      <c r="Y115" s="92">
        <v>8560541.7383470684</v>
      </c>
      <c r="Z115" s="92"/>
      <c r="AA115" s="92"/>
      <c r="AB115" s="92"/>
      <c r="AC115" s="91">
        <f t="shared" ref="AC115:AC137" si="32">IF(AC$2=2020,SUM(C115:D115),IF(AC$2=2021,SUM(E115:P115), IF(AC$2=2022,SUM(Q115:AB115))))</f>
        <v>78786904.688092157</v>
      </c>
    </row>
    <row r="116" spans="1:29" ht="11.45" customHeight="1" x14ac:dyDescent="0.25">
      <c r="A116" s="50" t="s">
        <v>2</v>
      </c>
      <c r="B116" s="50"/>
      <c r="C116" s="94">
        <f t="shared" ref="C116:Y116" si="33">C115</f>
        <v>18128820.108485509</v>
      </c>
      <c r="D116" s="94">
        <f t="shared" si="33"/>
        <v>12830365.66546932</v>
      </c>
      <c r="E116" s="94">
        <f t="shared" si="33"/>
        <v>12288839.209444363</v>
      </c>
      <c r="F116" s="94">
        <f t="shared" si="33"/>
        <v>8217206.1676936643</v>
      </c>
      <c r="G116" s="94">
        <f t="shared" si="33"/>
        <v>6798420.2781241229</v>
      </c>
      <c r="H116" s="94">
        <f t="shared" si="33"/>
        <v>5182212.6306914771</v>
      </c>
      <c r="I116" s="94">
        <f t="shared" si="33"/>
        <v>6588842.8120648712</v>
      </c>
      <c r="J116" s="94">
        <f t="shared" si="33"/>
        <v>8482001.876920417</v>
      </c>
      <c r="K116" s="94">
        <f t="shared" si="33"/>
        <v>8125361.3177287048</v>
      </c>
      <c r="L116" s="94">
        <f t="shared" si="33"/>
        <v>8714096.8820168469</v>
      </c>
      <c r="M116" s="94">
        <f t="shared" si="33"/>
        <v>8179329.2623608252</v>
      </c>
      <c r="N116" s="94">
        <f t="shared" si="33"/>
        <v>8781485.431396855</v>
      </c>
      <c r="O116" s="94">
        <f t="shared" si="33"/>
        <v>9931705.3258494027</v>
      </c>
      <c r="P116" s="94">
        <f t="shared" si="33"/>
        <v>9110922.6316611134</v>
      </c>
      <c r="Q116" s="94">
        <f t="shared" si="33"/>
        <v>10106082.157711286</v>
      </c>
      <c r="R116" s="94">
        <f t="shared" si="33"/>
        <v>10247511.951666554</v>
      </c>
      <c r="S116" s="94">
        <f t="shared" si="33"/>
        <v>7991805.4628725108</v>
      </c>
      <c r="T116" s="94">
        <f t="shared" si="33"/>
        <v>6783144.6954660397</v>
      </c>
      <c r="U116" s="94">
        <f t="shared" si="33"/>
        <v>7450230.6713610226</v>
      </c>
      <c r="V116" s="94">
        <f t="shared" si="33"/>
        <v>9174598.5336412005</v>
      </c>
      <c r="W116" s="94">
        <f t="shared" si="33"/>
        <v>8595507.2362863012</v>
      </c>
      <c r="X116" s="94">
        <f t="shared" si="33"/>
        <v>9877482.2407401819</v>
      </c>
      <c r="Y116" s="94">
        <f t="shared" si="33"/>
        <v>8560541.7383470684</v>
      </c>
      <c r="Z116" s="94"/>
      <c r="AA116" s="94"/>
      <c r="AB116" s="94"/>
      <c r="AC116" s="91">
        <f t="shared" si="32"/>
        <v>78786904.688092157</v>
      </c>
    </row>
    <row r="117" spans="1:29" ht="11.45" customHeight="1" x14ac:dyDescent="0.25">
      <c r="A117" s="49" t="s">
        <v>6</v>
      </c>
      <c r="B117" s="49" t="s">
        <v>21</v>
      </c>
      <c r="C117" s="105">
        <v>329262667.93848121</v>
      </c>
      <c r="D117" s="105">
        <v>341957204.08739096</v>
      </c>
      <c r="E117" s="105">
        <v>316888495.52087927</v>
      </c>
      <c r="F117" s="105">
        <v>323186813.39561599</v>
      </c>
      <c r="G117" s="105">
        <v>349054928.75315815</v>
      </c>
      <c r="H117" s="105">
        <v>395054162.49975234</v>
      </c>
      <c r="I117" s="105">
        <v>233950143.92343011</v>
      </c>
      <c r="J117" s="105">
        <v>850146637.17061281</v>
      </c>
      <c r="K117" s="105">
        <v>428196457.38800848</v>
      </c>
      <c r="L117" s="92">
        <v>499060094.45522523</v>
      </c>
      <c r="M117" s="92">
        <v>485174152.32549381</v>
      </c>
      <c r="N117" s="92">
        <v>522186323.13199162</v>
      </c>
      <c r="O117" s="92">
        <v>568271135.83123887</v>
      </c>
      <c r="P117" s="92">
        <v>576173441.87110031</v>
      </c>
      <c r="Q117" s="92">
        <v>552355798.30407906</v>
      </c>
      <c r="R117" s="92">
        <v>584471468.17179954</v>
      </c>
      <c r="S117" s="92">
        <v>590609739.06059837</v>
      </c>
      <c r="T117" s="92">
        <v>564615838.06207204</v>
      </c>
      <c r="U117" s="92">
        <v>545767197.53422141</v>
      </c>
      <c r="V117" s="92">
        <v>445002321.34233075</v>
      </c>
      <c r="W117" s="92">
        <v>521729675.28603327</v>
      </c>
      <c r="X117" s="92">
        <v>558289646.86179781</v>
      </c>
      <c r="Y117" s="92">
        <v>538082913.91076374</v>
      </c>
      <c r="Z117" s="92"/>
      <c r="AA117" s="92"/>
      <c r="AB117" s="92"/>
      <c r="AC117" s="91">
        <f t="shared" si="32"/>
        <v>4900924598.5336962</v>
      </c>
    </row>
    <row r="118" spans="1:29" ht="11.45" customHeight="1" x14ac:dyDescent="0.25">
      <c r="A118" s="49" t="s">
        <v>7</v>
      </c>
      <c r="B118" s="49" t="s">
        <v>22</v>
      </c>
      <c r="C118" s="105">
        <v>579372023.02915406</v>
      </c>
      <c r="D118" s="105">
        <v>664192519.50020027</v>
      </c>
      <c r="E118" s="105">
        <v>839478133.63643181</v>
      </c>
      <c r="F118" s="105">
        <v>814834722.6039263</v>
      </c>
      <c r="G118" s="105">
        <v>819371845.63890457</v>
      </c>
      <c r="H118" s="105">
        <v>742888552.26479948</v>
      </c>
      <c r="I118" s="105">
        <v>601361661.25758708</v>
      </c>
      <c r="J118" s="105">
        <v>2471342492.2179933</v>
      </c>
      <c r="K118" s="105">
        <v>712599608.00257015</v>
      </c>
      <c r="L118" s="92">
        <v>722761562.21658647</v>
      </c>
      <c r="M118" s="92">
        <v>699478327.71443808</v>
      </c>
      <c r="N118" s="92">
        <v>842380443.36330688</v>
      </c>
      <c r="O118" s="92">
        <v>832987823.3492167</v>
      </c>
      <c r="P118" s="92">
        <v>842456100.33130252</v>
      </c>
      <c r="Q118" s="92">
        <v>781760861.48649633</v>
      </c>
      <c r="R118" s="92">
        <v>795641526.34708917</v>
      </c>
      <c r="S118" s="92">
        <v>784696523.3525753</v>
      </c>
      <c r="T118" s="92">
        <v>688365057.48583984</v>
      </c>
      <c r="U118" s="92">
        <v>720997188.16155565</v>
      </c>
      <c r="V118" s="92">
        <v>707984710.95978689</v>
      </c>
      <c r="W118" s="92">
        <v>729886408.28081691</v>
      </c>
      <c r="X118" s="92">
        <v>769448798.73002636</v>
      </c>
      <c r="Y118" s="92">
        <v>754563108.67279446</v>
      </c>
      <c r="Z118" s="92"/>
      <c r="AA118" s="92"/>
      <c r="AB118" s="92"/>
      <c r="AC118" s="91">
        <f t="shared" si="32"/>
        <v>6733344183.4769812</v>
      </c>
    </row>
    <row r="119" spans="1:29" ht="11.45" customHeight="1" x14ac:dyDescent="0.25">
      <c r="A119" s="49" t="s">
        <v>8</v>
      </c>
      <c r="B119" s="49" t="s">
        <v>23</v>
      </c>
      <c r="C119" s="105">
        <v>2144161111.6214819</v>
      </c>
      <c r="D119" s="105">
        <v>1716940861.563379</v>
      </c>
      <c r="E119" s="105">
        <v>2044152534.0595319</v>
      </c>
      <c r="F119" s="105">
        <v>2284238607.2313352</v>
      </c>
      <c r="G119" s="105">
        <v>2313081679.5667553</v>
      </c>
      <c r="H119" s="105">
        <v>2406827057.7068176</v>
      </c>
      <c r="I119" s="105">
        <v>2290717110.7262731</v>
      </c>
      <c r="J119" s="105">
        <v>155938377.70478481</v>
      </c>
      <c r="K119" s="105">
        <v>4340827627.0264292</v>
      </c>
      <c r="L119" s="92">
        <v>2460661566.3327003</v>
      </c>
      <c r="M119" s="92">
        <v>2632883028.7277355</v>
      </c>
      <c r="N119" s="92">
        <v>2383879495.9225731</v>
      </c>
      <c r="O119" s="92">
        <v>2912270242.1616473</v>
      </c>
      <c r="P119" s="92">
        <v>2466417974.2329183</v>
      </c>
      <c r="Q119" s="92">
        <v>2410638928.1857224</v>
      </c>
      <c r="R119" s="92">
        <v>2598853492.543591</v>
      </c>
      <c r="S119" s="92">
        <v>2331330525.3295012</v>
      </c>
      <c r="T119" s="92">
        <v>2453089828.9807954</v>
      </c>
      <c r="U119" s="92">
        <v>2468146045.3953609</v>
      </c>
      <c r="V119" s="92">
        <v>2481029513.8612919</v>
      </c>
      <c r="W119" s="92">
        <v>2738261935.2385292</v>
      </c>
      <c r="X119" s="92">
        <v>2510864065.9780989</v>
      </c>
      <c r="Y119" s="92">
        <v>2356007168.0723586</v>
      </c>
      <c r="Z119" s="92"/>
      <c r="AA119" s="92"/>
      <c r="AB119" s="92"/>
      <c r="AC119" s="91">
        <f t="shared" si="32"/>
        <v>22348221503.585247</v>
      </c>
    </row>
    <row r="120" spans="1:29" ht="11.45" customHeight="1" x14ac:dyDescent="0.25">
      <c r="A120" s="50" t="s">
        <v>2</v>
      </c>
      <c r="B120" s="50"/>
      <c r="C120" s="94">
        <f t="shared" ref="C120:Y120" si="34">SUM(C117:C119)</f>
        <v>3052795802.5891171</v>
      </c>
      <c r="D120" s="94">
        <f t="shared" si="34"/>
        <v>2723090585.1509705</v>
      </c>
      <c r="E120" s="94">
        <f t="shared" si="34"/>
        <v>3200519163.2168427</v>
      </c>
      <c r="F120" s="94">
        <f t="shared" si="34"/>
        <v>3422260143.2308774</v>
      </c>
      <c r="G120" s="94">
        <f t="shared" si="34"/>
        <v>3481508453.958818</v>
      </c>
      <c r="H120" s="94">
        <f t="shared" si="34"/>
        <v>3544769772.4713697</v>
      </c>
      <c r="I120" s="94">
        <f t="shared" si="34"/>
        <v>3126028915.9072905</v>
      </c>
      <c r="J120" s="94">
        <f t="shared" si="34"/>
        <v>3477427507.0933909</v>
      </c>
      <c r="K120" s="94">
        <f t="shared" si="34"/>
        <v>5481623692.4170074</v>
      </c>
      <c r="L120" s="96">
        <f t="shared" si="34"/>
        <v>3682483223.0045118</v>
      </c>
      <c r="M120" s="96">
        <f t="shared" si="34"/>
        <v>3817535508.7676673</v>
      </c>
      <c r="N120" s="96">
        <f t="shared" si="34"/>
        <v>3748446262.4178715</v>
      </c>
      <c r="O120" s="96">
        <f t="shared" si="34"/>
        <v>4313529201.342103</v>
      </c>
      <c r="P120" s="96">
        <f t="shared" si="34"/>
        <v>3885047516.4353209</v>
      </c>
      <c r="Q120" s="96">
        <f t="shared" si="34"/>
        <v>3744755587.9762979</v>
      </c>
      <c r="R120" s="96">
        <f t="shared" si="34"/>
        <v>3978966487.06248</v>
      </c>
      <c r="S120" s="96">
        <f t="shared" si="34"/>
        <v>3706636787.7426748</v>
      </c>
      <c r="T120" s="96">
        <f t="shared" si="34"/>
        <v>3706070724.5287075</v>
      </c>
      <c r="U120" s="96">
        <f t="shared" si="34"/>
        <v>3734910431.0911379</v>
      </c>
      <c r="V120" s="96">
        <f t="shared" si="34"/>
        <v>3634016546.1634092</v>
      </c>
      <c r="W120" s="96">
        <f t="shared" si="34"/>
        <v>3989878018.8053794</v>
      </c>
      <c r="X120" s="96">
        <f t="shared" si="34"/>
        <v>3838602511.5699229</v>
      </c>
      <c r="Y120" s="96">
        <f t="shared" si="34"/>
        <v>3648653190.6559167</v>
      </c>
      <c r="Z120" s="96"/>
      <c r="AA120" s="96"/>
      <c r="AB120" s="96"/>
      <c r="AC120" s="91">
        <f t="shared" si="32"/>
        <v>33982490285.595928</v>
      </c>
    </row>
    <row r="121" spans="1:29" ht="11.45" customHeight="1" x14ac:dyDescent="0.25">
      <c r="A121" s="49" t="s">
        <v>9</v>
      </c>
      <c r="B121" s="49" t="s">
        <v>24</v>
      </c>
      <c r="C121" s="105">
        <v>744225951.00838435</v>
      </c>
      <c r="D121" s="105">
        <v>708822458.45570171</v>
      </c>
      <c r="E121" s="105">
        <v>706299599.50792396</v>
      </c>
      <c r="F121" s="105">
        <v>727073805.82389235</v>
      </c>
      <c r="G121" s="105">
        <v>643522215.37709749</v>
      </c>
      <c r="H121" s="105">
        <v>776735514.1096586</v>
      </c>
      <c r="I121" s="105">
        <v>303561197.05450386</v>
      </c>
      <c r="J121" s="105">
        <v>793557002.45405185</v>
      </c>
      <c r="K121" s="105">
        <v>892648718.50029159</v>
      </c>
      <c r="L121" s="92">
        <v>962896281.00554669</v>
      </c>
      <c r="M121" s="92">
        <v>991467897.28429115</v>
      </c>
      <c r="N121" s="92">
        <v>1052890169.2799541</v>
      </c>
      <c r="O121" s="92">
        <v>1131098592.7087586</v>
      </c>
      <c r="P121" s="92">
        <v>1065839639.1850835</v>
      </c>
      <c r="Q121" s="92">
        <v>937082431.40463734</v>
      </c>
      <c r="R121" s="92">
        <v>839108976.1831826</v>
      </c>
      <c r="S121" s="92">
        <v>847683123.85017669</v>
      </c>
      <c r="T121" s="92">
        <v>876053080.24799013</v>
      </c>
      <c r="U121" s="92">
        <v>776456283.57008374</v>
      </c>
      <c r="V121" s="92">
        <v>648734717.55624366</v>
      </c>
      <c r="W121" s="92">
        <v>842542326.86813021</v>
      </c>
      <c r="X121" s="92">
        <v>909863897.207569</v>
      </c>
      <c r="Y121" s="92">
        <v>842777352.70488167</v>
      </c>
      <c r="Z121" s="92"/>
      <c r="AA121" s="92"/>
      <c r="AB121" s="92"/>
      <c r="AC121" s="91">
        <f t="shared" si="32"/>
        <v>7520302189.5928955</v>
      </c>
    </row>
    <row r="122" spans="1:29" ht="11.45" customHeight="1" x14ac:dyDescent="0.25">
      <c r="A122" s="49" t="s">
        <v>10</v>
      </c>
      <c r="B122" s="49" t="s">
        <v>25</v>
      </c>
      <c r="C122" s="105">
        <v>236133607.43950292</v>
      </c>
      <c r="D122" s="105">
        <v>302969405.4952538</v>
      </c>
      <c r="E122" s="105">
        <v>273337930.21158814</v>
      </c>
      <c r="F122" s="105">
        <v>292520876.13568217</v>
      </c>
      <c r="G122" s="105">
        <v>308235889.44789565</v>
      </c>
      <c r="H122" s="105">
        <v>287451288.30721587</v>
      </c>
      <c r="I122" s="105">
        <v>192248607.0293445</v>
      </c>
      <c r="J122" s="105">
        <v>271566648.90155828</v>
      </c>
      <c r="K122" s="105">
        <v>285965735.06183851</v>
      </c>
      <c r="L122" s="92">
        <v>280216900.71976632</v>
      </c>
      <c r="M122" s="92">
        <v>288520069.21531451</v>
      </c>
      <c r="N122" s="92">
        <v>319575987.5245682</v>
      </c>
      <c r="O122" s="92">
        <v>383988154.49929547</v>
      </c>
      <c r="P122" s="92">
        <v>368020002.95915693</v>
      </c>
      <c r="Q122" s="92">
        <v>300420002.21422136</v>
      </c>
      <c r="R122" s="92">
        <v>303306893.43588459</v>
      </c>
      <c r="S122" s="92">
        <v>286230400.38855308</v>
      </c>
      <c r="T122" s="92">
        <v>287305042.3180396</v>
      </c>
      <c r="U122" s="92">
        <v>294580158.54266369</v>
      </c>
      <c r="V122" s="92">
        <v>296011383.73309124</v>
      </c>
      <c r="W122" s="92">
        <v>301641768.75936848</v>
      </c>
      <c r="X122" s="92">
        <v>334163587.3557412</v>
      </c>
      <c r="Y122" s="92">
        <v>315859987.23539078</v>
      </c>
      <c r="Z122" s="92"/>
      <c r="AA122" s="92"/>
      <c r="AB122" s="92"/>
      <c r="AC122" s="91">
        <f t="shared" si="32"/>
        <v>2719519223.982954</v>
      </c>
    </row>
    <row r="123" spans="1:29" ht="11.45" customHeight="1" x14ac:dyDescent="0.25">
      <c r="A123" s="49" t="s">
        <v>11</v>
      </c>
      <c r="B123" s="49" t="s">
        <v>26</v>
      </c>
      <c r="C123" s="105">
        <v>101031540.15377703</v>
      </c>
      <c r="D123" s="105">
        <v>92428628.080335721</v>
      </c>
      <c r="E123" s="105">
        <v>93812221.834415764</v>
      </c>
      <c r="F123" s="105">
        <v>117684402.000191</v>
      </c>
      <c r="G123" s="105">
        <v>128474921.61893182</v>
      </c>
      <c r="H123" s="105">
        <v>135995472.47801465</v>
      </c>
      <c r="I123" s="105">
        <v>127946698.16718175</v>
      </c>
      <c r="J123" s="105">
        <v>127890004.66652577</v>
      </c>
      <c r="K123" s="105">
        <v>104584519.62074301</v>
      </c>
      <c r="L123" s="92">
        <v>125207617.91892876</v>
      </c>
      <c r="M123" s="92">
        <v>119196454.71845551</v>
      </c>
      <c r="N123" s="92">
        <v>123939387.40133423</v>
      </c>
      <c r="O123" s="92">
        <v>147858462.40526101</v>
      </c>
      <c r="P123" s="92">
        <v>154781351.58968693</v>
      </c>
      <c r="Q123" s="92">
        <v>144150578.63688213</v>
      </c>
      <c r="R123" s="92">
        <v>156989674.4635351</v>
      </c>
      <c r="S123" s="92">
        <v>154603327.0605402</v>
      </c>
      <c r="T123" s="92">
        <v>145484012.69231576</v>
      </c>
      <c r="U123" s="92">
        <v>143530655.61329845</v>
      </c>
      <c r="V123" s="92">
        <v>176448842.33959502</v>
      </c>
      <c r="W123" s="92">
        <v>199040845.03821462</v>
      </c>
      <c r="X123" s="92">
        <v>206287022.46048328</v>
      </c>
      <c r="Y123" s="92">
        <v>160692242.66929698</v>
      </c>
      <c r="Z123" s="92"/>
      <c r="AA123" s="92"/>
      <c r="AB123" s="92"/>
      <c r="AC123" s="91">
        <f t="shared" si="32"/>
        <v>1487227200.9741616</v>
      </c>
    </row>
    <row r="124" spans="1:29" ht="11.45" customHeight="1" x14ac:dyDescent="0.25">
      <c r="A124" s="50" t="s">
        <v>2</v>
      </c>
      <c r="B124" s="50"/>
      <c r="C124" s="94">
        <f t="shared" ref="C124:Y124" si="35">SUM(C121:C123)</f>
        <v>1081391098.6016643</v>
      </c>
      <c r="D124" s="94">
        <f t="shared" si="35"/>
        <v>1104220492.0312912</v>
      </c>
      <c r="E124" s="94">
        <f t="shared" si="35"/>
        <v>1073449751.5539279</v>
      </c>
      <c r="F124" s="94">
        <f t="shared" si="35"/>
        <v>1137279083.9597654</v>
      </c>
      <c r="G124" s="94">
        <f t="shared" si="35"/>
        <v>1080233026.4439249</v>
      </c>
      <c r="H124" s="94">
        <f t="shared" si="35"/>
        <v>1200182274.8948891</v>
      </c>
      <c r="I124" s="94">
        <f t="shared" si="35"/>
        <v>623756502.25103009</v>
      </c>
      <c r="J124" s="94">
        <f t="shared" si="35"/>
        <v>1193013656.022136</v>
      </c>
      <c r="K124" s="94">
        <f t="shared" si="35"/>
        <v>1283198973.182873</v>
      </c>
      <c r="L124" s="96">
        <f t="shared" si="35"/>
        <v>1368320799.6442418</v>
      </c>
      <c r="M124" s="96">
        <f t="shared" si="35"/>
        <v>1399184421.2180612</v>
      </c>
      <c r="N124" s="96">
        <f t="shared" si="35"/>
        <v>1496405544.2058566</v>
      </c>
      <c r="O124" s="96">
        <f t="shared" si="35"/>
        <v>1662945209.6133151</v>
      </c>
      <c r="P124" s="96">
        <f t="shared" si="35"/>
        <v>1588640993.7339272</v>
      </c>
      <c r="Q124" s="96">
        <f t="shared" si="35"/>
        <v>1381653012.2557409</v>
      </c>
      <c r="R124" s="96">
        <f t="shared" si="35"/>
        <v>1299405544.0826023</v>
      </c>
      <c r="S124" s="96">
        <f t="shared" si="35"/>
        <v>1288516851.2992699</v>
      </c>
      <c r="T124" s="96">
        <f t="shared" si="35"/>
        <v>1308842135.2583456</v>
      </c>
      <c r="U124" s="96">
        <f t="shared" si="35"/>
        <v>1214567097.7260458</v>
      </c>
      <c r="V124" s="96">
        <f t="shared" si="35"/>
        <v>1121194943.6289299</v>
      </c>
      <c r="W124" s="96">
        <f t="shared" si="35"/>
        <v>1343224940.6657133</v>
      </c>
      <c r="X124" s="96">
        <f t="shared" si="35"/>
        <v>1450314507.0237935</v>
      </c>
      <c r="Y124" s="96">
        <f t="shared" si="35"/>
        <v>1319329582.6095693</v>
      </c>
      <c r="Z124" s="96"/>
      <c r="AA124" s="96"/>
      <c r="AB124" s="96"/>
      <c r="AC124" s="91">
        <f t="shared" si="32"/>
        <v>11727048614.550013</v>
      </c>
    </row>
    <row r="125" spans="1:29" ht="11.45" customHeight="1" x14ac:dyDescent="0.25">
      <c r="A125" s="49" t="s">
        <v>12</v>
      </c>
      <c r="B125" s="49" t="s">
        <v>27</v>
      </c>
      <c r="C125" s="105">
        <v>805592878.06861877</v>
      </c>
      <c r="D125" s="105">
        <v>701614600.27337408</v>
      </c>
      <c r="E125" s="105">
        <v>712729540.33027923</v>
      </c>
      <c r="F125" s="105">
        <v>730442128.47439146</v>
      </c>
      <c r="G125" s="105">
        <v>713006127.06123793</v>
      </c>
      <c r="H125" s="105">
        <v>725709524.14853013</v>
      </c>
      <c r="I125" s="105">
        <v>1528366896.003511</v>
      </c>
      <c r="J125" s="105">
        <v>778811187.89999926</v>
      </c>
      <c r="K125" s="105">
        <v>809500534.57767093</v>
      </c>
      <c r="L125" s="92">
        <v>813869301.81033909</v>
      </c>
      <c r="M125" s="92">
        <v>817557427.92967927</v>
      </c>
      <c r="N125" s="92">
        <v>820624803.83418369</v>
      </c>
      <c r="O125" s="92">
        <v>892337668.56576395</v>
      </c>
      <c r="P125" s="92">
        <v>855907900.72938502</v>
      </c>
      <c r="Q125" s="92">
        <v>763626104.94788754</v>
      </c>
      <c r="R125" s="92">
        <v>774474349.54541314</v>
      </c>
      <c r="S125" s="92">
        <v>727131276.19916058</v>
      </c>
      <c r="T125" s="92">
        <v>786976285.35876918</v>
      </c>
      <c r="U125" s="92">
        <v>679485652.16384602</v>
      </c>
      <c r="V125" s="92">
        <v>737884344.86825454</v>
      </c>
      <c r="W125" s="92">
        <v>868119660.95745873</v>
      </c>
      <c r="X125" s="92">
        <v>886119592.35551131</v>
      </c>
      <c r="Y125" s="92">
        <v>823327771.67992663</v>
      </c>
      <c r="Z125" s="92"/>
      <c r="AA125" s="92"/>
      <c r="AB125" s="92"/>
      <c r="AC125" s="91">
        <f t="shared" si="32"/>
        <v>7047145038.0762281</v>
      </c>
    </row>
    <row r="126" spans="1:29" ht="11.45" customHeight="1" x14ac:dyDescent="0.25">
      <c r="A126" s="49" t="s">
        <v>13</v>
      </c>
      <c r="B126" s="49" t="s">
        <v>28</v>
      </c>
      <c r="C126" s="105">
        <v>101543129.03495724</v>
      </c>
      <c r="D126" s="105">
        <v>112793088.51465522</v>
      </c>
      <c r="E126" s="105">
        <v>114219046.58569711</v>
      </c>
      <c r="F126" s="105">
        <v>148827219.85058796</v>
      </c>
      <c r="G126" s="105">
        <v>124608891.59961587</v>
      </c>
      <c r="H126" s="105">
        <v>98085968.936426014</v>
      </c>
      <c r="I126" s="105">
        <v>270712967.88331908</v>
      </c>
      <c r="J126" s="105">
        <v>97171331.095699728</v>
      </c>
      <c r="K126" s="105">
        <v>101965699.84831648</v>
      </c>
      <c r="L126" s="92">
        <v>91385920.208026379</v>
      </c>
      <c r="M126" s="92">
        <v>113178989.52740653</v>
      </c>
      <c r="N126" s="92">
        <v>102759048.33148092</v>
      </c>
      <c r="O126" s="92">
        <v>119115407.2019891</v>
      </c>
      <c r="P126" s="92">
        <v>122196507.7836054</v>
      </c>
      <c r="Q126" s="92">
        <v>94447377.593627587</v>
      </c>
      <c r="R126" s="92">
        <v>110639885.51937157</v>
      </c>
      <c r="S126" s="92">
        <v>102208295.43576753</v>
      </c>
      <c r="T126" s="92">
        <v>93468230.352351502</v>
      </c>
      <c r="U126" s="92">
        <v>88058293.60225144</v>
      </c>
      <c r="V126" s="92">
        <v>107142240.78359744</v>
      </c>
      <c r="W126" s="92">
        <v>107816943.49620752</v>
      </c>
      <c r="X126" s="92">
        <v>124916527.76847903</v>
      </c>
      <c r="Y126" s="92">
        <v>134989022.2170319</v>
      </c>
      <c r="Z126" s="92"/>
      <c r="AA126" s="92"/>
      <c r="AB126" s="92"/>
      <c r="AC126" s="91">
        <f t="shared" si="32"/>
        <v>963686816.76868534</v>
      </c>
    </row>
    <row r="127" spans="1:29" ht="11.45" customHeight="1" x14ac:dyDescent="0.25">
      <c r="A127" s="49" t="s">
        <v>14</v>
      </c>
      <c r="B127" s="49" t="s">
        <v>29</v>
      </c>
      <c r="C127" s="105">
        <v>24415458.49182947</v>
      </c>
      <c r="D127" s="105">
        <v>32196203.64872399</v>
      </c>
      <c r="E127" s="105">
        <v>41056903.691066496</v>
      </c>
      <c r="F127" s="105">
        <v>56547320.069030762</v>
      </c>
      <c r="G127" s="105">
        <v>37543663.388086595</v>
      </c>
      <c r="H127" s="105">
        <v>34971791.801236473</v>
      </c>
      <c r="I127" s="105">
        <v>46574378.735947274</v>
      </c>
      <c r="J127" s="105">
        <v>18817385.330417003</v>
      </c>
      <c r="K127" s="105">
        <v>31372087.599079106</v>
      </c>
      <c r="L127" s="92">
        <v>37258419.909819834</v>
      </c>
      <c r="M127" s="92">
        <v>32303650.604496866</v>
      </c>
      <c r="N127" s="92">
        <v>49678568.264651164</v>
      </c>
      <c r="O127" s="92">
        <v>45960602.253330119</v>
      </c>
      <c r="P127" s="92">
        <v>45565110.161810271</v>
      </c>
      <c r="Q127" s="92">
        <v>38605311.765917405</v>
      </c>
      <c r="R127" s="92">
        <v>38742719.561328463</v>
      </c>
      <c r="S127" s="92">
        <v>25139239.469086286</v>
      </c>
      <c r="T127" s="92">
        <v>40965917.737031244</v>
      </c>
      <c r="U127" s="92">
        <v>57699391.536511756</v>
      </c>
      <c r="V127" s="92">
        <v>72738997.35825865</v>
      </c>
      <c r="W127" s="92">
        <v>69367243.714336038</v>
      </c>
      <c r="X127" s="92">
        <v>49469767.746396281</v>
      </c>
      <c r="Y127" s="92">
        <v>55809417.211972132</v>
      </c>
      <c r="Z127" s="92"/>
      <c r="AA127" s="92"/>
      <c r="AB127" s="92"/>
      <c r="AC127" s="91">
        <f t="shared" si="32"/>
        <v>448538006.10083824</v>
      </c>
    </row>
    <row r="128" spans="1:29" ht="11.45" customHeight="1" x14ac:dyDescent="0.25">
      <c r="A128" s="50" t="s">
        <v>2</v>
      </c>
      <c r="B128" s="50"/>
      <c r="C128" s="94">
        <f t="shared" ref="C128:Y128" si="36">SUM(C125:C127)</f>
        <v>931551465.59540558</v>
      </c>
      <c r="D128" s="94">
        <f t="shared" si="36"/>
        <v>846603892.43675327</v>
      </c>
      <c r="E128" s="94">
        <f t="shared" si="36"/>
        <v>868005490.60704279</v>
      </c>
      <c r="F128" s="94">
        <f t="shared" si="36"/>
        <v>935816668.39401019</v>
      </c>
      <c r="G128" s="94">
        <f t="shared" si="36"/>
        <v>875158682.04894042</v>
      </c>
      <c r="H128" s="94">
        <f t="shared" si="36"/>
        <v>858767284.88619268</v>
      </c>
      <c r="I128" s="94">
        <f t="shared" si="36"/>
        <v>1845654242.6227775</v>
      </c>
      <c r="J128" s="94">
        <f t="shared" si="36"/>
        <v>894799904.32611597</v>
      </c>
      <c r="K128" s="94">
        <f t="shared" si="36"/>
        <v>942838322.02506649</v>
      </c>
      <c r="L128" s="96">
        <f t="shared" si="36"/>
        <v>942513641.92818534</v>
      </c>
      <c r="M128" s="96">
        <f t="shared" si="36"/>
        <v>963040068.06158268</v>
      </c>
      <c r="N128" s="96">
        <f t="shared" si="36"/>
        <v>973062420.43031585</v>
      </c>
      <c r="O128" s="96">
        <f t="shared" si="36"/>
        <v>1057413678.0210831</v>
      </c>
      <c r="P128" s="96">
        <f t="shared" si="36"/>
        <v>1023669518.6748008</v>
      </c>
      <c r="Q128" s="96">
        <f t="shared" si="36"/>
        <v>896678794.30743253</v>
      </c>
      <c r="R128" s="96">
        <f t="shared" si="36"/>
        <v>923856954.62611318</v>
      </c>
      <c r="S128" s="96">
        <f t="shared" si="36"/>
        <v>854478811.1040144</v>
      </c>
      <c r="T128" s="96">
        <f t="shared" si="36"/>
        <v>921410433.44815195</v>
      </c>
      <c r="U128" s="96">
        <f t="shared" si="36"/>
        <v>825243337.30260921</v>
      </c>
      <c r="V128" s="96">
        <f t="shared" si="36"/>
        <v>917765583.01011062</v>
      </c>
      <c r="W128" s="96">
        <f t="shared" si="36"/>
        <v>1045303848.1680022</v>
      </c>
      <c r="X128" s="96">
        <f t="shared" si="36"/>
        <v>1060505887.8703866</v>
      </c>
      <c r="Y128" s="96">
        <f t="shared" si="36"/>
        <v>1014126211.1089307</v>
      </c>
      <c r="Z128" s="96"/>
      <c r="AA128" s="96"/>
      <c r="AB128" s="96"/>
      <c r="AC128" s="91">
        <f t="shared" si="32"/>
        <v>8459369860.9457512</v>
      </c>
    </row>
    <row r="129" spans="1:29" ht="11.45" customHeight="1" x14ac:dyDescent="0.25">
      <c r="A129" s="49" t="s">
        <v>15</v>
      </c>
      <c r="B129" s="49" t="s">
        <v>30</v>
      </c>
      <c r="C129" s="105">
        <v>911025857.6798501</v>
      </c>
      <c r="D129" s="105">
        <v>790986137.48625278</v>
      </c>
      <c r="E129" s="105">
        <v>824213282.033764</v>
      </c>
      <c r="F129" s="105">
        <v>866964435.75354409</v>
      </c>
      <c r="G129" s="105">
        <v>763932564.3529371</v>
      </c>
      <c r="H129" s="105">
        <v>748312186.95032585</v>
      </c>
      <c r="I129" s="105">
        <v>504078184.87408525</v>
      </c>
      <c r="J129" s="105">
        <v>760746285.42624617</v>
      </c>
      <c r="K129" s="105">
        <v>786042732.27146602</v>
      </c>
      <c r="L129" s="92">
        <v>807934530.86307895</v>
      </c>
      <c r="M129" s="92">
        <v>738142386.38704121</v>
      </c>
      <c r="N129" s="92">
        <v>818107003.24137878</v>
      </c>
      <c r="O129" s="92">
        <v>930686851.11555696</v>
      </c>
      <c r="P129" s="92">
        <v>792420587.87439907</v>
      </c>
      <c r="Q129" s="92">
        <v>683192302.42992389</v>
      </c>
      <c r="R129" s="92">
        <v>640799452.78940928</v>
      </c>
      <c r="S129" s="92">
        <v>632134912.86895442</v>
      </c>
      <c r="T129" s="92">
        <v>668792863.20597684</v>
      </c>
      <c r="U129" s="92">
        <v>650954992.75587404</v>
      </c>
      <c r="V129" s="92">
        <v>768201275.73602962</v>
      </c>
      <c r="W129" s="92">
        <v>914096047.91975951</v>
      </c>
      <c r="X129" s="92">
        <v>930032926.5632199</v>
      </c>
      <c r="Y129" s="92">
        <v>857623520.42556298</v>
      </c>
      <c r="Z129" s="92"/>
      <c r="AA129" s="92"/>
      <c r="AB129" s="92"/>
      <c r="AC129" s="91">
        <f t="shared" si="32"/>
        <v>6745828294.6947107</v>
      </c>
    </row>
    <row r="130" spans="1:29" ht="11.45" customHeight="1" x14ac:dyDescent="0.25">
      <c r="A130" s="49" t="s">
        <v>16</v>
      </c>
      <c r="B130" s="49" t="s">
        <v>31</v>
      </c>
      <c r="C130" s="105">
        <v>73959239.057383299</v>
      </c>
      <c r="D130" s="105">
        <v>93076495.982837692</v>
      </c>
      <c r="E130" s="105">
        <v>102426502.06368098</v>
      </c>
      <c r="F130" s="105">
        <v>96800529.615134075</v>
      </c>
      <c r="G130" s="105">
        <v>120787535.51012364</v>
      </c>
      <c r="H130" s="105">
        <v>98648041.624340355</v>
      </c>
      <c r="I130" s="105">
        <v>43365349.668584511</v>
      </c>
      <c r="J130" s="105">
        <v>69772620.603626177</v>
      </c>
      <c r="K130" s="105">
        <v>70433535.9838503</v>
      </c>
      <c r="L130" s="92">
        <v>71041977.246863544</v>
      </c>
      <c r="M130" s="92">
        <v>69227861.96661377</v>
      </c>
      <c r="N130" s="92">
        <v>72396669.208916515</v>
      </c>
      <c r="O130" s="92">
        <v>84498956.552081689</v>
      </c>
      <c r="P130" s="92">
        <v>76002467.744591743</v>
      </c>
      <c r="Q130" s="92">
        <v>66847786.02938018</v>
      </c>
      <c r="R130" s="92">
        <v>57121331.496827073</v>
      </c>
      <c r="S130" s="92">
        <v>58774984.718031123</v>
      </c>
      <c r="T130" s="92">
        <v>51239359.836510614</v>
      </c>
      <c r="U130" s="92">
        <v>68881651.300478682</v>
      </c>
      <c r="V130" s="92">
        <v>65836824.390066892</v>
      </c>
      <c r="W130" s="92">
        <v>83894816.904636294</v>
      </c>
      <c r="X130" s="92">
        <v>80161216.154090717</v>
      </c>
      <c r="Y130" s="92">
        <v>89841544.846215382</v>
      </c>
      <c r="Z130" s="92"/>
      <c r="AA130" s="92"/>
      <c r="AB130" s="92"/>
      <c r="AC130" s="91">
        <f t="shared" si="32"/>
        <v>622599515.67623699</v>
      </c>
    </row>
    <row r="131" spans="1:29" ht="11.45" customHeight="1" x14ac:dyDescent="0.25">
      <c r="A131" s="49" t="s">
        <v>17</v>
      </c>
      <c r="B131" s="49" t="s">
        <v>32</v>
      </c>
      <c r="C131" s="105">
        <v>42371055.431954995</v>
      </c>
      <c r="D131" s="105">
        <v>17414355.018454161</v>
      </c>
      <c r="E131" s="105">
        <v>55685961.646137744</v>
      </c>
      <c r="F131" s="105">
        <v>59414698.323832989</v>
      </c>
      <c r="G131" s="105">
        <v>51424830.276604548</v>
      </c>
      <c r="H131" s="105">
        <v>21758135.292185228</v>
      </c>
      <c r="I131" s="105">
        <v>33258901.917616982</v>
      </c>
      <c r="J131" s="105">
        <v>36777878.148416735</v>
      </c>
      <c r="K131" s="105">
        <v>36760522.758311808</v>
      </c>
      <c r="L131" s="92">
        <v>27244307.633995518</v>
      </c>
      <c r="M131" s="92">
        <v>24787587.351567615</v>
      </c>
      <c r="N131" s="92">
        <v>21782346.276663337</v>
      </c>
      <c r="O131" s="92">
        <v>36397161.138836443</v>
      </c>
      <c r="P131" s="92">
        <v>24000666.824145541</v>
      </c>
      <c r="Q131" s="92">
        <v>12784283.960633509</v>
      </c>
      <c r="R131" s="92">
        <v>29015218.531218234</v>
      </c>
      <c r="S131" s="92">
        <v>28553892.312592834</v>
      </c>
      <c r="T131" s="92">
        <v>23692793.63346526</v>
      </c>
      <c r="U131" s="92">
        <v>19368373.372665573</v>
      </c>
      <c r="V131" s="92">
        <v>21573456.604471017</v>
      </c>
      <c r="W131" s="92">
        <v>37159836.279446535</v>
      </c>
      <c r="X131" s="92">
        <v>31527951.756318785</v>
      </c>
      <c r="Y131" s="92">
        <v>51727227.503004864</v>
      </c>
      <c r="Z131" s="92"/>
      <c r="AA131" s="92"/>
      <c r="AB131" s="92"/>
      <c r="AC131" s="91">
        <f t="shared" si="32"/>
        <v>255403033.95381659</v>
      </c>
    </row>
    <row r="132" spans="1:29" ht="11.45" customHeight="1" x14ac:dyDescent="0.25">
      <c r="A132" s="50" t="s">
        <v>2</v>
      </c>
      <c r="B132" s="50"/>
      <c r="C132" s="94">
        <f t="shared" ref="C132:Y132" si="37">SUM(C129:C131)</f>
        <v>1027356152.1691884</v>
      </c>
      <c r="D132" s="94">
        <f t="shared" si="37"/>
        <v>901476988.48754466</v>
      </c>
      <c r="E132" s="94">
        <f t="shared" si="37"/>
        <v>982325745.74358273</v>
      </c>
      <c r="F132" s="94">
        <f t="shared" si="37"/>
        <v>1023179663.6925112</v>
      </c>
      <c r="G132" s="94">
        <f t="shared" si="37"/>
        <v>936144930.13966525</v>
      </c>
      <c r="H132" s="94">
        <f t="shared" si="37"/>
        <v>868718363.86685145</v>
      </c>
      <c r="I132" s="94">
        <f t="shared" si="37"/>
        <v>580702436.46028674</v>
      </c>
      <c r="J132" s="94">
        <f t="shared" si="37"/>
        <v>867296784.17828906</v>
      </c>
      <c r="K132" s="94">
        <f t="shared" si="37"/>
        <v>893236791.01362801</v>
      </c>
      <c r="L132" s="96">
        <f t="shared" si="37"/>
        <v>906220815.74393797</v>
      </c>
      <c r="M132" s="96">
        <f t="shared" si="37"/>
        <v>832157835.70522261</v>
      </c>
      <c r="N132" s="96">
        <f t="shared" si="37"/>
        <v>912286018.72695863</v>
      </c>
      <c r="O132" s="96">
        <f t="shared" si="37"/>
        <v>1051582968.8064752</v>
      </c>
      <c r="P132" s="96">
        <f t="shared" si="37"/>
        <v>892423722.44313633</v>
      </c>
      <c r="Q132" s="96">
        <f t="shared" si="37"/>
        <v>762824372.41993761</v>
      </c>
      <c r="R132" s="96">
        <f t="shared" si="37"/>
        <v>726936002.8174547</v>
      </c>
      <c r="S132" s="96">
        <f t="shared" si="37"/>
        <v>719463789.89957845</v>
      </c>
      <c r="T132" s="96">
        <f t="shared" si="37"/>
        <v>743725016.67595279</v>
      </c>
      <c r="U132" s="96">
        <f t="shared" si="37"/>
        <v>739205017.42901826</v>
      </c>
      <c r="V132" s="96">
        <f t="shared" si="37"/>
        <v>855611556.73056746</v>
      </c>
      <c r="W132" s="96">
        <f t="shared" si="37"/>
        <v>1035150701.1038423</v>
      </c>
      <c r="X132" s="96">
        <f t="shared" si="37"/>
        <v>1041722094.4736295</v>
      </c>
      <c r="Y132" s="96">
        <f t="shared" si="37"/>
        <v>999192292.77478325</v>
      </c>
      <c r="Z132" s="96"/>
      <c r="AA132" s="96"/>
      <c r="AB132" s="96"/>
      <c r="AC132" s="91">
        <f t="shared" si="32"/>
        <v>7623830844.3247633</v>
      </c>
    </row>
    <row r="133" spans="1:29" ht="11.45" customHeight="1" x14ac:dyDescent="0.25">
      <c r="A133" s="49" t="s">
        <v>18</v>
      </c>
      <c r="B133" s="49" t="s">
        <v>33</v>
      </c>
      <c r="C133" s="105">
        <v>736878899.93027294</v>
      </c>
      <c r="D133" s="105">
        <v>621233320.90575469</v>
      </c>
      <c r="E133" s="105">
        <v>629244714.33951688</v>
      </c>
      <c r="F133" s="105">
        <v>679040044.39432716</v>
      </c>
      <c r="G133" s="105">
        <v>624424641.03487384</v>
      </c>
      <c r="H133" s="105">
        <v>576393790.50216556</v>
      </c>
      <c r="I133" s="105">
        <v>392525500.4777571</v>
      </c>
      <c r="J133" s="105">
        <v>617952602.88460326</v>
      </c>
      <c r="K133" s="105">
        <v>649503321.27939641</v>
      </c>
      <c r="L133" s="92">
        <v>666674387.89651656</v>
      </c>
      <c r="M133" s="92">
        <v>640277393.29771316</v>
      </c>
      <c r="N133" s="92">
        <v>675919824.39618576</v>
      </c>
      <c r="O133" s="92">
        <v>709949703.03171098</v>
      </c>
      <c r="P133" s="92">
        <v>605757329.50057805</v>
      </c>
      <c r="Q133" s="92">
        <v>520719271.50512207</v>
      </c>
      <c r="R133" s="92">
        <v>438417455.92000234</v>
      </c>
      <c r="S133" s="92">
        <v>439552471.6141575</v>
      </c>
      <c r="T133" s="92">
        <v>475039730.05222535</v>
      </c>
      <c r="U133" s="92">
        <v>392674752.63454008</v>
      </c>
      <c r="V133" s="92">
        <v>446563589.96131903</v>
      </c>
      <c r="W133" s="92">
        <v>572877758.82356524</v>
      </c>
      <c r="X133" s="92">
        <v>576314547.26621211</v>
      </c>
      <c r="Y133" s="92">
        <v>478763130.50440407</v>
      </c>
      <c r="Z133" s="92"/>
      <c r="AA133" s="92"/>
      <c r="AB133" s="92"/>
      <c r="AC133" s="91">
        <f t="shared" si="32"/>
        <v>4340922708.2815475</v>
      </c>
    </row>
    <row r="134" spans="1:29" ht="11.45" customHeight="1" x14ac:dyDescent="0.25">
      <c r="A134" s="49" t="s">
        <v>19</v>
      </c>
      <c r="B134" s="49" t="s">
        <v>34</v>
      </c>
      <c r="C134" s="105">
        <v>40716876.301028505</v>
      </c>
      <c r="D134" s="105">
        <v>41476386.332964659</v>
      </c>
      <c r="E134" s="105">
        <v>37915878.059825875</v>
      </c>
      <c r="F134" s="105">
        <v>60370557.850648321</v>
      </c>
      <c r="G134" s="105">
        <v>54496894.628050849</v>
      </c>
      <c r="H134" s="105">
        <v>42436410.526981361</v>
      </c>
      <c r="I134" s="105">
        <v>18835494.539830148</v>
      </c>
      <c r="J134" s="105">
        <v>36215150.055464901</v>
      </c>
      <c r="K134" s="105">
        <v>37446568.781838283</v>
      </c>
      <c r="L134" s="92">
        <v>40271893.20322118</v>
      </c>
      <c r="M134" s="92">
        <v>42202848.090445898</v>
      </c>
      <c r="N134" s="92">
        <v>38607120.442996688</v>
      </c>
      <c r="O134" s="92">
        <v>42012091.487059012</v>
      </c>
      <c r="P134" s="92">
        <v>35786536.94050394</v>
      </c>
      <c r="Q134" s="92">
        <v>33916637.337873086</v>
      </c>
      <c r="R134" s="92">
        <v>28698115.191032581</v>
      </c>
      <c r="S134" s="92">
        <v>33336070.825635854</v>
      </c>
      <c r="T134" s="92">
        <v>27684399.921621341</v>
      </c>
      <c r="U134" s="92">
        <v>26173695.197906401</v>
      </c>
      <c r="V134" s="92">
        <v>30068112.845890921</v>
      </c>
      <c r="W134" s="92">
        <v>32953760.203486692</v>
      </c>
      <c r="X134" s="92">
        <v>29213167.483900085</v>
      </c>
      <c r="Y134" s="92">
        <v>31509740.087197762</v>
      </c>
      <c r="Z134" s="92"/>
      <c r="AA134" s="92"/>
      <c r="AB134" s="92"/>
      <c r="AC134" s="91">
        <f t="shared" si="32"/>
        <v>273553699.09454471</v>
      </c>
    </row>
    <row r="135" spans="1:29" ht="11.45" customHeight="1" x14ac:dyDescent="0.25">
      <c r="A135" s="49" t="s">
        <v>20</v>
      </c>
      <c r="B135" s="49" t="s">
        <v>35</v>
      </c>
      <c r="C135" s="105">
        <v>11865804.184836652</v>
      </c>
      <c r="D135" s="105">
        <v>15762369.379250757</v>
      </c>
      <c r="E135" s="105">
        <v>14042518.23981718</v>
      </c>
      <c r="F135" s="105">
        <v>9464919.0801665951</v>
      </c>
      <c r="G135" s="105">
        <v>7660818.2476027496</v>
      </c>
      <c r="H135" s="105">
        <v>11912532.240859095</v>
      </c>
      <c r="I135" s="105">
        <v>6968735.1889634337</v>
      </c>
      <c r="J135" s="105">
        <v>6345093.9260591296</v>
      </c>
      <c r="K135" s="105">
        <v>9885181.9177372567</v>
      </c>
      <c r="L135" s="92">
        <v>7988514.6871479945</v>
      </c>
      <c r="M135" s="92">
        <v>4543746.5692242626</v>
      </c>
      <c r="N135" s="92">
        <v>5821511.0804193774</v>
      </c>
      <c r="O135" s="92">
        <v>6402172.3724047132</v>
      </c>
      <c r="P135" s="92">
        <v>4568439.468549653</v>
      </c>
      <c r="Q135" s="92">
        <v>3983769.7451620921</v>
      </c>
      <c r="R135" s="92">
        <v>8765623.8425273653</v>
      </c>
      <c r="S135" s="92">
        <v>20769609.743975099</v>
      </c>
      <c r="T135" s="92">
        <v>10699222.784805598</v>
      </c>
      <c r="U135" s="92">
        <v>72027414.947379857</v>
      </c>
      <c r="V135" s="92">
        <v>14128460.126132105</v>
      </c>
      <c r="W135" s="92">
        <v>28900238.35092349</v>
      </c>
      <c r="X135" s="92">
        <v>3621374.5923742088</v>
      </c>
      <c r="Y135" s="92">
        <v>2233381.5208509248</v>
      </c>
      <c r="Z135" s="92"/>
      <c r="AA135" s="92"/>
      <c r="AB135" s="92"/>
      <c r="AC135" s="91">
        <f t="shared" si="32"/>
        <v>165129095.65413073</v>
      </c>
    </row>
    <row r="136" spans="1:29" ht="11.45" customHeight="1" x14ac:dyDescent="0.25">
      <c r="A136" s="50" t="s">
        <v>2</v>
      </c>
      <c r="B136" s="50"/>
      <c r="C136" s="94">
        <f t="shared" ref="C136:Y136" si="38">SUM(C133:C135)</f>
        <v>789461580.41613805</v>
      </c>
      <c r="D136" s="94">
        <f t="shared" si="38"/>
        <v>678472076.61797011</v>
      </c>
      <c r="E136" s="94">
        <f t="shared" si="38"/>
        <v>681203110.63915992</v>
      </c>
      <c r="F136" s="94">
        <f t="shared" si="38"/>
        <v>748875521.32514203</v>
      </c>
      <c r="G136" s="94">
        <f t="shared" si="38"/>
        <v>686582353.91052735</v>
      </c>
      <c r="H136" s="94">
        <f t="shared" si="38"/>
        <v>630742733.27000606</v>
      </c>
      <c r="I136" s="94">
        <f t="shared" si="38"/>
        <v>418329730.20655066</v>
      </c>
      <c r="J136" s="94">
        <f t="shared" si="38"/>
        <v>660512846.86612725</v>
      </c>
      <c r="K136" s="94">
        <f t="shared" si="38"/>
        <v>696835071.97897196</v>
      </c>
      <c r="L136" s="96">
        <f t="shared" si="38"/>
        <v>714934795.78688574</v>
      </c>
      <c r="M136" s="96">
        <f t="shared" si="38"/>
        <v>687023987.95738328</v>
      </c>
      <c r="N136" s="91">
        <f t="shared" si="38"/>
        <v>720348455.91960192</v>
      </c>
      <c r="O136" s="96">
        <f t="shared" si="38"/>
        <v>758363966.89117467</v>
      </c>
      <c r="P136" s="96">
        <f t="shared" si="38"/>
        <v>646112305.90963161</v>
      </c>
      <c r="Q136" s="96">
        <f t="shared" si="38"/>
        <v>558619678.5881573</v>
      </c>
      <c r="R136" s="96">
        <f t="shared" si="38"/>
        <v>475881194.95356232</v>
      </c>
      <c r="S136" s="96">
        <f t="shared" si="38"/>
        <v>493658152.18376845</v>
      </c>
      <c r="T136" s="96">
        <f t="shared" si="38"/>
        <v>513423352.75865227</v>
      </c>
      <c r="U136" s="96">
        <f t="shared" si="38"/>
        <v>490875862.77982628</v>
      </c>
      <c r="V136" s="96">
        <f t="shared" si="38"/>
        <v>490760162.9333421</v>
      </c>
      <c r="W136" s="96">
        <f t="shared" si="38"/>
        <v>634731757.37797546</v>
      </c>
      <c r="X136" s="96">
        <f t="shared" si="38"/>
        <v>609149089.34248638</v>
      </c>
      <c r="Y136" s="96">
        <f t="shared" si="38"/>
        <v>512506252.11245275</v>
      </c>
      <c r="Z136" s="96"/>
      <c r="AA136" s="96"/>
      <c r="AB136" s="96"/>
      <c r="AC136" s="91">
        <f t="shared" si="32"/>
        <v>4779605503.0302229</v>
      </c>
    </row>
    <row r="137" spans="1:29" ht="11.45" customHeight="1" x14ac:dyDescent="0.25">
      <c r="A137" s="50" t="s">
        <v>4</v>
      </c>
      <c r="B137" s="50"/>
      <c r="C137" s="94">
        <f t="shared" ref="C137:Y137" si="39">C116+C120+C124+C128+C132+C136</f>
        <v>6900684919.4799986</v>
      </c>
      <c r="D137" s="94">
        <f t="shared" si="39"/>
        <v>6266694400.3899994</v>
      </c>
      <c r="E137" s="94">
        <f t="shared" si="39"/>
        <v>6817792100.9700003</v>
      </c>
      <c r="F137" s="94">
        <f t="shared" si="39"/>
        <v>7275628286.7700005</v>
      </c>
      <c r="G137" s="94">
        <f t="shared" si="39"/>
        <v>7066425866.7800007</v>
      </c>
      <c r="H137" s="94">
        <f t="shared" si="39"/>
        <v>7108362642.0200005</v>
      </c>
      <c r="I137" s="94">
        <f t="shared" si="39"/>
        <v>6601060670.2600002</v>
      </c>
      <c r="J137" s="94">
        <f t="shared" si="39"/>
        <v>7101532700.3629789</v>
      </c>
      <c r="K137" s="94">
        <f t="shared" si="39"/>
        <v>9305858211.9352741</v>
      </c>
      <c r="L137" s="96">
        <f t="shared" si="39"/>
        <v>7623187372.9897804</v>
      </c>
      <c r="M137" s="96">
        <f t="shared" si="39"/>
        <v>7707121150.9722776</v>
      </c>
      <c r="N137" s="91">
        <f t="shared" si="39"/>
        <v>7859330187.1320019</v>
      </c>
      <c r="O137" s="96">
        <f t="shared" si="39"/>
        <v>8853766730</v>
      </c>
      <c r="P137" s="96">
        <f t="shared" si="39"/>
        <v>8045004979.8284779</v>
      </c>
      <c r="Q137" s="96">
        <f t="shared" si="39"/>
        <v>7354637527.7052784</v>
      </c>
      <c r="R137" s="96">
        <f t="shared" si="39"/>
        <v>7415293695.4938784</v>
      </c>
      <c r="S137" s="96">
        <f t="shared" si="39"/>
        <v>7070746197.6921778</v>
      </c>
      <c r="T137" s="96">
        <f t="shared" si="39"/>
        <v>7200254807.3652763</v>
      </c>
      <c r="U137" s="96">
        <f t="shared" si="39"/>
        <v>7012251976.9999981</v>
      </c>
      <c r="V137" s="96">
        <f t="shared" si="39"/>
        <v>7028523391</v>
      </c>
      <c r="W137" s="96">
        <f t="shared" si="39"/>
        <v>8056884773.3571987</v>
      </c>
      <c r="X137" s="96">
        <f t="shared" si="39"/>
        <v>8010171572.5209589</v>
      </c>
      <c r="Y137" s="96">
        <f t="shared" si="39"/>
        <v>7502368070.999999</v>
      </c>
      <c r="Z137" s="96"/>
      <c r="AA137" s="96"/>
      <c r="AB137" s="96"/>
      <c r="AC137" s="91">
        <f t="shared" si="32"/>
        <v>66651132013.134766</v>
      </c>
    </row>
    <row r="140" spans="1:29" ht="11.45" customHeight="1" x14ac:dyDescent="0.25">
      <c r="A140" s="222" t="s">
        <v>97</v>
      </c>
      <c r="B140" s="222"/>
      <c r="C140" s="72" t="s">
        <v>98</v>
      </c>
      <c r="D140" s="72" t="s">
        <v>98</v>
      </c>
      <c r="E140" s="72" t="s">
        <v>98</v>
      </c>
      <c r="F140" s="72" t="s">
        <v>98</v>
      </c>
      <c r="G140" s="72" t="s">
        <v>98</v>
      </c>
      <c r="H140" s="72" t="s">
        <v>98</v>
      </c>
      <c r="I140" s="72" t="s">
        <v>98</v>
      </c>
      <c r="J140" s="72" t="s">
        <v>98</v>
      </c>
      <c r="K140" s="72" t="s">
        <v>98</v>
      </c>
      <c r="L140" s="72" t="s">
        <v>98</v>
      </c>
      <c r="M140" s="72" t="s">
        <v>98</v>
      </c>
      <c r="N140" s="72" t="s">
        <v>98</v>
      </c>
      <c r="O140" s="72" t="s">
        <v>98</v>
      </c>
      <c r="P140" s="72" t="s">
        <v>98</v>
      </c>
      <c r="Q140" s="72" t="s">
        <v>98</v>
      </c>
      <c r="R140" s="72" t="s">
        <v>98</v>
      </c>
      <c r="S140" s="72" t="s">
        <v>98</v>
      </c>
      <c r="T140" s="72" t="s">
        <v>98</v>
      </c>
      <c r="U140" s="72" t="s">
        <v>98</v>
      </c>
      <c r="V140" s="72" t="s">
        <v>98</v>
      </c>
      <c r="W140" s="72" t="s">
        <v>98</v>
      </c>
      <c r="X140" s="72" t="s">
        <v>98</v>
      </c>
      <c r="Y140" s="72" t="s">
        <v>98</v>
      </c>
      <c r="Z140" s="72" t="s">
        <v>98</v>
      </c>
      <c r="AA140" s="72" t="s">
        <v>98</v>
      </c>
      <c r="AB140" s="72" t="s">
        <v>98</v>
      </c>
      <c r="AC140" s="72" t="s">
        <v>98</v>
      </c>
    </row>
    <row r="141" spans="1:29" ht="11.25" customHeight="1" x14ac:dyDescent="0.25">
      <c r="A141" s="99" t="s">
        <v>37</v>
      </c>
      <c r="B141" s="99" t="s">
        <v>36</v>
      </c>
      <c r="C141" s="75">
        <v>44136</v>
      </c>
      <c r="D141" s="75">
        <v>44166</v>
      </c>
      <c r="E141" s="75">
        <v>44197</v>
      </c>
      <c r="F141" s="75">
        <v>44228</v>
      </c>
      <c r="G141" s="75">
        <v>44256</v>
      </c>
      <c r="H141" s="75">
        <v>44287</v>
      </c>
      <c r="I141" s="75">
        <v>44317</v>
      </c>
      <c r="J141" s="75">
        <v>44348</v>
      </c>
      <c r="K141" s="75">
        <v>44378</v>
      </c>
      <c r="L141" s="75">
        <v>44409</v>
      </c>
      <c r="M141" s="75">
        <v>44440</v>
      </c>
      <c r="N141" s="75">
        <v>44470</v>
      </c>
      <c r="O141" s="75">
        <v>44501</v>
      </c>
      <c r="P141" s="75">
        <v>44531</v>
      </c>
      <c r="Q141" s="75">
        <v>44562</v>
      </c>
      <c r="R141" s="75">
        <v>44593</v>
      </c>
      <c r="S141" s="75">
        <v>44621</v>
      </c>
      <c r="T141" s="75">
        <v>44652</v>
      </c>
      <c r="U141" s="75">
        <v>44682</v>
      </c>
      <c r="V141" s="75">
        <v>44713</v>
      </c>
      <c r="W141" s="75">
        <v>44743</v>
      </c>
      <c r="X141" s="75">
        <v>44774</v>
      </c>
      <c r="Y141" s="75">
        <v>44805</v>
      </c>
      <c r="Z141" s="75">
        <v>44835</v>
      </c>
      <c r="AA141" s="75">
        <v>44866</v>
      </c>
      <c r="AB141" s="75">
        <v>44896</v>
      </c>
      <c r="AC141" s="103">
        <f>AC2</f>
        <v>2022</v>
      </c>
    </row>
    <row r="142" spans="1:29" ht="11.45" customHeight="1" x14ac:dyDescent="0.25">
      <c r="A142" s="49" t="s">
        <v>3</v>
      </c>
      <c r="B142" s="49" t="s">
        <v>3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1">
        <f t="shared" ref="AC142:AC165" si="40">IF(AC$2=2020,SUM(C142:D142),IF(AC$2=2021,SUM(E142:P142),IF(AC$2=2022,SUM(Q142:AB142))))</f>
        <v>0</v>
      </c>
    </row>
    <row r="143" spans="1:29" ht="11.45" customHeight="1" x14ac:dyDescent="0.25">
      <c r="A143" s="50" t="s">
        <v>2</v>
      </c>
      <c r="B143" s="50"/>
      <c r="C143" s="94">
        <f>C142</f>
        <v>0</v>
      </c>
      <c r="D143" s="94">
        <f>D142</f>
        <v>0</v>
      </c>
      <c r="E143" s="94">
        <f t="shared" ref="E143:Y143" si="41">E142</f>
        <v>0</v>
      </c>
      <c r="F143" s="94">
        <f t="shared" si="41"/>
        <v>0</v>
      </c>
      <c r="G143" s="94">
        <f t="shared" si="41"/>
        <v>0</v>
      </c>
      <c r="H143" s="94">
        <f t="shared" si="41"/>
        <v>0</v>
      </c>
      <c r="I143" s="94">
        <f t="shared" si="41"/>
        <v>0</v>
      </c>
      <c r="J143" s="94">
        <f t="shared" si="41"/>
        <v>0</v>
      </c>
      <c r="K143" s="94">
        <f t="shared" si="41"/>
        <v>0</v>
      </c>
      <c r="L143" s="94">
        <f t="shared" si="41"/>
        <v>0</v>
      </c>
      <c r="M143" s="94">
        <f t="shared" si="41"/>
        <v>0</v>
      </c>
      <c r="N143" s="95">
        <f t="shared" si="41"/>
        <v>0</v>
      </c>
      <c r="O143" s="95">
        <f t="shared" si="41"/>
        <v>0</v>
      </c>
      <c r="P143" s="95">
        <f t="shared" si="41"/>
        <v>0</v>
      </c>
      <c r="Q143" s="95">
        <f t="shared" si="41"/>
        <v>0</v>
      </c>
      <c r="R143" s="95">
        <f t="shared" si="41"/>
        <v>0</v>
      </c>
      <c r="S143" s="95">
        <f t="shared" si="41"/>
        <v>0</v>
      </c>
      <c r="T143" s="95">
        <f t="shared" si="41"/>
        <v>0</v>
      </c>
      <c r="U143" s="95">
        <f t="shared" si="41"/>
        <v>0</v>
      </c>
      <c r="V143" s="95">
        <f t="shared" si="41"/>
        <v>0</v>
      </c>
      <c r="W143" s="95">
        <f t="shared" si="41"/>
        <v>0</v>
      </c>
      <c r="X143" s="95">
        <f t="shared" si="41"/>
        <v>0</v>
      </c>
      <c r="Y143" s="95">
        <f t="shared" si="41"/>
        <v>0</v>
      </c>
      <c r="Z143" s="95"/>
      <c r="AA143" s="95"/>
      <c r="AB143" s="95"/>
      <c r="AC143" s="91">
        <f t="shared" si="40"/>
        <v>0</v>
      </c>
    </row>
    <row r="144" spans="1:29" ht="11.45" customHeight="1" x14ac:dyDescent="0.25">
      <c r="A144" s="49" t="s">
        <v>6</v>
      </c>
      <c r="B144" s="49" t="s">
        <v>21</v>
      </c>
      <c r="C144" s="92">
        <v>843326051.69000006</v>
      </c>
      <c r="D144" s="92">
        <v>1156667487.8899999</v>
      </c>
      <c r="E144" s="92">
        <v>1130874285.4944997</v>
      </c>
      <c r="F144" s="92">
        <v>1263464135.4200001</v>
      </c>
      <c r="G144" s="92">
        <v>952841566.24000001</v>
      </c>
      <c r="H144" s="92">
        <v>1119733706.3</v>
      </c>
      <c r="I144" s="92">
        <v>1046082576.4400002</v>
      </c>
      <c r="J144" s="92">
        <v>1026150235.5124998</v>
      </c>
      <c r="K144" s="92">
        <v>1035073855.4600003</v>
      </c>
      <c r="L144" s="92">
        <v>1243710289.5199995</v>
      </c>
      <c r="M144" s="92">
        <v>1015649669.2</v>
      </c>
      <c r="N144" s="92">
        <v>1076290868.0899997</v>
      </c>
      <c r="O144" s="93">
        <v>1067311622.03</v>
      </c>
      <c r="P144" s="93">
        <v>1153400307</v>
      </c>
      <c r="Q144" s="93">
        <v>984142968.79999995</v>
      </c>
      <c r="R144" s="93">
        <v>888813981.24000013</v>
      </c>
      <c r="S144" s="93">
        <v>809737056</v>
      </c>
      <c r="T144" s="93">
        <v>90580307.099999994</v>
      </c>
      <c r="U144" s="93">
        <v>801068024.07000005</v>
      </c>
      <c r="V144" s="93">
        <v>631564463.53755116</v>
      </c>
      <c r="W144" s="93">
        <v>753610189.94000018</v>
      </c>
      <c r="X144" s="93">
        <v>859433383</v>
      </c>
      <c r="Y144" s="93">
        <v>906867120</v>
      </c>
      <c r="Z144" s="93"/>
      <c r="AA144" s="93"/>
      <c r="AB144" s="93"/>
      <c r="AC144" s="91">
        <f t="shared" si="40"/>
        <v>6725817493.6875515</v>
      </c>
    </row>
    <row r="145" spans="1:29" ht="11.45" customHeight="1" x14ac:dyDescent="0.25">
      <c r="A145" s="49" t="s">
        <v>7</v>
      </c>
      <c r="B145" s="49" t="s">
        <v>22</v>
      </c>
      <c r="C145" s="92">
        <v>835278568.02149999</v>
      </c>
      <c r="D145" s="92">
        <v>996068077.17149925</v>
      </c>
      <c r="E145" s="92">
        <v>781259786.62450027</v>
      </c>
      <c r="F145" s="92">
        <v>733886530.57199991</v>
      </c>
      <c r="G145" s="92">
        <v>613521888.24049973</v>
      </c>
      <c r="H145" s="92">
        <v>537045078.40974998</v>
      </c>
      <c r="I145" s="92">
        <v>563153037.07674944</v>
      </c>
      <c r="J145" s="92">
        <v>819701967.29000008</v>
      </c>
      <c r="K145" s="92">
        <v>516287956.17124969</v>
      </c>
      <c r="L145" s="92">
        <v>699659591.49049997</v>
      </c>
      <c r="M145" s="92">
        <v>727339711.97699964</v>
      </c>
      <c r="N145" s="92">
        <v>800313856.69949961</v>
      </c>
      <c r="O145" s="93">
        <v>698510361.02863169</v>
      </c>
      <c r="P145" s="93">
        <v>682996913</v>
      </c>
      <c r="Q145" s="93">
        <v>663093915.76249981</v>
      </c>
      <c r="R145" s="93">
        <v>648898850.19699955</v>
      </c>
      <c r="S145" s="93">
        <v>1016874289</v>
      </c>
      <c r="T145" s="93">
        <v>606755016.41055083</v>
      </c>
      <c r="U145" s="93">
        <v>684721864.56435466</v>
      </c>
      <c r="V145" s="93">
        <v>553609304.64399958</v>
      </c>
      <c r="W145" s="93">
        <v>612195986.18474996</v>
      </c>
      <c r="X145" s="93">
        <v>825462330</v>
      </c>
      <c r="Y145" s="93">
        <v>590100863</v>
      </c>
      <c r="Z145" s="93"/>
      <c r="AA145" s="93"/>
      <c r="AB145" s="93"/>
      <c r="AC145" s="91">
        <f t="shared" si="40"/>
        <v>6201712419.763155</v>
      </c>
    </row>
    <row r="146" spans="1:29" ht="11.45" customHeight="1" x14ac:dyDescent="0.25">
      <c r="A146" s="49" t="s">
        <v>8</v>
      </c>
      <c r="B146" s="49" t="s">
        <v>23</v>
      </c>
      <c r="C146" s="92">
        <v>2107116254.0699983</v>
      </c>
      <c r="D146" s="92">
        <v>2083934363.1099992</v>
      </c>
      <c r="E146" s="92">
        <v>1846541594.208004</v>
      </c>
      <c r="F146" s="92">
        <v>2338871880.539999</v>
      </c>
      <c r="G146" s="92">
        <v>2080897640.8690345</v>
      </c>
      <c r="H146" s="92">
        <v>2309159426.5592537</v>
      </c>
      <c r="I146" s="92">
        <v>2349980849.0757775</v>
      </c>
      <c r="J146" s="92">
        <v>2371674811.5015278</v>
      </c>
      <c r="K146" s="92">
        <v>1980534096.7499919</v>
      </c>
      <c r="L146" s="92">
        <v>2407581872.4525037</v>
      </c>
      <c r="M146" s="92">
        <v>2345834006.6400008</v>
      </c>
      <c r="N146" s="92">
        <v>2445036571.9758334</v>
      </c>
      <c r="O146" s="93">
        <v>2523276238.7050495</v>
      </c>
      <c r="P146" s="93">
        <v>2514904244</v>
      </c>
      <c r="Q146" s="93">
        <v>2857101690.1030045</v>
      </c>
      <c r="R146" s="93">
        <v>3061809730.4999986</v>
      </c>
      <c r="S146" s="93">
        <v>2322926228</v>
      </c>
      <c r="T146" s="93">
        <v>2340675593.9604616</v>
      </c>
      <c r="U146" s="93">
        <v>2603345983.081532</v>
      </c>
      <c r="V146" s="93">
        <v>2072396232.9400001</v>
      </c>
      <c r="W146" s="93">
        <v>2398093969.3280764</v>
      </c>
      <c r="X146" s="93">
        <v>2842671862</v>
      </c>
      <c r="Y146" s="93">
        <v>2569972992</v>
      </c>
      <c r="Z146" s="93"/>
      <c r="AA146" s="93"/>
      <c r="AB146" s="93"/>
      <c r="AC146" s="91">
        <f t="shared" si="40"/>
        <v>23068994281.913074</v>
      </c>
    </row>
    <row r="147" spans="1:29" ht="11.45" customHeight="1" x14ac:dyDescent="0.25">
      <c r="A147" s="49" t="s">
        <v>70</v>
      </c>
      <c r="B147" s="49" t="s">
        <v>71</v>
      </c>
      <c r="C147" s="92">
        <v>576072976.47000003</v>
      </c>
      <c r="D147" s="92">
        <v>710382013.33000004</v>
      </c>
      <c r="E147" s="92">
        <v>665018163.23749995</v>
      </c>
      <c r="F147" s="92">
        <v>915291552.77999997</v>
      </c>
      <c r="G147" s="92">
        <v>953062179.13250017</v>
      </c>
      <c r="H147" s="92">
        <v>986517406.40249944</v>
      </c>
      <c r="I147" s="92">
        <v>1216216107.3724999</v>
      </c>
      <c r="J147" s="92">
        <v>856719143.65249896</v>
      </c>
      <c r="K147" s="92">
        <v>831264355.02749979</v>
      </c>
      <c r="L147" s="92">
        <v>889324836</v>
      </c>
      <c r="M147" s="92">
        <v>870075539.46525025</v>
      </c>
      <c r="N147" s="92">
        <v>956080392.73749971</v>
      </c>
      <c r="O147" s="93">
        <v>954047539.45024991</v>
      </c>
      <c r="P147" s="93">
        <v>1140392503</v>
      </c>
      <c r="Q147" s="93">
        <v>1101232587.2299998</v>
      </c>
      <c r="R147" s="93">
        <v>1023052295.8720002</v>
      </c>
      <c r="S147" s="93">
        <v>1136552883</v>
      </c>
      <c r="T147" s="93">
        <v>531847983.17599976</v>
      </c>
      <c r="U147" s="93">
        <v>1135054007.9719996</v>
      </c>
      <c r="V147" s="93">
        <v>931745645.50345373</v>
      </c>
      <c r="W147" s="93">
        <v>1092605661.6812496</v>
      </c>
      <c r="X147" s="93">
        <v>971773494</v>
      </c>
      <c r="Y147" s="93">
        <v>997709574</v>
      </c>
      <c r="Z147" s="93"/>
      <c r="AA147" s="93"/>
      <c r="AB147" s="93"/>
      <c r="AC147" s="91">
        <f t="shared" si="40"/>
        <v>8921574132.4347038</v>
      </c>
    </row>
    <row r="148" spans="1:29" ht="11.45" customHeight="1" x14ac:dyDescent="0.25">
      <c r="A148" s="50" t="s">
        <v>2</v>
      </c>
      <c r="B148" s="50"/>
      <c r="C148" s="94">
        <f>SUM(C144:C147)</f>
        <v>4361793850.2514982</v>
      </c>
      <c r="D148" s="94">
        <f t="shared" ref="D148:Y148" si="42">SUM(D144:D147)</f>
        <v>4947051941.5014982</v>
      </c>
      <c r="E148" s="94">
        <f t="shared" si="42"/>
        <v>4423693829.5645037</v>
      </c>
      <c r="F148" s="94">
        <f t="shared" si="42"/>
        <v>5251514099.3119993</v>
      </c>
      <c r="G148" s="94">
        <f t="shared" si="42"/>
        <v>4600323274.4820347</v>
      </c>
      <c r="H148" s="94">
        <f t="shared" si="42"/>
        <v>4952455617.6715031</v>
      </c>
      <c r="I148" s="94">
        <f t="shared" si="42"/>
        <v>5175432569.9650269</v>
      </c>
      <c r="J148" s="94">
        <f t="shared" si="42"/>
        <v>5074246157.9565268</v>
      </c>
      <c r="K148" s="94">
        <f t="shared" si="42"/>
        <v>4363160263.408742</v>
      </c>
      <c r="L148" s="96">
        <f t="shared" si="42"/>
        <v>5240276589.4630032</v>
      </c>
      <c r="M148" s="96">
        <f t="shared" si="42"/>
        <v>4958898927.2822504</v>
      </c>
      <c r="N148" s="96">
        <f t="shared" si="42"/>
        <v>5277721689.5028324</v>
      </c>
      <c r="O148" s="91">
        <f t="shared" si="42"/>
        <v>5243145761.2139311</v>
      </c>
      <c r="P148" s="91">
        <f t="shared" si="42"/>
        <v>5491693967</v>
      </c>
      <c r="Q148" s="91">
        <f t="shared" si="42"/>
        <v>5605571161.895504</v>
      </c>
      <c r="R148" s="91">
        <f t="shared" si="42"/>
        <v>5622574857.8089981</v>
      </c>
      <c r="S148" s="91">
        <f t="shared" si="42"/>
        <v>5286090456</v>
      </c>
      <c r="T148" s="91">
        <f t="shared" si="42"/>
        <v>3569858900.6470122</v>
      </c>
      <c r="U148" s="91">
        <f t="shared" si="42"/>
        <v>5224189879.6878862</v>
      </c>
      <c r="V148" s="91">
        <f t="shared" si="42"/>
        <v>4189315646.6250043</v>
      </c>
      <c r="W148" s="91">
        <f t="shared" si="42"/>
        <v>4856505807.1340761</v>
      </c>
      <c r="X148" s="91">
        <f t="shared" si="42"/>
        <v>5499341069</v>
      </c>
      <c r="Y148" s="91">
        <f t="shared" si="42"/>
        <v>5064650549</v>
      </c>
      <c r="Z148" s="91"/>
      <c r="AA148" s="91"/>
      <c r="AB148" s="91"/>
      <c r="AC148" s="91">
        <f t="shared" si="40"/>
        <v>44918098327.798477</v>
      </c>
    </row>
    <row r="149" spans="1:29" ht="11.45" customHeight="1" x14ac:dyDescent="0.25">
      <c r="A149" s="49" t="s">
        <v>9</v>
      </c>
      <c r="B149" s="49" t="s">
        <v>24</v>
      </c>
      <c r="C149" s="92">
        <v>1028897774.7</v>
      </c>
      <c r="D149" s="92">
        <v>1546201722.9200001</v>
      </c>
      <c r="E149" s="92">
        <v>1667957620.0699997</v>
      </c>
      <c r="F149" s="92">
        <v>1484625589.9300001</v>
      </c>
      <c r="G149" s="92">
        <v>1394331025.3699999</v>
      </c>
      <c r="H149" s="92">
        <v>1551802276.9100006</v>
      </c>
      <c r="I149" s="92">
        <v>1610681959.5300002</v>
      </c>
      <c r="J149" s="92">
        <v>1600420598.1399994</v>
      </c>
      <c r="K149" s="92">
        <v>1664539977.9399996</v>
      </c>
      <c r="L149" s="92">
        <v>1765212748.4000001</v>
      </c>
      <c r="M149" s="92">
        <v>1728392082.3899999</v>
      </c>
      <c r="N149" s="92">
        <v>1862130519.2899995</v>
      </c>
      <c r="O149" s="93">
        <v>1881762219.9799995</v>
      </c>
      <c r="P149" s="93">
        <v>2192325271</v>
      </c>
      <c r="Q149" s="93">
        <v>1938164059.9100003</v>
      </c>
      <c r="R149" s="93">
        <v>1754436445.6699994</v>
      </c>
      <c r="S149" s="93">
        <v>1686526651</v>
      </c>
      <c r="T149" s="93">
        <v>242386791.71142837</v>
      </c>
      <c r="U149" s="93">
        <v>1794702640.6857138</v>
      </c>
      <c r="V149" s="93">
        <v>1630436183.1022441</v>
      </c>
      <c r="W149" s="93">
        <v>1716063894.6799989</v>
      </c>
      <c r="X149" s="93">
        <v>1999711230</v>
      </c>
      <c r="Y149" s="93">
        <v>2058175202</v>
      </c>
      <c r="Z149" s="93"/>
      <c r="AA149" s="93"/>
      <c r="AB149" s="93"/>
      <c r="AC149" s="91">
        <f t="shared" si="40"/>
        <v>14820603098.759384</v>
      </c>
    </row>
    <row r="150" spans="1:29" ht="11.45" customHeight="1" x14ac:dyDescent="0.25">
      <c r="A150" s="49" t="s">
        <v>10</v>
      </c>
      <c r="B150" s="49" t="s">
        <v>25</v>
      </c>
      <c r="C150" s="92">
        <v>320951434.7125001</v>
      </c>
      <c r="D150" s="92">
        <v>356993410.9682501</v>
      </c>
      <c r="E150" s="92">
        <v>549245693.67925012</v>
      </c>
      <c r="F150" s="92">
        <v>344868509.16449964</v>
      </c>
      <c r="G150" s="92">
        <v>420278641.53547084</v>
      </c>
      <c r="H150" s="92">
        <v>422220963.61399984</v>
      </c>
      <c r="I150" s="92">
        <v>439170877.42722082</v>
      </c>
      <c r="J150" s="92">
        <v>434558588.05472052</v>
      </c>
      <c r="K150" s="92">
        <v>612753790.21750009</v>
      </c>
      <c r="L150" s="92">
        <v>549700109.81999993</v>
      </c>
      <c r="M150" s="92">
        <v>562857187.88499999</v>
      </c>
      <c r="N150" s="92">
        <v>579036574.99899971</v>
      </c>
      <c r="O150" s="93">
        <v>594484071.78737688</v>
      </c>
      <c r="P150" s="93">
        <v>635619610</v>
      </c>
      <c r="Q150" s="93">
        <v>606570299.04499912</v>
      </c>
      <c r="R150" s="93">
        <v>570940088.14000034</v>
      </c>
      <c r="S150" s="93">
        <v>520537244</v>
      </c>
      <c r="T150" s="93">
        <v>504435622.87518907</v>
      </c>
      <c r="U150" s="93">
        <v>595018829.26816308</v>
      </c>
      <c r="V150" s="93">
        <v>513700991.94499969</v>
      </c>
      <c r="W150" s="93">
        <v>765209547.07274997</v>
      </c>
      <c r="X150" s="93">
        <v>636294682</v>
      </c>
      <c r="Y150" s="93">
        <v>650478313</v>
      </c>
      <c r="Z150" s="93"/>
      <c r="AA150" s="93"/>
      <c r="AB150" s="93"/>
      <c r="AC150" s="91">
        <f t="shared" si="40"/>
        <v>5363185617.3461018</v>
      </c>
    </row>
    <row r="151" spans="1:29" ht="11.45" customHeight="1" x14ac:dyDescent="0.25">
      <c r="A151" s="49" t="s">
        <v>11</v>
      </c>
      <c r="B151" s="49" t="s">
        <v>26</v>
      </c>
      <c r="C151" s="92">
        <v>221422697.55999994</v>
      </c>
      <c r="D151" s="92">
        <v>207992342.26999998</v>
      </c>
      <c r="E151" s="92">
        <v>472660772.48999989</v>
      </c>
      <c r="F151" s="92">
        <v>322344037.77150011</v>
      </c>
      <c r="G151" s="92">
        <v>281620801.55000007</v>
      </c>
      <c r="H151" s="92">
        <v>334823651.28000009</v>
      </c>
      <c r="I151" s="92">
        <v>339598745.92999995</v>
      </c>
      <c r="J151" s="92">
        <v>308891125.93000013</v>
      </c>
      <c r="K151" s="92">
        <v>445414897.71999997</v>
      </c>
      <c r="L151" s="92">
        <v>306149750.39999986</v>
      </c>
      <c r="M151" s="92">
        <v>305937248.7100001</v>
      </c>
      <c r="N151" s="92">
        <v>302430320.51000005</v>
      </c>
      <c r="O151" s="93">
        <v>286152979.34999996</v>
      </c>
      <c r="P151" s="93">
        <v>135797501</v>
      </c>
      <c r="Q151" s="93">
        <v>333621967.48250002</v>
      </c>
      <c r="R151" s="93">
        <v>325477347.61999995</v>
      </c>
      <c r="S151" s="93">
        <v>252311747</v>
      </c>
      <c r="T151" s="93">
        <v>238741915.4406122</v>
      </c>
      <c r="U151" s="93">
        <v>268556131.33122444</v>
      </c>
      <c r="V151" s="93">
        <v>191633548.04999995</v>
      </c>
      <c r="W151" s="93">
        <v>200000</v>
      </c>
      <c r="X151" s="93">
        <v>277969312</v>
      </c>
      <c r="Y151" s="93">
        <v>277398067</v>
      </c>
      <c r="Z151" s="93"/>
      <c r="AA151" s="93"/>
      <c r="AB151" s="93"/>
      <c r="AC151" s="91">
        <f t="shared" si="40"/>
        <v>2165910035.9243364</v>
      </c>
    </row>
    <row r="152" spans="1:29" ht="11.45" customHeight="1" x14ac:dyDescent="0.25">
      <c r="A152" s="50" t="s">
        <v>2</v>
      </c>
      <c r="B152" s="50"/>
      <c r="C152" s="94">
        <f t="shared" ref="C152:Y152" si="43">SUM(C149:C151)</f>
        <v>1571271906.9725001</v>
      </c>
      <c r="D152" s="94">
        <f t="shared" si="43"/>
        <v>2111187476.1582501</v>
      </c>
      <c r="E152" s="94">
        <f t="shared" si="43"/>
        <v>2689864086.2392497</v>
      </c>
      <c r="F152" s="94">
        <f t="shared" si="43"/>
        <v>2151838136.8659997</v>
      </c>
      <c r="G152" s="94">
        <f t="shared" si="43"/>
        <v>2096230468.455471</v>
      </c>
      <c r="H152" s="94">
        <f t="shared" si="43"/>
        <v>2308846891.8040004</v>
      </c>
      <c r="I152" s="94">
        <f t="shared" si="43"/>
        <v>2389451582.8872209</v>
      </c>
      <c r="J152" s="94">
        <f t="shared" si="43"/>
        <v>2343870312.1247201</v>
      </c>
      <c r="K152" s="94">
        <f t="shared" si="43"/>
        <v>2722708665.8774996</v>
      </c>
      <c r="L152" s="96">
        <f t="shared" si="43"/>
        <v>2621062608.6199999</v>
      </c>
      <c r="M152" s="96">
        <f t="shared" si="43"/>
        <v>2597186518.9849997</v>
      </c>
      <c r="N152" s="96">
        <f t="shared" si="43"/>
        <v>2743597414.7989993</v>
      </c>
      <c r="O152" s="91">
        <f t="shared" si="43"/>
        <v>2762399271.1173763</v>
      </c>
      <c r="P152" s="91">
        <f t="shared" si="43"/>
        <v>2963742382</v>
      </c>
      <c r="Q152" s="91">
        <f t="shared" si="43"/>
        <v>2878356326.4374995</v>
      </c>
      <c r="R152" s="91">
        <f t="shared" si="43"/>
        <v>2650853881.4299994</v>
      </c>
      <c r="S152" s="91">
        <f t="shared" si="43"/>
        <v>2459375642</v>
      </c>
      <c r="T152" s="91">
        <f t="shared" si="43"/>
        <v>985564330.02722967</v>
      </c>
      <c r="U152" s="91">
        <f t="shared" si="43"/>
        <v>2658277601.2851014</v>
      </c>
      <c r="V152" s="91">
        <f t="shared" si="43"/>
        <v>2335770723.0972438</v>
      </c>
      <c r="W152" s="91">
        <f t="shared" si="43"/>
        <v>2481473441.752749</v>
      </c>
      <c r="X152" s="91">
        <f t="shared" si="43"/>
        <v>2913975224</v>
      </c>
      <c r="Y152" s="91">
        <f t="shared" si="43"/>
        <v>2986051582</v>
      </c>
      <c r="Z152" s="91"/>
      <c r="AA152" s="91"/>
      <c r="AB152" s="91"/>
      <c r="AC152" s="91">
        <f t="shared" si="40"/>
        <v>22349698752.029823</v>
      </c>
    </row>
    <row r="153" spans="1:29" ht="11.45" customHeight="1" x14ac:dyDescent="0.25">
      <c r="A153" s="49" t="s">
        <v>12</v>
      </c>
      <c r="B153" s="49" t="s">
        <v>27</v>
      </c>
      <c r="C153" s="92">
        <v>2548794441.818922</v>
      </c>
      <c r="D153" s="92">
        <v>2874790408.0400004</v>
      </c>
      <c r="E153" s="92">
        <v>3151567981.2600002</v>
      </c>
      <c r="F153" s="92">
        <v>4417612070.5474958</v>
      </c>
      <c r="G153" s="92">
        <v>2933447193.9999962</v>
      </c>
      <c r="H153" s="92">
        <v>2724797901.2699986</v>
      </c>
      <c r="I153" s="92">
        <v>3257249909.9199996</v>
      </c>
      <c r="J153" s="92">
        <v>3389680582.3499994</v>
      </c>
      <c r="K153" s="92">
        <v>3966783271.7600007</v>
      </c>
      <c r="L153" s="92">
        <v>3748515114.3399968</v>
      </c>
      <c r="M153" s="92">
        <v>3670417945.4699993</v>
      </c>
      <c r="N153" s="92">
        <v>3767979834.9241648</v>
      </c>
      <c r="O153" s="93">
        <v>3920218959.1099987</v>
      </c>
      <c r="P153" s="93">
        <v>4799158144</v>
      </c>
      <c r="Q153" s="93">
        <v>3320174843.8099976</v>
      </c>
      <c r="R153" s="93">
        <v>3088113225.4199982</v>
      </c>
      <c r="S153" s="93">
        <v>2741808571</v>
      </c>
      <c r="T153" s="93">
        <v>5706224156.2418346</v>
      </c>
      <c r="U153" s="93">
        <v>2468241156.2918358</v>
      </c>
      <c r="V153" s="93">
        <v>2731300291.8500004</v>
      </c>
      <c r="W153" s="93">
        <v>2584743377.1200004</v>
      </c>
      <c r="X153" s="93">
        <v>3398629922</v>
      </c>
      <c r="Y153" s="93">
        <v>3458894026</v>
      </c>
      <c r="Z153" s="93"/>
      <c r="AA153" s="93"/>
      <c r="AB153" s="93"/>
      <c r="AC153" s="91">
        <f t="shared" si="40"/>
        <v>29498129569.733662</v>
      </c>
    </row>
    <row r="154" spans="1:29" ht="11.45" customHeight="1" x14ac:dyDescent="0.25">
      <c r="A154" s="49" t="s">
        <v>13</v>
      </c>
      <c r="B154" s="49" t="s">
        <v>28</v>
      </c>
      <c r="C154" s="92">
        <v>255902208.90850005</v>
      </c>
      <c r="D154" s="92">
        <v>27590900</v>
      </c>
      <c r="E154" s="92">
        <v>30803386.770000003</v>
      </c>
      <c r="F154" s="92">
        <v>289571575.78000003</v>
      </c>
      <c r="G154" s="92">
        <v>301290351.39775008</v>
      </c>
      <c r="H154" s="92">
        <v>240820859.39000005</v>
      </c>
      <c r="I154" s="92">
        <v>282062606.24000007</v>
      </c>
      <c r="J154" s="92">
        <v>296238716.82999992</v>
      </c>
      <c r="K154" s="92">
        <v>506594094.53000003</v>
      </c>
      <c r="L154" s="92">
        <v>434265527.4830001</v>
      </c>
      <c r="M154" s="92">
        <v>443877996.88650078</v>
      </c>
      <c r="N154" s="92">
        <v>460771124.22999972</v>
      </c>
      <c r="O154" s="93">
        <v>480616132.62094462</v>
      </c>
      <c r="P154" s="93">
        <v>649152907</v>
      </c>
      <c r="Q154" s="93">
        <v>407196686.82499969</v>
      </c>
      <c r="R154" s="93">
        <v>370342718.73562658</v>
      </c>
      <c r="S154" s="93">
        <v>349706560</v>
      </c>
      <c r="T154" s="93">
        <v>380683843.66515082</v>
      </c>
      <c r="U154" s="93">
        <v>390699854.17947549</v>
      </c>
      <c r="V154" s="93">
        <v>400403679.42250013</v>
      </c>
      <c r="W154" s="93">
        <v>420427210.82941622</v>
      </c>
      <c r="X154" s="93">
        <v>588007492</v>
      </c>
      <c r="Y154" s="93">
        <v>595041951</v>
      </c>
      <c r="Z154" s="93"/>
      <c r="AA154" s="93"/>
      <c r="AB154" s="93"/>
      <c r="AC154" s="91">
        <f t="shared" si="40"/>
        <v>3902509996.6571693</v>
      </c>
    </row>
    <row r="155" spans="1:29" ht="11.45" customHeight="1" x14ac:dyDescent="0.25">
      <c r="A155" s="49" t="s">
        <v>14</v>
      </c>
      <c r="B155" s="49" t="s">
        <v>29</v>
      </c>
      <c r="C155" s="92">
        <v>72387328.949999988</v>
      </c>
      <c r="D155" s="92">
        <v>0</v>
      </c>
      <c r="E155" s="92">
        <v>91316585.689999968</v>
      </c>
      <c r="F155" s="92">
        <v>70738361.109999999</v>
      </c>
      <c r="G155" s="92">
        <v>84693034.720000014</v>
      </c>
      <c r="H155" s="92">
        <v>76308293.399999991</v>
      </c>
      <c r="I155" s="92">
        <v>56493844.559999995</v>
      </c>
      <c r="J155" s="92">
        <v>47921461.799999997</v>
      </c>
      <c r="K155" s="92">
        <v>133202509.06000005</v>
      </c>
      <c r="L155" s="92">
        <v>84057284.810000002</v>
      </c>
      <c r="M155" s="92">
        <v>81170604.199999988</v>
      </c>
      <c r="N155" s="92">
        <v>92817223.536499977</v>
      </c>
      <c r="O155" s="93">
        <v>111000129.447</v>
      </c>
      <c r="P155" s="93">
        <v>97063287</v>
      </c>
      <c r="Q155" s="93">
        <v>111927455.29000001</v>
      </c>
      <c r="R155" s="93">
        <v>102152342.34999999</v>
      </c>
      <c r="S155" s="93">
        <v>86202165</v>
      </c>
      <c r="T155" s="93">
        <v>88858408.85163267</v>
      </c>
      <c r="U155" s="93">
        <v>103003814.64000002</v>
      </c>
      <c r="V155" s="93">
        <v>78170120.120000005</v>
      </c>
      <c r="W155" s="93">
        <v>113245171.85000002</v>
      </c>
      <c r="X155" s="93">
        <v>138011864</v>
      </c>
      <c r="Y155" s="93">
        <v>130221468</v>
      </c>
      <c r="Z155" s="93"/>
      <c r="AA155" s="93"/>
      <c r="AB155" s="93"/>
      <c r="AC155" s="91">
        <f t="shared" si="40"/>
        <v>951792810.10163271</v>
      </c>
    </row>
    <row r="156" spans="1:29" ht="11.45" customHeight="1" x14ac:dyDescent="0.25">
      <c r="A156" s="50" t="s">
        <v>2</v>
      </c>
      <c r="B156" s="50"/>
      <c r="C156" s="94">
        <f t="shared" ref="C156:Y156" si="44">SUM(C153:C155)</f>
        <v>2877083979.677422</v>
      </c>
      <c r="D156" s="94">
        <f t="shared" si="44"/>
        <v>2902381308.0400004</v>
      </c>
      <c r="E156" s="94">
        <f t="shared" si="44"/>
        <v>3273687953.7200003</v>
      </c>
      <c r="F156" s="94">
        <f t="shared" si="44"/>
        <v>4777922007.4374952</v>
      </c>
      <c r="G156" s="94">
        <f t="shared" si="44"/>
        <v>3319430580.1177459</v>
      </c>
      <c r="H156" s="94">
        <f t="shared" si="44"/>
        <v>3041927054.0599985</v>
      </c>
      <c r="I156" s="94">
        <f t="shared" si="44"/>
        <v>3595806360.7199998</v>
      </c>
      <c r="J156" s="94">
        <f t="shared" si="44"/>
        <v>3733840760.9799995</v>
      </c>
      <c r="K156" s="94">
        <f t="shared" si="44"/>
        <v>4606579875.3500013</v>
      </c>
      <c r="L156" s="96">
        <f t="shared" si="44"/>
        <v>4266837926.632997</v>
      </c>
      <c r="M156" s="96">
        <f t="shared" si="44"/>
        <v>4195466546.5565</v>
      </c>
      <c r="N156" s="96">
        <f t="shared" si="44"/>
        <v>4321568182.6906643</v>
      </c>
      <c r="O156" s="91">
        <f t="shared" si="44"/>
        <v>4511835221.1779432</v>
      </c>
      <c r="P156" s="91">
        <f t="shared" si="44"/>
        <v>5545374338</v>
      </c>
      <c r="Q156" s="91">
        <f t="shared" si="44"/>
        <v>3839298985.9249973</v>
      </c>
      <c r="R156" s="91">
        <f t="shared" si="44"/>
        <v>3560608286.5056248</v>
      </c>
      <c r="S156" s="91">
        <f t="shared" si="44"/>
        <v>3177717296</v>
      </c>
      <c r="T156" s="91">
        <f t="shared" si="44"/>
        <v>6175766408.7586184</v>
      </c>
      <c r="U156" s="91">
        <f t="shared" si="44"/>
        <v>2961944825.111311</v>
      </c>
      <c r="V156" s="91">
        <f t="shared" si="44"/>
        <v>3209874091.3925004</v>
      </c>
      <c r="W156" s="91">
        <f t="shared" si="44"/>
        <v>3118415759.7994165</v>
      </c>
      <c r="X156" s="91">
        <f t="shared" si="44"/>
        <v>4124649278</v>
      </c>
      <c r="Y156" s="91">
        <f t="shared" si="44"/>
        <v>4184157445</v>
      </c>
      <c r="Z156" s="91"/>
      <c r="AA156" s="91"/>
      <c r="AB156" s="91"/>
      <c r="AC156" s="91">
        <f t="shared" si="40"/>
        <v>34352432376.49247</v>
      </c>
    </row>
    <row r="157" spans="1:29" ht="11.45" customHeight="1" x14ac:dyDescent="0.25">
      <c r="A157" s="49" t="s">
        <v>15</v>
      </c>
      <c r="B157" s="49" t="s">
        <v>30</v>
      </c>
      <c r="C157" s="92">
        <v>1485415717.749999</v>
      </c>
      <c r="D157" s="92">
        <v>1569649273.24</v>
      </c>
      <c r="E157" s="92">
        <v>1393503165.5099986</v>
      </c>
      <c r="F157" s="92">
        <v>205885216.80000001</v>
      </c>
      <c r="G157" s="92">
        <v>1624204124.1999977</v>
      </c>
      <c r="H157" s="92">
        <v>1506843566.5125003</v>
      </c>
      <c r="I157" s="92">
        <v>1710733537.1199999</v>
      </c>
      <c r="J157" s="92">
        <v>1367266004.7420003</v>
      </c>
      <c r="K157" s="92">
        <v>1092084369.6900001</v>
      </c>
      <c r="L157" s="92">
        <v>1199751352.499999</v>
      </c>
      <c r="M157" s="92">
        <v>1119368193.8699996</v>
      </c>
      <c r="N157" s="92">
        <v>1170340310.0499997</v>
      </c>
      <c r="O157" s="93">
        <v>1229034132.4799988</v>
      </c>
      <c r="P157" s="93">
        <v>775991773</v>
      </c>
      <c r="Q157" s="93">
        <v>1548984426.6999991</v>
      </c>
      <c r="R157" s="93">
        <v>1575516722.8200002</v>
      </c>
      <c r="S157" s="93">
        <v>1492781168</v>
      </c>
      <c r="T157" s="93">
        <v>1121139626.0257146</v>
      </c>
      <c r="U157" s="93">
        <v>1334320551.6293874</v>
      </c>
      <c r="V157" s="93">
        <v>1260717877.6459179</v>
      </c>
      <c r="W157" s="93">
        <v>1498880695.7100008</v>
      </c>
      <c r="X157" s="93">
        <v>1575239884</v>
      </c>
      <c r="Y157" s="93">
        <v>1403484533</v>
      </c>
      <c r="Z157" s="93"/>
      <c r="AA157" s="93"/>
      <c r="AB157" s="93"/>
      <c r="AC157" s="91">
        <f t="shared" si="40"/>
        <v>12811065485.531021</v>
      </c>
    </row>
    <row r="158" spans="1:29" ht="11.45" customHeight="1" x14ac:dyDescent="0.25">
      <c r="A158" s="49" t="s">
        <v>16</v>
      </c>
      <c r="B158" s="49" t="s">
        <v>31</v>
      </c>
      <c r="C158" s="92">
        <v>59892468.079999998</v>
      </c>
      <c r="D158" s="92">
        <v>61874920.690000005</v>
      </c>
      <c r="E158" s="92">
        <v>71497541.977500007</v>
      </c>
      <c r="F158" s="92">
        <v>399500</v>
      </c>
      <c r="G158" s="92">
        <v>31181295.77</v>
      </c>
      <c r="H158" s="92">
        <v>29395337.660000004</v>
      </c>
      <c r="I158" s="92">
        <v>29515223.750000004</v>
      </c>
      <c r="J158" s="92">
        <v>32609900.929999996</v>
      </c>
      <c r="K158" s="92">
        <v>16095275.189999999</v>
      </c>
      <c r="L158" s="92">
        <v>54581893.589999996</v>
      </c>
      <c r="M158" s="92">
        <v>40286796.186000004</v>
      </c>
      <c r="N158" s="92">
        <v>44827810.969999991</v>
      </c>
      <c r="O158" s="93">
        <v>42976431.109999999</v>
      </c>
      <c r="P158" s="93">
        <v>98558775</v>
      </c>
      <c r="Q158" s="93">
        <v>133750383.88250007</v>
      </c>
      <c r="R158" s="93">
        <v>136479250.17125002</v>
      </c>
      <c r="S158" s="93">
        <v>107821154</v>
      </c>
      <c r="T158" s="93">
        <v>150083715.54589063</v>
      </c>
      <c r="U158" s="93">
        <v>145670243.79375005</v>
      </c>
      <c r="V158" s="93">
        <v>104930066.84624998</v>
      </c>
      <c r="W158" s="93">
        <v>164416323.15924993</v>
      </c>
      <c r="X158" s="93">
        <v>154931907</v>
      </c>
      <c r="Y158" s="93">
        <v>155410989</v>
      </c>
      <c r="Z158" s="93"/>
      <c r="AA158" s="93"/>
      <c r="AB158" s="93"/>
      <c r="AC158" s="91">
        <f t="shared" si="40"/>
        <v>1253494033.3988905</v>
      </c>
    </row>
    <row r="159" spans="1:29" ht="11.45" customHeight="1" x14ac:dyDescent="0.25">
      <c r="A159" s="49" t="s">
        <v>17</v>
      </c>
      <c r="B159" s="49" t="s">
        <v>32</v>
      </c>
      <c r="C159" s="92">
        <v>17043120.960000001</v>
      </c>
      <c r="D159" s="92">
        <v>17960697.75</v>
      </c>
      <c r="E159" s="92">
        <v>31182624.569999997</v>
      </c>
      <c r="F159" s="92">
        <v>40000</v>
      </c>
      <c r="G159" s="92">
        <v>77792644.567000002</v>
      </c>
      <c r="H159" s="92">
        <v>46487445.900000006</v>
      </c>
      <c r="I159" s="92">
        <v>48247350.309999987</v>
      </c>
      <c r="J159" s="92">
        <v>46312147.270000011</v>
      </c>
      <c r="K159" s="92">
        <v>34134057.450000003</v>
      </c>
      <c r="L159" s="92">
        <v>3771215.4999999995</v>
      </c>
      <c r="M159" s="92">
        <v>0</v>
      </c>
      <c r="N159" s="92">
        <v>9322454.6300000008</v>
      </c>
      <c r="O159" s="93">
        <v>8531740.8399999999</v>
      </c>
      <c r="P159" s="93">
        <v>7076262</v>
      </c>
      <c r="Q159" s="93">
        <v>13117267.5</v>
      </c>
      <c r="R159" s="93">
        <v>8389593.1699999999</v>
      </c>
      <c r="S159" s="93">
        <v>7994630</v>
      </c>
      <c r="T159" s="93">
        <v>9415594.2999999989</v>
      </c>
      <c r="U159" s="93">
        <v>8863178.0700000003</v>
      </c>
      <c r="V159" s="93">
        <v>6806923.4100000001</v>
      </c>
      <c r="W159" s="93">
        <v>8004599.0099999998</v>
      </c>
      <c r="X159" s="93">
        <v>12463644</v>
      </c>
      <c r="Y159" s="93">
        <v>12185029</v>
      </c>
      <c r="Z159" s="93"/>
      <c r="AA159" s="93"/>
      <c r="AB159" s="93"/>
      <c r="AC159" s="91">
        <f t="shared" si="40"/>
        <v>87240458.460000008</v>
      </c>
    </row>
    <row r="160" spans="1:29" ht="11.45" customHeight="1" x14ac:dyDescent="0.25">
      <c r="A160" s="50" t="s">
        <v>2</v>
      </c>
      <c r="B160" s="50"/>
      <c r="C160" s="94">
        <f t="shared" ref="C160:Y160" si="45">SUM(C157:C159)</f>
        <v>1562351306.789999</v>
      </c>
      <c r="D160" s="94">
        <f t="shared" si="45"/>
        <v>1649484891.6800001</v>
      </c>
      <c r="E160" s="94">
        <f t="shared" si="45"/>
        <v>1496183332.0574985</v>
      </c>
      <c r="F160" s="94">
        <f t="shared" si="45"/>
        <v>206324716.80000001</v>
      </c>
      <c r="G160" s="94">
        <f t="shared" si="45"/>
        <v>1733178064.5369976</v>
      </c>
      <c r="H160" s="94">
        <f t="shared" si="45"/>
        <v>1582726350.0725005</v>
      </c>
      <c r="I160" s="94">
        <f t="shared" si="45"/>
        <v>1788496111.1799998</v>
      </c>
      <c r="J160" s="94">
        <f t="shared" si="45"/>
        <v>1446188052.9420004</v>
      </c>
      <c r="K160" s="94">
        <f t="shared" si="45"/>
        <v>1142313702.3300002</v>
      </c>
      <c r="L160" s="96">
        <f t="shared" si="45"/>
        <v>1258104461.589999</v>
      </c>
      <c r="M160" s="96">
        <f t="shared" si="45"/>
        <v>1159654990.0559998</v>
      </c>
      <c r="N160" s="96">
        <f t="shared" si="45"/>
        <v>1224490575.6499999</v>
      </c>
      <c r="O160" s="91">
        <f t="shared" si="45"/>
        <v>1280542304.4299986</v>
      </c>
      <c r="P160" s="91">
        <f t="shared" si="45"/>
        <v>881626810</v>
      </c>
      <c r="Q160" s="91">
        <f t="shared" si="45"/>
        <v>1695852078.0824993</v>
      </c>
      <c r="R160" s="91">
        <f t="shared" si="45"/>
        <v>1720385566.1612504</v>
      </c>
      <c r="S160" s="91">
        <f t="shared" si="45"/>
        <v>1608596952</v>
      </c>
      <c r="T160" s="91">
        <f t="shared" si="45"/>
        <v>1280638935.8716052</v>
      </c>
      <c r="U160" s="91">
        <f t="shared" si="45"/>
        <v>1488853973.4931374</v>
      </c>
      <c r="V160" s="91">
        <f t="shared" si="45"/>
        <v>1372454867.902168</v>
      </c>
      <c r="W160" s="91">
        <f t="shared" si="45"/>
        <v>1671301617.8792508</v>
      </c>
      <c r="X160" s="91">
        <f t="shared" si="45"/>
        <v>1742635435</v>
      </c>
      <c r="Y160" s="91">
        <f t="shared" si="45"/>
        <v>1571080551</v>
      </c>
      <c r="Z160" s="91"/>
      <c r="AA160" s="91"/>
      <c r="AB160" s="91"/>
      <c r="AC160" s="91">
        <f t="shared" si="40"/>
        <v>14151799977.389912</v>
      </c>
    </row>
    <row r="161" spans="1:29" ht="11.45" customHeight="1" x14ac:dyDescent="0.25">
      <c r="A161" s="49" t="s">
        <v>18</v>
      </c>
      <c r="B161" s="49" t="s">
        <v>33</v>
      </c>
      <c r="C161" s="92">
        <v>10116722.539999999</v>
      </c>
      <c r="D161" s="92">
        <v>12372993.739999998</v>
      </c>
      <c r="E161" s="92">
        <v>13541315</v>
      </c>
      <c r="F161" s="92">
        <v>157867028</v>
      </c>
      <c r="G161" s="92">
        <v>17515658.439999998</v>
      </c>
      <c r="H161" s="92">
        <v>89241377.620000035</v>
      </c>
      <c r="I161" s="92">
        <v>70711851.639999986</v>
      </c>
      <c r="J161" s="92">
        <v>53208712.549999997</v>
      </c>
      <c r="K161" s="92">
        <v>11620467.35</v>
      </c>
      <c r="L161" s="92">
        <v>10738766.26</v>
      </c>
      <c r="M161" s="92">
        <v>15060069.959999999</v>
      </c>
      <c r="N161" s="92">
        <v>11237921</v>
      </c>
      <c r="O161" s="93">
        <v>15394140.030000001</v>
      </c>
      <c r="P161" s="93">
        <v>8870526</v>
      </c>
      <c r="Q161" s="93">
        <v>11067752.630000001</v>
      </c>
      <c r="R161" s="93">
        <v>247369306.62999973</v>
      </c>
      <c r="S161" s="93">
        <v>372768471</v>
      </c>
      <c r="T161" s="93">
        <v>604742732.39877498</v>
      </c>
      <c r="U161" s="93">
        <v>567035265.86979532</v>
      </c>
      <c r="V161" s="93">
        <v>7943941.1291836724</v>
      </c>
      <c r="W161" s="93">
        <v>796691822.6900003</v>
      </c>
      <c r="X161" s="93">
        <v>417181564</v>
      </c>
      <c r="Y161" s="93">
        <v>598721542</v>
      </c>
      <c r="Z161" s="93"/>
      <c r="AA161" s="93"/>
      <c r="AB161" s="93"/>
      <c r="AC161" s="91">
        <f t="shared" si="40"/>
        <v>3623522398.3477545</v>
      </c>
    </row>
    <row r="162" spans="1:29" ht="11.45" customHeight="1" x14ac:dyDescent="0.25">
      <c r="A162" s="49" t="s">
        <v>19</v>
      </c>
      <c r="B162" s="49" t="s">
        <v>34</v>
      </c>
      <c r="C162" s="92">
        <v>938409.02</v>
      </c>
      <c r="D162" s="92">
        <v>1275299.0899999999</v>
      </c>
      <c r="E162" s="92">
        <v>7862960.9800000004</v>
      </c>
      <c r="F162" s="92">
        <v>0</v>
      </c>
      <c r="G162" s="92">
        <v>108053.94</v>
      </c>
      <c r="H162" s="92">
        <v>0</v>
      </c>
      <c r="I162" s="92">
        <v>0</v>
      </c>
      <c r="J162" s="92">
        <v>0</v>
      </c>
      <c r="K162" s="92">
        <v>0</v>
      </c>
      <c r="L162" s="92">
        <v>12399742.926999999</v>
      </c>
      <c r="M162" s="92">
        <v>9749433.6380000003</v>
      </c>
      <c r="N162" s="92">
        <v>11772737.719999999</v>
      </c>
      <c r="O162" s="93">
        <v>17666444.52</v>
      </c>
      <c r="P162" s="93">
        <v>2074312</v>
      </c>
      <c r="Q162" s="93">
        <v>4431532.6979999999</v>
      </c>
      <c r="R162" s="93">
        <v>11849304.520000001</v>
      </c>
      <c r="S162" s="93">
        <v>28271215</v>
      </c>
      <c r="T162" s="93">
        <v>44447075.009999998</v>
      </c>
      <c r="U162" s="93">
        <v>41567142.163102038</v>
      </c>
      <c r="V162" s="93">
        <v>3111212.99</v>
      </c>
      <c r="W162" s="93">
        <v>40520543.226749994</v>
      </c>
      <c r="X162" s="93">
        <v>16312398</v>
      </c>
      <c r="Y162" s="93">
        <v>32052425</v>
      </c>
      <c r="Z162" s="93"/>
      <c r="AA162" s="93"/>
      <c r="AB162" s="93"/>
      <c r="AC162" s="91">
        <f t="shared" si="40"/>
        <v>222562848.60785204</v>
      </c>
    </row>
    <row r="163" spans="1:29" ht="11.45" customHeight="1" x14ac:dyDescent="0.25">
      <c r="A163" s="49" t="s">
        <v>20</v>
      </c>
      <c r="B163" s="49" t="s">
        <v>35</v>
      </c>
      <c r="C163" s="92">
        <v>0</v>
      </c>
      <c r="D163" s="92">
        <v>48685307.950000003</v>
      </c>
      <c r="E163" s="92">
        <v>0</v>
      </c>
      <c r="F163" s="92">
        <v>0</v>
      </c>
      <c r="G163" s="92">
        <v>1969575.7700000003</v>
      </c>
      <c r="H163" s="92">
        <v>2021133.84</v>
      </c>
      <c r="I163" s="92">
        <v>1333887.3799999999</v>
      </c>
      <c r="J163" s="92">
        <v>2236465.1140000001</v>
      </c>
      <c r="K163" s="92"/>
      <c r="L163" s="92">
        <v>0</v>
      </c>
      <c r="M163" s="92"/>
      <c r="N163" s="92">
        <v>1173295.1845</v>
      </c>
      <c r="O163" s="93">
        <v>317445.473</v>
      </c>
      <c r="P163" s="93">
        <v>5000</v>
      </c>
      <c r="Q163" s="93">
        <v>8000000</v>
      </c>
      <c r="R163" s="93">
        <v>0</v>
      </c>
      <c r="S163" s="93">
        <v>8000000</v>
      </c>
      <c r="T163" s="93">
        <v>16000000</v>
      </c>
      <c r="U163" s="93">
        <v>8000000</v>
      </c>
      <c r="V163" s="93">
        <v>8000000</v>
      </c>
      <c r="W163" s="93">
        <v>8000000</v>
      </c>
      <c r="X163" s="93">
        <v>8000000</v>
      </c>
      <c r="Y163" s="93">
        <v>0</v>
      </c>
      <c r="Z163" s="93"/>
      <c r="AA163" s="93"/>
      <c r="AB163" s="93"/>
      <c r="AC163" s="91">
        <f t="shared" si="40"/>
        <v>64000000</v>
      </c>
    </row>
    <row r="164" spans="1:29" ht="11.45" customHeight="1" x14ac:dyDescent="0.25">
      <c r="A164" s="50" t="s">
        <v>2</v>
      </c>
      <c r="B164" s="50"/>
      <c r="C164" s="94">
        <f>SUM(C161:C163)</f>
        <v>11055131.559999999</v>
      </c>
      <c r="D164" s="94">
        <f t="shared" ref="D164:Y164" si="46">SUM(D161:D163)</f>
        <v>62333600.780000001</v>
      </c>
      <c r="E164" s="94">
        <f t="shared" si="46"/>
        <v>21404275.98</v>
      </c>
      <c r="F164" s="94">
        <f t="shared" si="46"/>
        <v>157867028</v>
      </c>
      <c r="G164" s="94">
        <f t="shared" si="46"/>
        <v>19593288.149999999</v>
      </c>
      <c r="H164" s="94">
        <f t="shared" si="46"/>
        <v>91262511.460000038</v>
      </c>
      <c r="I164" s="94">
        <f t="shared" si="46"/>
        <v>72045739.019999981</v>
      </c>
      <c r="J164" s="94">
        <f t="shared" si="46"/>
        <v>55445177.663999997</v>
      </c>
      <c r="K164" s="94">
        <f t="shared" si="46"/>
        <v>11620467.35</v>
      </c>
      <c r="L164" s="96">
        <f t="shared" si="46"/>
        <v>23138509.186999999</v>
      </c>
      <c r="M164" s="96">
        <f t="shared" si="46"/>
        <v>24809503.597999997</v>
      </c>
      <c r="N164" s="96">
        <f t="shared" si="46"/>
        <v>24183953.9045</v>
      </c>
      <c r="O164" s="91">
        <f t="shared" si="46"/>
        <v>33378030.023000002</v>
      </c>
      <c r="P164" s="91">
        <f t="shared" si="46"/>
        <v>10949838</v>
      </c>
      <c r="Q164" s="91">
        <f t="shared" si="46"/>
        <v>23499285.328000002</v>
      </c>
      <c r="R164" s="91">
        <f t="shared" si="46"/>
        <v>259218611.14999974</v>
      </c>
      <c r="S164" s="91">
        <f t="shared" si="46"/>
        <v>409039686</v>
      </c>
      <c r="T164" s="91">
        <f t="shared" si="46"/>
        <v>665189807.40877497</v>
      </c>
      <c r="U164" s="91">
        <f t="shared" si="46"/>
        <v>616602408.03289735</v>
      </c>
      <c r="V164" s="91">
        <f t="shared" si="46"/>
        <v>19055154.119183674</v>
      </c>
      <c r="W164" s="91">
        <f t="shared" si="46"/>
        <v>845212365.91675031</v>
      </c>
      <c r="X164" s="91">
        <f t="shared" si="46"/>
        <v>441493962</v>
      </c>
      <c r="Y164" s="91">
        <f t="shared" si="46"/>
        <v>630773967</v>
      </c>
      <c r="Z164" s="91"/>
      <c r="AA164" s="91"/>
      <c r="AB164" s="91"/>
      <c r="AC164" s="91">
        <f t="shared" si="40"/>
        <v>3910085246.955606</v>
      </c>
    </row>
    <row r="165" spans="1:29" ht="11.45" customHeight="1" x14ac:dyDescent="0.25">
      <c r="A165" s="50" t="s">
        <v>4</v>
      </c>
      <c r="B165" s="50"/>
      <c r="C165" s="94">
        <f>C143+C148+C152+C156+C160+C164</f>
        <v>10383556175.251419</v>
      </c>
      <c r="D165" s="94">
        <f t="shared" ref="D165:Y165" si="47">D143+D148+D152+D156+D160+D164</f>
        <v>11672439218.15975</v>
      </c>
      <c r="E165" s="94">
        <f t="shared" si="47"/>
        <v>11904833477.561253</v>
      </c>
      <c r="F165" s="94">
        <f t="shared" si="47"/>
        <v>12545465988.415493</v>
      </c>
      <c r="G165" s="94">
        <f t="shared" si="47"/>
        <v>11768755675.742249</v>
      </c>
      <c r="H165" s="94">
        <f t="shared" si="47"/>
        <v>11977218425.068005</v>
      </c>
      <c r="I165" s="94">
        <f t="shared" si="47"/>
        <v>13021232363.772247</v>
      </c>
      <c r="J165" s="94">
        <f t="shared" si="47"/>
        <v>12653590461.667246</v>
      </c>
      <c r="K165" s="94">
        <f t="shared" si="47"/>
        <v>12846382974.316242</v>
      </c>
      <c r="L165" s="96">
        <f t="shared" si="47"/>
        <v>13409420095.492998</v>
      </c>
      <c r="M165" s="96">
        <f t="shared" si="47"/>
        <v>12936016486.477749</v>
      </c>
      <c r="N165" s="96">
        <f t="shared" si="47"/>
        <v>13591561816.546995</v>
      </c>
      <c r="O165" s="91">
        <f t="shared" si="47"/>
        <v>13831300587.96225</v>
      </c>
      <c r="P165" s="91">
        <f t="shared" si="47"/>
        <v>14893387335</v>
      </c>
      <c r="Q165" s="91">
        <f t="shared" si="47"/>
        <v>14042577837.668499</v>
      </c>
      <c r="R165" s="91">
        <f t="shared" si="47"/>
        <v>13813641203.055872</v>
      </c>
      <c r="S165" s="91">
        <f t="shared" si="47"/>
        <v>12940820032</v>
      </c>
      <c r="T165" s="91">
        <f t="shared" si="47"/>
        <v>12677018382.713242</v>
      </c>
      <c r="U165" s="91">
        <f t="shared" si="47"/>
        <v>12949868687.610334</v>
      </c>
      <c r="V165" s="91">
        <f t="shared" si="47"/>
        <v>11126470483.136101</v>
      </c>
      <c r="W165" s="91">
        <f t="shared" si="47"/>
        <v>12972908992.482243</v>
      </c>
      <c r="X165" s="91">
        <f t="shared" si="47"/>
        <v>14722094968</v>
      </c>
      <c r="Y165" s="91">
        <f t="shared" si="47"/>
        <v>14436714094</v>
      </c>
      <c r="Z165" s="91"/>
      <c r="AA165" s="91"/>
      <c r="AB165" s="91"/>
      <c r="AC165" s="91">
        <f t="shared" si="40"/>
        <v>119682114680.66629</v>
      </c>
    </row>
    <row r="168" spans="1:29" ht="11.45" customHeight="1" x14ac:dyDescent="0.25">
      <c r="A168" s="222" t="s">
        <v>99</v>
      </c>
      <c r="B168" s="222"/>
      <c r="C168" s="72" t="s">
        <v>100</v>
      </c>
      <c r="D168" s="72" t="s">
        <v>100</v>
      </c>
      <c r="E168" s="72" t="s">
        <v>100</v>
      </c>
      <c r="F168" s="72" t="s">
        <v>100</v>
      </c>
      <c r="G168" s="72" t="s">
        <v>100</v>
      </c>
      <c r="H168" s="72" t="s">
        <v>100</v>
      </c>
      <c r="I168" s="72" t="s">
        <v>100</v>
      </c>
      <c r="J168" s="72" t="s">
        <v>100</v>
      </c>
      <c r="K168" s="72" t="s">
        <v>100</v>
      </c>
      <c r="L168" s="72" t="s">
        <v>100</v>
      </c>
      <c r="M168" s="72" t="s">
        <v>100</v>
      </c>
      <c r="N168" s="72" t="s">
        <v>100</v>
      </c>
      <c r="O168" s="72" t="s">
        <v>100</v>
      </c>
      <c r="P168" s="72" t="s">
        <v>100</v>
      </c>
      <c r="Q168" s="72" t="s">
        <v>100</v>
      </c>
      <c r="R168" s="72" t="s">
        <v>100</v>
      </c>
      <c r="S168" s="72" t="s">
        <v>100</v>
      </c>
      <c r="T168" s="72" t="s">
        <v>100</v>
      </c>
      <c r="U168" s="72" t="s">
        <v>100</v>
      </c>
      <c r="V168" s="72" t="s">
        <v>100</v>
      </c>
      <c r="W168" s="72" t="s">
        <v>100</v>
      </c>
      <c r="X168" s="72" t="s">
        <v>100</v>
      </c>
      <c r="Y168" s="72" t="s">
        <v>100</v>
      </c>
      <c r="Z168" s="72" t="s">
        <v>100</v>
      </c>
      <c r="AA168" s="72" t="s">
        <v>100</v>
      </c>
      <c r="AB168" s="72" t="s">
        <v>100</v>
      </c>
      <c r="AC168" s="72" t="s">
        <v>100</v>
      </c>
    </row>
    <row r="169" spans="1:29" ht="11.25" customHeight="1" x14ac:dyDescent="0.25">
      <c r="A169" s="99" t="s">
        <v>37</v>
      </c>
      <c r="B169" s="99" t="s">
        <v>36</v>
      </c>
      <c r="C169" s="75">
        <v>44136</v>
      </c>
      <c r="D169" s="75">
        <v>44166</v>
      </c>
      <c r="E169" s="75">
        <v>44197</v>
      </c>
      <c r="F169" s="75">
        <v>44228</v>
      </c>
      <c r="G169" s="75">
        <v>44256</v>
      </c>
      <c r="H169" s="75">
        <v>44287</v>
      </c>
      <c r="I169" s="75">
        <v>44317</v>
      </c>
      <c r="J169" s="75">
        <v>44348</v>
      </c>
      <c r="K169" s="75">
        <v>44378</v>
      </c>
      <c r="L169" s="75">
        <v>44409</v>
      </c>
      <c r="M169" s="75">
        <v>44440</v>
      </c>
      <c r="N169" s="75">
        <v>44470</v>
      </c>
      <c r="O169" s="75">
        <v>44501</v>
      </c>
      <c r="P169" s="75">
        <v>44531</v>
      </c>
      <c r="Q169" s="75">
        <v>44562</v>
      </c>
      <c r="R169" s="75">
        <v>44593</v>
      </c>
      <c r="S169" s="75">
        <v>44621</v>
      </c>
      <c r="T169" s="75">
        <v>44652</v>
      </c>
      <c r="U169" s="75">
        <v>44682</v>
      </c>
      <c r="V169" s="75">
        <v>44713</v>
      </c>
      <c r="W169" s="75">
        <v>44743</v>
      </c>
      <c r="X169" s="75">
        <v>44774</v>
      </c>
      <c r="Y169" s="75">
        <v>44805</v>
      </c>
      <c r="Z169" s="75">
        <v>44835</v>
      </c>
      <c r="AA169" s="75">
        <v>44866</v>
      </c>
      <c r="AB169" s="75">
        <v>44896</v>
      </c>
      <c r="AC169" s="103">
        <f>AC2</f>
        <v>2022</v>
      </c>
    </row>
    <row r="170" spans="1:29" ht="11.45" customHeight="1" x14ac:dyDescent="0.25">
      <c r="A170" s="49" t="s">
        <v>3</v>
      </c>
      <c r="B170" s="49" t="s">
        <v>3</v>
      </c>
      <c r="C170" s="92">
        <v>2334929.02</v>
      </c>
      <c r="D170" s="92">
        <v>2757342.0799999996</v>
      </c>
      <c r="E170" s="92">
        <v>1841201</v>
      </c>
      <c r="F170" s="92">
        <v>2327800</v>
      </c>
      <c r="G170" s="92">
        <v>2551481</v>
      </c>
      <c r="H170" s="92">
        <v>2016770</v>
      </c>
      <c r="I170" s="92">
        <v>1831128.53</v>
      </c>
      <c r="J170" s="92">
        <v>1351803</v>
      </c>
      <c r="K170" s="92">
        <v>1702696</v>
      </c>
      <c r="L170" s="92">
        <v>1664397.5</v>
      </c>
      <c r="M170" s="92">
        <v>1774414</v>
      </c>
      <c r="N170" s="92">
        <v>1858851</v>
      </c>
      <c r="O170" s="92">
        <v>1955664</v>
      </c>
      <c r="P170" s="93">
        <v>2519260.625</v>
      </c>
      <c r="Q170" s="93">
        <v>2331999</v>
      </c>
      <c r="R170" s="93">
        <v>2199613</v>
      </c>
      <c r="S170" s="93">
        <v>2171715</v>
      </c>
      <c r="T170" s="93">
        <v>910755</v>
      </c>
      <c r="U170" s="93">
        <v>7215</v>
      </c>
      <c r="V170" s="93">
        <v>0</v>
      </c>
      <c r="W170" s="93">
        <v>925</v>
      </c>
      <c r="X170" s="93"/>
      <c r="Y170" s="93">
        <v>9250</v>
      </c>
      <c r="Z170" s="93"/>
      <c r="AA170" s="93"/>
      <c r="AB170" s="93"/>
      <c r="AC170" s="91">
        <f t="shared" ref="AC170:AC192" si="48">IF(AC$2=2020,SUM(C170:D170),IF(AC$2=2021,SUM(E170:P170), IF(AC$2=2022,SUM(Q170:AB170))))</f>
        <v>7631472</v>
      </c>
    </row>
    <row r="171" spans="1:29" ht="11.45" customHeight="1" x14ac:dyDescent="0.25">
      <c r="A171" s="50" t="s">
        <v>2</v>
      </c>
      <c r="B171" s="50"/>
      <c r="C171" s="96">
        <f>C170</f>
        <v>2334929.02</v>
      </c>
      <c r="D171" s="96">
        <f>D170</f>
        <v>2757342.0799999996</v>
      </c>
      <c r="E171" s="96">
        <f t="shared" ref="E171:Y171" si="49">E170</f>
        <v>1841201</v>
      </c>
      <c r="F171" s="96">
        <f t="shared" si="49"/>
        <v>2327800</v>
      </c>
      <c r="G171" s="96">
        <f t="shared" si="49"/>
        <v>2551481</v>
      </c>
      <c r="H171" s="96">
        <f t="shared" si="49"/>
        <v>2016770</v>
      </c>
      <c r="I171" s="96">
        <f t="shared" si="49"/>
        <v>1831128.53</v>
      </c>
      <c r="J171" s="96">
        <f t="shared" si="49"/>
        <v>1351803</v>
      </c>
      <c r="K171" s="96">
        <f t="shared" si="49"/>
        <v>1702696</v>
      </c>
      <c r="L171" s="96">
        <f t="shared" si="49"/>
        <v>1664397.5</v>
      </c>
      <c r="M171" s="96">
        <f t="shared" si="49"/>
        <v>1774414</v>
      </c>
      <c r="N171" s="96">
        <f t="shared" si="49"/>
        <v>1858851</v>
      </c>
      <c r="O171" s="96">
        <f t="shared" si="49"/>
        <v>1955664</v>
      </c>
      <c r="P171" s="95">
        <f t="shared" si="49"/>
        <v>2519260.625</v>
      </c>
      <c r="Q171" s="95">
        <f t="shared" si="49"/>
        <v>2331999</v>
      </c>
      <c r="R171" s="95">
        <f t="shared" si="49"/>
        <v>2199613</v>
      </c>
      <c r="S171" s="95">
        <f t="shared" si="49"/>
        <v>2171715</v>
      </c>
      <c r="T171" s="95">
        <f t="shared" si="49"/>
        <v>910755</v>
      </c>
      <c r="U171" s="95">
        <f t="shared" si="49"/>
        <v>7215</v>
      </c>
      <c r="V171" s="95">
        <f t="shared" si="49"/>
        <v>0</v>
      </c>
      <c r="W171" s="95">
        <f t="shared" si="49"/>
        <v>925</v>
      </c>
      <c r="X171" s="95">
        <f t="shared" si="49"/>
        <v>0</v>
      </c>
      <c r="Y171" s="95">
        <f t="shared" si="49"/>
        <v>9250</v>
      </c>
      <c r="Z171" s="95"/>
      <c r="AA171" s="95"/>
      <c r="AB171" s="95"/>
      <c r="AC171" s="91">
        <f t="shared" si="48"/>
        <v>7631472</v>
      </c>
    </row>
    <row r="172" spans="1:29" ht="11.45" customHeight="1" x14ac:dyDescent="0.25">
      <c r="A172" s="49" t="s">
        <v>6</v>
      </c>
      <c r="B172" s="49" t="s">
        <v>21</v>
      </c>
      <c r="C172" s="92">
        <v>220731170.07999995</v>
      </c>
      <c r="D172" s="92">
        <v>264818016.19999999</v>
      </c>
      <c r="E172" s="92">
        <v>223689444.38999927</v>
      </c>
      <c r="F172" s="92">
        <v>284227269.56999999</v>
      </c>
      <c r="G172" s="92">
        <v>237804584.18000007</v>
      </c>
      <c r="H172" s="92">
        <v>289458606.5</v>
      </c>
      <c r="I172" s="92">
        <v>287825111.41000003</v>
      </c>
      <c r="J172" s="92">
        <v>285916879.81000006</v>
      </c>
      <c r="K172" s="92">
        <v>290995008.04999995</v>
      </c>
      <c r="L172" s="92">
        <v>367923085.69000006</v>
      </c>
      <c r="M172" s="92">
        <v>326683561.40999991</v>
      </c>
      <c r="N172" s="92">
        <v>376445997.35999995</v>
      </c>
      <c r="O172" s="92">
        <v>361040648.17000002</v>
      </c>
      <c r="P172" s="93">
        <v>347461371.80974996</v>
      </c>
      <c r="Q172" s="93">
        <v>436912681.48699999</v>
      </c>
      <c r="R172" s="93">
        <v>753043248.71350002</v>
      </c>
      <c r="S172" s="93">
        <v>914910265.65825009</v>
      </c>
      <c r="T172" s="93">
        <v>865077765.88300002</v>
      </c>
      <c r="U172" s="93">
        <v>859193255.57074988</v>
      </c>
      <c r="V172" s="93">
        <v>716100960.6937499</v>
      </c>
      <c r="W172" s="93">
        <v>793168207.41374969</v>
      </c>
      <c r="X172" s="93">
        <v>810229876.73050022</v>
      </c>
      <c r="Y172" s="93">
        <v>770593265.78624988</v>
      </c>
      <c r="Z172" s="93"/>
      <c r="AA172" s="93"/>
      <c r="AB172" s="93"/>
      <c r="AC172" s="91">
        <f t="shared" si="48"/>
        <v>6919229527.9367504</v>
      </c>
    </row>
    <row r="173" spans="1:29" ht="11.45" customHeight="1" x14ac:dyDescent="0.25">
      <c r="A173" s="49" t="s">
        <v>7</v>
      </c>
      <c r="B173" s="49" t="s">
        <v>22</v>
      </c>
      <c r="C173" s="92">
        <v>323103149.10000002</v>
      </c>
      <c r="D173" s="92">
        <v>488998821.86999989</v>
      </c>
      <c r="E173" s="92">
        <v>328786707.48999989</v>
      </c>
      <c r="F173" s="92">
        <v>152170031.57000002</v>
      </c>
      <c r="G173" s="92">
        <v>538683196.51000011</v>
      </c>
      <c r="H173" s="92">
        <v>481909743.44</v>
      </c>
      <c r="I173" s="92">
        <v>516633952.32000005</v>
      </c>
      <c r="J173" s="92">
        <v>539805000.99000001</v>
      </c>
      <c r="K173" s="92">
        <v>152894703.15000001</v>
      </c>
      <c r="L173" s="92">
        <v>177396905.33000001</v>
      </c>
      <c r="M173" s="92">
        <v>119355057.60000001</v>
      </c>
      <c r="N173" s="92">
        <v>165388371.69999999</v>
      </c>
      <c r="O173" s="92">
        <v>175318607.87000003</v>
      </c>
      <c r="P173" s="93">
        <v>181085923.63325</v>
      </c>
      <c r="Q173" s="93">
        <v>165351697.12824997</v>
      </c>
      <c r="R173" s="93">
        <v>259024469.08975005</v>
      </c>
      <c r="S173" s="93">
        <v>226205499.81825006</v>
      </c>
      <c r="T173" s="93">
        <v>185697902.44525003</v>
      </c>
      <c r="U173" s="93">
        <v>247629623.52675015</v>
      </c>
      <c r="V173" s="93">
        <v>200790307.22924995</v>
      </c>
      <c r="W173" s="93">
        <v>211890053.31304997</v>
      </c>
      <c r="X173" s="93">
        <v>229978065.29124999</v>
      </c>
      <c r="Y173" s="93">
        <v>261914282.91100001</v>
      </c>
      <c r="Z173" s="93"/>
      <c r="AA173" s="93"/>
      <c r="AB173" s="93"/>
      <c r="AC173" s="91">
        <f t="shared" si="48"/>
        <v>1988481900.7528002</v>
      </c>
    </row>
    <row r="174" spans="1:29" ht="11.45" customHeight="1" x14ac:dyDescent="0.25">
      <c r="A174" s="49" t="s">
        <v>8</v>
      </c>
      <c r="B174" s="49" t="s">
        <v>23</v>
      </c>
      <c r="C174" s="92">
        <v>106907207.68980001</v>
      </c>
      <c r="D174" s="92">
        <v>119522852.17999998</v>
      </c>
      <c r="E174" s="92">
        <v>110158945.5</v>
      </c>
      <c r="F174" s="92">
        <v>103856410.89000003</v>
      </c>
      <c r="G174" s="92">
        <v>108383696.94999999</v>
      </c>
      <c r="H174" s="92">
        <v>95201621.579999998</v>
      </c>
      <c r="I174" s="92">
        <v>98384550.079999998</v>
      </c>
      <c r="J174" s="92">
        <v>93023242.750000015</v>
      </c>
      <c r="K174" s="92">
        <v>292225869.49000013</v>
      </c>
      <c r="L174" s="92">
        <v>931256811.54999995</v>
      </c>
      <c r="M174" s="92">
        <v>385541710.17999995</v>
      </c>
      <c r="N174" s="92">
        <v>488599848.4000001</v>
      </c>
      <c r="O174" s="92">
        <v>191165831.30000001</v>
      </c>
      <c r="P174" s="93">
        <v>822572461.63325036</v>
      </c>
      <c r="Q174" s="93">
        <v>317372642.00100005</v>
      </c>
      <c r="R174" s="93">
        <v>500844633.29849976</v>
      </c>
      <c r="S174" s="93">
        <v>466448257.98424995</v>
      </c>
      <c r="T174" s="93">
        <v>226837387.69599995</v>
      </c>
      <c r="U174" s="93">
        <v>898487815.65825021</v>
      </c>
      <c r="V174" s="93">
        <v>288233920.50150007</v>
      </c>
      <c r="W174" s="93">
        <v>681346986.74349964</v>
      </c>
      <c r="X174" s="93">
        <v>462862969.65775001</v>
      </c>
      <c r="Y174" s="93">
        <v>292124634.29124999</v>
      </c>
      <c r="Z174" s="93"/>
      <c r="AA174" s="93"/>
      <c r="AB174" s="93"/>
      <c r="AC174" s="91">
        <f t="shared" si="48"/>
        <v>4134559247.8319998</v>
      </c>
    </row>
    <row r="175" spans="1:29" ht="11.45" customHeight="1" x14ac:dyDescent="0.25">
      <c r="A175" s="50" t="s">
        <v>2</v>
      </c>
      <c r="B175" s="50"/>
      <c r="C175" s="96">
        <f>SUM(C172:C174)</f>
        <v>650741526.86979997</v>
      </c>
      <c r="D175" s="96">
        <f t="shared" ref="D175:Y175" si="50">SUM(D172:D174)</f>
        <v>873339690.24999988</v>
      </c>
      <c r="E175" s="96">
        <f t="shared" si="50"/>
        <v>662635097.37999916</v>
      </c>
      <c r="F175" s="96">
        <f t="shared" si="50"/>
        <v>540253712.02999997</v>
      </c>
      <c r="G175" s="96">
        <f t="shared" si="50"/>
        <v>884871477.6400001</v>
      </c>
      <c r="H175" s="96">
        <f t="shared" si="50"/>
        <v>866569971.5200001</v>
      </c>
      <c r="I175" s="96">
        <f t="shared" si="50"/>
        <v>902843613.81000006</v>
      </c>
      <c r="J175" s="96">
        <f t="shared" si="50"/>
        <v>918745123.55000007</v>
      </c>
      <c r="K175" s="96">
        <f t="shared" si="50"/>
        <v>736115580.69000006</v>
      </c>
      <c r="L175" s="96">
        <f t="shared" si="50"/>
        <v>1476576802.5700002</v>
      </c>
      <c r="M175" s="96">
        <f t="shared" si="50"/>
        <v>831580329.18999982</v>
      </c>
      <c r="N175" s="96">
        <f t="shared" si="50"/>
        <v>1030434217.46</v>
      </c>
      <c r="O175" s="96">
        <f t="shared" si="50"/>
        <v>727525087.34000015</v>
      </c>
      <c r="P175" s="91">
        <f t="shared" si="50"/>
        <v>1351119757.0762503</v>
      </c>
      <c r="Q175" s="91">
        <f t="shared" si="50"/>
        <v>919637020.61625004</v>
      </c>
      <c r="R175" s="91">
        <f t="shared" si="50"/>
        <v>1512912351.1017499</v>
      </c>
      <c r="S175" s="91">
        <f t="shared" si="50"/>
        <v>1607564023.4607501</v>
      </c>
      <c r="T175" s="91">
        <f t="shared" si="50"/>
        <v>1277613056.02425</v>
      </c>
      <c r="U175" s="91">
        <f t="shared" si="50"/>
        <v>2005310694.7557502</v>
      </c>
      <c r="V175" s="91">
        <f t="shared" si="50"/>
        <v>1205125188.4245</v>
      </c>
      <c r="W175" s="91">
        <f t="shared" si="50"/>
        <v>1686405247.4702992</v>
      </c>
      <c r="X175" s="91">
        <f t="shared" si="50"/>
        <v>1503070911.6795001</v>
      </c>
      <c r="Y175" s="91">
        <f t="shared" si="50"/>
        <v>1324632182.9884999</v>
      </c>
      <c r="Z175" s="91"/>
      <c r="AA175" s="91"/>
      <c r="AB175" s="91"/>
      <c r="AC175" s="91">
        <f t="shared" si="48"/>
        <v>13042270676.521549</v>
      </c>
    </row>
    <row r="176" spans="1:29" ht="11.45" customHeight="1" x14ac:dyDescent="0.25">
      <c r="A176" s="49" t="s">
        <v>9</v>
      </c>
      <c r="B176" s="49" t="s">
        <v>24</v>
      </c>
      <c r="C176" s="92">
        <v>92110974.860000014</v>
      </c>
      <c r="D176" s="92">
        <v>105805309.63</v>
      </c>
      <c r="E176" s="92">
        <v>104123936.07999986</v>
      </c>
      <c r="F176" s="92">
        <v>100634054.90000001</v>
      </c>
      <c r="G176" s="92">
        <v>131836382.78</v>
      </c>
      <c r="H176" s="92">
        <v>115476656.46000001</v>
      </c>
      <c r="I176" s="92">
        <v>143444045.38999999</v>
      </c>
      <c r="J176" s="92">
        <v>141021310.16000003</v>
      </c>
      <c r="K176" s="92">
        <v>255641539.48000002</v>
      </c>
      <c r="L176" s="92">
        <v>332113614.8300001</v>
      </c>
      <c r="M176" s="92">
        <v>505175377.50999999</v>
      </c>
      <c r="N176" s="92">
        <v>539220937.63</v>
      </c>
      <c r="O176" s="92">
        <v>540960282.24999988</v>
      </c>
      <c r="P176" s="93">
        <v>551298791.83900023</v>
      </c>
      <c r="Q176" s="93">
        <v>294662880.36550003</v>
      </c>
      <c r="R176" s="93">
        <v>329651203.06575006</v>
      </c>
      <c r="S176" s="93">
        <v>389555065.23049992</v>
      </c>
      <c r="T176" s="93">
        <v>331307993.73699999</v>
      </c>
      <c r="U176" s="93">
        <v>368986333.70874995</v>
      </c>
      <c r="V176" s="93">
        <v>308058743.08425003</v>
      </c>
      <c r="W176" s="93">
        <v>362204652.69674993</v>
      </c>
      <c r="X176" s="93">
        <v>400525239.75999999</v>
      </c>
      <c r="Y176" s="93">
        <v>386273852.38525009</v>
      </c>
      <c r="Z176" s="93"/>
      <c r="AA176" s="93"/>
      <c r="AB176" s="93"/>
      <c r="AC176" s="91">
        <f t="shared" si="48"/>
        <v>3171225964.0337505</v>
      </c>
    </row>
    <row r="177" spans="1:29" ht="11.45" customHeight="1" x14ac:dyDescent="0.25">
      <c r="A177" s="49" t="s">
        <v>10</v>
      </c>
      <c r="B177" s="49" t="s">
        <v>25</v>
      </c>
      <c r="C177" s="92">
        <v>25115088.800000001</v>
      </c>
      <c r="D177" s="92">
        <v>34217935.140000001</v>
      </c>
      <c r="E177" s="92">
        <v>25347903.009999998</v>
      </c>
      <c r="F177" s="92">
        <v>48411113.170000009</v>
      </c>
      <c r="G177" s="92">
        <v>34827507.190000005</v>
      </c>
      <c r="H177" s="92">
        <v>45452606.359999999</v>
      </c>
      <c r="I177" s="92">
        <v>60321033.289999999</v>
      </c>
      <c r="J177" s="92">
        <v>56359085.439999998</v>
      </c>
      <c r="K177" s="92">
        <v>45048867.280000001</v>
      </c>
      <c r="L177" s="92">
        <v>71245335.150000006</v>
      </c>
      <c r="M177" s="92">
        <v>96798391.900000006</v>
      </c>
      <c r="N177" s="92">
        <v>101440411.91999999</v>
      </c>
      <c r="O177" s="92">
        <v>105562445.69999999</v>
      </c>
      <c r="P177" s="93">
        <v>117721658.465</v>
      </c>
      <c r="Q177" s="93">
        <v>18634726.675500002</v>
      </c>
      <c r="R177" s="93">
        <v>28038918.708749995</v>
      </c>
      <c r="S177" s="93">
        <v>38822290.200499997</v>
      </c>
      <c r="T177" s="93">
        <v>27937736.335000001</v>
      </c>
      <c r="U177" s="93">
        <v>35459219.989</v>
      </c>
      <c r="V177" s="93">
        <v>27504052.998750001</v>
      </c>
      <c r="W177" s="93">
        <v>30511967.305</v>
      </c>
      <c r="X177" s="93">
        <v>41975082.243249997</v>
      </c>
      <c r="Y177" s="93">
        <v>48615340.116250001</v>
      </c>
      <c r="Z177" s="93"/>
      <c r="AA177" s="93"/>
      <c r="AB177" s="93"/>
      <c r="AC177" s="91">
        <f t="shared" si="48"/>
        <v>297499334.57199997</v>
      </c>
    </row>
    <row r="178" spans="1:29" ht="11.45" customHeight="1" x14ac:dyDescent="0.25">
      <c r="A178" s="49" t="s">
        <v>11</v>
      </c>
      <c r="B178" s="49" t="s">
        <v>26</v>
      </c>
      <c r="C178" s="92">
        <v>175477773.13000008</v>
      </c>
      <c r="D178" s="92">
        <v>207812297.66999999</v>
      </c>
      <c r="E178" s="92">
        <v>193043228.7100001</v>
      </c>
      <c r="F178" s="92">
        <v>174827383.94000009</v>
      </c>
      <c r="G178" s="92">
        <v>198383360.03000015</v>
      </c>
      <c r="H178" s="92">
        <v>159734554.15000001</v>
      </c>
      <c r="I178" s="92">
        <v>167960446.32000005</v>
      </c>
      <c r="J178" s="92">
        <v>146069871.52000001</v>
      </c>
      <c r="K178" s="92">
        <v>49116118.389999986</v>
      </c>
      <c r="L178" s="92">
        <v>29678927.25</v>
      </c>
      <c r="M178" s="92">
        <v>19220303.810000002</v>
      </c>
      <c r="N178" s="92">
        <v>27234868.629999999</v>
      </c>
      <c r="O178" s="92">
        <v>31592926.98</v>
      </c>
      <c r="P178" s="93">
        <v>33005355.892749999</v>
      </c>
      <c r="Q178" s="93">
        <v>10469776.511750001</v>
      </c>
      <c r="R178" s="93">
        <v>14258482.938750001</v>
      </c>
      <c r="S178" s="93">
        <v>19724555.376249999</v>
      </c>
      <c r="T178" s="93">
        <v>14033089.715</v>
      </c>
      <c r="U178" s="93">
        <v>16742570.522000002</v>
      </c>
      <c r="V178" s="93">
        <v>9775058.9340000004</v>
      </c>
      <c r="W178" s="93">
        <v>18572073.12325</v>
      </c>
      <c r="X178" s="93">
        <v>15095991.554750003</v>
      </c>
      <c r="Y178" s="93">
        <v>10002096.5765</v>
      </c>
      <c r="Z178" s="93"/>
      <c r="AA178" s="93"/>
      <c r="AB178" s="93"/>
      <c r="AC178" s="91">
        <f t="shared" si="48"/>
        <v>128673695.25224999</v>
      </c>
    </row>
    <row r="179" spans="1:29" ht="11.45" customHeight="1" x14ac:dyDescent="0.25">
      <c r="A179" s="50" t="s">
        <v>2</v>
      </c>
      <c r="B179" s="50"/>
      <c r="C179" s="96">
        <f>SUM(C176:C178)</f>
        <v>292703836.79000008</v>
      </c>
      <c r="D179" s="96">
        <f t="shared" ref="D179:Y179" si="51">SUM(D176:D178)</f>
        <v>347835542.43999994</v>
      </c>
      <c r="E179" s="96">
        <f t="shared" si="51"/>
        <v>322515067.79999995</v>
      </c>
      <c r="F179" s="96">
        <f t="shared" si="51"/>
        <v>323872552.01000011</v>
      </c>
      <c r="G179" s="96">
        <f t="shared" si="51"/>
        <v>365047250.00000012</v>
      </c>
      <c r="H179" s="96">
        <f t="shared" si="51"/>
        <v>320663816.97000003</v>
      </c>
      <c r="I179" s="96">
        <f t="shared" si="51"/>
        <v>371725525</v>
      </c>
      <c r="J179" s="96">
        <f t="shared" si="51"/>
        <v>343450267.12</v>
      </c>
      <c r="K179" s="96">
        <f t="shared" si="51"/>
        <v>349806525.14999998</v>
      </c>
      <c r="L179" s="96">
        <f t="shared" si="51"/>
        <v>433037877.23000014</v>
      </c>
      <c r="M179" s="96">
        <f t="shared" si="51"/>
        <v>621194073.22000003</v>
      </c>
      <c r="N179" s="96">
        <f t="shared" si="51"/>
        <v>667896218.17999995</v>
      </c>
      <c r="O179" s="96">
        <f t="shared" si="51"/>
        <v>678115654.92999983</v>
      </c>
      <c r="P179" s="91">
        <f t="shared" si="51"/>
        <v>702025806.19675028</v>
      </c>
      <c r="Q179" s="91">
        <f t="shared" si="51"/>
        <v>323767383.55274999</v>
      </c>
      <c r="R179" s="91">
        <f t="shared" si="51"/>
        <v>371948604.7132501</v>
      </c>
      <c r="S179" s="91">
        <f t="shared" si="51"/>
        <v>448101910.8072499</v>
      </c>
      <c r="T179" s="91">
        <f t="shared" si="51"/>
        <v>373278819.78699994</v>
      </c>
      <c r="U179" s="91">
        <f t="shared" si="51"/>
        <v>421188124.21974999</v>
      </c>
      <c r="V179" s="91">
        <f t="shared" si="51"/>
        <v>345337855.01700008</v>
      </c>
      <c r="W179" s="91">
        <f t="shared" si="51"/>
        <v>411288693.12499994</v>
      </c>
      <c r="X179" s="91">
        <f t="shared" si="51"/>
        <v>457596313.55800003</v>
      </c>
      <c r="Y179" s="91">
        <f t="shared" si="51"/>
        <v>444891289.07800007</v>
      </c>
      <c r="Z179" s="91"/>
      <c r="AA179" s="91"/>
      <c r="AB179" s="91"/>
      <c r="AC179" s="91">
        <f t="shared" si="48"/>
        <v>3597398993.8579998</v>
      </c>
    </row>
    <row r="180" spans="1:29" ht="11.45" customHeight="1" x14ac:dyDescent="0.25">
      <c r="A180" s="49" t="s">
        <v>12</v>
      </c>
      <c r="B180" s="49" t="s">
        <v>27</v>
      </c>
      <c r="C180" s="92">
        <v>52224018.200000003</v>
      </c>
      <c r="D180" s="92">
        <v>53359640.180000007</v>
      </c>
      <c r="E180" s="92">
        <v>51606045.009999961</v>
      </c>
      <c r="F180" s="92">
        <v>54254640.089999996</v>
      </c>
      <c r="G180" s="92">
        <v>63114572.989999995</v>
      </c>
      <c r="H180" s="92">
        <v>53146063.969999999</v>
      </c>
      <c r="I180" s="92">
        <v>70610489.179999992</v>
      </c>
      <c r="J180" s="92">
        <v>60580833.789999999</v>
      </c>
      <c r="K180" s="92">
        <v>129972428.96000001</v>
      </c>
      <c r="L180" s="92">
        <v>142597696.60000002</v>
      </c>
      <c r="M180" s="92">
        <v>302997087.56</v>
      </c>
      <c r="N180" s="92">
        <v>328086363.47000009</v>
      </c>
      <c r="O180" s="92">
        <v>344607793.60000026</v>
      </c>
      <c r="P180" s="93">
        <v>348666064.67949998</v>
      </c>
      <c r="Q180" s="93">
        <v>228582978.34208149</v>
      </c>
      <c r="R180" s="93">
        <v>224913318.58925003</v>
      </c>
      <c r="S180" s="93">
        <v>235930873.08949998</v>
      </c>
      <c r="T180" s="93">
        <v>190121125.98850003</v>
      </c>
      <c r="U180" s="93">
        <v>215189739.73475003</v>
      </c>
      <c r="V180" s="93">
        <v>180523227.20775005</v>
      </c>
      <c r="W180" s="93">
        <v>213238997.05975002</v>
      </c>
      <c r="X180" s="93">
        <v>250208773.18425</v>
      </c>
      <c r="Y180" s="93">
        <v>259561335.37124994</v>
      </c>
      <c r="Z180" s="93"/>
      <c r="AA180" s="93"/>
      <c r="AB180" s="93"/>
      <c r="AC180" s="91">
        <f t="shared" si="48"/>
        <v>1998270368.5670817</v>
      </c>
    </row>
    <row r="181" spans="1:29" ht="11.45" customHeight="1" x14ac:dyDescent="0.25">
      <c r="A181" s="49" t="s">
        <v>13</v>
      </c>
      <c r="B181" s="49" t="s">
        <v>28</v>
      </c>
      <c r="C181" s="92">
        <v>31760328.09</v>
      </c>
      <c r="D181" s="92">
        <v>49915382.760000005</v>
      </c>
      <c r="E181" s="92">
        <v>29316212.890000001</v>
      </c>
      <c r="F181" s="92">
        <v>36787261.370000005</v>
      </c>
      <c r="G181" s="92">
        <v>45996903.089999996</v>
      </c>
      <c r="H181" s="92">
        <v>29085437.939999998</v>
      </c>
      <c r="I181" s="92">
        <v>37081721.029999994</v>
      </c>
      <c r="J181" s="92">
        <v>28551388.740000002</v>
      </c>
      <c r="K181" s="92">
        <v>40814208.590000004</v>
      </c>
      <c r="L181" s="92">
        <v>38780522.459999993</v>
      </c>
      <c r="M181" s="92">
        <v>23694940.080000002</v>
      </c>
      <c r="N181" s="92">
        <v>27608384.730000004</v>
      </c>
      <c r="O181" s="92">
        <v>29288722.870000001</v>
      </c>
      <c r="P181" s="93">
        <v>36073554.780000001</v>
      </c>
      <c r="Q181" s="93">
        <v>17413841.366250001</v>
      </c>
      <c r="R181" s="93">
        <v>14192229.6195</v>
      </c>
      <c r="S181" s="93">
        <v>13749352.9025</v>
      </c>
      <c r="T181" s="93">
        <v>10831031.608000001</v>
      </c>
      <c r="U181" s="93">
        <v>11889852.699250001</v>
      </c>
      <c r="V181" s="93">
        <v>7896105.6847499991</v>
      </c>
      <c r="W181" s="93">
        <v>11988623.635</v>
      </c>
      <c r="X181" s="93">
        <v>17527109.160999998</v>
      </c>
      <c r="Y181" s="93">
        <v>23107311.798500001</v>
      </c>
      <c r="Z181" s="93"/>
      <c r="AA181" s="93"/>
      <c r="AB181" s="93"/>
      <c r="AC181" s="91">
        <f t="shared" si="48"/>
        <v>128595458.47475001</v>
      </c>
    </row>
    <row r="182" spans="1:29" ht="11.45" customHeight="1" x14ac:dyDescent="0.25">
      <c r="A182" s="49" t="s">
        <v>14</v>
      </c>
      <c r="B182" s="49" t="s">
        <v>29</v>
      </c>
      <c r="C182" s="92">
        <v>91013363.34649995</v>
      </c>
      <c r="D182" s="92">
        <v>102246584.24000001</v>
      </c>
      <c r="E182" s="92">
        <v>102047415.98999999</v>
      </c>
      <c r="F182" s="92">
        <v>94875270.459999993</v>
      </c>
      <c r="G182" s="92">
        <v>97812936.539999977</v>
      </c>
      <c r="H182" s="92">
        <v>83688024.829999998</v>
      </c>
      <c r="I182" s="92">
        <v>91004824.080000043</v>
      </c>
      <c r="J182" s="92">
        <v>85454262.080000013</v>
      </c>
      <c r="K182" s="92">
        <v>32435322.410000004</v>
      </c>
      <c r="L182" s="92">
        <v>25545105.710000001</v>
      </c>
      <c r="M182" s="92">
        <v>20409676.900000002</v>
      </c>
      <c r="N182" s="92">
        <v>10177673.779999999</v>
      </c>
      <c r="O182" s="92">
        <v>22641875.629999999</v>
      </c>
      <c r="P182" s="93">
        <v>23753223.527249996</v>
      </c>
      <c r="Q182" s="93">
        <v>1564522.7907499999</v>
      </c>
      <c r="R182" s="93">
        <v>12174739.647500001</v>
      </c>
      <c r="S182" s="93">
        <v>12320979.955250001</v>
      </c>
      <c r="T182" s="93">
        <v>9517879.3709999993</v>
      </c>
      <c r="U182" s="93">
        <v>7932276.1632499993</v>
      </c>
      <c r="V182" s="93">
        <v>8992064.4252500013</v>
      </c>
      <c r="W182" s="93">
        <v>8636111.1329999994</v>
      </c>
      <c r="X182" s="93">
        <v>9512748.6087500006</v>
      </c>
      <c r="Y182" s="93">
        <v>10238917.139249999</v>
      </c>
      <c r="Z182" s="93"/>
      <c r="AA182" s="93"/>
      <c r="AB182" s="93"/>
      <c r="AC182" s="91">
        <f t="shared" si="48"/>
        <v>80890239.233999997</v>
      </c>
    </row>
    <row r="183" spans="1:29" ht="11.45" customHeight="1" x14ac:dyDescent="0.25">
      <c r="A183" s="50" t="s">
        <v>2</v>
      </c>
      <c r="B183" s="50"/>
      <c r="C183" s="96">
        <f>SUM(C180:C182)</f>
        <v>174997709.63649994</v>
      </c>
      <c r="D183" s="96">
        <f t="shared" ref="D183:Y183" si="52">SUM(D180:D182)</f>
        <v>205521607.18000001</v>
      </c>
      <c r="E183" s="96">
        <f t="shared" si="52"/>
        <v>182969673.88999996</v>
      </c>
      <c r="F183" s="96">
        <f t="shared" si="52"/>
        <v>185917171.92000002</v>
      </c>
      <c r="G183" s="96">
        <f t="shared" si="52"/>
        <v>206924412.61999995</v>
      </c>
      <c r="H183" s="96">
        <f t="shared" si="52"/>
        <v>165919526.74000001</v>
      </c>
      <c r="I183" s="96">
        <f t="shared" si="52"/>
        <v>198697034.29000002</v>
      </c>
      <c r="J183" s="96">
        <f t="shared" si="52"/>
        <v>174586484.61000001</v>
      </c>
      <c r="K183" s="96">
        <f t="shared" si="52"/>
        <v>203221959.96000001</v>
      </c>
      <c r="L183" s="96">
        <f t="shared" si="52"/>
        <v>206923324.77000001</v>
      </c>
      <c r="M183" s="96">
        <f t="shared" si="52"/>
        <v>347101704.53999996</v>
      </c>
      <c r="N183" s="96">
        <f t="shared" si="52"/>
        <v>365872421.98000008</v>
      </c>
      <c r="O183" s="96">
        <f t="shared" si="52"/>
        <v>396538392.10000026</v>
      </c>
      <c r="P183" s="91">
        <f t="shared" si="52"/>
        <v>408492842.98674995</v>
      </c>
      <c r="Q183" s="91">
        <f t="shared" si="52"/>
        <v>247561342.49908149</v>
      </c>
      <c r="R183" s="91">
        <f t="shared" si="52"/>
        <v>251280287.85625005</v>
      </c>
      <c r="S183" s="91">
        <f t="shared" si="52"/>
        <v>262001205.94724998</v>
      </c>
      <c r="T183" s="91">
        <f t="shared" si="52"/>
        <v>210470036.96750003</v>
      </c>
      <c r="U183" s="91">
        <f t="shared" si="52"/>
        <v>235011868.59725004</v>
      </c>
      <c r="V183" s="91">
        <f t="shared" si="52"/>
        <v>197411397.31775004</v>
      </c>
      <c r="W183" s="91">
        <f t="shared" si="52"/>
        <v>233863731.82775</v>
      </c>
      <c r="X183" s="91">
        <f t="shared" si="52"/>
        <v>277248630.954</v>
      </c>
      <c r="Y183" s="91">
        <f t="shared" si="52"/>
        <v>292907564.30899996</v>
      </c>
      <c r="Z183" s="91"/>
      <c r="AA183" s="91"/>
      <c r="AB183" s="91"/>
      <c r="AC183" s="91">
        <f t="shared" si="48"/>
        <v>2207756066.2758312</v>
      </c>
    </row>
    <row r="184" spans="1:29" ht="11.45" customHeight="1" x14ac:dyDescent="0.25">
      <c r="A184" s="49" t="s">
        <v>15</v>
      </c>
      <c r="B184" s="49" t="s">
        <v>30</v>
      </c>
      <c r="C184" s="92">
        <v>85051275.799999997</v>
      </c>
      <c r="D184" s="92">
        <v>95384730.040000007</v>
      </c>
      <c r="E184" s="92">
        <v>81680936.829999894</v>
      </c>
      <c r="F184" s="92">
        <v>88289527.789999992</v>
      </c>
      <c r="G184" s="92">
        <v>111277691.82999998</v>
      </c>
      <c r="H184" s="92">
        <v>114606353.82999998</v>
      </c>
      <c r="I184" s="92">
        <v>146729498.40000001</v>
      </c>
      <c r="J184" s="92">
        <v>152056748.07999998</v>
      </c>
      <c r="K184" s="92">
        <v>367070937.13</v>
      </c>
      <c r="L184" s="92">
        <v>162895456.91999996</v>
      </c>
      <c r="M184" s="92">
        <v>64384437.299999997</v>
      </c>
      <c r="N184" s="92">
        <v>69623626.459999979</v>
      </c>
      <c r="O184" s="92">
        <v>90862774.110000014</v>
      </c>
      <c r="P184" s="93">
        <v>75571151.211249992</v>
      </c>
      <c r="Q184" s="93">
        <v>292623385.23550004</v>
      </c>
      <c r="R184" s="93">
        <v>81288303.539749995</v>
      </c>
      <c r="S184" s="93">
        <v>90006062.683750004</v>
      </c>
      <c r="T184" s="93">
        <v>82021347.891249999</v>
      </c>
      <c r="U184" s="93">
        <v>89918840.040000007</v>
      </c>
      <c r="V184" s="93">
        <v>75577479.302749991</v>
      </c>
      <c r="W184" s="93">
        <v>82018361.269750014</v>
      </c>
      <c r="X184" s="93">
        <v>82333355.857999995</v>
      </c>
      <c r="Y184" s="93">
        <v>83034644.55250001</v>
      </c>
      <c r="Z184" s="93"/>
      <c r="AA184" s="93"/>
      <c r="AB184" s="93"/>
      <c r="AC184" s="91">
        <f t="shared" si="48"/>
        <v>958821780.37325001</v>
      </c>
    </row>
    <row r="185" spans="1:29" ht="11.45" customHeight="1" x14ac:dyDescent="0.25">
      <c r="A185" s="49" t="s">
        <v>16</v>
      </c>
      <c r="B185" s="49" t="s">
        <v>31</v>
      </c>
      <c r="C185" s="92">
        <v>27317845.769999996</v>
      </c>
      <c r="D185" s="92">
        <v>38591650.009999998</v>
      </c>
      <c r="E185" s="92">
        <v>25252768.699999999</v>
      </c>
      <c r="F185" s="92">
        <v>32259681.77</v>
      </c>
      <c r="G185" s="92">
        <v>31793621.18</v>
      </c>
      <c r="H185" s="92">
        <v>24583048.32</v>
      </c>
      <c r="I185" s="92">
        <v>42644995.600000001</v>
      </c>
      <c r="J185" s="92">
        <v>34481446.640000001</v>
      </c>
      <c r="K185" s="92">
        <v>47021596</v>
      </c>
      <c r="L185" s="92">
        <v>11570879.219999999</v>
      </c>
      <c r="M185" s="92">
        <v>3310573.01</v>
      </c>
      <c r="N185" s="92">
        <v>4565545.0899999989</v>
      </c>
      <c r="O185" s="92">
        <v>11854744.199999999</v>
      </c>
      <c r="P185" s="93">
        <v>5845288.8229999989</v>
      </c>
      <c r="Q185" s="93">
        <v>11203321.408500001</v>
      </c>
      <c r="R185" s="93">
        <v>4543040.6339999996</v>
      </c>
      <c r="S185" s="93">
        <v>8625729.0439999998</v>
      </c>
      <c r="T185" s="93">
        <v>6626151.6044999994</v>
      </c>
      <c r="U185" s="93">
        <v>6683733.8997499999</v>
      </c>
      <c r="V185" s="93">
        <v>6909401.9225000003</v>
      </c>
      <c r="W185" s="93">
        <v>8086238.9260000018</v>
      </c>
      <c r="X185" s="93">
        <v>6297113.7402499998</v>
      </c>
      <c r="Y185" s="93">
        <v>15480290.861500001</v>
      </c>
      <c r="Z185" s="93"/>
      <c r="AA185" s="93"/>
      <c r="AB185" s="93"/>
      <c r="AC185" s="91">
        <f t="shared" si="48"/>
        <v>74455022.040999994</v>
      </c>
    </row>
    <row r="186" spans="1:29" ht="11.45" customHeight="1" x14ac:dyDescent="0.25">
      <c r="A186" s="49" t="s">
        <v>17</v>
      </c>
      <c r="B186" s="49" t="s">
        <v>32</v>
      </c>
      <c r="C186" s="92">
        <v>230706678.80919993</v>
      </c>
      <c r="D186" s="92">
        <v>228592503.7296997</v>
      </c>
      <c r="E186" s="92">
        <v>202107790.38000003</v>
      </c>
      <c r="F186" s="92">
        <v>207653695.05999985</v>
      </c>
      <c r="G186" s="92">
        <v>222189757.34999982</v>
      </c>
      <c r="H186" s="92">
        <v>196161157.08000001</v>
      </c>
      <c r="I186" s="92">
        <v>207688119.30000016</v>
      </c>
      <c r="J186" s="92">
        <v>202243658.06999996</v>
      </c>
      <c r="K186" s="92">
        <v>11303851.560000001</v>
      </c>
      <c r="L186" s="92">
        <v>6416509.3200000003</v>
      </c>
      <c r="M186" s="92">
        <v>1770000</v>
      </c>
      <c r="N186" s="92">
        <v>2599160.13</v>
      </c>
      <c r="O186" s="92">
        <v>2849551.85</v>
      </c>
      <c r="P186" s="93">
        <v>3983952.1894999999</v>
      </c>
      <c r="Q186" s="93">
        <v>28294897.2795</v>
      </c>
      <c r="R186" s="93">
        <v>3887075.8294999995</v>
      </c>
      <c r="S186" s="93">
        <v>7505307.4482500004</v>
      </c>
      <c r="T186" s="93">
        <v>4065736.4529999997</v>
      </c>
      <c r="U186" s="93">
        <v>4296796.7539999997</v>
      </c>
      <c r="V186" s="93">
        <v>4519648.2905000001</v>
      </c>
      <c r="W186" s="93">
        <v>3558729.9207500005</v>
      </c>
      <c r="X186" s="93">
        <v>2305677.4959999998</v>
      </c>
      <c r="Y186" s="93">
        <v>3318792.2560000001</v>
      </c>
      <c r="Z186" s="93"/>
      <c r="AA186" s="93"/>
      <c r="AB186" s="93"/>
      <c r="AC186" s="91">
        <f t="shared" si="48"/>
        <v>61752661.727499999</v>
      </c>
    </row>
    <row r="187" spans="1:29" ht="11.45" customHeight="1" x14ac:dyDescent="0.25">
      <c r="A187" s="50" t="s">
        <v>2</v>
      </c>
      <c r="B187" s="50"/>
      <c r="C187" s="96">
        <f>SUM(C184:C186)</f>
        <v>343075800.37919992</v>
      </c>
      <c r="D187" s="96">
        <f t="shared" ref="D187:Y187" si="53">SUM(D184:D186)</f>
        <v>362568883.77969968</v>
      </c>
      <c r="E187" s="96">
        <f t="shared" si="53"/>
        <v>309041495.90999991</v>
      </c>
      <c r="F187" s="96">
        <f t="shared" si="53"/>
        <v>328202904.61999983</v>
      </c>
      <c r="G187" s="96">
        <f t="shared" si="53"/>
        <v>365261070.35999978</v>
      </c>
      <c r="H187" s="96">
        <f t="shared" si="53"/>
        <v>335350559.23000002</v>
      </c>
      <c r="I187" s="96">
        <f t="shared" si="53"/>
        <v>397062613.30000019</v>
      </c>
      <c r="J187" s="96">
        <f t="shared" si="53"/>
        <v>388781852.78999996</v>
      </c>
      <c r="K187" s="96">
        <f t="shared" si="53"/>
        <v>425396384.69</v>
      </c>
      <c r="L187" s="96">
        <f t="shared" si="53"/>
        <v>180882845.45999995</v>
      </c>
      <c r="M187" s="96">
        <f t="shared" si="53"/>
        <v>69465010.310000002</v>
      </c>
      <c r="N187" s="96">
        <f t="shared" si="53"/>
        <v>76788331.679999977</v>
      </c>
      <c r="O187" s="96">
        <f t="shared" si="53"/>
        <v>105567070.16000001</v>
      </c>
      <c r="P187" s="91">
        <f t="shared" si="53"/>
        <v>85400392.223749995</v>
      </c>
      <c r="Q187" s="91">
        <f t="shared" si="53"/>
        <v>332121603.92350006</v>
      </c>
      <c r="R187" s="91">
        <f t="shared" si="53"/>
        <v>89718420.003250003</v>
      </c>
      <c r="S187" s="91">
        <f t="shared" si="53"/>
        <v>106137099.176</v>
      </c>
      <c r="T187" s="91">
        <f t="shared" si="53"/>
        <v>92713235.948749989</v>
      </c>
      <c r="U187" s="91">
        <f t="shared" si="53"/>
        <v>100899370.69374999</v>
      </c>
      <c r="V187" s="91">
        <f t="shared" si="53"/>
        <v>87006529.515749991</v>
      </c>
      <c r="W187" s="91">
        <f t="shared" si="53"/>
        <v>93663330.11650002</v>
      </c>
      <c r="X187" s="91">
        <f t="shared" si="53"/>
        <v>90936147.094250008</v>
      </c>
      <c r="Y187" s="91">
        <f t="shared" si="53"/>
        <v>101833727.67</v>
      </c>
      <c r="Z187" s="91"/>
      <c r="AA187" s="91"/>
      <c r="AB187" s="91"/>
      <c r="AC187" s="91">
        <f t="shared" si="48"/>
        <v>1095029464.1417501</v>
      </c>
    </row>
    <row r="188" spans="1:29" ht="11.45" customHeight="1" x14ac:dyDescent="0.25">
      <c r="A188" s="49" t="s">
        <v>18</v>
      </c>
      <c r="B188" s="49" t="s">
        <v>33</v>
      </c>
      <c r="C188" s="92">
        <v>24871540.030000001</v>
      </c>
      <c r="D188" s="92">
        <v>23394797.350000001</v>
      </c>
      <c r="E188" s="92">
        <v>20110068.480000004</v>
      </c>
      <c r="F188" s="92">
        <v>20859619.190000005</v>
      </c>
      <c r="G188" s="92">
        <v>30516168.459999997</v>
      </c>
      <c r="H188" s="92">
        <v>23161610.130000003</v>
      </c>
      <c r="I188" s="92">
        <v>32474239.509999998</v>
      </c>
      <c r="J188" s="92">
        <v>28163247.739999998</v>
      </c>
      <c r="K188" s="92">
        <v>203293128.22000003</v>
      </c>
      <c r="L188" s="92">
        <v>145108837.07999995</v>
      </c>
      <c r="M188" s="92">
        <v>20442797.09</v>
      </c>
      <c r="N188" s="92">
        <v>21892642.449999992</v>
      </c>
      <c r="O188" s="92">
        <v>25618119.900000013</v>
      </c>
      <c r="P188" s="93">
        <v>25836397.073999994</v>
      </c>
      <c r="Q188" s="93">
        <v>23172137.380249999</v>
      </c>
      <c r="R188" s="93">
        <v>26568138.257749982</v>
      </c>
      <c r="S188" s="93">
        <v>23276439.631000001</v>
      </c>
      <c r="T188" s="93">
        <v>16160512.089</v>
      </c>
      <c r="U188" s="93">
        <v>17479917.779249996</v>
      </c>
      <c r="V188" s="93">
        <v>12306382.622749999</v>
      </c>
      <c r="W188" s="93">
        <v>5599108.25</v>
      </c>
      <c r="X188" s="93">
        <v>6889797.7962499997</v>
      </c>
      <c r="Y188" s="93">
        <v>8266204.7799999993</v>
      </c>
      <c r="Z188" s="93"/>
      <c r="AA188" s="93"/>
      <c r="AB188" s="93"/>
      <c r="AC188" s="91">
        <f t="shared" si="48"/>
        <v>139718638.58624998</v>
      </c>
    </row>
    <row r="189" spans="1:29" ht="11.45" customHeight="1" x14ac:dyDescent="0.25">
      <c r="A189" s="49" t="s">
        <v>19</v>
      </c>
      <c r="B189" s="49" t="s">
        <v>34</v>
      </c>
      <c r="C189" s="92">
        <v>8546733.6300000008</v>
      </c>
      <c r="D189" s="92">
        <v>11249790.4</v>
      </c>
      <c r="E189" s="92">
        <v>7960768.8600000003</v>
      </c>
      <c r="F189" s="92">
        <v>11198274.800000001</v>
      </c>
      <c r="G189" s="92">
        <v>12475989.02</v>
      </c>
      <c r="H189" s="92">
        <v>9094604.3299999982</v>
      </c>
      <c r="I189" s="92">
        <v>12323905.34</v>
      </c>
      <c r="J189" s="92">
        <v>10851356.01</v>
      </c>
      <c r="K189" s="92">
        <v>22093363.110000003</v>
      </c>
      <c r="L189" s="92">
        <v>9890267.5500000026</v>
      </c>
      <c r="M189" s="92">
        <v>4435382.17</v>
      </c>
      <c r="N189" s="92">
        <v>6938272.1200000001</v>
      </c>
      <c r="O189" s="92">
        <v>1953595.6400000001</v>
      </c>
      <c r="P189" s="93">
        <v>4656448.0389999999</v>
      </c>
      <c r="Q189" s="93">
        <v>3239665.3972499999</v>
      </c>
      <c r="R189" s="93">
        <v>2431288.5832499997</v>
      </c>
      <c r="S189" s="93">
        <v>4211252.7909999993</v>
      </c>
      <c r="T189" s="93">
        <v>3803342.9980000006</v>
      </c>
      <c r="U189" s="93">
        <v>2312565.5085</v>
      </c>
      <c r="V189" s="93">
        <v>2462754.2990000001</v>
      </c>
      <c r="W189" s="93">
        <v>782506.61749999993</v>
      </c>
      <c r="X189" s="93">
        <v>622981.01575000002</v>
      </c>
      <c r="Y189" s="93">
        <v>718247.60749999993</v>
      </c>
      <c r="Z189" s="93"/>
      <c r="AA189" s="93"/>
      <c r="AB189" s="93"/>
      <c r="AC189" s="91">
        <f t="shared" si="48"/>
        <v>20584604.817749999</v>
      </c>
    </row>
    <row r="190" spans="1:29" ht="11.45" customHeight="1" x14ac:dyDescent="0.25">
      <c r="A190" s="49" t="s">
        <v>20</v>
      </c>
      <c r="B190" s="49" t="s">
        <v>35</v>
      </c>
      <c r="C190" s="92">
        <v>137148605.21000022</v>
      </c>
      <c r="D190" s="92">
        <v>160065011.5200001</v>
      </c>
      <c r="E190" s="92">
        <v>137560445.79100016</v>
      </c>
      <c r="F190" s="92">
        <v>151917411.39000008</v>
      </c>
      <c r="G190" s="92">
        <v>170599546.25000021</v>
      </c>
      <c r="H190" s="92">
        <v>155967314.85999998</v>
      </c>
      <c r="I190" s="92">
        <v>168810657.53999993</v>
      </c>
      <c r="J190" s="92">
        <v>166892467.15000007</v>
      </c>
      <c r="K190" s="92">
        <v>6968761.7600000007</v>
      </c>
      <c r="L190" s="92">
        <v>4264098.5999999996</v>
      </c>
      <c r="M190" s="92">
        <v>937506.32</v>
      </c>
      <c r="N190" s="92">
        <v>619740.18999999994</v>
      </c>
      <c r="O190" s="92">
        <v>382826.85</v>
      </c>
      <c r="P190" s="93">
        <v>333429.99549999996</v>
      </c>
      <c r="Q190" s="93">
        <v>0</v>
      </c>
      <c r="R190" s="93">
        <v>1274633.9882499999</v>
      </c>
      <c r="S190" s="93">
        <v>907541.39275</v>
      </c>
      <c r="T190" s="93">
        <v>218207.5</v>
      </c>
      <c r="U190" s="93">
        <v>1364285.2194999999</v>
      </c>
      <c r="V190" s="93">
        <v>303030</v>
      </c>
      <c r="W190" s="93">
        <v>234580</v>
      </c>
      <c r="X190" s="93">
        <v>0</v>
      </c>
      <c r="Y190" s="93">
        <v>13875</v>
      </c>
      <c r="Z190" s="93"/>
      <c r="AA190" s="93"/>
      <c r="AB190" s="93"/>
      <c r="AC190" s="91">
        <f t="shared" si="48"/>
        <v>4316153.1004999997</v>
      </c>
    </row>
    <row r="191" spans="1:29" ht="11.45" customHeight="1" x14ac:dyDescent="0.25">
      <c r="A191" s="50" t="s">
        <v>2</v>
      </c>
      <c r="B191" s="50"/>
      <c r="C191" s="91">
        <f>SUM(C188:C190)</f>
        <v>170566878.87000021</v>
      </c>
      <c r="D191" s="91">
        <f t="shared" ref="D191:Y191" si="54">SUM(D188:D190)</f>
        <v>194709599.2700001</v>
      </c>
      <c r="E191" s="91">
        <f t="shared" si="54"/>
        <v>165631283.13100016</v>
      </c>
      <c r="F191" s="91">
        <f t="shared" si="54"/>
        <v>183975305.38000008</v>
      </c>
      <c r="G191" s="91">
        <f t="shared" si="54"/>
        <v>213591703.7300002</v>
      </c>
      <c r="H191" s="91">
        <f t="shared" si="54"/>
        <v>188223529.31999999</v>
      </c>
      <c r="I191" s="91">
        <f t="shared" si="54"/>
        <v>213608802.38999993</v>
      </c>
      <c r="J191" s="91">
        <f t="shared" si="54"/>
        <v>205907070.90000007</v>
      </c>
      <c r="K191" s="91">
        <f t="shared" si="54"/>
        <v>232355253.09000003</v>
      </c>
      <c r="L191" s="91">
        <f t="shared" si="54"/>
        <v>159263203.22999996</v>
      </c>
      <c r="M191" s="91">
        <f t="shared" si="54"/>
        <v>25815685.579999998</v>
      </c>
      <c r="N191" s="91">
        <f t="shared" si="54"/>
        <v>29450654.759999994</v>
      </c>
      <c r="O191" s="96">
        <f t="shared" si="54"/>
        <v>27954542.390000015</v>
      </c>
      <c r="P191" s="91">
        <f t="shared" si="54"/>
        <v>30826275.108499993</v>
      </c>
      <c r="Q191" s="91">
        <f t="shared" si="54"/>
        <v>26411802.7775</v>
      </c>
      <c r="R191" s="91">
        <f t="shared" si="54"/>
        <v>30274060.829249982</v>
      </c>
      <c r="S191" s="91">
        <f t="shared" si="54"/>
        <v>28395233.814749997</v>
      </c>
      <c r="T191" s="91">
        <f t="shared" si="54"/>
        <v>20182062.587000001</v>
      </c>
      <c r="U191" s="91">
        <f t="shared" si="54"/>
        <v>21156768.507249996</v>
      </c>
      <c r="V191" s="91">
        <f t="shared" si="54"/>
        <v>15072166.92175</v>
      </c>
      <c r="W191" s="91">
        <f t="shared" si="54"/>
        <v>6616194.8674999997</v>
      </c>
      <c r="X191" s="91">
        <f t="shared" si="54"/>
        <v>7512778.8119999999</v>
      </c>
      <c r="Y191" s="91">
        <f t="shared" si="54"/>
        <v>8998327.3874999993</v>
      </c>
      <c r="Z191" s="91"/>
      <c r="AA191" s="91"/>
      <c r="AB191" s="91"/>
      <c r="AC191" s="91">
        <f t="shared" si="48"/>
        <v>164619396.50449997</v>
      </c>
    </row>
    <row r="192" spans="1:29" ht="11.45" customHeight="1" x14ac:dyDescent="0.25">
      <c r="A192" s="50" t="s">
        <v>4</v>
      </c>
      <c r="B192" s="50"/>
      <c r="C192" s="91">
        <f t="shared" ref="C192:Y192" si="55">C171+C175+C179+C183+C187+C191</f>
        <v>1634420681.5655</v>
      </c>
      <c r="D192" s="91">
        <f t="shared" si="55"/>
        <v>1986732664.9996996</v>
      </c>
      <c r="E192" s="91">
        <f t="shared" si="55"/>
        <v>1644633819.1109991</v>
      </c>
      <c r="F192" s="91">
        <f t="shared" si="55"/>
        <v>1564549445.96</v>
      </c>
      <c r="G192" s="91">
        <f t="shared" si="55"/>
        <v>2038247395.3500001</v>
      </c>
      <c r="H192" s="91">
        <f t="shared" si="55"/>
        <v>1878744173.7800002</v>
      </c>
      <c r="I192" s="91">
        <f t="shared" si="55"/>
        <v>2085768717.3200002</v>
      </c>
      <c r="J192" s="91">
        <f t="shared" si="55"/>
        <v>2032822601.9700003</v>
      </c>
      <c r="K192" s="91">
        <f t="shared" si="55"/>
        <v>1948598399.5800004</v>
      </c>
      <c r="L192" s="91">
        <f t="shared" si="55"/>
        <v>2458348450.7600002</v>
      </c>
      <c r="M192" s="91">
        <f t="shared" si="55"/>
        <v>1896931216.8399997</v>
      </c>
      <c r="N192" s="91">
        <f t="shared" si="55"/>
        <v>2172300695.0599999</v>
      </c>
      <c r="O192" s="96">
        <f t="shared" si="55"/>
        <v>1937656410.9200006</v>
      </c>
      <c r="P192" s="91">
        <f t="shared" si="55"/>
        <v>2580384334.217001</v>
      </c>
      <c r="Q192" s="91">
        <f t="shared" si="55"/>
        <v>1851831152.3690817</v>
      </c>
      <c r="R192" s="91">
        <f t="shared" si="55"/>
        <v>2258333337.5037498</v>
      </c>
      <c r="S192" s="91">
        <f t="shared" si="55"/>
        <v>2454371188.2060003</v>
      </c>
      <c r="T192" s="91">
        <f t="shared" si="55"/>
        <v>1975167966.3144999</v>
      </c>
      <c r="U192" s="91">
        <f t="shared" si="55"/>
        <v>2783574041.7737498</v>
      </c>
      <c r="V192" s="91">
        <f t="shared" si="55"/>
        <v>1849953137.1967502</v>
      </c>
      <c r="W192" s="91">
        <f t="shared" si="55"/>
        <v>2431838122.4070492</v>
      </c>
      <c r="X192" s="91">
        <f t="shared" si="55"/>
        <v>2336364782.0977502</v>
      </c>
      <c r="Y192" s="91">
        <f t="shared" si="55"/>
        <v>2173272341.4329996</v>
      </c>
      <c r="Z192" s="91"/>
      <c r="AA192" s="91"/>
      <c r="AB192" s="91"/>
      <c r="AC192" s="91">
        <f t="shared" si="48"/>
        <v>20114706069.301632</v>
      </c>
    </row>
    <row r="195" spans="1:29" ht="11.45" customHeight="1" x14ac:dyDescent="0.25">
      <c r="A195" s="222" t="s">
        <v>101</v>
      </c>
      <c r="B195" s="222"/>
      <c r="C195" s="72" t="s">
        <v>102</v>
      </c>
      <c r="D195" s="72" t="s">
        <v>102</v>
      </c>
      <c r="E195" s="72" t="s">
        <v>102</v>
      </c>
      <c r="F195" s="72" t="s">
        <v>102</v>
      </c>
      <c r="G195" s="72" t="s">
        <v>102</v>
      </c>
      <c r="H195" s="72" t="s">
        <v>102</v>
      </c>
      <c r="I195" s="72" t="s">
        <v>102</v>
      </c>
      <c r="J195" s="72" t="s">
        <v>102</v>
      </c>
      <c r="K195" s="72" t="s">
        <v>102</v>
      </c>
      <c r="L195" s="72" t="s">
        <v>102</v>
      </c>
      <c r="M195" s="72" t="s">
        <v>102</v>
      </c>
      <c r="N195" s="72" t="s">
        <v>102</v>
      </c>
      <c r="O195" s="72" t="s">
        <v>102</v>
      </c>
      <c r="P195" s="72" t="s">
        <v>102</v>
      </c>
      <c r="Q195" s="72" t="s">
        <v>102</v>
      </c>
      <c r="R195" s="72" t="s">
        <v>102</v>
      </c>
      <c r="S195" s="72" t="s">
        <v>102</v>
      </c>
      <c r="T195" s="72" t="s">
        <v>102</v>
      </c>
      <c r="U195" s="72" t="s">
        <v>102</v>
      </c>
      <c r="V195" s="72" t="s">
        <v>102</v>
      </c>
      <c r="W195" s="72" t="s">
        <v>102</v>
      </c>
      <c r="X195" s="72" t="s">
        <v>102</v>
      </c>
      <c r="Y195" s="72" t="s">
        <v>102</v>
      </c>
      <c r="Z195" s="72" t="s">
        <v>102</v>
      </c>
      <c r="AA195" s="72" t="s">
        <v>102</v>
      </c>
      <c r="AB195" s="72" t="s">
        <v>102</v>
      </c>
      <c r="AC195" s="72" t="s">
        <v>102</v>
      </c>
    </row>
    <row r="196" spans="1:29" ht="11.25" customHeight="1" x14ac:dyDescent="0.25">
      <c r="A196" s="99" t="s">
        <v>37</v>
      </c>
      <c r="B196" s="99" t="s">
        <v>36</v>
      </c>
      <c r="C196" s="75">
        <v>44136</v>
      </c>
      <c r="D196" s="75">
        <v>44166</v>
      </c>
      <c r="E196" s="75">
        <v>44197</v>
      </c>
      <c r="F196" s="75">
        <v>44228</v>
      </c>
      <c r="G196" s="75">
        <v>44256</v>
      </c>
      <c r="H196" s="75">
        <v>44287</v>
      </c>
      <c r="I196" s="75">
        <v>44317</v>
      </c>
      <c r="J196" s="75">
        <v>44348</v>
      </c>
      <c r="K196" s="75">
        <v>44378</v>
      </c>
      <c r="L196" s="75">
        <v>44409</v>
      </c>
      <c r="M196" s="75">
        <v>44440</v>
      </c>
      <c r="N196" s="75">
        <v>44470</v>
      </c>
      <c r="O196" s="75">
        <v>44501</v>
      </c>
      <c r="P196" s="75">
        <v>44531</v>
      </c>
      <c r="Q196" s="75">
        <v>44562</v>
      </c>
      <c r="R196" s="75">
        <v>44593</v>
      </c>
      <c r="S196" s="75">
        <v>44621</v>
      </c>
      <c r="T196" s="75">
        <v>44652</v>
      </c>
      <c r="U196" s="75">
        <v>44682</v>
      </c>
      <c r="V196" s="75">
        <v>44713</v>
      </c>
      <c r="W196" s="75">
        <v>44743</v>
      </c>
      <c r="X196" s="75">
        <v>44774</v>
      </c>
      <c r="Y196" s="75">
        <v>44805</v>
      </c>
      <c r="Z196" s="75">
        <v>44835</v>
      </c>
      <c r="AA196" s="75">
        <v>44866</v>
      </c>
      <c r="AB196" s="75">
        <v>44896</v>
      </c>
      <c r="AC196" s="103">
        <f>AC2</f>
        <v>2022</v>
      </c>
    </row>
    <row r="197" spans="1:29" ht="11.45" customHeight="1" x14ac:dyDescent="0.25">
      <c r="A197" s="49" t="s">
        <v>3</v>
      </c>
      <c r="B197" s="49" t="s">
        <v>3</v>
      </c>
      <c r="C197" s="92">
        <v>3105039.8160759495</v>
      </c>
      <c r="D197" s="92">
        <v>909873.71704217745</v>
      </c>
      <c r="E197" s="92">
        <v>2189220.6932961717</v>
      </c>
      <c r="F197" s="92">
        <v>1979021.9087008883</v>
      </c>
      <c r="G197" s="92">
        <v>2113915.7324275821</v>
      </c>
      <c r="H197" s="92">
        <v>621781.34096438589</v>
      </c>
      <c r="I197" s="92">
        <v>443778.44512951071</v>
      </c>
      <c r="J197" s="92">
        <v>137398.93010666192</v>
      </c>
      <c r="K197" s="92">
        <v>107708.52287777208</v>
      </c>
      <c r="L197" s="92">
        <v>345006.32671597414</v>
      </c>
      <c r="M197" s="92">
        <v>474113.3840308247</v>
      </c>
      <c r="N197" s="93">
        <v>413250</v>
      </c>
      <c r="O197" s="93">
        <v>761950</v>
      </c>
      <c r="P197" s="93">
        <v>1014550</v>
      </c>
      <c r="Q197" s="93">
        <v>1172100</v>
      </c>
      <c r="R197" s="93">
        <v>838655</v>
      </c>
      <c r="S197" s="93">
        <v>832700</v>
      </c>
      <c r="T197" s="93">
        <v>715300</v>
      </c>
      <c r="U197" s="93">
        <v>502400</v>
      </c>
      <c r="V197" s="93">
        <v>372100</v>
      </c>
      <c r="W197" s="93">
        <v>446250</v>
      </c>
      <c r="X197" s="93">
        <v>1190570</v>
      </c>
      <c r="Y197" s="93">
        <v>994155.6</v>
      </c>
      <c r="Z197" s="93"/>
      <c r="AA197" s="93"/>
      <c r="AB197" s="93"/>
      <c r="AC197" s="91">
        <f t="shared" ref="AC197:AC219" si="56">IF(AC$2=2020,SUM(C197:D197),IF(AC$2=2021,SUM(E197:P197), IF(AC$2=2022,SUM(Q197:AB197))))</f>
        <v>7064230.5999999996</v>
      </c>
    </row>
    <row r="198" spans="1:29" ht="11.45" customHeight="1" x14ac:dyDescent="0.25">
      <c r="A198" s="50" t="s">
        <v>2</v>
      </c>
      <c r="B198" s="50"/>
      <c r="C198" s="96">
        <f>C197</f>
        <v>3105039.8160759495</v>
      </c>
      <c r="D198" s="96">
        <f>D197</f>
        <v>909873.71704217745</v>
      </c>
      <c r="E198" s="96">
        <f t="shared" ref="E198:Y198" si="57">E197</f>
        <v>2189220.6932961717</v>
      </c>
      <c r="F198" s="96">
        <f t="shared" si="57"/>
        <v>1979021.9087008883</v>
      </c>
      <c r="G198" s="96">
        <f t="shared" si="57"/>
        <v>2113915.7324275821</v>
      </c>
      <c r="H198" s="96">
        <f t="shared" si="57"/>
        <v>621781.34096438589</v>
      </c>
      <c r="I198" s="96">
        <f t="shared" si="57"/>
        <v>443778.44512951071</v>
      </c>
      <c r="J198" s="96">
        <f t="shared" si="57"/>
        <v>137398.93010666192</v>
      </c>
      <c r="K198" s="96">
        <f t="shared" si="57"/>
        <v>107708.52287777208</v>
      </c>
      <c r="L198" s="96">
        <f t="shared" si="57"/>
        <v>345006.32671597414</v>
      </c>
      <c r="M198" s="96">
        <f t="shared" si="57"/>
        <v>474113.3840308247</v>
      </c>
      <c r="N198" s="95">
        <f t="shared" si="57"/>
        <v>413250</v>
      </c>
      <c r="O198" s="95">
        <f t="shared" si="57"/>
        <v>761950</v>
      </c>
      <c r="P198" s="95">
        <f t="shared" si="57"/>
        <v>1014550</v>
      </c>
      <c r="Q198" s="95">
        <f t="shared" si="57"/>
        <v>1172100</v>
      </c>
      <c r="R198" s="95">
        <f t="shared" si="57"/>
        <v>838655</v>
      </c>
      <c r="S198" s="95">
        <f t="shared" si="57"/>
        <v>832700</v>
      </c>
      <c r="T198" s="95">
        <f t="shared" si="57"/>
        <v>715300</v>
      </c>
      <c r="U198" s="95">
        <f t="shared" si="57"/>
        <v>502400</v>
      </c>
      <c r="V198" s="95">
        <f t="shared" si="57"/>
        <v>372100</v>
      </c>
      <c r="W198" s="95">
        <f t="shared" si="57"/>
        <v>446250</v>
      </c>
      <c r="X198" s="95">
        <f t="shared" si="57"/>
        <v>1190570</v>
      </c>
      <c r="Y198" s="95">
        <f t="shared" si="57"/>
        <v>994155.6</v>
      </c>
      <c r="Z198" s="95"/>
      <c r="AA198" s="95"/>
      <c r="AB198" s="95"/>
      <c r="AC198" s="91">
        <f t="shared" si="56"/>
        <v>7064230.5999999996</v>
      </c>
    </row>
    <row r="199" spans="1:29" ht="11.45" customHeight="1" x14ac:dyDescent="0.25">
      <c r="A199" s="49" t="s">
        <v>6</v>
      </c>
      <c r="B199" s="49" t="s">
        <v>21</v>
      </c>
      <c r="C199" s="92">
        <v>623325661.49057853</v>
      </c>
      <c r="D199" s="92">
        <v>619557247.64717627</v>
      </c>
      <c r="E199" s="92">
        <v>891055350.19448578</v>
      </c>
      <c r="F199" s="92">
        <v>806068504.87234926</v>
      </c>
      <c r="G199" s="92">
        <v>788677225.63938463</v>
      </c>
      <c r="H199" s="92">
        <v>895220202.06381619</v>
      </c>
      <c r="I199" s="92">
        <v>854023070.64907265</v>
      </c>
      <c r="J199" s="92">
        <v>843184147.25756502</v>
      </c>
      <c r="K199" s="92">
        <v>1000354762.4098848</v>
      </c>
      <c r="L199" s="92">
        <v>827301402.78079593</v>
      </c>
      <c r="M199" s="92">
        <v>942086909.12580764</v>
      </c>
      <c r="N199" s="93">
        <v>613732224.00380003</v>
      </c>
      <c r="O199" s="93">
        <v>613900768.23589993</v>
      </c>
      <c r="P199" s="93">
        <v>259924282.80000001</v>
      </c>
      <c r="Q199" s="93">
        <v>556354263.09650004</v>
      </c>
      <c r="R199" s="93">
        <v>551123977.76489997</v>
      </c>
      <c r="S199" s="93">
        <v>568424420.85360003</v>
      </c>
      <c r="T199" s="93">
        <v>538170903.77979994</v>
      </c>
      <c r="U199" s="93">
        <v>519616081.36730003</v>
      </c>
      <c r="V199" s="93">
        <v>489369166.41640002</v>
      </c>
      <c r="W199" s="93">
        <v>515088347.03000003</v>
      </c>
      <c r="X199" s="93">
        <v>489037128.77999997</v>
      </c>
      <c r="Y199" s="93">
        <v>457288472.79999995</v>
      </c>
      <c r="Z199" s="93"/>
      <c r="AA199" s="93"/>
      <c r="AB199" s="93"/>
      <c r="AC199" s="91">
        <f t="shared" si="56"/>
        <v>4684472761.8885002</v>
      </c>
    </row>
    <row r="200" spans="1:29" ht="11.45" customHeight="1" x14ac:dyDescent="0.25">
      <c r="A200" s="49" t="s">
        <v>7</v>
      </c>
      <c r="B200" s="49" t="s">
        <v>22</v>
      </c>
      <c r="C200" s="92">
        <v>207311545.97442803</v>
      </c>
      <c r="D200" s="92">
        <v>203082042.90944958</v>
      </c>
      <c r="E200" s="92">
        <v>328686758.09592938</v>
      </c>
      <c r="F200" s="92">
        <v>281036952.86799258</v>
      </c>
      <c r="G200" s="92">
        <v>291351848.80846518</v>
      </c>
      <c r="H200" s="92">
        <v>306480411.86286372</v>
      </c>
      <c r="I200" s="92">
        <v>278436780.20642042</v>
      </c>
      <c r="J200" s="92">
        <v>313259616.27596772</v>
      </c>
      <c r="K200" s="92">
        <v>387565674.60469937</v>
      </c>
      <c r="L200" s="92">
        <v>338889667.59853303</v>
      </c>
      <c r="M200" s="92">
        <v>352846342.91140515</v>
      </c>
      <c r="N200" s="93">
        <v>200305872.46000001</v>
      </c>
      <c r="O200" s="93">
        <v>273027247.42549998</v>
      </c>
      <c r="P200" s="93">
        <v>738420021.36000001</v>
      </c>
      <c r="Q200" s="93">
        <v>251229667.62</v>
      </c>
      <c r="R200" s="93">
        <v>242360024.94999999</v>
      </c>
      <c r="S200" s="93">
        <v>235281230.25</v>
      </c>
      <c r="T200" s="93">
        <v>184561854.89000002</v>
      </c>
      <c r="U200" s="93">
        <v>212048769.31999999</v>
      </c>
      <c r="V200" s="93">
        <v>215939666.64999998</v>
      </c>
      <c r="W200" s="93">
        <v>176773766.65999997</v>
      </c>
      <c r="X200" s="93">
        <v>219569450.53999999</v>
      </c>
      <c r="Y200" s="93">
        <v>235560871.37</v>
      </c>
      <c r="Z200" s="93"/>
      <c r="AA200" s="93"/>
      <c r="AB200" s="93"/>
      <c r="AC200" s="91">
        <f t="shared" si="56"/>
        <v>1973325302.2499995</v>
      </c>
    </row>
    <row r="201" spans="1:29" ht="11.45" customHeight="1" x14ac:dyDescent="0.25">
      <c r="A201" s="49" t="s">
        <v>8</v>
      </c>
      <c r="B201" s="49" t="s">
        <v>23</v>
      </c>
      <c r="C201" s="92">
        <v>317862861.96088344</v>
      </c>
      <c r="D201" s="92">
        <v>265735043.75377756</v>
      </c>
      <c r="E201" s="92">
        <v>367875097.74001217</v>
      </c>
      <c r="F201" s="92">
        <v>391966055.99090439</v>
      </c>
      <c r="G201" s="92">
        <v>506150326.45763755</v>
      </c>
      <c r="H201" s="92">
        <v>417721252.88916397</v>
      </c>
      <c r="I201" s="92">
        <v>459614376.77547318</v>
      </c>
      <c r="J201" s="92">
        <v>403898718.62002289</v>
      </c>
      <c r="K201" s="92">
        <v>436433423.97761661</v>
      </c>
      <c r="L201" s="92">
        <v>502390917.04402882</v>
      </c>
      <c r="M201" s="92">
        <v>408404664.98794186</v>
      </c>
      <c r="N201" s="93">
        <v>277399356.61000001</v>
      </c>
      <c r="O201" s="93">
        <v>687445620.24049997</v>
      </c>
      <c r="P201" s="93">
        <v>586909705.14579999</v>
      </c>
      <c r="Q201" s="93">
        <v>490532369.02999997</v>
      </c>
      <c r="R201" s="93">
        <v>883555949.04999995</v>
      </c>
      <c r="S201" s="93">
        <v>447051005.44999999</v>
      </c>
      <c r="T201" s="93">
        <v>308816746.43000001</v>
      </c>
      <c r="U201" s="93">
        <v>578204321.75</v>
      </c>
      <c r="V201" s="93">
        <v>361951953.5</v>
      </c>
      <c r="W201" s="93">
        <v>279781493.47000003</v>
      </c>
      <c r="X201" s="93">
        <v>356320600.24000007</v>
      </c>
      <c r="Y201" s="93">
        <v>390513111.60000002</v>
      </c>
      <c r="Z201" s="93"/>
      <c r="AA201" s="93"/>
      <c r="AB201" s="93"/>
      <c r="AC201" s="91">
        <f t="shared" si="56"/>
        <v>4096727550.5200005</v>
      </c>
    </row>
    <row r="202" spans="1:29" ht="11.45" customHeight="1" x14ac:dyDescent="0.25">
      <c r="A202" s="50" t="s">
        <v>2</v>
      </c>
      <c r="B202" s="50"/>
      <c r="C202" s="96">
        <f>SUM(C199:C201)</f>
        <v>1148500069.42589</v>
      </c>
      <c r="D202" s="96">
        <f t="shared" ref="D202:Y202" si="58">SUM(D199:D201)</f>
        <v>1088374334.3104033</v>
      </c>
      <c r="E202" s="96">
        <f t="shared" si="58"/>
        <v>1587617206.0304275</v>
      </c>
      <c r="F202" s="96">
        <f t="shared" si="58"/>
        <v>1479071513.7312462</v>
      </c>
      <c r="G202" s="96">
        <f t="shared" si="58"/>
        <v>1586179400.9054873</v>
      </c>
      <c r="H202" s="96">
        <f t="shared" si="58"/>
        <v>1619421866.8158438</v>
      </c>
      <c r="I202" s="96">
        <f t="shared" si="58"/>
        <v>1592074227.6309662</v>
      </c>
      <c r="J202" s="96">
        <f t="shared" si="58"/>
        <v>1560342482.1535554</v>
      </c>
      <c r="K202" s="96">
        <f t="shared" si="58"/>
        <v>1824353860.9922006</v>
      </c>
      <c r="L202" s="96">
        <f t="shared" si="58"/>
        <v>1668581987.4233577</v>
      </c>
      <c r="M202" s="96">
        <f t="shared" si="58"/>
        <v>1703337917.0251546</v>
      </c>
      <c r="N202" s="91">
        <f t="shared" si="58"/>
        <v>1091437453.0738001</v>
      </c>
      <c r="O202" s="91">
        <f t="shared" si="58"/>
        <v>1574373635.9018998</v>
      </c>
      <c r="P202" s="91">
        <f t="shared" si="58"/>
        <v>1585254009.3058</v>
      </c>
      <c r="Q202" s="91">
        <f t="shared" si="58"/>
        <v>1298116299.7465</v>
      </c>
      <c r="R202" s="91">
        <f t="shared" si="58"/>
        <v>1677039951.7649</v>
      </c>
      <c r="S202" s="91">
        <f t="shared" si="58"/>
        <v>1250756656.5536001</v>
      </c>
      <c r="T202" s="91">
        <f t="shared" si="58"/>
        <v>1031549505.0997999</v>
      </c>
      <c r="U202" s="91">
        <f t="shared" si="58"/>
        <v>1309869172.4373</v>
      </c>
      <c r="V202" s="91">
        <f t="shared" si="58"/>
        <v>1067260786.5664001</v>
      </c>
      <c r="W202" s="91">
        <f t="shared" si="58"/>
        <v>971643607.16000009</v>
      </c>
      <c r="X202" s="91">
        <f t="shared" si="58"/>
        <v>1064927179.5599999</v>
      </c>
      <c r="Y202" s="91">
        <f t="shared" si="58"/>
        <v>1083362455.77</v>
      </c>
      <c r="Z202" s="91"/>
      <c r="AA202" s="91"/>
      <c r="AB202" s="91"/>
      <c r="AC202" s="91">
        <f t="shared" si="56"/>
        <v>10754525614.658501</v>
      </c>
    </row>
    <row r="203" spans="1:29" ht="11.45" customHeight="1" x14ac:dyDescent="0.25">
      <c r="A203" s="49" t="s">
        <v>9</v>
      </c>
      <c r="B203" s="49" t="s">
        <v>24</v>
      </c>
      <c r="C203" s="92">
        <v>203596910.72821787</v>
      </c>
      <c r="D203" s="92">
        <v>231403631.24634004</v>
      </c>
      <c r="E203" s="92">
        <v>322482082.07140183</v>
      </c>
      <c r="F203" s="92">
        <v>290895073.69965088</v>
      </c>
      <c r="G203" s="92">
        <v>288051322.04354501</v>
      </c>
      <c r="H203" s="92">
        <v>299064980.10199779</v>
      </c>
      <c r="I203" s="92">
        <v>268533331.78447962</v>
      </c>
      <c r="J203" s="92">
        <v>291967399.28907973</v>
      </c>
      <c r="K203" s="92">
        <v>301002809.73528397</v>
      </c>
      <c r="L203" s="92">
        <v>269798889.60930431</v>
      </c>
      <c r="M203" s="92">
        <v>300002164.84249437</v>
      </c>
      <c r="N203" s="93">
        <v>353887219.57999998</v>
      </c>
      <c r="O203" s="93">
        <v>375115225.28499997</v>
      </c>
      <c r="P203" s="93">
        <v>385681404.91000003</v>
      </c>
      <c r="Q203" s="93">
        <v>356850433.69999999</v>
      </c>
      <c r="R203" s="93">
        <v>365538147.08000004</v>
      </c>
      <c r="S203" s="93">
        <v>315614884.69</v>
      </c>
      <c r="T203" s="93">
        <v>352029439.25</v>
      </c>
      <c r="U203" s="93">
        <v>358436704.95999998</v>
      </c>
      <c r="V203" s="93">
        <v>330792653.39999998</v>
      </c>
      <c r="W203" s="93">
        <v>340512653.50999999</v>
      </c>
      <c r="X203" s="93">
        <v>344036915.73000002</v>
      </c>
      <c r="Y203" s="93">
        <v>324232430.48000002</v>
      </c>
      <c r="Z203" s="93"/>
      <c r="AA203" s="93"/>
      <c r="AB203" s="93"/>
      <c r="AC203" s="91">
        <f t="shared" si="56"/>
        <v>3088044262.8000002</v>
      </c>
    </row>
    <row r="204" spans="1:29" ht="11.45" customHeight="1" x14ac:dyDescent="0.25">
      <c r="A204" s="49" t="s">
        <v>10</v>
      </c>
      <c r="B204" s="49" t="s">
        <v>25</v>
      </c>
      <c r="C204" s="92">
        <v>34057864.121584542</v>
      </c>
      <c r="D204" s="92">
        <v>28832149.475930553</v>
      </c>
      <c r="E204" s="92">
        <v>50894496.334935009</v>
      </c>
      <c r="F204" s="92">
        <v>50009066.529510349</v>
      </c>
      <c r="G204" s="92">
        <v>46692036.063268371</v>
      </c>
      <c r="H204" s="92">
        <v>44785811.056111664</v>
      </c>
      <c r="I204" s="92">
        <v>30887055.774596661</v>
      </c>
      <c r="J204" s="92">
        <v>53063268.058827788</v>
      </c>
      <c r="K204" s="92">
        <v>51030448.561035</v>
      </c>
      <c r="L204" s="92">
        <v>39584177.765584342</v>
      </c>
      <c r="M204" s="92">
        <v>43248295.570388719</v>
      </c>
      <c r="N204" s="93">
        <v>57954320.109999999</v>
      </c>
      <c r="O204" s="93">
        <v>65195738.023000002</v>
      </c>
      <c r="P204" s="93">
        <v>65401928.320000008</v>
      </c>
      <c r="Q204" s="93">
        <v>65380166.57</v>
      </c>
      <c r="R204" s="93">
        <v>64976959.390000001</v>
      </c>
      <c r="S204" s="93">
        <v>64796187.569999993</v>
      </c>
      <c r="T204" s="93">
        <v>48762759.579999998</v>
      </c>
      <c r="U204" s="93">
        <v>62097904.390000001</v>
      </c>
      <c r="V204" s="93">
        <v>66363571.170000002</v>
      </c>
      <c r="W204" s="93">
        <v>43466810.270000003</v>
      </c>
      <c r="X204" s="93">
        <v>53437126.590000004</v>
      </c>
      <c r="Y204" s="93">
        <v>72334251.960000008</v>
      </c>
      <c r="Z204" s="93"/>
      <c r="AA204" s="93"/>
      <c r="AB204" s="93"/>
      <c r="AC204" s="91">
        <f t="shared" si="56"/>
        <v>541615737.49000001</v>
      </c>
    </row>
    <row r="205" spans="1:29" ht="11.45" customHeight="1" x14ac:dyDescent="0.25">
      <c r="A205" s="49" t="s">
        <v>11</v>
      </c>
      <c r="B205" s="49" t="s">
        <v>26</v>
      </c>
      <c r="C205" s="92">
        <v>8180443.4358457597</v>
      </c>
      <c r="D205" s="92">
        <v>9874825.0321310591</v>
      </c>
      <c r="E205" s="92">
        <v>14423495.234694449</v>
      </c>
      <c r="F205" s="92">
        <v>8711241.7150146458</v>
      </c>
      <c r="G205" s="92">
        <v>8718850.6940938272</v>
      </c>
      <c r="H205" s="92">
        <v>9351472.3251036108</v>
      </c>
      <c r="I205" s="92">
        <v>4503434.7853890844</v>
      </c>
      <c r="J205" s="92">
        <v>13759735.331044722</v>
      </c>
      <c r="K205" s="92">
        <v>3045129.0383796608</v>
      </c>
      <c r="L205" s="92">
        <v>8581781.5083777457</v>
      </c>
      <c r="M205" s="92">
        <v>8628953.4652322084</v>
      </c>
      <c r="N205" s="93">
        <v>17552756.969999999</v>
      </c>
      <c r="O205" s="93">
        <v>26377999.759999998</v>
      </c>
      <c r="P205" s="93">
        <v>13459367.76</v>
      </c>
      <c r="Q205" s="93">
        <v>12345731.249999998</v>
      </c>
      <c r="R205" s="93">
        <v>22728519.170000002</v>
      </c>
      <c r="S205" s="93">
        <v>13481247.989999998</v>
      </c>
      <c r="T205" s="93">
        <v>11640357.66</v>
      </c>
      <c r="U205" s="93">
        <v>13990336.390000001</v>
      </c>
      <c r="V205" s="93">
        <v>34445283.43</v>
      </c>
      <c r="W205" s="93">
        <v>6920732.7699999996</v>
      </c>
      <c r="X205" s="93">
        <v>19439448.149999999</v>
      </c>
      <c r="Y205" s="93">
        <v>32414421</v>
      </c>
      <c r="Z205" s="93"/>
      <c r="AA205" s="93"/>
      <c r="AB205" s="93"/>
      <c r="AC205" s="91">
        <f t="shared" si="56"/>
        <v>167406077.80999997</v>
      </c>
    </row>
    <row r="206" spans="1:29" ht="11.45" customHeight="1" x14ac:dyDescent="0.25">
      <c r="A206" s="50" t="s">
        <v>2</v>
      </c>
      <c r="B206" s="50"/>
      <c r="C206" s="96">
        <f>SUM(C203:C205)</f>
        <v>245835218.28564817</v>
      </c>
      <c r="D206" s="96">
        <f t="shared" ref="D206:Y206" si="59">SUM(D203:D205)</f>
        <v>270110605.75440162</v>
      </c>
      <c r="E206" s="96">
        <f t="shared" si="59"/>
        <v>387800073.64103127</v>
      </c>
      <c r="F206" s="96">
        <f t="shared" si="59"/>
        <v>349615381.9441759</v>
      </c>
      <c r="G206" s="96">
        <f t="shared" si="59"/>
        <v>343462208.80090719</v>
      </c>
      <c r="H206" s="96">
        <f t="shared" si="59"/>
        <v>353202263.48321307</v>
      </c>
      <c r="I206" s="96">
        <f t="shared" si="59"/>
        <v>303923822.34446537</v>
      </c>
      <c r="J206" s="96">
        <f t="shared" si="59"/>
        <v>358790402.67895228</v>
      </c>
      <c r="K206" s="96">
        <f t="shared" si="59"/>
        <v>355078387.33469862</v>
      </c>
      <c r="L206" s="96">
        <f t="shared" si="59"/>
        <v>317964848.88326639</v>
      </c>
      <c r="M206" s="96">
        <f t="shared" si="59"/>
        <v>351879413.8781153</v>
      </c>
      <c r="N206" s="91">
        <f t="shared" si="59"/>
        <v>429394296.65999997</v>
      </c>
      <c r="O206" s="91">
        <f t="shared" si="59"/>
        <v>466688963.06799996</v>
      </c>
      <c r="P206" s="91">
        <f t="shared" si="59"/>
        <v>464542700.99000001</v>
      </c>
      <c r="Q206" s="91">
        <f t="shared" si="59"/>
        <v>434576331.51999998</v>
      </c>
      <c r="R206" s="91">
        <f t="shared" si="59"/>
        <v>453243625.64000005</v>
      </c>
      <c r="S206" s="91">
        <f t="shared" si="59"/>
        <v>393892320.25</v>
      </c>
      <c r="T206" s="91">
        <f t="shared" si="59"/>
        <v>412432556.49000001</v>
      </c>
      <c r="U206" s="91">
        <f t="shared" si="59"/>
        <v>434524945.73999995</v>
      </c>
      <c r="V206" s="91">
        <f t="shared" si="59"/>
        <v>431601508</v>
      </c>
      <c r="W206" s="91">
        <f t="shared" si="59"/>
        <v>390900196.54999995</v>
      </c>
      <c r="X206" s="91">
        <f t="shared" si="59"/>
        <v>416913490.47000003</v>
      </c>
      <c r="Y206" s="91">
        <f t="shared" si="59"/>
        <v>428981103.44000006</v>
      </c>
      <c r="Z206" s="91"/>
      <c r="AA206" s="91"/>
      <c r="AB206" s="91"/>
      <c r="AC206" s="91">
        <f t="shared" si="56"/>
        <v>3797066078.1000009</v>
      </c>
    </row>
    <row r="207" spans="1:29" ht="11.45" customHeight="1" x14ac:dyDescent="0.25">
      <c r="A207" s="49" t="s">
        <v>12</v>
      </c>
      <c r="B207" s="49" t="s">
        <v>27</v>
      </c>
      <c r="C207" s="92">
        <v>148969121.69445163</v>
      </c>
      <c r="D207" s="92">
        <v>152360060.17247713</v>
      </c>
      <c r="E207" s="92">
        <v>213929841.72855616</v>
      </c>
      <c r="F207" s="92">
        <v>182259059.24572065</v>
      </c>
      <c r="G207" s="92">
        <v>197383607.56847569</v>
      </c>
      <c r="H207" s="92">
        <v>205111891.43980995</v>
      </c>
      <c r="I207" s="92">
        <v>184259546.88737985</v>
      </c>
      <c r="J207" s="92">
        <v>186432106.1602985</v>
      </c>
      <c r="K207" s="92">
        <v>196029602.34508678</v>
      </c>
      <c r="L207" s="92">
        <v>164934205.0641008</v>
      </c>
      <c r="M207" s="92">
        <v>177452896.74894235</v>
      </c>
      <c r="N207" s="93">
        <v>394611381.73000002</v>
      </c>
      <c r="O207" s="93">
        <v>423755479.46829998</v>
      </c>
      <c r="P207" s="93">
        <v>426803447.91000003</v>
      </c>
      <c r="Q207" s="93">
        <v>405738935</v>
      </c>
      <c r="R207" s="93">
        <v>396333901.15999997</v>
      </c>
      <c r="S207" s="93">
        <v>308816417.35000002</v>
      </c>
      <c r="T207" s="93">
        <v>363744688.42999995</v>
      </c>
      <c r="U207" s="93">
        <v>352704191.83999997</v>
      </c>
      <c r="V207" s="93">
        <v>353014190.66999996</v>
      </c>
      <c r="W207" s="93">
        <v>347265866.48000002</v>
      </c>
      <c r="X207" s="93">
        <v>343417659.07000005</v>
      </c>
      <c r="Y207" s="93">
        <v>340019100.61000001</v>
      </c>
      <c r="Z207" s="93"/>
      <c r="AA207" s="93"/>
      <c r="AB207" s="93"/>
      <c r="AC207" s="91">
        <f t="shared" si="56"/>
        <v>3211054950.6100001</v>
      </c>
    </row>
    <row r="208" spans="1:29" ht="11.45" customHeight="1" x14ac:dyDescent="0.25">
      <c r="A208" s="49" t="s">
        <v>13</v>
      </c>
      <c r="B208" s="49" t="s">
        <v>28</v>
      </c>
      <c r="C208" s="92">
        <v>10808818.304394154</v>
      </c>
      <c r="D208" s="92">
        <v>12172132.133599959</v>
      </c>
      <c r="E208" s="92">
        <v>34577785.306478262</v>
      </c>
      <c r="F208" s="92">
        <v>17536253.167376902</v>
      </c>
      <c r="G208" s="92">
        <v>17201122.569885485</v>
      </c>
      <c r="H208" s="92">
        <v>22786657.016267881</v>
      </c>
      <c r="I208" s="92">
        <v>17458658.290660322</v>
      </c>
      <c r="J208" s="92">
        <v>27066228.437912848</v>
      </c>
      <c r="K208" s="92">
        <v>37040431.397299461</v>
      </c>
      <c r="L208" s="92">
        <v>16506050.254462214</v>
      </c>
      <c r="M208" s="92">
        <v>20668470.248059355</v>
      </c>
      <c r="N208" s="93">
        <v>68590102.200000003</v>
      </c>
      <c r="O208" s="93">
        <v>115721511.242</v>
      </c>
      <c r="P208" s="93">
        <v>74198246.74000001</v>
      </c>
      <c r="Q208" s="93">
        <v>87582531.129999995</v>
      </c>
      <c r="R208" s="93">
        <v>67093822.449999996</v>
      </c>
      <c r="S208" s="93">
        <v>61728267.82</v>
      </c>
      <c r="T208" s="93">
        <v>47687911.520000003</v>
      </c>
      <c r="U208" s="93">
        <v>44568341.219999999</v>
      </c>
      <c r="V208" s="93">
        <v>78076900.359999999</v>
      </c>
      <c r="W208" s="93">
        <v>37188565.440000005</v>
      </c>
      <c r="X208" s="93">
        <v>72865085.769999996</v>
      </c>
      <c r="Y208" s="93">
        <v>70104561.460000008</v>
      </c>
      <c r="Z208" s="93"/>
      <c r="AA208" s="93"/>
      <c r="AB208" s="93"/>
      <c r="AC208" s="91">
        <f t="shared" si="56"/>
        <v>566895987.16999996</v>
      </c>
    </row>
    <row r="209" spans="1:29" ht="11.45" customHeight="1" x14ac:dyDescent="0.25">
      <c r="A209" s="49" t="s">
        <v>14</v>
      </c>
      <c r="B209" s="49" t="s">
        <v>29</v>
      </c>
      <c r="C209" s="92">
        <v>14847598.947364638</v>
      </c>
      <c r="D209" s="92">
        <v>9899574.5820163079</v>
      </c>
      <c r="E209" s="92">
        <v>31316920.696918149</v>
      </c>
      <c r="F209" s="92">
        <v>9614490.1859250702</v>
      </c>
      <c r="G209" s="92">
        <v>16179166.038646346</v>
      </c>
      <c r="H209" s="92">
        <v>8718903.9888308942</v>
      </c>
      <c r="I209" s="92">
        <v>9010110.4933066759</v>
      </c>
      <c r="J209" s="92">
        <v>7767698.9055417543</v>
      </c>
      <c r="K209" s="92">
        <v>7871464.6781778019</v>
      </c>
      <c r="L209" s="92">
        <v>79300538.951970652</v>
      </c>
      <c r="M209" s="92">
        <v>12220144.863574198</v>
      </c>
      <c r="N209" s="93">
        <v>5033133.1900000004</v>
      </c>
      <c r="O209" s="93">
        <v>18198088.689999998</v>
      </c>
      <c r="P209" s="93">
        <v>18265569.260000002</v>
      </c>
      <c r="Q209" s="93">
        <v>38982899.409999996</v>
      </c>
      <c r="R209" s="93">
        <v>34255238.5</v>
      </c>
      <c r="S209" s="93">
        <v>14471617.17</v>
      </c>
      <c r="T209" s="93">
        <v>14190632.35</v>
      </c>
      <c r="U209" s="93">
        <v>5897283.9800000004</v>
      </c>
      <c r="V209" s="93">
        <v>11062972.93</v>
      </c>
      <c r="W209" s="93">
        <v>12805845.43</v>
      </c>
      <c r="X209" s="93">
        <v>5947244.2300000004</v>
      </c>
      <c r="Y209" s="93">
        <v>26486700.59</v>
      </c>
      <c r="Z209" s="93"/>
      <c r="AA209" s="93"/>
      <c r="AB209" s="93"/>
      <c r="AC209" s="91">
        <f t="shared" si="56"/>
        <v>164100434.59</v>
      </c>
    </row>
    <row r="210" spans="1:29" ht="11.45" customHeight="1" x14ac:dyDescent="0.25">
      <c r="A210" s="50" t="s">
        <v>2</v>
      </c>
      <c r="B210" s="50"/>
      <c r="C210" s="96">
        <f>SUM(C207:C209)</f>
        <v>174625538.94621041</v>
      </c>
      <c r="D210" s="96">
        <f t="shared" ref="D210:Y210" si="60">SUM(D207:D209)</f>
        <v>174431766.88809341</v>
      </c>
      <c r="E210" s="96">
        <f t="shared" si="60"/>
        <v>279824547.73195255</v>
      </c>
      <c r="F210" s="96">
        <f t="shared" si="60"/>
        <v>209409802.59902263</v>
      </c>
      <c r="G210" s="96">
        <f t="shared" si="60"/>
        <v>230763896.17700753</v>
      </c>
      <c r="H210" s="96">
        <f t="shared" si="60"/>
        <v>236617452.44490871</v>
      </c>
      <c r="I210" s="96">
        <f t="shared" si="60"/>
        <v>210728315.67134684</v>
      </c>
      <c r="J210" s="96">
        <f t="shared" si="60"/>
        <v>221266033.5037531</v>
      </c>
      <c r="K210" s="96">
        <f t="shared" si="60"/>
        <v>240941498.42056406</v>
      </c>
      <c r="L210" s="96">
        <f t="shared" si="60"/>
        <v>260740794.27053368</v>
      </c>
      <c r="M210" s="96">
        <f t="shared" si="60"/>
        <v>210341511.86057591</v>
      </c>
      <c r="N210" s="91">
        <f t="shared" si="60"/>
        <v>468234617.12</v>
      </c>
      <c r="O210" s="91">
        <f t="shared" si="60"/>
        <v>557675079.40030003</v>
      </c>
      <c r="P210" s="91">
        <f t="shared" si="60"/>
        <v>519267263.91000003</v>
      </c>
      <c r="Q210" s="91">
        <f t="shared" si="60"/>
        <v>532304365.53999996</v>
      </c>
      <c r="R210" s="91">
        <f t="shared" si="60"/>
        <v>497682962.10999995</v>
      </c>
      <c r="S210" s="91">
        <f t="shared" si="60"/>
        <v>385016302.34000003</v>
      </c>
      <c r="T210" s="91">
        <f t="shared" si="60"/>
        <v>425623232.29999995</v>
      </c>
      <c r="U210" s="91">
        <f t="shared" si="60"/>
        <v>403169817.03999996</v>
      </c>
      <c r="V210" s="91">
        <f t="shared" si="60"/>
        <v>442154063.95999998</v>
      </c>
      <c r="W210" s="91">
        <f t="shared" si="60"/>
        <v>397260277.35000002</v>
      </c>
      <c r="X210" s="91">
        <f t="shared" si="60"/>
        <v>422229989.07000005</v>
      </c>
      <c r="Y210" s="91">
        <f t="shared" si="60"/>
        <v>436610362.66000003</v>
      </c>
      <c r="Z210" s="91"/>
      <c r="AA210" s="91"/>
      <c r="AB210" s="91"/>
      <c r="AC210" s="91">
        <f t="shared" si="56"/>
        <v>3942051372.3699999</v>
      </c>
    </row>
    <row r="211" spans="1:29" ht="11.45" customHeight="1" x14ac:dyDescent="0.25">
      <c r="A211" s="49" t="s">
        <v>15</v>
      </c>
      <c r="B211" s="49" t="s">
        <v>30</v>
      </c>
      <c r="C211" s="92">
        <v>72769487.035080865</v>
      </c>
      <c r="D211" s="92">
        <v>91411953.804915905</v>
      </c>
      <c r="E211" s="92">
        <v>152991339.61728138</v>
      </c>
      <c r="F211" s="92">
        <v>136566316.81896594</v>
      </c>
      <c r="G211" s="92">
        <v>130753954.10797304</v>
      </c>
      <c r="H211" s="92">
        <v>133082863.31921639</v>
      </c>
      <c r="I211" s="92">
        <v>110165835.22403859</v>
      </c>
      <c r="J211" s="92">
        <v>113886738.33277665</v>
      </c>
      <c r="K211" s="92">
        <v>120857068.7985107</v>
      </c>
      <c r="L211" s="92">
        <v>105369187.20630744</v>
      </c>
      <c r="M211" s="92">
        <v>119731990.1473964</v>
      </c>
      <c r="N211" s="93">
        <v>190222938.63999999</v>
      </c>
      <c r="O211" s="93">
        <v>197577425.35679999</v>
      </c>
      <c r="P211" s="93">
        <v>213652910.01999998</v>
      </c>
      <c r="Q211" s="93">
        <v>207772366.59000003</v>
      </c>
      <c r="R211" s="93">
        <v>205845129.16</v>
      </c>
      <c r="S211" s="93">
        <v>169703727.94</v>
      </c>
      <c r="T211" s="93">
        <v>189607962.88</v>
      </c>
      <c r="U211" s="93">
        <v>189310551.00999999</v>
      </c>
      <c r="V211" s="93">
        <v>187834788.5</v>
      </c>
      <c r="W211" s="93">
        <v>187196804.13</v>
      </c>
      <c r="X211" s="93">
        <v>187141449.47</v>
      </c>
      <c r="Y211" s="93">
        <v>182434158.87</v>
      </c>
      <c r="Z211" s="93"/>
      <c r="AA211" s="93"/>
      <c r="AB211" s="93"/>
      <c r="AC211" s="91">
        <f t="shared" si="56"/>
        <v>1706846938.5500002</v>
      </c>
    </row>
    <row r="212" spans="1:29" ht="11.45" customHeight="1" x14ac:dyDescent="0.25">
      <c r="A212" s="49" t="s">
        <v>16</v>
      </c>
      <c r="B212" s="49" t="s">
        <v>31</v>
      </c>
      <c r="C212" s="92">
        <v>6637661.0644622501</v>
      </c>
      <c r="D212" s="92">
        <v>9107866.6699124202</v>
      </c>
      <c r="E212" s="92">
        <v>16831371.642315477</v>
      </c>
      <c r="F212" s="92">
        <v>9430418.4273732305</v>
      </c>
      <c r="G212" s="92">
        <v>14842155.64192112</v>
      </c>
      <c r="H212" s="92">
        <v>7487791.5957585284</v>
      </c>
      <c r="I212" s="92">
        <v>8088617.381401415</v>
      </c>
      <c r="J212" s="92">
        <v>6800099.3917118702</v>
      </c>
      <c r="K212" s="92">
        <v>3524592.6963357595</v>
      </c>
      <c r="L212" s="92">
        <v>7816312.5959723899</v>
      </c>
      <c r="M212" s="92">
        <v>5567885.043952602</v>
      </c>
      <c r="N212" s="93">
        <v>14003243.079999998</v>
      </c>
      <c r="O212" s="93">
        <v>11735823.548</v>
      </c>
      <c r="P212" s="93">
        <v>15455431.120000001</v>
      </c>
      <c r="Q212" s="93">
        <v>35881506.060000002</v>
      </c>
      <c r="R212" s="93">
        <v>12105139.359999999</v>
      </c>
      <c r="S212" s="93">
        <v>4966147.2</v>
      </c>
      <c r="T212" s="93">
        <v>14196645.02</v>
      </c>
      <c r="U212" s="93">
        <v>26367994.520000003</v>
      </c>
      <c r="V212" s="93">
        <v>17393687.5</v>
      </c>
      <c r="W212" s="93">
        <v>26248871.009999998</v>
      </c>
      <c r="X212" s="93">
        <v>18074187.710000001</v>
      </c>
      <c r="Y212" s="93">
        <v>13932049.239999998</v>
      </c>
      <c r="Z212" s="93"/>
      <c r="AA212" s="93"/>
      <c r="AB212" s="93"/>
      <c r="AC212" s="91">
        <f t="shared" si="56"/>
        <v>169166227.62</v>
      </c>
    </row>
    <row r="213" spans="1:29" ht="11.45" customHeight="1" x14ac:dyDescent="0.25">
      <c r="A213" s="49" t="s">
        <v>17</v>
      </c>
      <c r="B213" s="49" t="s">
        <v>32</v>
      </c>
      <c r="C213" s="92">
        <v>312762.40632976155</v>
      </c>
      <c r="D213" s="92">
        <v>1386495.7673104124</v>
      </c>
      <c r="E213" s="92">
        <v>3525502.2231105836</v>
      </c>
      <c r="F213" s="92">
        <v>3463822.8525038227</v>
      </c>
      <c r="G213" s="92">
        <v>5158518.116027493</v>
      </c>
      <c r="H213" s="92">
        <v>6999491.8584290566</v>
      </c>
      <c r="I213" s="92">
        <v>9312653.0739060268</v>
      </c>
      <c r="J213" s="92">
        <v>14242600.338906171</v>
      </c>
      <c r="K213" s="92">
        <v>2599451.2249786602</v>
      </c>
      <c r="L213" s="92">
        <v>7153818.8030518983</v>
      </c>
      <c r="M213" s="92">
        <v>5012974.8378195632</v>
      </c>
      <c r="N213" s="93">
        <v>4215000</v>
      </c>
      <c r="O213" s="93">
        <v>16588766.015000001</v>
      </c>
      <c r="P213" s="93">
        <v>1463000</v>
      </c>
      <c r="Q213" s="93">
        <v>9387489.5299999993</v>
      </c>
      <c r="R213" s="93">
        <v>23467387.259999998</v>
      </c>
      <c r="S213" s="93">
        <v>12791715.75</v>
      </c>
      <c r="T213" s="93">
        <v>2536277.14</v>
      </c>
      <c r="U213" s="93">
        <v>15721591.6</v>
      </c>
      <c r="V213" s="93">
        <v>5824860.6600000001</v>
      </c>
      <c r="W213" s="93">
        <v>7096275.7800000003</v>
      </c>
      <c r="X213" s="93">
        <v>5772443.6699999999</v>
      </c>
      <c r="Y213" s="93">
        <v>1587073.64</v>
      </c>
      <c r="Z213" s="93"/>
      <c r="AA213" s="93"/>
      <c r="AB213" s="93"/>
      <c r="AC213" s="91">
        <f t="shared" si="56"/>
        <v>84185115.030000001</v>
      </c>
    </row>
    <row r="214" spans="1:29" ht="11.45" customHeight="1" x14ac:dyDescent="0.25">
      <c r="A214" s="50" t="s">
        <v>2</v>
      </c>
      <c r="B214" s="50"/>
      <c r="C214" s="96">
        <f>SUM(C211:C213)</f>
        <v>79719910.505872875</v>
      </c>
      <c r="D214" s="96">
        <f t="shared" ref="D214:Y214" si="61">SUM(D211:D213)</f>
        <v>101906316.24213874</v>
      </c>
      <c r="E214" s="96">
        <f t="shared" si="61"/>
        <v>173348213.48270744</v>
      </c>
      <c r="F214" s="96">
        <f t="shared" si="61"/>
        <v>149460558.09884301</v>
      </c>
      <c r="G214" s="96">
        <f t="shared" si="61"/>
        <v>150754627.86592168</v>
      </c>
      <c r="H214" s="96">
        <f t="shared" si="61"/>
        <v>147570146.77340397</v>
      </c>
      <c r="I214" s="96">
        <f t="shared" si="61"/>
        <v>127567105.67934602</v>
      </c>
      <c r="J214" s="96">
        <f t="shared" si="61"/>
        <v>134929438.0633947</v>
      </c>
      <c r="K214" s="96">
        <f t="shared" si="61"/>
        <v>126981112.71982512</v>
      </c>
      <c r="L214" s="96">
        <f t="shared" si="61"/>
        <v>120339318.60533173</v>
      </c>
      <c r="M214" s="96">
        <f t="shared" si="61"/>
        <v>130312850.02916856</v>
      </c>
      <c r="N214" s="91">
        <f t="shared" si="61"/>
        <v>208441181.71999997</v>
      </c>
      <c r="O214" s="91">
        <f t="shared" si="61"/>
        <v>225902014.91979998</v>
      </c>
      <c r="P214" s="91">
        <f t="shared" si="61"/>
        <v>230571341.13999999</v>
      </c>
      <c r="Q214" s="91">
        <f t="shared" si="61"/>
        <v>253041362.18000004</v>
      </c>
      <c r="R214" s="91">
        <f t="shared" si="61"/>
        <v>241417655.77999997</v>
      </c>
      <c r="S214" s="91">
        <f t="shared" si="61"/>
        <v>187461590.88999999</v>
      </c>
      <c r="T214" s="91">
        <f t="shared" si="61"/>
        <v>206340885.03999999</v>
      </c>
      <c r="U214" s="91">
        <f t="shared" si="61"/>
        <v>231400137.13</v>
      </c>
      <c r="V214" s="91">
        <f t="shared" si="61"/>
        <v>211053336.66</v>
      </c>
      <c r="W214" s="91">
        <f t="shared" si="61"/>
        <v>220541950.91999999</v>
      </c>
      <c r="X214" s="91">
        <f t="shared" si="61"/>
        <v>210988080.84999999</v>
      </c>
      <c r="Y214" s="91">
        <f t="shared" si="61"/>
        <v>197953281.75</v>
      </c>
      <c r="Z214" s="91"/>
      <c r="AA214" s="91"/>
      <c r="AB214" s="91"/>
      <c r="AC214" s="91">
        <f t="shared" si="56"/>
        <v>1960198281.2</v>
      </c>
    </row>
    <row r="215" spans="1:29" ht="11.45" customHeight="1" x14ac:dyDescent="0.25">
      <c r="A215" s="49" t="s">
        <v>18</v>
      </c>
      <c r="B215" s="49" t="s">
        <v>33</v>
      </c>
      <c r="C215" s="92">
        <v>36276479.127842307</v>
      </c>
      <c r="D215" s="92">
        <v>43912526.534092113</v>
      </c>
      <c r="E215" s="92">
        <v>61151682.16624023</v>
      </c>
      <c r="F215" s="92">
        <v>54751353.372435749</v>
      </c>
      <c r="G215" s="92">
        <v>61135751.157623209</v>
      </c>
      <c r="H215" s="92">
        <v>68221542.091624454</v>
      </c>
      <c r="I215" s="92">
        <v>60991420.257263787</v>
      </c>
      <c r="J215" s="92">
        <v>56954678.768580206</v>
      </c>
      <c r="K215" s="92">
        <v>59290932.888596505</v>
      </c>
      <c r="L215" s="92">
        <v>53872966.410195388</v>
      </c>
      <c r="M215" s="92">
        <v>64827402.451071985</v>
      </c>
      <c r="N215" s="93">
        <v>53883295</v>
      </c>
      <c r="O215" s="93">
        <v>60714018.320000008</v>
      </c>
      <c r="P215" s="93">
        <v>74868063.160000011</v>
      </c>
      <c r="Q215" s="93">
        <v>69915220.810000002</v>
      </c>
      <c r="R215" s="93">
        <v>89641642.560000002</v>
      </c>
      <c r="S215" s="93">
        <v>49015144</v>
      </c>
      <c r="T215" s="93">
        <v>58567038</v>
      </c>
      <c r="U215" s="93">
        <v>52778383.039999999</v>
      </c>
      <c r="V215" s="93">
        <v>55209864</v>
      </c>
      <c r="W215" s="93">
        <v>59157955</v>
      </c>
      <c r="X215" s="93">
        <v>72025397.349999994</v>
      </c>
      <c r="Y215" s="93">
        <v>70625854.549999997</v>
      </c>
      <c r="Z215" s="93"/>
      <c r="AA215" s="93"/>
      <c r="AB215" s="93"/>
      <c r="AC215" s="91">
        <f t="shared" si="56"/>
        <v>576936499.30999994</v>
      </c>
    </row>
    <row r="216" spans="1:29" ht="11.45" customHeight="1" x14ac:dyDescent="0.25">
      <c r="A216" s="49" t="s">
        <v>19</v>
      </c>
      <c r="B216" s="49" t="s">
        <v>34</v>
      </c>
      <c r="C216" s="92">
        <v>7743840.2070963075</v>
      </c>
      <c r="D216" s="92">
        <v>11726533.855025681</v>
      </c>
      <c r="E216" s="92">
        <v>13474429.607052293</v>
      </c>
      <c r="F216" s="92">
        <v>12720254.971102666</v>
      </c>
      <c r="G216" s="92">
        <v>12136225.151113583</v>
      </c>
      <c r="H216" s="92">
        <v>8142721.0284752641</v>
      </c>
      <c r="I216" s="92">
        <v>8359062.7929507634</v>
      </c>
      <c r="J216" s="92">
        <v>17001184.44327344</v>
      </c>
      <c r="K216" s="92">
        <v>5814575.8076385921</v>
      </c>
      <c r="L216" s="92">
        <v>14714344.517712306</v>
      </c>
      <c r="M216" s="92">
        <v>7238408.1382030444</v>
      </c>
      <c r="N216" s="93">
        <v>5775471.7699999996</v>
      </c>
      <c r="O216" s="93">
        <v>17996749.467999998</v>
      </c>
      <c r="P216" s="93">
        <v>5635562.6799999997</v>
      </c>
      <c r="Q216" s="93">
        <v>15176811.258100001</v>
      </c>
      <c r="R216" s="93">
        <v>0</v>
      </c>
      <c r="S216" s="93">
        <v>7031115.2799999993</v>
      </c>
      <c r="T216" s="93">
        <v>9001349.4399999995</v>
      </c>
      <c r="U216" s="93">
        <v>23115505.469999999</v>
      </c>
      <c r="V216" s="93">
        <v>11397774.059999999</v>
      </c>
      <c r="W216" s="93">
        <v>4980877.0999999996</v>
      </c>
      <c r="X216" s="93">
        <v>8471860.870000001</v>
      </c>
      <c r="Y216" s="93">
        <v>11068695.02</v>
      </c>
      <c r="Z216" s="93"/>
      <c r="AA216" s="93"/>
      <c r="AB216" s="93"/>
      <c r="AC216" s="91">
        <f t="shared" si="56"/>
        <v>90243988.498099998</v>
      </c>
    </row>
    <row r="217" spans="1:29" ht="11.45" customHeight="1" x14ac:dyDescent="0.25">
      <c r="A217" s="49" t="s">
        <v>20</v>
      </c>
      <c r="B217" s="49" t="s">
        <v>35</v>
      </c>
      <c r="C217" s="92">
        <v>4193903.6853639572</v>
      </c>
      <c r="D217" s="92">
        <v>8628042.6988030486</v>
      </c>
      <c r="E217" s="92">
        <v>26594626.647292696</v>
      </c>
      <c r="F217" s="92">
        <v>23992113.37447302</v>
      </c>
      <c r="G217" s="92">
        <v>32453974.209512036</v>
      </c>
      <c r="H217" s="92">
        <v>23202226.021566674</v>
      </c>
      <c r="I217" s="92">
        <v>22912267.178531591</v>
      </c>
      <c r="J217" s="92">
        <v>23578381.458383273</v>
      </c>
      <c r="K217" s="92">
        <v>14431923.313598873</v>
      </c>
      <c r="L217" s="92">
        <v>23463497.492886946</v>
      </c>
      <c r="M217" s="92">
        <v>23355438.403680053</v>
      </c>
      <c r="N217" s="93">
        <v>12818486.73</v>
      </c>
      <c r="O217" s="93">
        <v>11246311.3455</v>
      </c>
      <c r="P217" s="93">
        <v>6375228.1699999999</v>
      </c>
      <c r="Q217" s="93">
        <v>17597585.080000002</v>
      </c>
      <c r="R217" s="93">
        <v>26395371.530000001</v>
      </c>
      <c r="S217" s="93">
        <v>4120072.96</v>
      </c>
      <c r="T217" s="93">
        <v>3267656.89</v>
      </c>
      <c r="U217" s="93">
        <v>2309534.41</v>
      </c>
      <c r="V217" s="93">
        <v>3189747.81</v>
      </c>
      <c r="W217" s="93">
        <v>957800.42</v>
      </c>
      <c r="X217" s="93">
        <v>2644548.58</v>
      </c>
      <c r="Y217" s="93">
        <v>4304554.03</v>
      </c>
      <c r="Z217" s="93"/>
      <c r="AA217" s="93"/>
      <c r="AB217" s="93"/>
      <c r="AC217" s="91">
        <f t="shared" si="56"/>
        <v>64786871.710000008</v>
      </c>
    </row>
    <row r="218" spans="1:29" ht="11.45" customHeight="1" x14ac:dyDescent="0.25">
      <c r="A218" s="50" t="s">
        <v>2</v>
      </c>
      <c r="B218" s="50"/>
      <c r="C218" s="96">
        <f t="shared" ref="C218:X218" si="62">SUM(C215:C217)</f>
        <v>48214223.020302571</v>
      </c>
      <c r="D218" s="96">
        <f t="shared" si="62"/>
        <v>64267103.087920845</v>
      </c>
      <c r="E218" s="96">
        <f t="shared" si="62"/>
        <v>101220738.42058522</v>
      </c>
      <c r="F218" s="96">
        <f t="shared" si="62"/>
        <v>91463721.718011439</v>
      </c>
      <c r="G218" s="96">
        <f t="shared" si="62"/>
        <v>105725950.51824883</v>
      </c>
      <c r="H218" s="96">
        <f t="shared" si="62"/>
        <v>99566489.141666397</v>
      </c>
      <c r="I218" s="96">
        <f t="shared" si="62"/>
        <v>92262750.228746131</v>
      </c>
      <c r="J218" s="96">
        <f t="shared" si="62"/>
        <v>97534244.67023693</v>
      </c>
      <c r="K218" s="96">
        <f t="shared" si="62"/>
        <v>79537432.009833977</v>
      </c>
      <c r="L218" s="96">
        <f t="shared" si="62"/>
        <v>92050808.420794636</v>
      </c>
      <c r="M218" s="96">
        <f t="shared" si="62"/>
        <v>95421248.992955089</v>
      </c>
      <c r="N218" s="91">
        <f t="shared" si="62"/>
        <v>72477253.5</v>
      </c>
      <c r="O218" s="91">
        <f t="shared" si="62"/>
        <v>89957079.13350001</v>
      </c>
      <c r="P218" s="91">
        <f t="shared" si="62"/>
        <v>86878854.010000005</v>
      </c>
      <c r="Q218" s="91">
        <f t="shared" si="62"/>
        <v>102689617.1481</v>
      </c>
      <c r="R218" s="91">
        <f t="shared" si="62"/>
        <v>116037014.09</v>
      </c>
      <c r="S218" s="91">
        <f t="shared" si="62"/>
        <v>60166332.240000002</v>
      </c>
      <c r="T218" s="91">
        <f t="shared" si="62"/>
        <v>70836044.329999998</v>
      </c>
      <c r="U218" s="91">
        <f t="shared" si="62"/>
        <v>78203422.919999987</v>
      </c>
      <c r="V218" s="91">
        <f t="shared" si="62"/>
        <v>69797385.870000005</v>
      </c>
      <c r="W218" s="91">
        <f t="shared" si="62"/>
        <v>65096632.520000003</v>
      </c>
      <c r="X218" s="91">
        <f t="shared" si="62"/>
        <v>83141806.799999997</v>
      </c>
      <c r="Y218" s="91">
        <f t="shared" ref="Y218" si="63">SUM(Y215:Y217)</f>
        <v>85999103.599999994</v>
      </c>
      <c r="Z218" s="91"/>
      <c r="AA218" s="91"/>
      <c r="AB218" s="91"/>
      <c r="AC218" s="91">
        <f t="shared" si="56"/>
        <v>731967359.5180999</v>
      </c>
    </row>
    <row r="219" spans="1:29" ht="11.45" customHeight="1" x14ac:dyDescent="0.25">
      <c r="A219" s="50" t="s">
        <v>4</v>
      </c>
      <c r="B219" s="50"/>
      <c r="C219" s="96">
        <f t="shared" ref="C219:X219" si="64">C198+C202+C206+C210+C214+C218</f>
        <v>1700000000</v>
      </c>
      <c r="D219" s="96">
        <f t="shared" si="64"/>
        <v>1700000000.0000002</v>
      </c>
      <c r="E219" s="96">
        <f t="shared" si="64"/>
        <v>2532000000</v>
      </c>
      <c r="F219" s="96">
        <f t="shared" si="64"/>
        <v>2281000000</v>
      </c>
      <c r="G219" s="96">
        <f t="shared" si="64"/>
        <v>2419000000</v>
      </c>
      <c r="H219" s="96">
        <f t="shared" si="64"/>
        <v>2457000000.0000005</v>
      </c>
      <c r="I219" s="96">
        <f t="shared" si="64"/>
        <v>2326999999.9999995</v>
      </c>
      <c r="J219" s="96">
        <f t="shared" si="64"/>
        <v>2372999999.999999</v>
      </c>
      <c r="K219" s="96">
        <f t="shared" si="64"/>
        <v>2627000000</v>
      </c>
      <c r="L219" s="96">
        <f t="shared" si="64"/>
        <v>2460022763.9300003</v>
      </c>
      <c r="M219" s="96">
        <f t="shared" si="64"/>
        <v>2491767055.1700006</v>
      </c>
      <c r="N219" s="91">
        <f t="shared" si="64"/>
        <v>2270398052.0737996</v>
      </c>
      <c r="O219" s="91">
        <f t="shared" si="64"/>
        <v>2915358722.4234996</v>
      </c>
      <c r="P219" s="91">
        <f t="shared" si="64"/>
        <v>2887528719.3558002</v>
      </c>
      <c r="Q219" s="91">
        <f t="shared" si="64"/>
        <v>2621900076.1345997</v>
      </c>
      <c r="R219" s="91">
        <f t="shared" si="64"/>
        <v>2986259864.3849001</v>
      </c>
      <c r="S219" s="91">
        <f t="shared" si="64"/>
        <v>2278125902.2735996</v>
      </c>
      <c r="T219" s="91">
        <f t="shared" si="64"/>
        <v>2147497523.2598</v>
      </c>
      <c r="U219" s="91">
        <f t="shared" si="64"/>
        <v>2457669895.2673001</v>
      </c>
      <c r="V219" s="91">
        <f t="shared" si="64"/>
        <v>2222239181.0563998</v>
      </c>
      <c r="W219" s="91">
        <f t="shared" si="64"/>
        <v>2045888914.5</v>
      </c>
      <c r="X219" s="91">
        <f t="shared" si="64"/>
        <v>2199391116.75</v>
      </c>
      <c r="Y219" s="91">
        <f t="shared" ref="Y219" si="65">Y198+Y202+Y206+Y210+Y214+Y218</f>
        <v>2233900462.8200002</v>
      </c>
      <c r="Z219" s="91"/>
      <c r="AA219" s="91"/>
      <c r="AB219" s="91"/>
      <c r="AC219" s="91">
        <f t="shared" si="56"/>
        <v>21192872936.446598</v>
      </c>
    </row>
    <row r="222" spans="1:29" ht="11.45" customHeight="1" x14ac:dyDescent="0.25">
      <c r="A222" s="222" t="s">
        <v>103</v>
      </c>
      <c r="B222" s="222"/>
      <c r="C222" s="72" t="s">
        <v>104</v>
      </c>
      <c r="D222" s="72" t="s">
        <v>104</v>
      </c>
      <c r="E222" s="72" t="s">
        <v>104</v>
      </c>
      <c r="F222" s="72" t="s">
        <v>104</v>
      </c>
      <c r="G222" s="72" t="s">
        <v>104</v>
      </c>
      <c r="H222" s="72" t="s">
        <v>104</v>
      </c>
      <c r="I222" s="72" t="s">
        <v>104</v>
      </c>
      <c r="J222" s="72" t="s">
        <v>104</v>
      </c>
      <c r="K222" s="72" t="s">
        <v>104</v>
      </c>
      <c r="L222" s="72" t="s">
        <v>104</v>
      </c>
      <c r="M222" s="72" t="s">
        <v>104</v>
      </c>
      <c r="N222" s="72" t="s">
        <v>104</v>
      </c>
      <c r="O222" s="72" t="s">
        <v>104</v>
      </c>
      <c r="P222" s="72" t="s">
        <v>104</v>
      </c>
      <c r="Q222" s="72" t="s">
        <v>104</v>
      </c>
      <c r="R222" s="72" t="s">
        <v>104</v>
      </c>
      <c r="S222" s="72" t="s">
        <v>104</v>
      </c>
      <c r="T222" s="72" t="s">
        <v>104</v>
      </c>
      <c r="U222" s="72" t="s">
        <v>104</v>
      </c>
      <c r="V222" s="72" t="s">
        <v>104</v>
      </c>
      <c r="W222" s="72" t="s">
        <v>104</v>
      </c>
      <c r="X222" s="72" t="s">
        <v>104</v>
      </c>
      <c r="Y222" s="72" t="s">
        <v>104</v>
      </c>
      <c r="Z222" s="72" t="s">
        <v>104</v>
      </c>
      <c r="AA222" s="72" t="s">
        <v>104</v>
      </c>
      <c r="AB222" s="72" t="s">
        <v>104</v>
      </c>
      <c r="AC222" s="72" t="s">
        <v>104</v>
      </c>
    </row>
    <row r="223" spans="1:29" ht="11.25" customHeight="1" x14ac:dyDescent="0.25">
      <c r="A223" s="99" t="s">
        <v>37</v>
      </c>
      <c r="B223" s="99" t="s">
        <v>36</v>
      </c>
      <c r="C223" s="75">
        <v>44136</v>
      </c>
      <c r="D223" s="75">
        <v>44166</v>
      </c>
      <c r="E223" s="75">
        <v>44197</v>
      </c>
      <c r="F223" s="75">
        <v>44228</v>
      </c>
      <c r="G223" s="75">
        <v>44256</v>
      </c>
      <c r="H223" s="75">
        <v>44287</v>
      </c>
      <c r="I223" s="75">
        <v>44317</v>
      </c>
      <c r="J223" s="75">
        <v>44348</v>
      </c>
      <c r="K223" s="75">
        <v>44378</v>
      </c>
      <c r="L223" s="75">
        <v>44409</v>
      </c>
      <c r="M223" s="75">
        <v>44440</v>
      </c>
      <c r="N223" s="75">
        <v>44470</v>
      </c>
      <c r="O223" s="75">
        <v>44501</v>
      </c>
      <c r="P223" s="75">
        <v>44531</v>
      </c>
      <c r="Q223" s="75">
        <v>44562</v>
      </c>
      <c r="R223" s="75">
        <v>44593</v>
      </c>
      <c r="S223" s="75">
        <v>44621</v>
      </c>
      <c r="T223" s="75">
        <v>44652</v>
      </c>
      <c r="U223" s="75">
        <v>44682</v>
      </c>
      <c r="V223" s="75">
        <v>44713</v>
      </c>
      <c r="W223" s="75">
        <v>44743</v>
      </c>
      <c r="X223" s="75">
        <v>44774</v>
      </c>
      <c r="Y223" s="75">
        <v>44805</v>
      </c>
      <c r="Z223" s="75">
        <v>44835</v>
      </c>
      <c r="AA223" s="75">
        <v>44866</v>
      </c>
      <c r="AB223" s="75">
        <v>44896</v>
      </c>
      <c r="AC223" s="103">
        <f>AC2</f>
        <v>2022</v>
      </c>
    </row>
    <row r="224" spans="1:29" ht="11.45" customHeight="1" x14ac:dyDescent="0.25">
      <c r="A224" s="49" t="s">
        <v>3</v>
      </c>
      <c r="B224" s="49" t="s">
        <v>3</v>
      </c>
      <c r="C224" s="106">
        <v>5695700</v>
      </c>
      <c r="D224" s="106">
        <v>4849038</v>
      </c>
      <c r="E224" s="106">
        <v>8431083</v>
      </c>
      <c r="F224" s="106">
        <v>5988025</v>
      </c>
      <c r="G224" s="106">
        <v>4812702</v>
      </c>
      <c r="H224" s="106">
        <v>5365505.03</v>
      </c>
      <c r="I224" s="106">
        <v>4260905</v>
      </c>
      <c r="J224" s="106">
        <v>3697289</v>
      </c>
      <c r="K224" s="107">
        <v>5531747</v>
      </c>
      <c r="L224" s="107">
        <v>4332060</v>
      </c>
      <c r="M224" s="107">
        <v>5468240</v>
      </c>
      <c r="N224" s="107">
        <v>5398590</v>
      </c>
      <c r="O224" s="108">
        <v>5398590</v>
      </c>
      <c r="P224" s="108">
        <v>5398590</v>
      </c>
      <c r="Q224" s="108">
        <v>9653657</v>
      </c>
      <c r="R224" s="108">
        <v>9381637</v>
      </c>
      <c r="S224" s="108">
        <v>8072900</v>
      </c>
      <c r="T224" s="108">
        <v>9103267</v>
      </c>
      <c r="U224" s="108">
        <v>7788913</v>
      </c>
      <c r="V224" s="108">
        <v>7940177</v>
      </c>
      <c r="W224" s="108">
        <v>9600719</v>
      </c>
      <c r="X224" s="108">
        <v>9346359</v>
      </c>
      <c r="Y224" s="108">
        <v>11211481</v>
      </c>
      <c r="Z224" s="108"/>
      <c r="AA224" s="108"/>
      <c r="AB224" s="108"/>
      <c r="AC224" s="109">
        <f t="shared" ref="AC224:AC246" si="66">IF(AC$2=2020,SUM(C224:D224),IF(AC$2=2021,SUM(E224:P224), IF(AC$2=2022,SUM(Q224:AB224))))</f>
        <v>82099110</v>
      </c>
    </row>
    <row r="225" spans="1:29" ht="11.45" customHeight="1" x14ac:dyDescent="0.25">
      <c r="A225" s="50" t="s">
        <v>2</v>
      </c>
      <c r="B225" s="50"/>
      <c r="C225" s="110">
        <v>5695700</v>
      </c>
      <c r="D225" s="110">
        <v>4849038</v>
      </c>
      <c r="E225" s="110">
        <v>8431083</v>
      </c>
      <c r="F225" s="110">
        <v>5988025</v>
      </c>
      <c r="G225" s="110">
        <v>4812702</v>
      </c>
      <c r="H225" s="110">
        <v>5365505.03</v>
      </c>
      <c r="I225" s="110">
        <v>4260905</v>
      </c>
      <c r="J225" s="110">
        <v>3697289</v>
      </c>
      <c r="K225" s="110">
        <v>5531747</v>
      </c>
      <c r="L225" s="110">
        <v>4332060</v>
      </c>
      <c r="M225" s="110">
        <v>5468240</v>
      </c>
      <c r="N225" s="110">
        <v>5398590</v>
      </c>
      <c r="O225" s="111">
        <v>5398590</v>
      </c>
      <c r="P225" s="111">
        <v>5398590</v>
      </c>
      <c r="Q225" s="111">
        <v>9653657</v>
      </c>
      <c r="R225" s="111">
        <v>9381637</v>
      </c>
      <c r="S225" s="111">
        <v>8072900</v>
      </c>
      <c r="T225" s="111">
        <v>9103267</v>
      </c>
      <c r="U225" s="111">
        <v>7788913</v>
      </c>
      <c r="V225" s="111">
        <v>7940177</v>
      </c>
      <c r="W225" s="111">
        <v>9600719</v>
      </c>
      <c r="X225" s="111">
        <v>9346359</v>
      </c>
      <c r="Y225" s="111">
        <v>11211481</v>
      </c>
      <c r="Z225" s="111"/>
      <c r="AA225" s="111"/>
      <c r="AB225" s="111"/>
      <c r="AC225" s="109">
        <f t="shared" si="66"/>
        <v>82099110</v>
      </c>
    </row>
    <row r="226" spans="1:29" ht="11.45" customHeight="1" x14ac:dyDescent="0.25">
      <c r="A226" s="49" t="s">
        <v>6</v>
      </c>
      <c r="B226" s="49" t="s">
        <v>21</v>
      </c>
      <c r="C226" s="106">
        <v>135341380.12</v>
      </c>
      <c r="D226" s="106">
        <v>147570587.13399997</v>
      </c>
      <c r="E226" s="106">
        <v>97473425.159999996</v>
      </c>
      <c r="F226" s="106">
        <v>116638437.00000003</v>
      </c>
      <c r="G226" s="106">
        <v>76883138.640000299</v>
      </c>
      <c r="H226" s="106">
        <v>15117170</v>
      </c>
      <c r="I226" s="106">
        <v>5328601.25</v>
      </c>
      <c r="J226" s="106">
        <v>13945564.359999999</v>
      </c>
      <c r="K226" s="107">
        <v>13871401.705000108</v>
      </c>
      <c r="L226" s="107">
        <v>15235685.93</v>
      </c>
      <c r="M226" s="107">
        <v>10554487.999999762</v>
      </c>
      <c r="N226" s="107">
        <v>10554487.999999762</v>
      </c>
      <c r="O226" s="108">
        <v>10554487.999999762</v>
      </c>
      <c r="P226" s="108">
        <v>10554487.999999762</v>
      </c>
      <c r="Q226" s="108">
        <v>138127281.09</v>
      </c>
      <c r="R226" s="108">
        <v>146235478.32999998</v>
      </c>
      <c r="S226" s="108">
        <v>165299329.17000002</v>
      </c>
      <c r="T226" s="108">
        <v>124391611.44</v>
      </c>
      <c r="U226" s="108">
        <v>121999697.44000001</v>
      </c>
      <c r="V226" s="108">
        <v>146858352.36000001</v>
      </c>
      <c r="W226" s="108">
        <v>170634700.87</v>
      </c>
      <c r="X226" s="108">
        <v>172768941.22</v>
      </c>
      <c r="Y226" s="108">
        <v>186794609.38000003</v>
      </c>
      <c r="Z226" s="108"/>
      <c r="AA226" s="108"/>
      <c r="AB226" s="108"/>
      <c r="AC226" s="109">
        <f t="shared" si="66"/>
        <v>1373110001.3000002</v>
      </c>
    </row>
    <row r="227" spans="1:29" ht="11.45" customHeight="1" x14ac:dyDescent="0.25">
      <c r="A227" s="49" t="s">
        <v>7</v>
      </c>
      <c r="B227" s="49" t="s">
        <v>22</v>
      </c>
      <c r="C227" s="106">
        <v>462493736.29000002</v>
      </c>
      <c r="D227" s="106">
        <v>381655993.76000005</v>
      </c>
      <c r="E227" s="106">
        <v>516410123.40999997</v>
      </c>
      <c r="F227" s="106">
        <v>671951894.88999999</v>
      </c>
      <c r="G227" s="106">
        <v>391416005.19</v>
      </c>
      <c r="H227" s="106">
        <v>353220889.68000001</v>
      </c>
      <c r="I227" s="106">
        <v>474505441.13999999</v>
      </c>
      <c r="J227" s="106">
        <v>340158663.76999998</v>
      </c>
      <c r="K227" s="107">
        <v>430598500.60000008</v>
      </c>
      <c r="L227" s="107">
        <v>648520060.26000011</v>
      </c>
      <c r="M227" s="107">
        <v>449428776.91000003</v>
      </c>
      <c r="N227" s="107">
        <v>427518743.27000004</v>
      </c>
      <c r="O227" s="108">
        <v>427518743.27000004</v>
      </c>
      <c r="P227" s="108">
        <v>419788821.11000001</v>
      </c>
      <c r="Q227" s="108">
        <v>400624244.91000003</v>
      </c>
      <c r="R227" s="108">
        <v>596239596</v>
      </c>
      <c r="S227" s="108">
        <v>320537010.56999999</v>
      </c>
      <c r="T227" s="108">
        <v>387879223.61000001</v>
      </c>
      <c r="U227" s="108">
        <v>312470703.84200001</v>
      </c>
      <c r="V227" s="108">
        <v>633988492.5799998</v>
      </c>
      <c r="W227" s="108">
        <v>502551440.09000015</v>
      </c>
      <c r="X227" s="108">
        <v>305088947.24999994</v>
      </c>
      <c r="Y227" s="108">
        <v>872106753.02999997</v>
      </c>
      <c r="Z227" s="108"/>
      <c r="AA227" s="108"/>
      <c r="AB227" s="108"/>
      <c r="AC227" s="109">
        <f t="shared" si="66"/>
        <v>4331486411.882</v>
      </c>
    </row>
    <row r="228" spans="1:29" ht="11.45" customHeight="1" x14ac:dyDescent="0.25">
      <c r="A228" s="49" t="s">
        <v>8</v>
      </c>
      <c r="B228" s="49" t="s">
        <v>23</v>
      </c>
      <c r="C228" s="106">
        <v>1241376142.7</v>
      </c>
      <c r="D228" s="106">
        <v>1424610461.8300002</v>
      </c>
      <c r="E228" s="106">
        <v>1504222766.78</v>
      </c>
      <c r="F228" s="106">
        <v>1421839135.4299998</v>
      </c>
      <c r="G228" s="106">
        <v>1680168739.8000002</v>
      </c>
      <c r="H228" s="106">
        <v>1296407633.5899999</v>
      </c>
      <c r="I228" s="106">
        <v>1538009610.6699998</v>
      </c>
      <c r="J228" s="106">
        <v>1662089039.5199997</v>
      </c>
      <c r="K228" s="107">
        <v>1443922990.5500002</v>
      </c>
      <c r="L228" s="107">
        <v>1387412708.6800003</v>
      </c>
      <c r="M228" s="107">
        <v>1521627782.0899999</v>
      </c>
      <c r="N228" s="107">
        <v>1522196332.03</v>
      </c>
      <c r="O228" s="108">
        <v>1522196332.03</v>
      </c>
      <c r="P228" s="108">
        <v>1578542020.8700001</v>
      </c>
      <c r="Q228" s="108">
        <v>1675419465.7999997</v>
      </c>
      <c r="R228" s="108">
        <v>1469970630.2199998</v>
      </c>
      <c r="S228" s="108">
        <v>1609937287.3799999</v>
      </c>
      <c r="T228" s="108">
        <v>1108938361.0699999</v>
      </c>
      <c r="U228" s="108">
        <v>1166429359</v>
      </c>
      <c r="V228" s="108">
        <v>1099810728.02</v>
      </c>
      <c r="W228" s="108">
        <v>1524273256.95</v>
      </c>
      <c r="X228" s="108">
        <v>1618473685.3500006</v>
      </c>
      <c r="Y228" s="108">
        <v>753473953.71000016</v>
      </c>
      <c r="Z228" s="108"/>
      <c r="AA228" s="108"/>
      <c r="AB228" s="108"/>
      <c r="AC228" s="109">
        <f t="shared" si="66"/>
        <v>12026726727.500002</v>
      </c>
    </row>
    <row r="229" spans="1:29" ht="11.45" customHeight="1" x14ac:dyDescent="0.25">
      <c r="A229" s="50" t="s">
        <v>2</v>
      </c>
      <c r="B229" s="50"/>
      <c r="C229" s="110">
        <v>1839211259.1100001</v>
      </c>
      <c r="D229" s="112">
        <v>1953837042.7240002</v>
      </c>
      <c r="E229" s="112">
        <v>2118106315.3499999</v>
      </c>
      <c r="F229" s="112">
        <v>2210429467.3199997</v>
      </c>
      <c r="G229" s="112">
        <v>2148467883.6300006</v>
      </c>
      <c r="H229" s="112">
        <v>1664745693.27</v>
      </c>
      <c r="I229" s="110">
        <v>2017843653.0599999</v>
      </c>
      <c r="J229" s="110">
        <v>2016193267.6499996</v>
      </c>
      <c r="K229" s="113">
        <v>1888392892.8550005</v>
      </c>
      <c r="L229" s="113">
        <v>2051168454.8700004</v>
      </c>
      <c r="M229" s="113">
        <v>1981611046.9999998</v>
      </c>
      <c r="N229" s="113">
        <v>1960269563.2999997</v>
      </c>
      <c r="O229" s="109">
        <v>1960269563.2999997</v>
      </c>
      <c r="P229" s="109">
        <v>2008885329.98</v>
      </c>
      <c r="Q229" s="109">
        <v>2214170991.7999997</v>
      </c>
      <c r="R229" s="109">
        <v>2212445704.5499997</v>
      </c>
      <c r="S229" s="109">
        <v>2095773627.1199999</v>
      </c>
      <c r="T229" s="109">
        <v>1621209196.1199999</v>
      </c>
      <c r="U229" s="109">
        <v>1600899760.2820001</v>
      </c>
      <c r="V229" s="109">
        <v>1880657572.9599998</v>
      </c>
      <c r="W229" s="109">
        <v>2197459397.9100003</v>
      </c>
      <c r="X229" s="109">
        <v>2096331573.8200006</v>
      </c>
      <c r="Y229" s="109">
        <v>1812375316.1200001</v>
      </c>
      <c r="Z229" s="109"/>
      <c r="AA229" s="109"/>
      <c r="AB229" s="109"/>
      <c r="AC229" s="109">
        <f t="shared" si="66"/>
        <v>17731323140.681999</v>
      </c>
    </row>
    <row r="230" spans="1:29" ht="11.45" customHeight="1" x14ac:dyDescent="0.25">
      <c r="A230" s="49" t="s">
        <v>9</v>
      </c>
      <c r="B230" s="49" t="s">
        <v>24</v>
      </c>
      <c r="C230" s="114">
        <v>86115348.710000008</v>
      </c>
      <c r="D230" s="115">
        <v>48437721.026000008</v>
      </c>
      <c r="E230" s="115">
        <v>53333099.579999998</v>
      </c>
      <c r="F230" s="115">
        <v>81503435.359999999</v>
      </c>
      <c r="G230" s="115">
        <v>95820345.860000044</v>
      </c>
      <c r="H230" s="115">
        <v>66312498.82</v>
      </c>
      <c r="I230" s="116">
        <v>70442725.809999987</v>
      </c>
      <c r="J230" s="106">
        <v>62467740.82</v>
      </c>
      <c r="K230" s="107">
        <v>62402028.740000002</v>
      </c>
      <c r="L230" s="107">
        <v>78101925.719999999</v>
      </c>
      <c r="M230" s="107">
        <v>76793838.680000007</v>
      </c>
      <c r="N230" s="107">
        <v>79064240.320000008</v>
      </c>
      <c r="O230" s="108">
        <v>81748272.770000011</v>
      </c>
      <c r="P230" s="108">
        <v>74539839.840000004</v>
      </c>
      <c r="Q230" s="108">
        <v>137048139.99000004</v>
      </c>
      <c r="R230" s="108">
        <v>148072293.97</v>
      </c>
      <c r="S230" s="108">
        <v>155576573.5</v>
      </c>
      <c r="T230" s="108">
        <v>123212835.09</v>
      </c>
      <c r="U230" s="108">
        <v>123939090.59999996</v>
      </c>
      <c r="V230" s="108">
        <v>163494506.70999998</v>
      </c>
      <c r="W230" s="108">
        <v>179613343.42999995</v>
      </c>
      <c r="X230" s="108">
        <v>169789630.96999994</v>
      </c>
      <c r="Y230" s="108">
        <v>179565913.58999997</v>
      </c>
      <c r="Z230" s="108"/>
      <c r="AA230" s="108"/>
      <c r="AB230" s="108"/>
      <c r="AC230" s="109">
        <f t="shared" si="66"/>
        <v>1380312327.8499999</v>
      </c>
    </row>
    <row r="231" spans="1:29" ht="11.45" customHeight="1" x14ac:dyDescent="0.25">
      <c r="A231" s="49" t="s">
        <v>10</v>
      </c>
      <c r="B231" s="49" t="s">
        <v>25</v>
      </c>
      <c r="C231" s="114">
        <v>230448076.45200002</v>
      </c>
      <c r="D231" s="115">
        <v>326805921.31099999</v>
      </c>
      <c r="E231" s="115">
        <v>155020959.51999989</v>
      </c>
      <c r="F231" s="115">
        <v>144041194.54999992</v>
      </c>
      <c r="G231" s="115">
        <v>170499423.11999997</v>
      </c>
      <c r="H231" s="115">
        <v>174120068.01000002</v>
      </c>
      <c r="I231" s="116">
        <v>215230198.59999999</v>
      </c>
      <c r="J231" s="106">
        <v>219716347.93000001</v>
      </c>
      <c r="K231" s="107">
        <v>142800717.73000014</v>
      </c>
      <c r="L231" s="107">
        <v>181221643.42999998</v>
      </c>
      <c r="M231" s="107">
        <v>200241675.67999998</v>
      </c>
      <c r="N231" s="107">
        <v>231732600.47000003</v>
      </c>
      <c r="O231" s="108">
        <v>242109940.82000002</v>
      </c>
      <c r="P231" s="108">
        <v>240618656.85999998</v>
      </c>
      <c r="Q231" s="108">
        <v>172173429.63999999</v>
      </c>
      <c r="R231" s="108">
        <v>153432580.06999999</v>
      </c>
      <c r="S231" s="108">
        <v>162654742.91999999</v>
      </c>
      <c r="T231" s="108">
        <v>156717695.51000002</v>
      </c>
      <c r="U231" s="108">
        <v>153972524.03</v>
      </c>
      <c r="V231" s="108">
        <v>144446313.31</v>
      </c>
      <c r="W231" s="108">
        <v>196658062.92999998</v>
      </c>
      <c r="X231" s="108">
        <v>198314156.83000004</v>
      </c>
      <c r="Y231" s="108">
        <v>467897771.75999963</v>
      </c>
      <c r="Z231" s="108"/>
      <c r="AA231" s="108"/>
      <c r="AB231" s="108"/>
      <c r="AC231" s="109">
        <f t="shared" si="66"/>
        <v>1806267277</v>
      </c>
    </row>
    <row r="232" spans="1:29" ht="11.45" customHeight="1" x14ac:dyDescent="0.25">
      <c r="A232" s="49" t="s">
        <v>11</v>
      </c>
      <c r="B232" s="49" t="s">
        <v>26</v>
      </c>
      <c r="C232" s="114">
        <v>283885202.44</v>
      </c>
      <c r="D232" s="115">
        <v>310477143.20999998</v>
      </c>
      <c r="E232" s="115">
        <v>261054544.31999999</v>
      </c>
      <c r="F232" s="115">
        <v>237990965.26999998</v>
      </c>
      <c r="G232" s="115">
        <v>509191475.58000004</v>
      </c>
      <c r="H232" s="115">
        <v>571665659.10000002</v>
      </c>
      <c r="I232" s="116">
        <v>504510474.38999999</v>
      </c>
      <c r="J232" s="106">
        <v>425045077.30999994</v>
      </c>
      <c r="K232" s="107">
        <v>428517290.16000009</v>
      </c>
      <c r="L232" s="107">
        <v>387065635.31999999</v>
      </c>
      <c r="M232" s="107">
        <v>420755609.3499999</v>
      </c>
      <c r="N232" s="107">
        <v>579744423.61000001</v>
      </c>
      <c r="O232" s="108">
        <v>592511584.14999998</v>
      </c>
      <c r="P232" s="108">
        <v>407618940.89999998</v>
      </c>
      <c r="Q232" s="108">
        <v>413257267.59000003</v>
      </c>
      <c r="R232" s="108">
        <v>435420072.84999996</v>
      </c>
      <c r="S232" s="108">
        <v>270200784.34999996</v>
      </c>
      <c r="T232" s="108">
        <v>342026087.06999999</v>
      </c>
      <c r="U232" s="108">
        <v>248642595.32000002</v>
      </c>
      <c r="V232" s="108">
        <v>343577650.45999998</v>
      </c>
      <c r="W232" s="108">
        <v>354144789.88999999</v>
      </c>
      <c r="X232" s="108">
        <v>483388376.92999995</v>
      </c>
      <c r="Y232" s="108">
        <v>371962430.50169998</v>
      </c>
      <c r="Z232" s="108"/>
      <c r="AA232" s="108"/>
      <c r="AB232" s="108"/>
      <c r="AC232" s="109">
        <f t="shared" si="66"/>
        <v>3262620054.9616995</v>
      </c>
    </row>
    <row r="233" spans="1:29" ht="11.45" customHeight="1" x14ac:dyDescent="0.25">
      <c r="A233" s="50" t="s">
        <v>2</v>
      </c>
      <c r="B233" s="50"/>
      <c r="C233" s="117">
        <v>600448627.602</v>
      </c>
      <c r="D233" s="118">
        <v>685720785.54699993</v>
      </c>
      <c r="E233" s="118">
        <v>469408603.4199999</v>
      </c>
      <c r="F233" s="118">
        <v>463535595.17999989</v>
      </c>
      <c r="G233" s="118">
        <v>775511244.56000006</v>
      </c>
      <c r="H233" s="118">
        <v>812098225.93000007</v>
      </c>
      <c r="I233" s="119">
        <v>790183398.79999995</v>
      </c>
      <c r="J233" s="110">
        <v>707229166.05999994</v>
      </c>
      <c r="K233" s="113">
        <v>633720036.63000023</v>
      </c>
      <c r="L233" s="113">
        <v>646389204.47000003</v>
      </c>
      <c r="M233" s="113">
        <v>697791123.70999992</v>
      </c>
      <c r="N233" s="113">
        <v>890541264.4000001</v>
      </c>
      <c r="O233" s="109">
        <v>916369797.74000001</v>
      </c>
      <c r="P233" s="109">
        <v>722777437.5999999</v>
      </c>
      <c r="Q233" s="109">
        <v>722478837.22000003</v>
      </c>
      <c r="R233" s="109">
        <v>736924946.88999987</v>
      </c>
      <c r="S233" s="109">
        <v>588432100.76999998</v>
      </c>
      <c r="T233" s="109">
        <v>621956617.67000008</v>
      </c>
      <c r="U233" s="109">
        <v>526554209.95000005</v>
      </c>
      <c r="V233" s="109">
        <v>651518470.48000002</v>
      </c>
      <c r="W233" s="109">
        <v>730416196.24999988</v>
      </c>
      <c r="X233" s="109">
        <v>851492164.7299999</v>
      </c>
      <c r="Y233" s="109">
        <v>1019426115.8516996</v>
      </c>
      <c r="Z233" s="109"/>
      <c r="AA233" s="109"/>
      <c r="AB233" s="109"/>
      <c r="AC233" s="109">
        <f t="shared" si="66"/>
        <v>6449199659.8116989</v>
      </c>
    </row>
    <row r="234" spans="1:29" ht="11.45" customHeight="1" x14ac:dyDescent="0.25">
      <c r="A234" s="49" t="s">
        <v>12</v>
      </c>
      <c r="B234" s="49" t="s">
        <v>27</v>
      </c>
      <c r="C234" s="114">
        <v>307615304.75999999</v>
      </c>
      <c r="D234" s="115">
        <v>282765392.13999999</v>
      </c>
      <c r="E234" s="115">
        <v>274456543.67999995</v>
      </c>
      <c r="F234" s="115">
        <v>486303412.67999995</v>
      </c>
      <c r="G234" s="115">
        <v>393911278.79999995</v>
      </c>
      <c r="H234" s="115">
        <v>454861072.58000004</v>
      </c>
      <c r="I234" s="116">
        <v>447585639.35000002</v>
      </c>
      <c r="J234" s="106">
        <v>451064330.45000005</v>
      </c>
      <c r="K234" s="107">
        <v>506495966.255</v>
      </c>
      <c r="L234" s="107">
        <v>427132154.25999999</v>
      </c>
      <c r="M234" s="107">
        <v>498666912.26999998</v>
      </c>
      <c r="N234" s="107">
        <v>539943304.25999999</v>
      </c>
      <c r="O234" s="108">
        <v>569206836.62</v>
      </c>
      <c r="P234" s="108">
        <v>529277014.34799999</v>
      </c>
      <c r="Q234" s="108">
        <v>341428333.42000002</v>
      </c>
      <c r="R234" s="108">
        <v>336187962.08999997</v>
      </c>
      <c r="S234" s="108">
        <v>331017882.44999999</v>
      </c>
      <c r="T234" s="108">
        <v>283851418.05000007</v>
      </c>
      <c r="U234" s="108">
        <v>287224420.94000006</v>
      </c>
      <c r="V234" s="108">
        <v>340613856</v>
      </c>
      <c r="W234" s="108">
        <v>387079208.89999998</v>
      </c>
      <c r="X234" s="108">
        <v>379723172.07999998</v>
      </c>
      <c r="Y234" s="108">
        <v>379093121.61000007</v>
      </c>
      <c r="Z234" s="108"/>
      <c r="AA234" s="108"/>
      <c r="AB234" s="108"/>
      <c r="AC234" s="109">
        <f t="shared" si="66"/>
        <v>3066219375.5400004</v>
      </c>
    </row>
    <row r="235" spans="1:29" ht="11.45" customHeight="1" x14ac:dyDescent="0.25">
      <c r="A235" s="49" t="s">
        <v>13</v>
      </c>
      <c r="B235" s="49" t="s">
        <v>28</v>
      </c>
      <c r="C235" s="114">
        <v>660076951.58999991</v>
      </c>
      <c r="D235" s="115">
        <v>138777669.51000002</v>
      </c>
      <c r="E235" s="115">
        <v>81225881.480000004</v>
      </c>
      <c r="F235" s="115">
        <v>100378513.58000028</v>
      </c>
      <c r="G235" s="115">
        <v>92401040.560000062</v>
      </c>
      <c r="H235" s="115">
        <v>80057326.25999999</v>
      </c>
      <c r="I235" s="116">
        <v>89321175.679999977</v>
      </c>
      <c r="J235" s="106">
        <v>88950088.400000021</v>
      </c>
      <c r="K235" s="107">
        <v>91685856.560000002</v>
      </c>
      <c r="L235" s="107">
        <v>85691341.75999999</v>
      </c>
      <c r="M235" s="107">
        <v>88338636.310000002</v>
      </c>
      <c r="N235" s="107">
        <v>110911807.62000002</v>
      </c>
      <c r="O235" s="108">
        <v>106360874.45</v>
      </c>
      <c r="P235" s="108">
        <v>102314364.89</v>
      </c>
      <c r="Q235" s="108">
        <v>73412112.710000008</v>
      </c>
      <c r="R235" s="108">
        <v>95787028.340000018</v>
      </c>
      <c r="S235" s="108">
        <v>69321816.050000012</v>
      </c>
      <c r="T235" s="108">
        <v>340563039.13999999</v>
      </c>
      <c r="U235" s="108">
        <v>73060816.009999901</v>
      </c>
      <c r="V235" s="108">
        <v>95818198.120000005</v>
      </c>
      <c r="W235" s="108">
        <v>112421129.39000002</v>
      </c>
      <c r="X235" s="108">
        <v>236713541.49000001</v>
      </c>
      <c r="Y235" s="108">
        <v>119075648.45</v>
      </c>
      <c r="Z235" s="108"/>
      <c r="AA235" s="108"/>
      <c r="AB235" s="108"/>
      <c r="AC235" s="109">
        <f t="shared" si="66"/>
        <v>1216173329.7</v>
      </c>
    </row>
    <row r="236" spans="1:29" ht="11.45" customHeight="1" x14ac:dyDescent="0.25">
      <c r="A236" s="49" t="s">
        <v>14</v>
      </c>
      <c r="B236" s="49" t="s">
        <v>29</v>
      </c>
      <c r="C236" s="114">
        <v>33585175.909999996</v>
      </c>
      <c r="D236" s="115">
        <v>25255831.590000007</v>
      </c>
      <c r="E236" s="115">
        <v>56546332.920000002</v>
      </c>
      <c r="F236" s="115">
        <v>92374321.950000003</v>
      </c>
      <c r="G236" s="115">
        <v>10232214.949999999</v>
      </c>
      <c r="H236" s="115">
        <v>17344200.520000003</v>
      </c>
      <c r="I236" s="116">
        <v>40130665.909999996</v>
      </c>
      <c r="J236" s="106">
        <v>51991406.350000001</v>
      </c>
      <c r="K236" s="107">
        <v>22373870.760000005</v>
      </c>
      <c r="L236" s="107">
        <v>12498055.870000001</v>
      </c>
      <c r="M236" s="107">
        <v>12453328.26</v>
      </c>
      <c r="N236" s="107">
        <v>133390688.81</v>
      </c>
      <c r="O236" s="108">
        <v>265871211.70999998</v>
      </c>
      <c r="P236" s="108">
        <v>300890473.78000003</v>
      </c>
      <c r="Q236" s="108">
        <v>28139615.360000003</v>
      </c>
      <c r="R236" s="108">
        <v>30776554.009999998</v>
      </c>
      <c r="S236" s="108">
        <v>73940902.340000331</v>
      </c>
      <c r="T236" s="108">
        <v>11649238.949999999</v>
      </c>
      <c r="U236" s="108">
        <v>203521516.70000026</v>
      </c>
      <c r="V236" s="108">
        <v>16803804.809999995</v>
      </c>
      <c r="W236" s="108">
        <v>17482064.620000001</v>
      </c>
      <c r="X236" s="108">
        <v>24279934.310000002</v>
      </c>
      <c r="Y236" s="108">
        <v>24261147.670000024</v>
      </c>
      <c r="Z236" s="108"/>
      <c r="AA236" s="108"/>
      <c r="AB236" s="108"/>
      <c r="AC236" s="109">
        <f t="shared" si="66"/>
        <v>430854778.77000064</v>
      </c>
    </row>
    <row r="237" spans="1:29" ht="11.45" customHeight="1" x14ac:dyDescent="0.25">
      <c r="A237" s="50" t="s">
        <v>2</v>
      </c>
      <c r="B237" s="50"/>
      <c r="C237" s="110">
        <v>1001277432.2599999</v>
      </c>
      <c r="D237" s="120">
        <v>446798893.24000001</v>
      </c>
      <c r="E237" s="120">
        <v>412228758.07999998</v>
      </c>
      <c r="F237" s="120">
        <v>679056248.21000028</v>
      </c>
      <c r="G237" s="120">
        <v>496544534.31</v>
      </c>
      <c r="H237" s="120">
        <v>552262599.36000001</v>
      </c>
      <c r="I237" s="110">
        <v>577037480.93999994</v>
      </c>
      <c r="J237" s="110">
        <v>592005825.20000005</v>
      </c>
      <c r="K237" s="113">
        <v>620555693.57500005</v>
      </c>
      <c r="L237" s="113">
        <v>525321551.88999999</v>
      </c>
      <c r="M237" s="113">
        <v>599458876.83999991</v>
      </c>
      <c r="N237" s="113">
        <v>784245800.69000006</v>
      </c>
      <c r="O237" s="109">
        <v>941438922.77999997</v>
      </c>
      <c r="P237" s="109">
        <v>932481853.01800013</v>
      </c>
      <c r="Q237" s="109">
        <v>442980061.49000001</v>
      </c>
      <c r="R237" s="109">
        <v>462751544.44</v>
      </c>
      <c r="S237" s="109">
        <v>474280600.84000033</v>
      </c>
      <c r="T237" s="109">
        <v>636063696.1400001</v>
      </c>
      <c r="U237" s="109">
        <v>563806753.65000021</v>
      </c>
      <c r="V237" s="109">
        <v>453235858.93000001</v>
      </c>
      <c r="W237" s="109">
        <v>516982402.90999997</v>
      </c>
      <c r="X237" s="109">
        <v>640716647.87999988</v>
      </c>
      <c r="Y237" s="109">
        <v>522429917.73000008</v>
      </c>
      <c r="Z237" s="109"/>
      <c r="AA237" s="109"/>
      <c r="AB237" s="109"/>
      <c r="AC237" s="109">
        <f t="shared" si="66"/>
        <v>4713247484.0100012</v>
      </c>
    </row>
    <row r="238" spans="1:29" ht="11.45" customHeight="1" x14ac:dyDescent="0.25">
      <c r="A238" s="49" t="s">
        <v>15</v>
      </c>
      <c r="B238" s="49" t="s">
        <v>30</v>
      </c>
      <c r="C238" s="106">
        <v>318978734.82000005</v>
      </c>
      <c r="D238" s="106">
        <v>282629132.36000001</v>
      </c>
      <c r="E238" s="106">
        <v>284129837.82999992</v>
      </c>
      <c r="F238" s="106">
        <v>341668879.10999995</v>
      </c>
      <c r="G238" s="106">
        <v>307107237.92648</v>
      </c>
      <c r="H238" s="106">
        <v>368529530.65000004</v>
      </c>
      <c r="I238" s="106">
        <v>346336878.40999997</v>
      </c>
      <c r="J238" s="106">
        <v>317156682.62</v>
      </c>
      <c r="K238" s="107">
        <v>368089636.90999997</v>
      </c>
      <c r="L238" s="107">
        <v>312398357.89999998</v>
      </c>
      <c r="M238" s="107">
        <v>373112769.49999994</v>
      </c>
      <c r="N238" s="107">
        <v>429257246.30999994</v>
      </c>
      <c r="O238" s="108">
        <v>457140081.08999991</v>
      </c>
      <c r="P238" s="108">
        <v>448501822.27999997</v>
      </c>
      <c r="Q238" s="108">
        <v>393526398.35600001</v>
      </c>
      <c r="R238" s="108">
        <v>407721943.98999995</v>
      </c>
      <c r="S238" s="108">
        <v>340211190.35000002</v>
      </c>
      <c r="T238" s="108">
        <v>341887277.43000001</v>
      </c>
      <c r="U238" s="108">
        <v>336111447.30999994</v>
      </c>
      <c r="V238" s="108">
        <v>342866260.85999995</v>
      </c>
      <c r="W238" s="108">
        <v>399495637.56999993</v>
      </c>
      <c r="X238" s="108">
        <v>383958134.26999998</v>
      </c>
      <c r="Y238" s="108">
        <v>404620877.74999994</v>
      </c>
      <c r="Z238" s="108"/>
      <c r="AA238" s="108"/>
      <c r="AB238" s="108"/>
      <c r="AC238" s="109">
        <f t="shared" si="66"/>
        <v>3350399167.8860002</v>
      </c>
    </row>
    <row r="239" spans="1:29" ht="11.45" customHeight="1" x14ac:dyDescent="0.25">
      <c r="A239" s="49" t="s">
        <v>16</v>
      </c>
      <c r="B239" s="49" t="s">
        <v>31</v>
      </c>
      <c r="C239" s="106">
        <v>79387604.829999998</v>
      </c>
      <c r="D239" s="106">
        <v>190142866.07000005</v>
      </c>
      <c r="E239" s="106">
        <v>43372239.579999991</v>
      </c>
      <c r="F239" s="106">
        <v>55609956.409999996</v>
      </c>
      <c r="G239" s="106">
        <v>26276070.059999976</v>
      </c>
      <c r="H239" s="106">
        <v>48444268.770000041</v>
      </c>
      <c r="I239" s="106">
        <v>33404344.449999996</v>
      </c>
      <c r="J239" s="106">
        <v>37981693.890000001</v>
      </c>
      <c r="K239" s="107">
        <v>37264037.319999993</v>
      </c>
      <c r="L239" s="107">
        <v>25455446.309999999</v>
      </c>
      <c r="M239" s="107">
        <v>31707494.699999999</v>
      </c>
      <c r="N239" s="107">
        <v>41265785.069999993</v>
      </c>
      <c r="O239" s="108">
        <v>107184342.07000001</v>
      </c>
      <c r="P239" s="108">
        <v>105966331.2</v>
      </c>
      <c r="Q239" s="108">
        <v>25057852.740000002</v>
      </c>
      <c r="R239" s="108">
        <v>33938116.689999998</v>
      </c>
      <c r="S239" s="108">
        <v>28485629.580000002</v>
      </c>
      <c r="T239" s="108">
        <v>40347570.04999993</v>
      </c>
      <c r="U239" s="108">
        <v>39620920.390000001</v>
      </c>
      <c r="V239" s="108">
        <v>32958299.609999999</v>
      </c>
      <c r="W239" s="108">
        <v>73807977.569999993</v>
      </c>
      <c r="X239" s="108">
        <v>40473292.179999992</v>
      </c>
      <c r="Y239" s="108">
        <v>37883238.040000409</v>
      </c>
      <c r="Z239" s="108"/>
      <c r="AA239" s="108"/>
      <c r="AB239" s="108"/>
      <c r="AC239" s="109">
        <f t="shared" si="66"/>
        <v>352572896.85000038</v>
      </c>
    </row>
    <row r="240" spans="1:29" ht="11.45" customHeight="1" x14ac:dyDescent="0.25">
      <c r="A240" s="49" t="s">
        <v>17</v>
      </c>
      <c r="B240" s="49" t="s">
        <v>32</v>
      </c>
      <c r="C240" s="106">
        <v>8483283.9400000013</v>
      </c>
      <c r="D240" s="106">
        <v>20166842.569999997</v>
      </c>
      <c r="E240" s="106">
        <v>41947490.840000004</v>
      </c>
      <c r="F240" s="106">
        <v>42715236.120000005</v>
      </c>
      <c r="G240" s="106">
        <v>183706.48</v>
      </c>
      <c r="H240" s="106">
        <v>2983188.54</v>
      </c>
      <c r="I240" s="106">
        <v>3665410.139999995</v>
      </c>
      <c r="J240" s="106">
        <v>8786165.2500000019</v>
      </c>
      <c r="K240" s="107">
        <v>204151.88</v>
      </c>
      <c r="L240" s="107">
        <v>3522248.31</v>
      </c>
      <c r="M240" s="107">
        <v>8980425.3200000003</v>
      </c>
      <c r="N240" s="107">
        <v>8842425.3200000003</v>
      </c>
      <c r="O240" s="108">
        <v>13089252.280000001</v>
      </c>
      <c r="P240" s="108">
        <v>14124415.830000002</v>
      </c>
      <c r="Q240" s="108">
        <v>3674480.82</v>
      </c>
      <c r="R240" s="108">
        <v>3877185.6000000006</v>
      </c>
      <c r="S240" s="108">
        <v>6620185.3799999803</v>
      </c>
      <c r="T240" s="108">
        <v>20377826.34</v>
      </c>
      <c r="U240" s="108">
        <v>9493611.4299999997</v>
      </c>
      <c r="V240" s="108">
        <v>9376451.4000000004</v>
      </c>
      <c r="W240" s="108">
        <v>8348075.5399999991</v>
      </c>
      <c r="X240" s="108">
        <v>13551865.17</v>
      </c>
      <c r="Y240" s="108">
        <v>4905057.379999999</v>
      </c>
      <c r="Z240" s="108"/>
      <c r="AA240" s="108"/>
      <c r="AB240" s="108"/>
      <c r="AC240" s="109">
        <f t="shared" si="66"/>
        <v>80224739.059999973</v>
      </c>
    </row>
    <row r="241" spans="1:29" ht="11.45" customHeight="1" x14ac:dyDescent="0.25">
      <c r="A241" s="50" t="s">
        <v>2</v>
      </c>
      <c r="B241" s="50"/>
      <c r="C241" s="110">
        <v>406849623.59000003</v>
      </c>
      <c r="D241" s="110">
        <v>492938841.00000006</v>
      </c>
      <c r="E241" s="110">
        <v>369449568.24999988</v>
      </c>
      <c r="F241" s="110">
        <v>439994071.63999999</v>
      </c>
      <c r="G241" s="110">
        <v>333567014.46648002</v>
      </c>
      <c r="H241" s="110">
        <v>419956987.9600001</v>
      </c>
      <c r="I241" s="110">
        <v>383406632.99999994</v>
      </c>
      <c r="J241" s="110">
        <v>363924541.75999999</v>
      </c>
      <c r="K241" s="113">
        <v>405557826.10999995</v>
      </c>
      <c r="L241" s="113">
        <v>341376052.51999998</v>
      </c>
      <c r="M241" s="113">
        <v>413800689.51999992</v>
      </c>
      <c r="N241" s="113">
        <v>479365456.69999993</v>
      </c>
      <c r="O241" s="109">
        <v>577413675.43999994</v>
      </c>
      <c r="P241" s="109">
        <v>568592569.31000006</v>
      </c>
      <c r="Q241" s="109">
        <v>422258731.91600001</v>
      </c>
      <c r="R241" s="109">
        <v>445537246.27999997</v>
      </c>
      <c r="S241" s="109">
        <v>375317005.31</v>
      </c>
      <c r="T241" s="109">
        <v>402612673.81999993</v>
      </c>
      <c r="U241" s="109">
        <v>385225979.12999994</v>
      </c>
      <c r="V241" s="109">
        <v>385201011.86999995</v>
      </c>
      <c r="W241" s="109">
        <v>481651690.67999995</v>
      </c>
      <c r="X241" s="109">
        <v>437983291.62</v>
      </c>
      <c r="Y241" s="109">
        <v>447409173.17000031</v>
      </c>
      <c r="Z241" s="109"/>
      <c r="AA241" s="109"/>
      <c r="AB241" s="109"/>
      <c r="AC241" s="109">
        <f t="shared" si="66"/>
        <v>3783196803.7959995</v>
      </c>
    </row>
    <row r="242" spans="1:29" ht="11.45" customHeight="1" x14ac:dyDescent="0.25">
      <c r="A242" s="49" t="s">
        <v>18</v>
      </c>
      <c r="B242" s="49" t="s">
        <v>33</v>
      </c>
      <c r="C242" s="106">
        <v>117656091.73999999</v>
      </c>
      <c r="D242" s="106">
        <v>106936421.13</v>
      </c>
      <c r="E242" s="106">
        <v>111018162.97000001</v>
      </c>
      <c r="F242" s="106">
        <v>150081572.07999998</v>
      </c>
      <c r="G242" s="106">
        <v>128027346.03999999</v>
      </c>
      <c r="H242" s="106">
        <v>127649466.63</v>
      </c>
      <c r="I242" s="106">
        <v>134577313.67999998</v>
      </c>
      <c r="J242" s="106">
        <v>105841290.84</v>
      </c>
      <c r="K242" s="107">
        <v>143482516.12</v>
      </c>
      <c r="L242" s="107">
        <v>122924661.56999999</v>
      </c>
      <c r="M242" s="107">
        <v>142545340.02000001</v>
      </c>
      <c r="N242" s="107">
        <v>171827279.05000001</v>
      </c>
      <c r="O242" s="108">
        <v>176450077.90000001</v>
      </c>
      <c r="P242" s="108">
        <v>176161915.90000004</v>
      </c>
      <c r="Q242" s="108">
        <v>183371651.61000001</v>
      </c>
      <c r="R242" s="108">
        <v>158208977.42000002</v>
      </c>
      <c r="S242" s="108">
        <v>134424402.39000002</v>
      </c>
      <c r="T242" s="108">
        <v>134561769.43000001</v>
      </c>
      <c r="U242" s="108">
        <v>113033733.42</v>
      </c>
      <c r="V242" s="108">
        <v>128546801.84999999</v>
      </c>
      <c r="W242" s="108">
        <v>153015097.75</v>
      </c>
      <c r="X242" s="108">
        <v>150936270.81</v>
      </c>
      <c r="Y242" s="108">
        <v>159340005.10999998</v>
      </c>
      <c r="Z242" s="108"/>
      <c r="AA242" s="108"/>
      <c r="AB242" s="108"/>
      <c r="AC242" s="109">
        <f t="shared" si="66"/>
        <v>1315438709.79</v>
      </c>
    </row>
    <row r="243" spans="1:29" ht="11.45" customHeight="1" x14ac:dyDescent="0.25">
      <c r="A243" s="49" t="s">
        <v>19</v>
      </c>
      <c r="B243" s="49" t="s">
        <v>34</v>
      </c>
      <c r="C243" s="106">
        <v>11916223.23</v>
      </c>
      <c r="D243" s="106">
        <v>17813501.040000003</v>
      </c>
      <c r="E243" s="106">
        <v>14199200.26</v>
      </c>
      <c r="F243" s="106">
        <v>22667872.169999998</v>
      </c>
      <c r="G243" s="106">
        <v>8670706.120000001</v>
      </c>
      <c r="H243" s="106">
        <v>14288470.759999996</v>
      </c>
      <c r="I243" s="106">
        <v>11576945.270000014</v>
      </c>
      <c r="J243" s="106">
        <v>16351627.92</v>
      </c>
      <c r="K243" s="107">
        <v>17453965.670000002</v>
      </c>
      <c r="L243" s="107">
        <v>11859613.609999999</v>
      </c>
      <c r="M243" s="107">
        <v>12330206.690000001</v>
      </c>
      <c r="N243" s="107">
        <v>9015737.5899999999</v>
      </c>
      <c r="O243" s="108">
        <v>9591041.8600000013</v>
      </c>
      <c r="P243" s="108">
        <v>8877383.1699999999</v>
      </c>
      <c r="Q243" s="108">
        <v>22225221.079999998</v>
      </c>
      <c r="R243" s="108">
        <v>17833385.300000001</v>
      </c>
      <c r="S243" s="108">
        <v>19046638.280000001</v>
      </c>
      <c r="T243" s="108">
        <v>16091324.739999987</v>
      </c>
      <c r="U243" s="108">
        <v>12046419.039999999</v>
      </c>
      <c r="V243" s="108">
        <v>13730900.73</v>
      </c>
      <c r="W243" s="108">
        <v>19497554.969999999</v>
      </c>
      <c r="X243" s="108">
        <v>18521319.109999999</v>
      </c>
      <c r="Y243" s="108">
        <v>12616789.32</v>
      </c>
      <c r="Z243" s="108"/>
      <c r="AA243" s="108"/>
      <c r="AB243" s="108"/>
      <c r="AC243" s="109">
        <f t="shared" si="66"/>
        <v>151609552.56999996</v>
      </c>
    </row>
    <row r="244" spans="1:29" ht="11.45" customHeight="1" x14ac:dyDescent="0.25">
      <c r="A244" s="49" t="s">
        <v>20</v>
      </c>
      <c r="B244" s="49" t="s">
        <v>35</v>
      </c>
      <c r="C244" s="106">
        <v>1113800</v>
      </c>
      <c r="D244" s="106">
        <v>5611801</v>
      </c>
      <c r="E244" s="106">
        <v>792100</v>
      </c>
      <c r="F244" s="106">
        <v>806200</v>
      </c>
      <c r="G244" s="106">
        <v>682200</v>
      </c>
      <c r="H244" s="106">
        <v>1382829</v>
      </c>
      <c r="I244" s="106">
        <v>1994305.06</v>
      </c>
      <c r="J244" s="106">
        <v>798000</v>
      </c>
      <c r="K244" s="107">
        <v>938986.2</v>
      </c>
      <c r="L244" s="107">
        <v>1035546.55</v>
      </c>
      <c r="M244" s="107">
        <v>5600</v>
      </c>
      <c r="N244" s="107">
        <v>5600</v>
      </c>
      <c r="O244" s="108">
        <v>5600</v>
      </c>
      <c r="P244" s="108">
        <v>143954.42000000001</v>
      </c>
      <c r="Q244" s="108">
        <v>959323.49</v>
      </c>
      <c r="R244" s="108">
        <v>1105357.8899999999</v>
      </c>
      <c r="S244" s="108">
        <v>1103267.95</v>
      </c>
      <c r="T244" s="108">
        <v>5613872.29</v>
      </c>
      <c r="U244" s="108">
        <v>1512082.36</v>
      </c>
      <c r="V244" s="108">
        <v>1970274.95</v>
      </c>
      <c r="W244" s="108">
        <v>5366481.6900000004</v>
      </c>
      <c r="X244" s="108">
        <v>127508358.94000001</v>
      </c>
      <c r="Y244" s="108">
        <v>5899160.25</v>
      </c>
      <c r="Z244" s="108"/>
      <c r="AA244" s="108"/>
      <c r="AB244" s="108"/>
      <c r="AC244" s="109">
        <f t="shared" si="66"/>
        <v>151038179.81</v>
      </c>
    </row>
    <row r="245" spans="1:29" ht="11.45" customHeight="1" x14ac:dyDescent="0.25">
      <c r="A245" s="50" t="s">
        <v>2</v>
      </c>
      <c r="B245" s="50"/>
      <c r="C245" s="110">
        <v>130686114.97</v>
      </c>
      <c r="D245" s="110">
        <v>130361723.17</v>
      </c>
      <c r="E245" s="110">
        <v>126009463.23000002</v>
      </c>
      <c r="F245" s="110">
        <v>173555644.24999997</v>
      </c>
      <c r="G245" s="110">
        <v>137380252.16</v>
      </c>
      <c r="H245" s="110">
        <v>143320766.38999999</v>
      </c>
      <c r="I245" s="110">
        <v>148148564.00999999</v>
      </c>
      <c r="J245" s="110">
        <v>122990918.76000001</v>
      </c>
      <c r="K245" s="113">
        <v>161875467.99000001</v>
      </c>
      <c r="L245" s="113">
        <v>135819821.73000002</v>
      </c>
      <c r="M245" s="113">
        <v>154881146.71000001</v>
      </c>
      <c r="N245" s="113">
        <v>180848616.64000002</v>
      </c>
      <c r="O245" s="109">
        <v>186046719.76000002</v>
      </c>
      <c r="P245" s="109">
        <v>185183253.49000001</v>
      </c>
      <c r="Q245" s="109">
        <v>206556196.18000001</v>
      </c>
      <c r="R245" s="109">
        <v>177147720.61000001</v>
      </c>
      <c r="S245" s="109">
        <v>154574308.62</v>
      </c>
      <c r="T245" s="109">
        <v>156266966.45999998</v>
      </c>
      <c r="U245" s="109">
        <v>126592234.82000001</v>
      </c>
      <c r="V245" s="109">
        <v>144247977.52999997</v>
      </c>
      <c r="W245" s="109">
        <v>177879134.41</v>
      </c>
      <c r="X245" s="109">
        <v>296965948.86000001</v>
      </c>
      <c r="Y245" s="109">
        <v>177855954.67999998</v>
      </c>
      <c r="Z245" s="109"/>
      <c r="AA245" s="109"/>
      <c r="AB245" s="109"/>
      <c r="AC245" s="109">
        <f t="shared" si="66"/>
        <v>1618086442.1700003</v>
      </c>
    </row>
    <row r="246" spans="1:29" ht="11.45" customHeight="1" x14ac:dyDescent="0.25">
      <c r="A246" s="50" t="s">
        <v>4</v>
      </c>
      <c r="B246" s="50"/>
      <c r="C246" s="110">
        <v>3984168757.5319996</v>
      </c>
      <c r="D246" s="110">
        <v>3714506323.6809998</v>
      </c>
      <c r="E246" s="110">
        <v>3503633791.3299999</v>
      </c>
      <c r="F246" s="110">
        <v>3972559051.5999999</v>
      </c>
      <c r="G246" s="110">
        <v>3896283631.1264801</v>
      </c>
      <c r="H246" s="110">
        <v>3597749777.9400001</v>
      </c>
      <c r="I246" s="110">
        <v>3920880634.8099995</v>
      </c>
      <c r="J246" s="110">
        <v>3806041008.4300003</v>
      </c>
      <c r="K246" s="113">
        <v>3715633664.1600008</v>
      </c>
      <c r="L246" s="113">
        <v>3704407145.48</v>
      </c>
      <c r="M246" s="113">
        <v>3853011123.7799993</v>
      </c>
      <c r="N246" s="113">
        <v>4300669291.7299995</v>
      </c>
      <c r="O246" s="109">
        <v>4586937269.0199995</v>
      </c>
      <c r="P246" s="109">
        <v>4423319033.3979998</v>
      </c>
      <c r="Q246" s="109">
        <v>4018098475.605999</v>
      </c>
      <c r="R246" s="109">
        <v>4044188799.77</v>
      </c>
      <c r="S246" s="109">
        <v>3696450542.6599998</v>
      </c>
      <c r="T246" s="109">
        <v>3447212417.21</v>
      </c>
      <c r="U246" s="109">
        <v>3210867850.8320007</v>
      </c>
      <c r="V246" s="109">
        <v>3522801068.7699995</v>
      </c>
      <c r="W246" s="109">
        <v>4113989541.1599998</v>
      </c>
      <c r="X246" s="109">
        <v>4332835985.9099998</v>
      </c>
      <c r="Y246" s="109">
        <v>3990707958.5517001</v>
      </c>
      <c r="Z246" s="109"/>
      <c r="AA246" s="109"/>
      <c r="AB246" s="109"/>
      <c r="AC246" s="109">
        <f t="shared" si="66"/>
        <v>34377152640.469696</v>
      </c>
    </row>
    <row r="249" spans="1:29" ht="11.45" customHeight="1" x14ac:dyDescent="0.25">
      <c r="A249" s="222" t="s">
        <v>105</v>
      </c>
      <c r="B249" s="222"/>
      <c r="C249" s="72" t="s">
        <v>106</v>
      </c>
      <c r="D249" s="72" t="s">
        <v>106</v>
      </c>
      <c r="E249" s="72" t="s">
        <v>106</v>
      </c>
      <c r="F249" s="72" t="s">
        <v>106</v>
      </c>
      <c r="G249" s="72" t="s">
        <v>106</v>
      </c>
      <c r="H249" s="72" t="s">
        <v>106</v>
      </c>
      <c r="I249" s="72" t="s">
        <v>106</v>
      </c>
      <c r="J249" s="72" t="s">
        <v>106</v>
      </c>
      <c r="K249" s="72" t="s">
        <v>106</v>
      </c>
      <c r="L249" s="72" t="s">
        <v>106</v>
      </c>
      <c r="M249" s="72" t="s">
        <v>106</v>
      </c>
      <c r="N249" s="72" t="s">
        <v>106</v>
      </c>
      <c r="O249" s="72" t="s">
        <v>106</v>
      </c>
      <c r="P249" s="72" t="s">
        <v>106</v>
      </c>
      <c r="Q249" s="72" t="s">
        <v>106</v>
      </c>
      <c r="R249" s="72" t="s">
        <v>106</v>
      </c>
      <c r="S249" s="72" t="s">
        <v>106</v>
      </c>
      <c r="T249" s="72" t="s">
        <v>106</v>
      </c>
      <c r="U249" s="72" t="s">
        <v>106</v>
      </c>
      <c r="V249" s="72" t="s">
        <v>106</v>
      </c>
      <c r="W249" s="72" t="s">
        <v>106</v>
      </c>
      <c r="X249" s="72" t="s">
        <v>106</v>
      </c>
      <c r="Y249" s="72" t="s">
        <v>106</v>
      </c>
      <c r="Z249" s="72" t="s">
        <v>106</v>
      </c>
      <c r="AA249" s="72" t="s">
        <v>106</v>
      </c>
      <c r="AB249" s="72" t="s">
        <v>106</v>
      </c>
      <c r="AC249" s="72" t="s">
        <v>106</v>
      </c>
    </row>
    <row r="250" spans="1:29" ht="11.25" customHeight="1" x14ac:dyDescent="0.25">
      <c r="A250" s="99" t="s">
        <v>37</v>
      </c>
      <c r="B250" s="99" t="s">
        <v>36</v>
      </c>
      <c r="C250" s="75">
        <v>44136</v>
      </c>
      <c r="D250" s="75">
        <v>44166</v>
      </c>
      <c r="E250" s="75">
        <v>44197</v>
      </c>
      <c r="F250" s="75">
        <v>44228</v>
      </c>
      <c r="G250" s="75">
        <v>44256</v>
      </c>
      <c r="H250" s="75">
        <v>44287</v>
      </c>
      <c r="I250" s="75">
        <v>44317</v>
      </c>
      <c r="J250" s="75">
        <v>44348</v>
      </c>
      <c r="K250" s="75">
        <v>44378</v>
      </c>
      <c r="L250" s="75">
        <v>44409</v>
      </c>
      <c r="M250" s="75">
        <v>44440</v>
      </c>
      <c r="N250" s="75">
        <v>44470</v>
      </c>
      <c r="O250" s="75">
        <v>44501</v>
      </c>
      <c r="P250" s="75">
        <v>44531</v>
      </c>
      <c r="Q250" s="75">
        <v>44562</v>
      </c>
      <c r="R250" s="75">
        <v>44593</v>
      </c>
      <c r="S250" s="75">
        <v>44621</v>
      </c>
      <c r="T250" s="75">
        <v>44652</v>
      </c>
      <c r="U250" s="75">
        <v>44682</v>
      </c>
      <c r="V250" s="75">
        <v>44713</v>
      </c>
      <c r="W250" s="75">
        <v>44743</v>
      </c>
      <c r="X250" s="75">
        <v>44774</v>
      </c>
      <c r="Y250" s="75">
        <v>44805</v>
      </c>
      <c r="Z250" s="75">
        <v>44835</v>
      </c>
      <c r="AA250" s="75">
        <v>44866</v>
      </c>
      <c r="AB250" s="75">
        <v>44896</v>
      </c>
      <c r="AC250" s="103">
        <f>AC2</f>
        <v>2022</v>
      </c>
    </row>
    <row r="251" spans="1:29" ht="11.45" customHeight="1" x14ac:dyDescent="0.25">
      <c r="A251" s="49" t="s">
        <v>3</v>
      </c>
      <c r="B251" s="49" t="s">
        <v>3</v>
      </c>
      <c r="C251" s="105">
        <v>243770</v>
      </c>
      <c r="D251" s="105">
        <v>359105</v>
      </c>
      <c r="E251" s="105">
        <v>579465</v>
      </c>
      <c r="F251" s="105">
        <v>559455</v>
      </c>
      <c r="G251" s="105">
        <v>527450</v>
      </c>
      <c r="H251" s="105">
        <v>763850</v>
      </c>
      <c r="I251" s="105">
        <v>689230</v>
      </c>
      <c r="J251" s="105">
        <v>1243784.78</v>
      </c>
      <c r="K251" s="92">
        <v>1306792</v>
      </c>
      <c r="L251" s="92">
        <v>966818.1</v>
      </c>
      <c r="M251" s="92">
        <v>837860</v>
      </c>
      <c r="N251" s="92">
        <v>37986433.030000001</v>
      </c>
      <c r="O251" s="93">
        <v>625441</v>
      </c>
      <c r="P251" s="93"/>
      <c r="Q251" s="93"/>
      <c r="R251" s="93"/>
      <c r="S251" s="93">
        <v>8500</v>
      </c>
      <c r="T251" s="93">
        <v>5400</v>
      </c>
      <c r="U251" s="93">
        <v>2950</v>
      </c>
      <c r="V251" s="93">
        <v>19300</v>
      </c>
      <c r="W251" s="93">
        <v>35150</v>
      </c>
      <c r="X251" s="93">
        <v>77050</v>
      </c>
      <c r="Y251" s="93">
        <v>57400</v>
      </c>
      <c r="Z251" s="93"/>
      <c r="AA251" s="93"/>
      <c r="AB251" s="93"/>
      <c r="AC251" s="91">
        <f t="shared" ref="AC251:AC273" si="67">IF(AC$2=2020,SUM(C251:D251),IF(AC$2=2021,SUM(E251:P251), IF(AC$2=2022,SUM(Q251:AB251))))</f>
        <v>205750</v>
      </c>
    </row>
    <row r="252" spans="1:29" ht="11.45" customHeight="1" x14ac:dyDescent="0.25">
      <c r="A252" s="50" t="s">
        <v>2</v>
      </c>
      <c r="B252" s="50"/>
      <c r="C252" s="94">
        <f>C251</f>
        <v>243770</v>
      </c>
      <c r="D252" s="94">
        <f t="shared" ref="D252:Y252" si="68">D251</f>
        <v>359105</v>
      </c>
      <c r="E252" s="94">
        <f t="shared" si="68"/>
        <v>579465</v>
      </c>
      <c r="F252" s="94">
        <f t="shared" si="68"/>
        <v>559455</v>
      </c>
      <c r="G252" s="94">
        <f t="shared" si="68"/>
        <v>527450</v>
      </c>
      <c r="H252" s="94">
        <f t="shared" si="68"/>
        <v>763850</v>
      </c>
      <c r="I252" s="94">
        <f t="shared" si="68"/>
        <v>689230</v>
      </c>
      <c r="J252" s="94">
        <f t="shared" si="68"/>
        <v>1243784.78</v>
      </c>
      <c r="K252" s="94">
        <f t="shared" si="68"/>
        <v>1306792</v>
      </c>
      <c r="L252" s="94">
        <f t="shared" si="68"/>
        <v>966818.1</v>
      </c>
      <c r="M252" s="94">
        <f t="shared" si="68"/>
        <v>837860</v>
      </c>
      <c r="N252" s="94">
        <f t="shared" si="68"/>
        <v>37986433.030000001</v>
      </c>
      <c r="O252" s="95">
        <f t="shared" si="68"/>
        <v>625441</v>
      </c>
      <c r="P252" s="95">
        <f t="shared" si="68"/>
        <v>0</v>
      </c>
      <c r="Q252" s="95">
        <f t="shared" si="68"/>
        <v>0</v>
      </c>
      <c r="R252" s="95">
        <f t="shared" si="68"/>
        <v>0</v>
      </c>
      <c r="S252" s="95">
        <f t="shared" si="68"/>
        <v>8500</v>
      </c>
      <c r="T252" s="95">
        <f t="shared" si="68"/>
        <v>5400</v>
      </c>
      <c r="U252" s="95">
        <f t="shared" si="68"/>
        <v>2950</v>
      </c>
      <c r="V252" s="95">
        <f t="shared" si="68"/>
        <v>19300</v>
      </c>
      <c r="W252" s="95">
        <f t="shared" si="68"/>
        <v>35150</v>
      </c>
      <c r="X252" s="95">
        <f t="shared" si="68"/>
        <v>77050</v>
      </c>
      <c r="Y252" s="95">
        <f t="shared" si="68"/>
        <v>57400</v>
      </c>
      <c r="Z252" s="95"/>
      <c r="AA252" s="95"/>
      <c r="AB252" s="95"/>
      <c r="AC252" s="91">
        <f t="shared" si="67"/>
        <v>205750</v>
      </c>
    </row>
    <row r="253" spans="1:29" ht="11.45" customHeight="1" x14ac:dyDescent="0.25">
      <c r="A253" s="49" t="s">
        <v>6</v>
      </c>
      <c r="B253" s="49" t="s">
        <v>21</v>
      </c>
      <c r="C253" s="105">
        <v>235410786.96000001</v>
      </c>
      <c r="D253" s="105">
        <v>329808624</v>
      </c>
      <c r="E253" s="105">
        <v>265419491.12000006</v>
      </c>
      <c r="F253" s="105">
        <v>327464423.94999999</v>
      </c>
      <c r="G253" s="105">
        <v>317365673.66999996</v>
      </c>
      <c r="H253" s="105">
        <v>357006754.53999984</v>
      </c>
      <c r="I253" s="105">
        <v>113159921.45999999</v>
      </c>
      <c r="J253" s="105">
        <v>195392918.93000001</v>
      </c>
      <c r="K253" s="92">
        <v>220229736.99000001</v>
      </c>
      <c r="L253" s="92">
        <v>195238620.40000001</v>
      </c>
      <c r="M253" s="92">
        <v>346046526.98000002</v>
      </c>
      <c r="N253" s="92">
        <v>321119629.07999992</v>
      </c>
      <c r="O253" s="93">
        <v>405928612.83000016</v>
      </c>
      <c r="P253" s="93">
        <v>567384214.59000015</v>
      </c>
      <c r="Q253" s="93">
        <v>563690857.17999971</v>
      </c>
      <c r="R253" s="93">
        <v>688319685.67999995</v>
      </c>
      <c r="S253" s="93">
        <v>558745485.32000005</v>
      </c>
      <c r="T253" s="93">
        <v>543228410.26999998</v>
      </c>
      <c r="U253" s="93">
        <v>516404204.42999953</v>
      </c>
      <c r="V253" s="93">
        <v>720170910.1500001</v>
      </c>
      <c r="W253" s="93">
        <v>786287345.70000017</v>
      </c>
      <c r="X253" s="93">
        <v>825102452</v>
      </c>
      <c r="Y253" s="93">
        <v>809629975</v>
      </c>
      <c r="Z253" s="93"/>
      <c r="AA253" s="93"/>
      <c r="AB253" s="93"/>
      <c r="AC253" s="91">
        <f t="shared" si="67"/>
        <v>6011579325.7299995</v>
      </c>
    </row>
    <row r="254" spans="1:29" ht="11.45" customHeight="1" x14ac:dyDescent="0.25">
      <c r="A254" s="49" t="s">
        <v>7</v>
      </c>
      <c r="B254" s="49" t="s">
        <v>22</v>
      </c>
      <c r="C254" s="105">
        <v>289210462.6700002</v>
      </c>
      <c r="D254" s="105">
        <v>268418553</v>
      </c>
      <c r="E254" s="105">
        <v>281418444.71000004</v>
      </c>
      <c r="F254" s="105">
        <v>305140220.96999985</v>
      </c>
      <c r="G254" s="105">
        <v>310390907.04000014</v>
      </c>
      <c r="H254" s="105">
        <v>307128231.19999993</v>
      </c>
      <c r="I254" s="105">
        <v>211464789.94999993</v>
      </c>
      <c r="J254" s="105">
        <v>280484207.64999992</v>
      </c>
      <c r="K254" s="92">
        <v>239262137.33000001</v>
      </c>
      <c r="L254" s="92">
        <v>543032731.06000006</v>
      </c>
      <c r="M254" s="92">
        <v>416178895</v>
      </c>
      <c r="N254" s="92">
        <v>509969091.14000005</v>
      </c>
      <c r="O254" s="93">
        <v>416197924.91000003</v>
      </c>
      <c r="P254" s="93">
        <v>409540730.3499999</v>
      </c>
      <c r="Q254" s="93">
        <v>416990405.61000025</v>
      </c>
      <c r="R254" s="93">
        <v>497445311.81000018</v>
      </c>
      <c r="S254" s="93">
        <v>453164860.95000011</v>
      </c>
      <c r="T254" s="93">
        <v>450436342.37999994</v>
      </c>
      <c r="U254" s="93">
        <v>519829333.21000016</v>
      </c>
      <c r="V254" s="93">
        <v>546813725.5800004</v>
      </c>
      <c r="W254" s="93">
        <v>658341941.87</v>
      </c>
      <c r="X254" s="93">
        <v>627179509</v>
      </c>
      <c r="Y254" s="93">
        <v>667668160</v>
      </c>
      <c r="Z254" s="93"/>
      <c r="AA254" s="93"/>
      <c r="AB254" s="93"/>
      <c r="AC254" s="91">
        <f t="shared" si="67"/>
        <v>4837869590.4100008</v>
      </c>
    </row>
    <row r="255" spans="1:29" ht="11.45" customHeight="1" x14ac:dyDescent="0.25">
      <c r="A255" s="49" t="s">
        <v>8</v>
      </c>
      <c r="B255" s="49" t="s">
        <v>23</v>
      </c>
      <c r="C255" s="105">
        <v>813863801.83000004</v>
      </c>
      <c r="D255" s="105">
        <v>462819240</v>
      </c>
      <c r="E255" s="105">
        <v>759483104.46000004</v>
      </c>
      <c r="F255" s="105">
        <v>858451935.16999936</v>
      </c>
      <c r="G255" s="105">
        <v>900849302.30999982</v>
      </c>
      <c r="H255" s="105">
        <v>843694310.39999986</v>
      </c>
      <c r="I255" s="105">
        <v>680389274.45000029</v>
      </c>
      <c r="J255" s="105">
        <v>493051301.1099999</v>
      </c>
      <c r="K255" s="92">
        <v>971050253.02999997</v>
      </c>
      <c r="L255" s="92">
        <v>381533422.81000006</v>
      </c>
      <c r="M255" s="92">
        <v>603172303.29999995</v>
      </c>
      <c r="N255" s="92">
        <v>708084848.42000008</v>
      </c>
      <c r="O255" s="93">
        <v>626676145.64999998</v>
      </c>
      <c r="P255" s="93">
        <v>535331959.22999996</v>
      </c>
      <c r="Q255" s="93">
        <v>783949529.74999976</v>
      </c>
      <c r="R255" s="93">
        <v>683599809.90000021</v>
      </c>
      <c r="S255" s="93">
        <v>750608910.20999992</v>
      </c>
      <c r="T255" s="93">
        <v>534857651.89999992</v>
      </c>
      <c r="U255" s="93">
        <v>781927038.43000007</v>
      </c>
      <c r="V255" s="93">
        <v>833625608.61000001</v>
      </c>
      <c r="W255" s="93">
        <v>979229401.52000034</v>
      </c>
      <c r="X255" s="93">
        <v>768644898</v>
      </c>
      <c r="Y255" s="93">
        <v>786205268</v>
      </c>
      <c r="Z255" s="93"/>
      <c r="AA255" s="93"/>
      <c r="AB255" s="93"/>
      <c r="AC255" s="91">
        <f t="shared" si="67"/>
        <v>6902648116.3200006</v>
      </c>
    </row>
    <row r="256" spans="1:29" ht="11.45" customHeight="1" x14ac:dyDescent="0.25">
      <c r="A256" s="50" t="s">
        <v>2</v>
      </c>
      <c r="B256" s="50"/>
      <c r="C256" s="94">
        <f t="shared" ref="C256:Y256" si="69">SUM(C253:C255)</f>
        <v>1338485051.4600003</v>
      </c>
      <c r="D256" s="94">
        <f t="shared" si="69"/>
        <v>1061046417</v>
      </c>
      <c r="E256" s="94">
        <f t="shared" si="69"/>
        <v>1306321040.2900002</v>
      </c>
      <c r="F256" s="94">
        <f t="shared" si="69"/>
        <v>1491056580.0899992</v>
      </c>
      <c r="G256" s="94">
        <f t="shared" si="69"/>
        <v>1528605883.02</v>
      </c>
      <c r="H256" s="94">
        <f t="shared" si="69"/>
        <v>1507829296.1399996</v>
      </c>
      <c r="I256" s="94">
        <f t="shared" si="69"/>
        <v>1005013985.8600001</v>
      </c>
      <c r="J256" s="94">
        <f t="shared" si="69"/>
        <v>968928427.68999982</v>
      </c>
      <c r="K256" s="96">
        <f t="shared" si="69"/>
        <v>1430542127.3499999</v>
      </c>
      <c r="L256" s="96">
        <f t="shared" si="69"/>
        <v>1119804774.27</v>
      </c>
      <c r="M256" s="96">
        <f t="shared" si="69"/>
        <v>1365397725.28</v>
      </c>
      <c r="N256" s="96">
        <f t="shared" si="69"/>
        <v>1539173568.6400001</v>
      </c>
      <c r="O256" s="91">
        <f t="shared" si="69"/>
        <v>1448802683.3900003</v>
      </c>
      <c r="P256" s="91">
        <f t="shared" si="69"/>
        <v>1512256904.1700001</v>
      </c>
      <c r="Q256" s="91">
        <f t="shared" si="69"/>
        <v>1764630792.5399997</v>
      </c>
      <c r="R256" s="91">
        <f t="shared" si="69"/>
        <v>1869364807.3900003</v>
      </c>
      <c r="S256" s="91">
        <f t="shared" si="69"/>
        <v>1762519256.48</v>
      </c>
      <c r="T256" s="91">
        <f t="shared" si="69"/>
        <v>1528522404.5499997</v>
      </c>
      <c r="U256" s="91">
        <f t="shared" si="69"/>
        <v>1818160576.0699997</v>
      </c>
      <c r="V256" s="91">
        <f t="shared" si="69"/>
        <v>2100610244.3400006</v>
      </c>
      <c r="W256" s="91">
        <f t="shared" si="69"/>
        <v>2423858689.0900006</v>
      </c>
      <c r="X256" s="91">
        <f t="shared" si="69"/>
        <v>2220926859</v>
      </c>
      <c r="Y256" s="91">
        <f t="shared" si="69"/>
        <v>2263503403</v>
      </c>
      <c r="Z256" s="91"/>
      <c r="AA256" s="91"/>
      <c r="AB256" s="91"/>
      <c r="AC256" s="91">
        <f t="shared" si="67"/>
        <v>17752097032.459999</v>
      </c>
    </row>
    <row r="257" spans="1:29" ht="11.45" customHeight="1" x14ac:dyDescent="0.25">
      <c r="A257" s="49" t="s">
        <v>9</v>
      </c>
      <c r="B257" s="49" t="s">
        <v>24</v>
      </c>
      <c r="C257" s="105">
        <v>611879748.5600003</v>
      </c>
      <c r="D257" s="105">
        <v>530268884</v>
      </c>
      <c r="E257" s="105">
        <v>556330656.60000014</v>
      </c>
      <c r="F257" s="105">
        <v>710290928.93000007</v>
      </c>
      <c r="G257" s="105">
        <v>668047440.11999989</v>
      </c>
      <c r="H257" s="105">
        <v>648180283.56000018</v>
      </c>
      <c r="I257" s="105">
        <v>448409647.2100001</v>
      </c>
      <c r="J257" s="105">
        <v>622446656.40000021</v>
      </c>
      <c r="K257" s="92">
        <v>686091804.71000004</v>
      </c>
      <c r="L257" s="92">
        <v>630613012.10999978</v>
      </c>
      <c r="M257" s="92">
        <v>597090545.96000004</v>
      </c>
      <c r="N257" s="92">
        <v>548920729.28999996</v>
      </c>
      <c r="O257" s="93">
        <v>607324918.3599999</v>
      </c>
      <c r="P257" s="93">
        <v>565702290.8900001</v>
      </c>
      <c r="Q257" s="93">
        <v>566617763.90000021</v>
      </c>
      <c r="R257" s="93">
        <v>577747421.12999964</v>
      </c>
      <c r="S257" s="93">
        <v>522093841.45999986</v>
      </c>
      <c r="T257" s="93">
        <v>516445497.49999988</v>
      </c>
      <c r="U257" s="93">
        <v>550187003.51999998</v>
      </c>
      <c r="V257" s="93">
        <v>482654764.80000001</v>
      </c>
      <c r="W257" s="93">
        <v>452170936.40000021</v>
      </c>
      <c r="X257" s="93">
        <v>465608797</v>
      </c>
      <c r="Y257" s="93">
        <v>467149129</v>
      </c>
      <c r="Z257" s="93"/>
      <c r="AA257" s="93"/>
      <c r="AB257" s="93"/>
      <c r="AC257" s="91">
        <f t="shared" si="67"/>
        <v>4600675154.7099991</v>
      </c>
    </row>
    <row r="258" spans="1:29" ht="11.45" customHeight="1" x14ac:dyDescent="0.25">
      <c r="A258" s="49" t="s">
        <v>10</v>
      </c>
      <c r="B258" s="49" t="s">
        <v>25</v>
      </c>
      <c r="C258" s="105">
        <v>185446470.45999998</v>
      </c>
      <c r="D258" s="105">
        <v>246701037.54000002</v>
      </c>
      <c r="E258" s="105">
        <v>219436582.64000008</v>
      </c>
      <c r="F258" s="105">
        <v>233422402.14999995</v>
      </c>
      <c r="G258" s="105">
        <v>242349062.19</v>
      </c>
      <c r="H258" s="105">
        <v>216922179.80000004</v>
      </c>
      <c r="I258" s="105">
        <v>241825846.12000009</v>
      </c>
      <c r="J258" s="105">
        <v>274271215.32999992</v>
      </c>
      <c r="K258" s="92">
        <v>289119612.25999999</v>
      </c>
      <c r="L258" s="92">
        <v>355098299.26999998</v>
      </c>
      <c r="M258" s="92">
        <v>241012014.28</v>
      </c>
      <c r="N258" s="92">
        <v>301119431.92999983</v>
      </c>
      <c r="O258" s="93">
        <v>269851199.36999989</v>
      </c>
      <c r="P258" s="93">
        <v>215872289.22999999</v>
      </c>
      <c r="Q258" s="93">
        <v>236333413.62</v>
      </c>
      <c r="R258" s="93">
        <v>268438602.89999998</v>
      </c>
      <c r="S258" s="93">
        <v>252963392.55000001</v>
      </c>
      <c r="T258" s="93">
        <v>268972487.19999999</v>
      </c>
      <c r="U258" s="93">
        <v>194116518.47000003</v>
      </c>
      <c r="V258" s="93">
        <v>143277318.18000004</v>
      </c>
      <c r="W258" s="93">
        <v>163398304.57999992</v>
      </c>
      <c r="X258" s="93">
        <v>165462727</v>
      </c>
      <c r="Y258" s="93">
        <v>167021366</v>
      </c>
      <c r="Z258" s="93"/>
      <c r="AA258" s="93"/>
      <c r="AB258" s="93"/>
      <c r="AC258" s="91">
        <f t="shared" si="67"/>
        <v>1859984130.5</v>
      </c>
    </row>
    <row r="259" spans="1:29" ht="11.45" customHeight="1" x14ac:dyDescent="0.25">
      <c r="A259" s="49" t="s">
        <v>11</v>
      </c>
      <c r="B259" s="49" t="s">
        <v>26</v>
      </c>
      <c r="C259" s="105">
        <v>34062734.079999991</v>
      </c>
      <c r="D259" s="105">
        <v>41078065</v>
      </c>
      <c r="E259" s="105">
        <v>31561829.999999996</v>
      </c>
      <c r="F259" s="105">
        <v>64473866.730000004</v>
      </c>
      <c r="G259" s="105">
        <v>33764622.780000001</v>
      </c>
      <c r="H259" s="105">
        <v>35190572.329999991</v>
      </c>
      <c r="I259" s="105">
        <v>182524778.90000004</v>
      </c>
      <c r="J259" s="105">
        <v>108966635.08999997</v>
      </c>
      <c r="K259" s="92">
        <v>97374781.650000006</v>
      </c>
      <c r="L259" s="92">
        <v>130877824.20000002</v>
      </c>
      <c r="M259" s="92">
        <v>73387345.569999993</v>
      </c>
      <c r="N259" s="92">
        <v>72733258.120000005</v>
      </c>
      <c r="O259" s="93">
        <v>106823827.38999999</v>
      </c>
      <c r="P259" s="93">
        <v>99974171.219999999</v>
      </c>
      <c r="Q259" s="93">
        <v>87346592.769999996</v>
      </c>
      <c r="R259" s="93">
        <v>84604783.599999979</v>
      </c>
      <c r="S259" s="93">
        <v>81076293.449999988</v>
      </c>
      <c r="T259" s="93">
        <v>63834786.319999985</v>
      </c>
      <c r="U259" s="93">
        <v>42791899.770000003</v>
      </c>
      <c r="V259" s="93">
        <v>42546238.970000006</v>
      </c>
      <c r="W259" s="93">
        <v>41336589.450000003</v>
      </c>
      <c r="X259" s="93">
        <v>33413581</v>
      </c>
      <c r="Y259" s="93">
        <v>38975366</v>
      </c>
      <c r="Z259" s="93"/>
      <c r="AA259" s="93"/>
      <c r="AB259" s="93"/>
      <c r="AC259" s="91">
        <f t="shared" si="67"/>
        <v>515926131.32999992</v>
      </c>
    </row>
    <row r="260" spans="1:29" ht="11.45" customHeight="1" x14ac:dyDescent="0.25">
      <c r="A260" s="50" t="s">
        <v>2</v>
      </c>
      <c r="B260" s="50"/>
      <c r="C260" s="94">
        <f t="shared" ref="C260:Y260" si="70">SUM(C257:C259)</f>
        <v>831388953.10000026</v>
      </c>
      <c r="D260" s="94">
        <f t="shared" si="70"/>
        <v>818047986.53999996</v>
      </c>
      <c r="E260" s="94">
        <f t="shared" si="70"/>
        <v>807329069.24000025</v>
      </c>
      <c r="F260" s="94">
        <f t="shared" si="70"/>
        <v>1008187197.8100001</v>
      </c>
      <c r="G260" s="94">
        <f t="shared" si="70"/>
        <v>944161125.08999991</v>
      </c>
      <c r="H260" s="94">
        <f t="shared" si="70"/>
        <v>900293035.6900003</v>
      </c>
      <c r="I260" s="94">
        <f t="shared" si="70"/>
        <v>872760272.23000026</v>
      </c>
      <c r="J260" s="94">
        <f t="shared" si="70"/>
        <v>1005684506.8200002</v>
      </c>
      <c r="K260" s="96">
        <f t="shared" si="70"/>
        <v>1072586198.62</v>
      </c>
      <c r="L260" s="96">
        <f t="shared" si="70"/>
        <v>1116589135.5799997</v>
      </c>
      <c r="M260" s="96">
        <f t="shared" si="70"/>
        <v>911489905.80999994</v>
      </c>
      <c r="N260" s="96">
        <f t="shared" si="70"/>
        <v>922773419.33999979</v>
      </c>
      <c r="O260" s="91">
        <f t="shared" si="70"/>
        <v>983999945.11999977</v>
      </c>
      <c r="P260" s="91">
        <f t="shared" si="70"/>
        <v>881548751.34000015</v>
      </c>
      <c r="Q260" s="91">
        <f t="shared" si="70"/>
        <v>890297770.2900002</v>
      </c>
      <c r="R260" s="91">
        <f t="shared" si="70"/>
        <v>930790807.62999964</v>
      </c>
      <c r="S260" s="91">
        <f t="shared" si="70"/>
        <v>856133527.4599998</v>
      </c>
      <c r="T260" s="91">
        <f t="shared" si="70"/>
        <v>849252771.01999974</v>
      </c>
      <c r="U260" s="91">
        <f t="shared" si="70"/>
        <v>787095421.75999999</v>
      </c>
      <c r="V260" s="91">
        <f t="shared" si="70"/>
        <v>668478321.95000005</v>
      </c>
      <c r="W260" s="91">
        <f t="shared" si="70"/>
        <v>656905830.43000019</v>
      </c>
      <c r="X260" s="91">
        <f t="shared" si="70"/>
        <v>664485105</v>
      </c>
      <c r="Y260" s="91">
        <f t="shared" si="70"/>
        <v>673145861</v>
      </c>
      <c r="Z260" s="91"/>
      <c r="AA260" s="91"/>
      <c r="AB260" s="91"/>
      <c r="AC260" s="91">
        <f t="shared" si="67"/>
        <v>6976585416.54</v>
      </c>
    </row>
    <row r="261" spans="1:29" ht="11.45" customHeight="1" x14ac:dyDescent="0.25">
      <c r="A261" s="49" t="s">
        <v>12</v>
      </c>
      <c r="B261" s="49" t="s">
        <v>27</v>
      </c>
      <c r="C261" s="105">
        <v>336926419.93999904</v>
      </c>
      <c r="D261" s="105">
        <v>226379790.45999953</v>
      </c>
      <c r="E261" s="105">
        <v>360619711.45999998</v>
      </c>
      <c r="F261" s="105">
        <v>404255730.75000006</v>
      </c>
      <c r="G261" s="105">
        <v>426784413.48000002</v>
      </c>
      <c r="H261" s="105">
        <v>405842245.01999992</v>
      </c>
      <c r="I261" s="105">
        <v>515707976.03999996</v>
      </c>
      <c r="J261" s="105">
        <v>449787490.12999964</v>
      </c>
      <c r="K261" s="92">
        <v>399582169.61000001</v>
      </c>
      <c r="L261" s="92">
        <v>300779575.52999991</v>
      </c>
      <c r="M261" s="92">
        <v>368484768</v>
      </c>
      <c r="N261" s="92">
        <v>288825322.67999989</v>
      </c>
      <c r="O261" s="93">
        <v>356791693.47000003</v>
      </c>
      <c r="P261" s="93">
        <v>565702290.8900001</v>
      </c>
      <c r="Q261" s="93">
        <v>640921363.92999947</v>
      </c>
      <c r="R261" s="93">
        <v>663292721.74999988</v>
      </c>
      <c r="S261" s="93">
        <v>555101930.66999984</v>
      </c>
      <c r="T261" s="93">
        <v>577289831.69999993</v>
      </c>
      <c r="U261" s="93">
        <v>565985729.53000021</v>
      </c>
      <c r="V261" s="93">
        <v>671770195.42999983</v>
      </c>
      <c r="W261" s="93">
        <v>820317803.43999994</v>
      </c>
      <c r="X261" s="93">
        <v>991130275</v>
      </c>
      <c r="Y261" s="93">
        <v>903236016</v>
      </c>
      <c r="Z261" s="93"/>
      <c r="AA261" s="93"/>
      <c r="AB261" s="93"/>
      <c r="AC261" s="91">
        <f t="shared" si="67"/>
        <v>6389045867.4499989</v>
      </c>
    </row>
    <row r="262" spans="1:29" ht="11.45" customHeight="1" x14ac:dyDescent="0.25">
      <c r="A262" s="49" t="s">
        <v>13</v>
      </c>
      <c r="B262" s="49" t="s">
        <v>28</v>
      </c>
      <c r="C262" s="105">
        <v>85224245.219999999</v>
      </c>
      <c r="D262" s="105">
        <v>75180764.650000006</v>
      </c>
      <c r="E262" s="105">
        <v>96627117.520000011</v>
      </c>
      <c r="F262" s="105">
        <v>76216036.320000008</v>
      </c>
      <c r="G262" s="105">
        <v>91443451.479999974</v>
      </c>
      <c r="H262" s="105">
        <v>70987255.090000018</v>
      </c>
      <c r="I262" s="105">
        <v>164874493.04999995</v>
      </c>
      <c r="J262" s="105">
        <v>70323464.330000013</v>
      </c>
      <c r="K262" s="92">
        <v>57979233.810000002</v>
      </c>
      <c r="L262" s="92">
        <v>67896133.070000008</v>
      </c>
      <c r="M262" s="92">
        <v>66453308.200000003</v>
      </c>
      <c r="N262" s="92">
        <v>99207646.109999999</v>
      </c>
      <c r="O262" s="93">
        <v>76661299.349999994</v>
      </c>
      <c r="P262" s="93">
        <v>78898379.87000002</v>
      </c>
      <c r="Q262" s="93">
        <v>79860945.910000011</v>
      </c>
      <c r="R262" s="93">
        <v>106068858.58000001</v>
      </c>
      <c r="S262" s="93">
        <v>98768973.64000003</v>
      </c>
      <c r="T262" s="93">
        <v>91389710.090000018</v>
      </c>
      <c r="U262" s="93">
        <v>64795874.029999994</v>
      </c>
      <c r="V262" s="93">
        <v>66812115.490000024</v>
      </c>
      <c r="W262" s="93">
        <v>90647449.579999983</v>
      </c>
      <c r="X262" s="93">
        <v>94561990</v>
      </c>
      <c r="Y262" s="93">
        <v>83524726</v>
      </c>
      <c r="Z262" s="93"/>
      <c r="AA262" s="93"/>
      <c r="AB262" s="93"/>
      <c r="AC262" s="91">
        <f t="shared" si="67"/>
        <v>776430643.32000005</v>
      </c>
    </row>
    <row r="263" spans="1:29" ht="11.45" customHeight="1" x14ac:dyDescent="0.25">
      <c r="A263" s="49" t="s">
        <v>14</v>
      </c>
      <c r="B263" s="49" t="s">
        <v>29</v>
      </c>
      <c r="C263" s="105">
        <v>7844728.8399999989</v>
      </c>
      <c r="D263" s="105">
        <v>5997779</v>
      </c>
      <c r="E263" s="105">
        <v>22170392.190000001</v>
      </c>
      <c r="F263" s="105">
        <v>8575386.1799999997</v>
      </c>
      <c r="G263" s="105">
        <v>27591187.41</v>
      </c>
      <c r="H263" s="105">
        <v>21204350.09</v>
      </c>
      <c r="I263" s="105">
        <v>86086350.730000004</v>
      </c>
      <c r="J263" s="105">
        <v>27264714.310000002</v>
      </c>
      <c r="K263" s="92">
        <v>23288357.190000001</v>
      </c>
      <c r="L263" s="92">
        <v>17127430.91</v>
      </c>
      <c r="M263" s="92">
        <v>30458462.239999998</v>
      </c>
      <c r="N263" s="92">
        <v>34326691.980000004</v>
      </c>
      <c r="O263" s="93">
        <v>30526760.889999997</v>
      </c>
      <c r="P263" s="93">
        <v>23773717.430000007</v>
      </c>
      <c r="Q263" s="93">
        <v>37600277.829999998</v>
      </c>
      <c r="R263" s="93">
        <v>35863792.920000002</v>
      </c>
      <c r="S263" s="93">
        <v>23378210.859999999</v>
      </c>
      <c r="T263" s="93">
        <v>18024415.350000001</v>
      </c>
      <c r="U263" s="93">
        <v>21507086.789999999</v>
      </c>
      <c r="V263" s="93">
        <v>3616594.01</v>
      </c>
      <c r="W263" s="93">
        <v>11988366.209999999</v>
      </c>
      <c r="X263" s="93">
        <v>7941328</v>
      </c>
      <c r="Y263" s="93">
        <v>945672</v>
      </c>
      <c r="Z263" s="93"/>
      <c r="AA263" s="93"/>
      <c r="AB263" s="93"/>
      <c r="AC263" s="91">
        <f t="shared" si="67"/>
        <v>160865743.97</v>
      </c>
    </row>
    <row r="264" spans="1:29" ht="11.45" customHeight="1" x14ac:dyDescent="0.25">
      <c r="A264" s="50" t="s">
        <v>2</v>
      </c>
      <c r="B264" s="50"/>
      <c r="C264" s="94">
        <f t="shared" ref="C264:Y264" si="71">SUM(C261:C263)</f>
        <v>429995393.99999899</v>
      </c>
      <c r="D264" s="94">
        <f t="shared" si="71"/>
        <v>307558334.10999954</v>
      </c>
      <c r="E264" s="94">
        <f t="shared" si="71"/>
        <v>479417221.17000002</v>
      </c>
      <c r="F264" s="94">
        <f t="shared" si="71"/>
        <v>489047153.25000006</v>
      </c>
      <c r="G264" s="94">
        <f t="shared" si="71"/>
        <v>545819052.37</v>
      </c>
      <c r="H264" s="94">
        <f t="shared" si="71"/>
        <v>498033850.19999993</v>
      </c>
      <c r="I264" s="94">
        <f t="shared" si="71"/>
        <v>766668819.81999993</v>
      </c>
      <c r="J264" s="94">
        <f t="shared" si="71"/>
        <v>547375668.76999974</v>
      </c>
      <c r="K264" s="96">
        <f t="shared" si="71"/>
        <v>480849760.61000001</v>
      </c>
      <c r="L264" s="96">
        <f t="shared" si="71"/>
        <v>385803139.50999993</v>
      </c>
      <c r="M264" s="96">
        <f t="shared" si="71"/>
        <v>465396538.44</v>
      </c>
      <c r="N264" s="96">
        <f t="shared" si="71"/>
        <v>422359660.76999992</v>
      </c>
      <c r="O264" s="91">
        <f t="shared" si="71"/>
        <v>463979753.71000004</v>
      </c>
      <c r="P264" s="91">
        <f t="shared" si="71"/>
        <v>668374388.19000006</v>
      </c>
      <c r="Q264" s="91">
        <f t="shared" si="71"/>
        <v>758382587.66999948</v>
      </c>
      <c r="R264" s="91">
        <f t="shared" si="71"/>
        <v>805225373.24999988</v>
      </c>
      <c r="S264" s="91">
        <f t="shared" si="71"/>
        <v>677249115.16999984</v>
      </c>
      <c r="T264" s="91">
        <f t="shared" si="71"/>
        <v>686703957.13999999</v>
      </c>
      <c r="U264" s="91">
        <f t="shared" si="71"/>
        <v>652288690.35000014</v>
      </c>
      <c r="V264" s="91">
        <f t="shared" si="71"/>
        <v>742198904.92999983</v>
      </c>
      <c r="W264" s="91">
        <f t="shared" si="71"/>
        <v>922953619.23000002</v>
      </c>
      <c r="X264" s="91">
        <f t="shared" si="71"/>
        <v>1093633593</v>
      </c>
      <c r="Y264" s="91">
        <f t="shared" si="71"/>
        <v>987706414</v>
      </c>
      <c r="Z264" s="91"/>
      <c r="AA264" s="91"/>
      <c r="AB264" s="91"/>
      <c r="AC264" s="91">
        <f t="shared" si="67"/>
        <v>7326342254.7399979</v>
      </c>
    </row>
    <row r="265" spans="1:29" ht="11.45" customHeight="1" x14ac:dyDescent="0.25">
      <c r="A265" s="49" t="s">
        <v>15</v>
      </c>
      <c r="B265" s="49" t="s">
        <v>30</v>
      </c>
      <c r="C265" s="105">
        <v>636945477.3599999</v>
      </c>
      <c r="D265" s="105">
        <v>558220910.51999998</v>
      </c>
      <c r="E265" s="105">
        <v>618430293.88999999</v>
      </c>
      <c r="F265" s="105">
        <v>716629316.80000007</v>
      </c>
      <c r="G265" s="105">
        <v>703114992.62999976</v>
      </c>
      <c r="H265" s="105">
        <v>657115321.99000013</v>
      </c>
      <c r="I265" s="105">
        <v>912856273.39999902</v>
      </c>
      <c r="J265" s="105">
        <v>1028526605.7800002</v>
      </c>
      <c r="K265" s="92">
        <v>863745676.74000001</v>
      </c>
      <c r="L265" s="92">
        <v>919495461.18999994</v>
      </c>
      <c r="M265" s="92">
        <v>1053224022.4299999</v>
      </c>
      <c r="N265" s="92">
        <v>908522272.97000003</v>
      </c>
      <c r="O265" s="93">
        <v>1060436773.0300002</v>
      </c>
      <c r="P265" s="93">
        <v>822308518.95000064</v>
      </c>
      <c r="Q265" s="93">
        <v>822123014.12999976</v>
      </c>
      <c r="R265" s="93">
        <v>900416812.86999977</v>
      </c>
      <c r="S265" s="93">
        <v>799428620.54999852</v>
      </c>
      <c r="T265" s="93">
        <v>828730151.9199996</v>
      </c>
      <c r="U265" s="93">
        <v>784724269.76000011</v>
      </c>
      <c r="V265" s="93">
        <v>821723495.24000001</v>
      </c>
      <c r="W265" s="93">
        <v>900118367.3499999</v>
      </c>
      <c r="X265" s="93">
        <v>764640349</v>
      </c>
      <c r="Y265" s="93">
        <v>730091726</v>
      </c>
      <c r="Z265" s="93"/>
      <c r="AA265" s="93"/>
      <c r="AB265" s="93"/>
      <c r="AC265" s="91">
        <f t="shared" si="67"/>
        <v>7351996806.8199978</v>
      </c>
    </row>
    <row r="266" spans="1:29" ht="11.45" customHeight="1" x14ac:dyDescent="0.25">
      <c r="A266" s="49" t="s">
        <v>16</v>
      </c>
      <c r="B266" s="49" t="s">
        <v>31</v>
      </c>
      <c r="C266" s="105">
        <v>88617153.410000041</v>
      </c>
      <c r="D266" s="105">
        <v>92377280</v>
      </c>
      <c r="E266" s="105">
        <v>75945844.789999992</v>
      </c>
      <c r="F266" s="105">
        <v>78275826.689999983</v>
      </c>
      <c r="G266" s="105">
        <v>93239163.190000042</v>
      </c>
      <c r="H266" s="105">
        <v>92092856.460000023</v>
      </c>
      <c r="I266" s="105">
        <v>119627671.70000003</v>
      </c>
      <c r="J266" s="105">
        <v>134911847.41000003</v>
      </c>
      <c r="K266" s="92">
        <v>88214841.799999997</v>
      </c>
      <c r="L266" s="92">
        <v>100659108.28</v>
      </c>
      <c r="M266" s="92">
        <v>103278973.97</v>
      </c>
      <c r="N266" s="92">
        <v>187753028.75999999</v>
      </c>
      <c r="O266" s="93">
        <v>120598087.33999996</v>
      </c>
      <c r="P266" s="93">
        <v>82592744.060000002</v>
      </c>
      <c r="Q266" s="93">
        <v>73708463.48999998</v>
      </c>
      <c r="R266" s="93">
        <v>84231743.890000001</v>
      </c>
      <c r="S266" s="93">
        <v>70358061.769999996</v>
      </c>
      <c r="T266" s="93">
        <v>83581598.939999998</v>
      </c>
      <c r="U266" s="93">
        <v>80580773.170000002</v>
      </c>
      <c r="V266" s="93">
        <v>66307135.999999978</v>
      </c>
      <c r="W266" s="93">
        <v>85803643.459999993</v>
      </c>
      <c r="X266" s="93">
        <v>76634806</v>
      </c>
      <c r="Y266" s="93">
        <v>76298035</v>
      </c>
      <c r="Z266" s="93"/>
      <c r="AA266" s="93"/>
      <c r="AB266" s="93"/>
      <c r="AC266" s="91">
        <f t="shared" si="67"/>
        <v>697504261.72000003</v>
      </c>
    </row>
    <row r="267" spans="1:29" ht="11.45" customHeight="1" x14ac:dyDescent="0.25">
      <c r="A267" s="49" t="s">
        <v>17</v>
      </c>
      <c r="B267" s="49" t="s">
        <v>32</v>
      </c>
      <c r="C267" s="105">
        <v>10792442.270000001</v>
      </c>
      <c r="D267" s="105">
        <v>57594309.409999996</v>
      </c>
      <c r="E267" s="105">
        <v>32262621.57</v>
      </c>
      <c r="F267" s="105">
        <v>12389094.560000001</v>
      </c>
      <c r="G267" s="105">
        <v>8716653.8000000007</v>
      </c>
      <c r="H267" s="105">
        <v>4344897.66</v>
      </c>
      <c r="I267" s="105">
        <v>19584866.650000002</v>
      </c>
      <c r="J267" s="105">
        <v>11148402.419999998</v>
      </c>
      <c r="K267" s="92">
        <v>11336051.57</v>
      </c>
      <c r="L267" s="92">
        <v>8649008.1600000001</v>
      </c>
      <c r="M267" s="92">
        <v>15181055.01</v>
      </c>
      <c r="N267" s="92">
        <v>15033385.82</v>
      </c>
      <c r="O267" s="93">
        <v>6617865.4099999992</v>
      </c>
      <c r="P267" s="93">
        <v>8955132.6199999992</v>
      </c>
      <c r="Q267" s="93">
        <v>5592097.5300000003</v>
      </c>
      <c r="R267" s="93">
        <v>3346832.19</v>
      </c>
      <c r="S267" s="93">
        <v>4197274</v>
      </c>
      <c r="T267" s="93">
        <v>7650028.8200000003</v>
      </c>
      <c r="U267" s="93">
        <v>4463755.37</v>
      </c>
      <c r="V267" s="93">
        <v>3174388.7</v>
      </c>
      <c r="W267" s="93">
        <v>4602931.75</v>
      </c>
      <c r="X267" s="93">
        <v>5189765</v>
      </c>
      <c r="Y267" s="93">
        <v>5391574</v>
      </c>
      <c r="Z267" s="93"/>
      <c r="AA267" s="93"/>
      <c r="AB267" s="93"/>
      <c r="AC267" s="91">
        <f t="shared" si="67"/>
        <v>43608647.359999999</v>
      </c>
    </row>
    <row r="268" spans="1:29" ht="11.45" customHeight="1" x14ac:dyDescent="0.25">
      <c r="A268" s="50" t="s">
        <v>2</v>
      </c>
      <c r="B268" s="50"/>
      <c r="C268" s="94">
        <f t="shared" ref="C268:Y268" si="72">SUM(C265:C267)</f>
        <v>736355073.03999996</v>
      </c>
      <c r="D268" s="94">
        <f t="shared" si="72"/>
        <v>708192499.92999995</v>
      </c>
      <c r="E268" s="94">
        <f t="shared" si="72"/>
        <v>726638760.25</v>
      </c>
      <c r="F268" s="94">
        <f t="shared" si="72"/>
        <v>807294238.04999995</v>
      </c>
      <c r="G268" s="94">
        <f t="shared" si="72"/>
        <v>805070809.61999977</v>
      </c>
      <c r="H268" s="94">
        <f t="shared" si="72"/>
        <v>753553076.11000013</v>
      </c>
      <c r="I268" s="94">
        <f t="shared" si="72"/>
        <v>1052068811.749999</v>
      </c>
      <c r="J268" s="94">
        <f t="shared" si="72"/>
        <v>1174586855.6100004</v>
      </c>
      <c r="K268" s="96">
        <f t="shared" si="72"/>
        <v>963296570.11000001</v>
      </c>
      <c r="L268" s="96">
        <f t="shared" si="72"/>
        <v>1028803577.6299999</v>
      </c>
      <c r="M268" s="96">
        <f t="shared" si="72"/>
        <v>1171684051.4099998</v>
      </c>
      <c r="N268" s="96">
        <f t="shared" si="72"/>
        <v>1111308687.55</v>
      </c>
      <c r="O268" s="91">
        <f t="shared" si="72"/>
        <v>1187652725.7800002</v>
      </c>
      <c r="P268" s="91">
        <f t="shared" si="72"/>
        <v>913856395.63000071</v>
      </c>
      <c r="Q268" s="91">
        <f t="shared" si="72"/>
        <v>901423575.14999974</v>
      </c>
      <c r="R268" s="91">
        <f t="shared" si="72"/>
        <v>987995388.94999981</v>
      </c>
      <c r="S268" s="91">
        <f t="shared" si="72"/>
        <v>873983956.3199985</v>
      </c>
      <c r="T268" s="91">
        <f t="shared" si="72"/>
        <v>919961779.67999971</v>
      </c>
      <c r="U268" s="91">
        <f t="shared" si="72"/>
        <v>869768798.30000007</v>
      </c>
      <c r="V268" s="91">
        <f t="shared" si="72"/>
        <v>891205019.94000006</v>
      </c>
      <c r="W268" s="91">
        <f t="shared" si="72"/>
        <v>990524942.55999994</v>
      </c>
      <c r="X268" s="91">
        <f t="shared" si="72"/>
        <v>846464920</v>
      </c>
      <c r="Y268" s="91">
        <f t="shared" si="72"/>
        <v>811781335</v>
      </c>
      <c r="Z268" s="91"/>
      <c r="AA268" s="91"/>
      <c r="AB268" s="91"/>
      <c r="AC268" s="91">
        <f t="shared" si="67"/>
        <v>8093109715.8999977</v>
      </c>
    </row>
    <row r="269" spans="1:29" ht="11.45" customHeight="1" x14ac:dyDescent="0.25">
      <c r="A269" s="49" t="s">
        <v>18</v>
      </c>
      <c r="B269" s="49" t="s">
        <v>33</v>
      </c>
      <c r="C269" s="105">
        <v>139578003.31999999</v>
      </c>
      <c r="D269" s="105">
        <v>186316212</v>
      </c>
      <c r="E269" s="105">
        <v>85645108.710000008</v>
      </c>
      <c r="F269" s="105">
        <v>102837142.67</v>
      </c>
      <c r="G269" s="105">
        <v>103593188.11</v>
      </c>
      <c r="H269" s="105">
        <v>115389183.36999999</v>
      </c>
      <c r="I269" s="105">
        <v>168771385.14999995</v>
      </c>
      <c r="J269" s="105">
        <v>124996691.99000001</v>
      </c>
      <c r="K269" s="92">
        <v>239888054.55000001</v>
      </c>
      <c r="L269" s="92">
        <v>250546573.34999999</v>
      </c>
      <c r="M269" s="121">
        <v>123856751.70999998</v>
      </c>
      <c r="N269" s="121">
        <v>116461854.42999998</v>
      </c>
      <c r="O269" s="93">
        <v>150231254.89999995</v>
      </c>
      <c r="P269" s="93">
        <v>134351134.81</v>
      </c>
      <c r="Q269" s="93">
        <v>142276614.13000005</v>
      </c>
      <c r="R269" s="93">
        <v>148405679.18000001</v>
      </c>
      <c r="S269" s="93">
        <v>117987539.70999996</v>
      </c>
      <c r="T269" s="93">
        <v>115234917.16999997</v>
      </c>
      <c r="U269" s="93">
        <v>126136628.78999999</v>
      </c>
      <c r="V269" s="93">
        <v>133902273.09999999</v>
      </c>
      <c r="W269" s="93">
        <v>137305242.79999998</v>
      </c>
      <c r="X269" s="93">
        <v>140088976</v>
      </c>
      <c r="Y269" s="93">
        <v>140464653</v>
      </c>
      <c r="Z269" s="93"/>
      <c r="AA269" s="93"/>
      <c r="AB269" s="93"/>
      <c r="AC269" s="91">
        <f t="shared" si="67"/>
        <v>1201802523.8800001</v>
      </c>
    </row>
    <row r="270" spans="1:29" ht="11.45" customHeight="1" x14ac:dyDescent="0.25">
      <c r="A270" s="49" t="s">
        <v>19</v>
      </c>
      <c r="B270" s="49" t="s">
        <v>34</v>
      </c>
      <c r="C270" s="105">
        <v>20384556.080000009</v>
      </c>
      <c r="D270" s="105">
        <v>43877284</v>
      </c>
      <c r="E270" s="105">
        <v>17686608.019999996</v>
      </c>
      <c r="F270" s="105">
        <v>13757904.240000002</v>
      </c>
      <c r="G270" s="105">
        <v>13298007.4</v>
      </c>
      <c r="H270" s="105">
        <v>14764051.49</v>
      </c>
      <c r="I270" s="105">
        <v>32389176.34</v>
      </c>
      <c r="J270" s="105">
        <v>21587355</v>
      </c>
      <c r="K270" s="92">
        <v>34574164.350000001</v>
      </c>
      <c r="L270" s="92">
        <v>38604479.679999992</v>
      </c>
      <c r="M270" s="122">
        <v>22434052.32</v>
      </c>
      <c r="N270" s="122">
        <v>20712249.09</v>
      </c>
      <c r="O270" s="93">
        <v>35481270.519999996</v>
      </c>
      <c r="P270" s="93">
        <v>30289670.050000001</v>
      </c>
      <c r="Q270" s="93">
        <v>16933693.150000002</v>
      </c>
      <c r="R270" s="93">
        <v>19219163.850000001</v>
      </c>
      <c r="S270" s="93">
        <v>18846530.630000003</v>
      </c>
      <c r="T270" s="93">
        <v>20964418.210000001</v>
      </c>
      <c r="U270" s="93">
        <v>16310777.749999996</v>
      </c>
      <c r="V270" s="93">
        <v>24978878.109999999</v>
      </c>
      <c r="W270" s="93">
        <v>10000852.75</v>
      </c>
      <c r="X270" s="93">
        <v>24157764</v>
      </c>
      <c r="Y270" s="93">
        <v>18732630</v>
      </c>
      <c r="Z270" s="93"/>
      <c r="AA270" s="93"/>
      <c r="AB270" s="93"/>
      <c r="AC270" s="91">
        <f t="shared" si="67"/>
        <v>170144708.44999999</v>
      </c>
    </row>
    <row r="271" spans="1:29" ht="11.45" customHeight="1" x14ac:dyDescent="0.25">
      <c r="A271" s="49" t="s">
        <v>20</v>
      </c>
      <c r="B271" s="49" t="s">
        <v>35</v>
      </c>
      <c r="C271" s="105">
        <v>1828413.67</v>
      </c>
      <c r="D271" s="105">
        <v>2801460</v>
      </c>
      <c r="E271" s="105">
        <v>928350.35</v>
      </c>
      <c r="F271" s="105">
        <v>3663832.75</v>
      </c>
      <c r="G271" s="105">
        <v>2185482.5</v>
      </c>
      <c r="H271" s="105">
        <v>2131558.13</v>
      </c>
      <c r="I271" s="105">
        <v>1060253.8799999999</v>
      </c>
      <c r="J271" s="105">
        <v>25539240</v>
      </c>
      <c r="K271" s="92">
        <v>1674798.21</v>
      </c>
      <c r="L271" s="92">
        <v>15626962.380000001</v>
      </c>
      <c r="M271" s="122">
        <v>8139020.2599999998</v>
      </c>
      <c r="N271" s="122">
        <v>2297875.4</v>
      </c>
      <c r="O271" s="93">
        <v>479000</v>
      </c>
      <c r="P271" s="93">
        <v>311500</v>
      </c>
      <c r="Q271" s="93">
        <v>320900</v>
      </c>
      <c r="R271" s="93">
        <v>322000</v>
      </c>
      <c r="S271" s="93">
        <v>27600</v>
      </c>
      <c r="T271" s="93">
        <v>619450</v>
      </c>
      <c r="U271" s="93">
        <v>309400</v>
      </c>
      <c r="V271" s="93">
        <v>312350</v>
      </c>
      <c r="W271" s="93">
        <v>329350</v>
      </c>
      <c r="X271" s="93">
        <v>343200</v>
      </c>
      <c r="Y271" s="93">
        <v>314900</v>
      </c>
      <c r="Z271" s="93"/>
      <c r="AA271" s="93"/>
      <c r="AB271" s="93"/>
      <c r="AC271" s="91">
        <f t="shared" si="67"/>
        <v>2899150</v>
      </c>
    </row>
    <row r="272" spans="1:29" ht="11.45" customHeight="1" x14ac:dyDescent="0.25">
      <c r="A272" s="50" t="s">
        <v>2</v>
      </c>
      <c r="B272" s="50"/>
      <c r="C272" s="94">
        <f t="shared" ref="C272:X272" si="73">SUM(C269:C271)</f>
        <v>161790973.06999999</v>
      </c>
      <c r="D272" s="94">
        <f t="shared" si="73"/>
        <v>232994956</v>
      </c>
      <c r="E272" s="94">
        <f t="shared" si="73"/>
        <v>104260067.08</v>
      </c>
      <c r="F272" s="94">
        <f t="shared" si="73"/>
        <v>120258879.66</v>
      </c>
      <c r="G272" s="94">
        <f t="shared" si="73"/>
        <v>119076678.01000001</v>
      </c>
      <c r="H272" s="94">
        <f t="shared" si="73"/>
        <v>132284792.98999998</v>
      </c>
      <c r="I272" s="94">
        <f t="shared" si="73"/>
        <v>202220815.36999995</v>
      </c>
      <c r="J272" s="94">
        <f t="shared" si="73"/>
        <v>172123286.99000001</v>
      </c>
      <c r="K272" s="96">
        <f t="shared" si="73"/>
        <v>276137017.11000001</v>
      </c>
      <c r="L272" s="96">
        <f t="shared" si="73"/>
        <v>304778015.40999997</v>
      </c>
      <c r="M272" s="96">
        <f t="shared" si="73"/>
        <v>154429824.28999996</v>
      </c>
      <c r="N272" s="96">
        <f t="shared" si="73"/>
        <v>139471978.91999999</v>
      </c>
      <c r="O272" s="91">
        <f t="shared" si="73"/>
        <v>186191525.41999996</v>
      </c>
      <c r="P272" s="91">
        <f t="shared" si="73"/>
        <v>164952304.86000001</v>
      </c>
      <c r="Q272" s="91">
        <f t="shared" si="73"/>
        <v>159531207.28000006</v>
      </c>
      <c r="R272" s="91">
        <f t="shared" si="73"/>
        <v>167946843.03</v>
      </c>
      <c r="S272" s="91">
        <f t="shared" si="73"/>
        <v>136861670.33999997</v>
      </c>
      <c r="T272" s="91">
        <f t="shared" si="73"/>
        <v>136818785.37999997</v>
      </c>
      <c r="U272" s="91">
        <f t="shared" si="73"/>
        <v>142756806.53999999</v>
      </c>
      <c r="V272" s="91">
        <f t="shared" si="73"/>
        <v>159193501.20999998</v>
      </c>
      <c r="W272" s="91">
        <f t="shared" si="73"/>
        <v>147635445.54999998</v>
      </c>
      <c r="X272" s="91">
        <f t="shared" si="73"/>
        <v>164589940</v>
      </c>
      <c r="Y272" s="91">
        <f t="shared" ref="Y272" si="74">SUM(Y269:Y271)</f>
        <v>159512183</v>
      </c>
      <c r="Z272" s="91"/>
      <c r="AA272" s="91"/>
      <c r="AB272" s="91"/>
      <c r="AC272" s="91">
        <f t="shared" si="67"/>
        <v>1374846382.3299999</v>
      </c>
    </row>
    <row r="273" spans="1:29" ht="11.45" customHeight="1" x14ac:dyDescent="0.25">
      <c r="A273" s="50" t="s">
        <v>4</v>
      </c>
      <c r="B273" s="50"/>
      <c r="C273" s="94">
        <f t="shared" ref="C273:X273" si="75">C252+C256+C260+C264+C268+C272</f>
        <v>3498259214.6699996</v>
      </c>
      <c r="D273" s="94">
        <f t="shared" si="75"/>
        <v>3128199298.5799994</v>
      </c>
      <c r="E273" s="94">
        <f t="shared" si="75"/>
        <v>3424545623.0300002</v>
      </c>
      <c r="F273" s="94">
        <f t="shared" si="75"/>
        <v>3916403503.8599987</v>
      </c>
      <c r="G273" s="94">
        <f t="shared" si="75"/>
        <v>3943260998.1099997</v>
      </c>
      <c r="H273" s="94">
        <f t="shared" si="75"/>
        <v>3792757901.1299996</v>
      </c>
      <c r="I273" s="94">
        <f t="shared" si="75"/>
        <v>3899421935.0299993</v>
      </c>
      <c r="J273" s="94">
        <f t="shared" si="75"/>
        <v>3869942530.6599998</v>
      </c>
      <c r="K273" s="96">
        <f t="shared" si="75"/>
        <v>4224718465.8000002</v>
      </c>
      <c r="L273" s="96">
        <f t="shared" si="75"/>
        <v>3956745460.499999</v>
      </c>
      <c r="M273" s="96">
        <f t="shared" si="75"/>
        <v>4069235905.23</v>
      </c>
      <c r="N273" s="96">
        <f t="shared" si="75"/>
        <v>4173073748.25</v>
      </c>
      <c r="O273" s="91">
        <f t="shared" si="75"/>
        <v>4271252074.4200006</v>
      </c>
      <c r="P273" s="91">
        <f t="shared" si="75"/>
        <v>4140988744.190001</v>
      </c>
      <c r="Q273" s="91">
        <f t="shared" si="75"/>
        <v>4474265932.9299994</v>
      </c>
      <c r="R273" s="91">
        <f t="shared" si="75"/>
        <v>4761323220.249999</v>
      </c>
      <c r="S273" s="91">
        <f t="shared" si="75"/>
        <v>4306756025.7699986</v>
      </c>
      <c r="T273" s="91">
        <f t="shared" si="75"/>
        <v>4121265097.7699995</v>
      </c>
      <c r="U273" s="91">
        <f t="shared" si="75"/>
        <v>4270073243.0200005</v>
      </c>
      <c r="V273" s="91">
        <f t="shared" si="75"/>
        <v>4561705292.3700008</v>
      </c>
      <c r="W273" s="91">
        <f t="shared" si="75"/>
        <v>5141913676.8600016</v>
      </c>
      <c r="X273" s="91">
        <f t="shared" si="75"/>
        <v>4990177467</v>
      </c>
      <c r="Y273" s="91">
        <f t="shared" ref="Y273" si="76">Y252+Y256+Y260+Y264+Y268+Y272</f>
        <v>4895706596</v>
      </c>
      <c r="Z273" s="91"/>
      <c r="AA273" s="91"/>
      <c r="AB273" s="91"/>
      <c r="AC273" s="91">
        <f t="shared" si="67"/>
        <v>41523186551.970001</v>
      </c>
    </row>
    <row r="276" spans="1:29" ht="11.45" customHeight="1" x14ac:dyDescent="0.25">
      <c r="A276" s="222" t="s">
        <v>107</v>
      </c>
      <c r="B276" s="222"/>
      <c r="C276" s="72" t="s">
        <v>108</v>
      </c>
      <c r="D276" s="72" t="s">
        <v>108</v>
      </c>
      <c r="E276" s="72" t="s">
        <v>108</v>
      </c>
      <c r="F276" s="72" t="s">
        <v>108</v>
      </c>
      <c r="G276" s="72" t="s">
        <v>108</v>
      </c>
      <c r="H276" s="72" t="s">
        <v>108</v>
      </c>
      <c r="I276" s="72" t="s">
        <v>108</v>
      </c>
      <c r="J276" s="72" t="s">
        <v>108</v>
      </c>
      <c r="K276" s="72" t="s">
        <v>108</v>
      </c>
      <c r="L276" s="72" t="s">
        <v>108</v>
      </c>
      <c r="M276" s="72" t="s">
        <v>108</v>
      </c>
      <c r="N276" s="72" t="s">
        <v>108</v>
      </c>
      <c r="O276" s="72" t="s">
        <v>108</v>
      </c>
      <c r="P276" s="72" t="s">
        <v>108</v>
      </c>
      <c r="Q276" s="72" t="s">
        <v>108</v>
      </c>
      <c r="R276" s="72" t="s">
        <v>108</v>
      </c>
      <c r="S276" s="72" t="s">
        <v>108</v>
      </c>
      <c r="T276" s="72" t="s">
        <v>108</v>
      </c>
      <c r="U276" s="72" t="s">
        <v>108</v>
      </c>
      <c r="V276" s="72" t="s">
        <v>108</v>
      </c>
      <c r="W276" s="72" t="s">
        <v>108</v>
      </c>
      <c r="X276" s="72" t="s">
        <v>108</v>
      </c>
      <c r="Y276" s="72" t="s">
        <v>108</v>
      </c>
      <c r="Z276" s="72" t="s">
        <v>108</v>
      </c>
      <c r="AA276" s="72" t="s">
        <v>108</v>
      </c>
      <c r="AB276" s="72" t="s">
        <v>108</v>
      </c>
      <c r="AC276" s="72" t="s">
        <v>108</v>
      </c>
    </row>
    <row r="277" spans="1:29" ht="11.25" customHeight="1" x14ac:dyDescent="0.25">
      <c r="A277" s="99" t="s">
        <v>37</v>
      </c>
      <c r="B277" s="99" t="s">
        <v>36</v>
      </c>
      <c r="C277" s="75">
        <v>44136</v>
      </c>
      <c r="D277" s="75">
        <v>44166</v>
      </c>
      <c r="E277" s="75">
        <v>44197</v>
      </c>
      <c r="F277" s="75">
        <v>44228</v>
      </c>
      <c r="G277" s="75">
        <v>44256</v>
      </c>
      <c r="H277" s="75">
        <v>44287</v>
      </c>
      <c r="I277" s="75">
        <v>44317</v>
      </c>
      <c r="J277" s="75">
        <v>44348</v>
      </c>
      <c r="K277" s="75">
        <v>44378</v>
      </c>
      <c r="L277" s="75">
        <v>44409</v>
      </c>
      <c r="M277" s="75">
        <v>44440</v>
      </c>
      <c r="N277" s="75">
        <v>44470</v>
      </c>
      <c r="O277" s="75">
        <v>44501</v>
      </c>
      <c r="P277" s="75">
        <v>44531</v>
      </c>
      <c r="Q277" s="75">
        <v>44562</v>
      </c>
      <c r="R277" s="75">
        <v>44593</v>
      </c>
      <c r="S277" s="75">
        <v>44621</v>
      </c>
      <c r="T277" s="75">
        <v>44652</v>
      </c>
      <c r="U277" s="75">
        <v>44682</v>
      </c>
      <c r="V277" s="75">
        <v>44713</v>
      </c>
      <c r="W277" s="75">
        <v>44743</v>
      </c>
      <c r="X277" s="75">
        <v>44774</v>
      </c>
      <c r="Y277" s="75">
        <v>44805</v>
      </c>
      <c r="Z277" s="75">
        <v>44835</v>
      </c>
      <c r="AA277" s="75">
        <v>44866</v>
      </c>
      <c r="AB277" s="75">
        <v>44896</v>
      </c>
      <c r="AC277" s="103">
        <f>AC2</f>
        <v>2022</v>
      </c>
    </row>
    <row r="278" spans="1:29" ht="11.45" customHeight="1" x14ac:dyDescent="0.25">
      <c r="A278" s="49" t="s">
        <v>3</v>
      </c>
      <c r="B278" s="49" t="s">
        <v>3</v>
      </c>
      <c r="C278" s="105"/>
      <c r="D278" s="105"/>
      <c r="E278" s="105"/>
      <c r="F278" s="105"/>
      <c r="G278" s="105"/>
      <c r="H278" s="105"/>
      <c r="I278" s="105"/>
      <c r="J278" s="105"/>
      <c r="K278" s="105">
        <v>1591390</v>
      </c>
      <c r="L278" s="92">
        <v>2055580</v>
      </c>
      <c r="M278" s="92">
        <v>1872185</v>
      </c>
      <c r="N278" s="93">
        <v>1901770</v>
      </c>
      <c r="O278" s="93">
        <v>1902675</v>
      </c>
      <c r="P278" s="93">
        <v>2191735</v>
      </c>
      <c r="Q278" s="93">
        <v>1840415</v>
      </c>
      <c r="R278" s="93">
        <v>1730750</v>
      </c>
      <c r="S278" s="93">
        <v>1661430</v>
      </c>
      <c r="T278" s="93">
        <v>1369985</v>
      </c>
      <c r="U278" s="93">
        <v>1192710</v>
      </c>
      <c r="V278" s="93">
        <v>416300</v>
      </c>
      <c r="W278" s="93">
        <v>343500</v>
      </c>
      <c r="X278" s="93">
        <v>1704620</v>
      </c>
      <c r="Y278" s="93">
        <v>0</v>
      </c>
      <c r="Z278" s="93"/>
      <c r="AA278" s="93"/>
      <c r="AB278" s="93"/>
      <c r="AC278" s="91">
        <f t="shared" ref="AC278:AC300" si="77">IF(AC$2=2020,SUM(C278:D278),IF(AC$2=2021,SUM(E278:P278),IF(AC$2=2022,SUM(Q278:AB278))))</f>
        <v>10259710</v>
      </c>
    </row>
    <row r="279" spans="1:29" ht="11.45" customHeight="1" x14ac:dyDescent="0.25">
      <c r="A279" s="50" t="s">
        <v>2</v>
      </c>
      <c r="B279" s="50"/>
      <c r="C279" s="94">
        <f>C278</f>
        <v>0</v>
      </c>
      <c r="D279" s="94">
        <f>D278</f>
        <v>0</v>
      </c>
      <c r="E279" s="94">
        <f t="shared" ref="E279:Y279" si="78">E278</f>
        <v>0</v>
      </c>
      <c r="F279" s="94">
        <f t="shared" si="78"/>
        <v>0</v>
      </c>
      <c r="G279" s="94">
        <f t="shared" si="78"/>
        <v>0</v>
      </c>
      <c r="H279" s="94">
        <f t="shared" si="78"/>
        <v>0</v>
      </c>
      <c r="I279" s="94">
        <f t="shared" si="78"/>
        <v>0</v>
      </c>
      <c r="J279" s="94">
        <f t="shared" si="78"/>
        <v>0</v>
      </c>
      <c r="K279" s="94">
        <f t="shared" si="78"/>
        <v>1591390</v>
      </c>
      <c r="L279" s="94">
        <f t="shared" si="78"/>
        <v>2055580</v>
      </c>
      <c r="M279" s="94">
        <f t="shared" si="78"/>
        <v>1872185</v>
      </c>
      <c r="N279" s="95">
        <f t="shared" si="78"/>
        <v>1901770</v>
      </c>
      <c r="O279" s="95">
        <f t="shared" si="78"/>
        <v>1902675</v>
      </c>
      <c r="P279" s="95">
        <f t="shared" si="78"/>
        <v>2191735</v>
      </c>
      <c r="Q279" s="95">
        <f t="shared" si="78"/>
        <v>1840415</v>
      </c>
      <c r="R279" s="95">
        <f t="shared" si="78"/>
        <v>1730750</v>
      </c>
      <c r="S279" s="95">
        <f t="shared" si="78"/>
        <v>1661430</v>
      </c>
      <c r="T279" s="95">
        <f t="shared" si="78"/>
        <v>1369985</v>
      </c>
      <c r="U279" s="95">
        <f t="shared" si="78"/>
        <v>1192710</v>
      </c>
      <c r="V279" s="95">
        <f t="shared" si="78"/>
        <v>416300</v>
      </c>
      <c r="W279" s="95">
        <f t="shared" si="78"/>
        <v>343500</v>
      </c>
      <c r="X279" s="95">
        <f t="shared" si="78"/>
        <v>1704620</v>
      </c>
      <c r="Y279" s="95">
        <f t="shared" si="78"/>
        <v>0</v>
      </c>
      <c r="Z279" s="95"/>
      <c r="AA279" s="95"/>
      <c r="AB279" s="95"/>
      <c r="AC279" s="91">
        <f t="shared" si="77"/>
        <v>10259710</v>
      </c>
    </row>
    <row r="280" spans="1:29" ht="11.45" customHeight="1" x14ac:dyDescent="0.25">
      <c r="A280" s="49" t="s">
        <v>6</v>
      </c>
      <c r="B280" s="49" t="s">
        <v>21</v>
      </c>
      <c r="C280" s="105"/>
      <c r="D280" s="105"/>
      <c r="E280" s="105"/>
      <c r="F280" s="105"/>
      <c r="G280" s="105"/>
      <c r="H280" s="105">
        <v>156979957.17062554</v>
      </c>
      <c r="I280" s="105">
        <v>367817296.68177003</v>
      </c>
      <c r="J280" s="105">
        <v>317372576.55933249</v>
      </c>
      <c r="K280" s="105">
        <v>355429246.73224998</v>
      </c>
      <c r="L280" s="92">
        <v>303045286.213</v>
      </c>
      <c r="M280" s="92">
        <v>339414452.82850003</v>
      </c>
      <c r="N280" s="93">
        <v>386011063.17175001</v>
      </c>
      <c r="O280" s="93">
        <v>340977578.63125002</v>
      </c>
      <c r="P280" s="93">
        <v>286887777.18000001</v>
      </c>
      <c r="Q280" s="93">
        <v>416072441.92175007</v>
      </c>
      <c r="R280" s="93">
        <v>437201301.84999996</v>
      </c>
      <c r="S280" s="93">
        <v>473977694.23024994</v>
      </c>
      <c r="T280" s="93">
        <v>451910655.53000003</v>
      </c>
      <c r="U280" s="93">
        <v>373938968.35000002</v>
      </c>
      <c r="V280" s="93">
        <v>426889368.75</v>
      </c>
      <c r="W280" s="93">
        <v>467673880.07000065</v>
      </c>
      <c r="X280" s="93">
        <v>478261143.41000068</v>
      </c>
      <c r="Y280" s="93">
        <v>483350247.14999998</v>
      </c>
      <c r="Z280" s="93"/>
      <c r="AA280" s="93"/>
      <c r="AB280" s="93"/>
      <c r="AC280" s="91">
        <f t="shared" si="77"/>
        <v>4009275701.2620015</v>
      </c>
    </row>
    <row r="281" spans="1:29" ht="11.45" customHeight="1" x14ac:dyDescent="0.25">
      <c r="A281" s="49" t="s">
        <v>7</v>
      </c>
      <c r="B281" s="49" t="s">
        <v>22</v>
      </c>
      <c r="C281" s="105"/>
      <c r="D281" s="105"/>
      <c r="E281" s="105"/>
      <c r="F281" s="105"/>
      <c r="G281" s="105"/>
      <c r="H281" s="105">
        <v>125908292.13627191</v>
      </c>
      <c r="I281" s="105">
        <v>130046546.3495909</v>
      </c>
      <c r="J281" s="105">
        <v>156280779.02587047</v>
      </c>
      <c r="K281" s="105">
        <v>128771755.8</v>
      </c>
      <c r="L281" s="92">
        <v>118428449.77999997</v>
      </c>
      <c r="M281" s="92">
        <v>123688330.90724999</v>
      </c>
      <c r="N281" s="93">
        <v>158307274.36700004</v>
      </c>
      <c r="O281" s="93">
        <v>197238717.289</v>
      </c>
      <c r="P281" s="93">
        <v>124715241.13149996</v>
      </c>
      <c r="Q281" s="93">
        <v>200008908.38474995</v>
      </c>
      <c r="R281" s="93">
        <v>231242556.34475002</v>
      </c>
      <c r="S281" s="93">
        <v>196748239.43025002</v>
      </c>
      <c r="T281" s="93">
        <v>202353438.42999998</v>
      </c>
      <c r="U281" s="93">
        <v>224148983.96000001</v>
      </c>
      <c r="V281" s="93">
        <v>169741211.96000001</v>
      </c>
      <c r="W281" s="93">
        <v>139664197.96000001</v>
      </c>
      <c r="X281" s="93">
        <v>160829160.59</v>
      </c>
      <c r="Y281" s="93">
        <v>173215575.91000003</v>
      </c>
      <c r="Z281" s="93"/>
      <c r="AA281" s="93"/>
      <c r="AB281" s="93"/>
      <c r="AC281" s="91">
        <f t="shared" si="77"/>
        <v>1697952272.9697499</v>
      </c>
    </row>
    <row r="282" spans="1:29" ht="11.45" customHeight="1" x14ac:dyDescent="0.25">
      <c r="A282" s="49" t="s">
        <v>8</v>
      </c>
      <c r="B282" s="49" t="s">
        <v>23</v>
      </c>
      <c r="C282" s="105"/>
      <c r="D282" s="105"/>
      <c r="E282" s="105"/>
      <c r="F282" s="105"/>
      <c r="G282" s="105"/>
      <c r="H282" s="105">
        <v>94395209.278466597</v>
      </c>
      <c r="I282" s="105">
        <v>66923941.718416929</v>
      </c>
      <c r="J282" s="105">
        <v>107995909.48540789</v>
      </c>
      <c r="K282" s="105">
        <v>83499350.040000007</v>
      </c>
      <c r="L282" s="92">
        <v>62791869.969999999</v>
      </c>
      <c r="M282" s="92">
        <v>60372659.730000004</v>
      </c>
      <c r="N282" s="93">
        <v>125240516.95</v>
      </c>
      <c r="O282" s="93">
        <v>105133168.53999999</v>
      </c>
      <c r="P282" s="93">
        <v>77973798.459999993</v>
      </c>
      <c r="Q282" s="93">
        <v>77273588.170000002</v>
      </c>
      <c r="R282" s="93">
        <v>162597922.53000003</v>
      </c>
      <c r="S282" s="93">
        <v>166150341</v>
      </c>
      <c r="T282" s="93">
        <v>87988111.790000007</v>
      </c>
      <c r="U282" s="93">
        <v>79033928.74000001</v>
      </c>
      <c r="V282" s="93">
        <v>126594814.20000002</v>
      </c>
      <c r="W282" s="93">
        <v>198947207.72</v>
      </c>
      <c r="X282" s="93">
        <v>210632056.07000002</v>
      </c>
      <c r="Y282" s="93">
        <v>227973050.08999997</v>
      </c>
      <c r="Z282" s="93"/>
      <c r="AA282" s="93"/>
      <c r="AB282" s="93"/>
      <c r="AC282" s="91">
        <f t="shared" si="77"/>
        <v>1337191020.3099999</v>
      </c>
    </row>
    <row r="283" spans="1:29" ht="11.45" customHeight="1" x14ac:dyDescent="0.25">
      <c r="A283" s="50" t="s">
        <v>2</v>
      </c>
      <c r="B283" s="50"/>
      <c r="C283" s="94">
        <f>SUM(C280:C282)</f>
        <v>0</v>
      </c>
      <c r="D283" s="94">
        <f t="shared" ref="D283:Y283" si="79">SUM(D280:D282)</f>
        <v>0</v>
      </c>
      <c r="E283" s="94">
        <f t="shared" si="79"/>
        <v>0</v>
      </c>
      <c r="F283" s="94">
        <f t="shared" si="79"/>
        <v>0</v>
      </c>
      <c r="G283" s="94">
        <f t="shared" si="79"/>
        <v>0</v>
      </c>
      <c r="H283" s="94">
        <f t="shared" si="79"/>
        <v>377283458.58536404</v>
      </c>
      <c r="I283" s="94">
        <f t="shared" si="79"/>
        <v>564787784.74977779</v>
      </c>
      <c r="J283" s="94">
        <f t="shared" si="79"/>
        <v>581649265.07061076</v>
      </c>
      <c r="K283" s="94">
        <f t="shared" si="79"/>
        <v>567700352.57225001</v>
      </c>
      <c r="L283" s="96">
        <f t="shared" si="79"/>
        <v>484265605.96299994</v>
      </c>
      <c r="M283" s="96">
        <f t="shared" si="79"/>
        <v>523475443.46575004</v>
      </c>
      <c r="N283" s="91">
        <f t="shared" si="79"/>
        <v>669558854.4887501</v>
      </c>
      <c r="O283" s="91">
        <f t="shared" si="79"/>
        <v>643349464.46025002</v>
      </c>
      <c r="P283" s="91">
        <f t="shared" si="79"/>
        <v>489576816.77149993</v>
      </c>
      <c r="Q283" s="91">
        <f t="shared" si="79"/>
        <v>693354938.47649992</v>
      </c>
      <c r="R283" s="91">
        <f t="shared" si="79"/>
        <v>831041780.72475004</v>
      </c>
      <c r="S283" s="91">
        <f t="shared" si="79"/>
        <v>836876274.66049993</v>
      </c>
      <c r="T283" s="91">
        <f t="shared" si="79"/>
        <v>742252205.75</v>
      </c>
      <c r="U283" s="91">
        <f t="shared" si="79"/>
        <v>677121881.05000007</v>
      </c>
      <c r="V283" s="91">
        <f t="shared" si="79"/>
        <v>723225394.91000009</v>
      </c>
      <c r="W283" s="91">
        <f t="shared" si="79"/>
        <v>806285285.75000072</v>
      </c>
      <c r="X283" s="91">
        <f t="shared" si="79"/>
        <v>849722360.07000077</v>
      </c>
      <c r="Y283" s="91">
        <f t="shared" si="79"/>
        <v>884538873.14999986</v>
      </c>
      <c r="Z283" s="91"/>
      <c r="AA283" s="91"/>
      <c r="AB283" s="91"/>
      <c r="AC283" s="91">
        <f t="shared" si="77"/>
        <v>7044418994.5417519</v>
      </c>
    </row>
    <row r="284" spans="1:29" ht="11.45" customHeight="1" x14ac:dyDescent="0.25">
      <c r="A284" s="49" t="s">
        <v>9</v>
      </c>
      <c r="B284" s="49" t="s">
        <v>24</v>
      </c>
      <c r="C284" s="105"/>
      <c r="D284" s="105"/>
      <c r="E284" s="105"/>
      <c r="F284" s="105"/>
      <c r="G284" s="105"/>
      <c r="H284" s="105">
        <v>38538391.889674939</v>
      </c>
      <c r="I284" s="105">
        <v>53267697.423952006</v>
      </c>
      <c r="J284" s="105">
        <v>46650387.300018571</v>
      </c>
      <c r="K284" s="105">
        <v>43500694.93</v>
      </c>
      <c r="L284" s="92">
        <v>37099204.259999998</v>
      </c>
      <c r="M284" s="92">
        <v>47710813.049999997</v>
      </c>
      <c r="N284" s="93">
        <v>55348874.160000004</v>
      </c>
      <c r="O284" s="93">
        <v>48095314.779999994</v>
      </c>
      <c r="P284" s="93">
        <v>20298768.499999996</v>
      </c>
      <c r="Q284" s="93">
        <v>51077824.143999994</v>
      </c>
      <c r="R284" s="93">
        <v>64572050.490000002</v>
      </c>
      <c r="S284" s="93">
        <v>61598343.670000002</v>
      </c>
      <c r="T284" s="93">
        <v>58243657.159999996</v>
      </c>
      <c r="U284" s="93">
        <v>59074789.530000001</v>
      </c>
      <c r="V284" s="93">
        <v>61541046</v>
      </c>
      <c r="W284" s="93">
        <v>54489161.36999999</v>
      </c>
      <c r="X284" s="93">
        <v>67589428.909999996</v>
      </c>
      <c r="Y284" s="93">
        <v>51928676.519999996</v>
      </c>
      <c r="Z284" s="93"/>
      <c r="AA284" s="93"/>
      <c r="AB284" s="93"/>
      <c r="AC284" s="91">
        <f t="shared" si="77"/>
        <v>530114977.79400003</v>
      </c>
    </row>
    <row r="285" spans="1:29" ht="11.45" customHeight="1" x14ac:dyDescent="0.25">
      <c r="A285" s="49" t="s">
        <v>10</v>
      </c>
      <c r="B285" s="49" t="s">
        <v>25</v>
      </c>
      <c r="C285" s="105"/>
      <c r="D285" s="105"/>
      <c r="E285" s="105"/>
      <c r="F285" s="105"/>
      <c r="G285" s="105"/>
      <c r="H285" s="105">
        <v>30219303.001525261</v>
      </c>
      <c r="I285" s="105">
        <v>16201359.843832854</v>
      </c>
      <c r="J285" s="105">
        <v>34357155.764571466</v>
      </c>
      <c r="K285" s="105">
        <v>30344105.140000004</v>
      </c>
      <c r="L285" s="92">
        <v>15876381.77</v>
      </c>
      <c r="M285" s="92">
        <v>22499846.57</v>
      </c>
      <c r="N285" s="93">
        <v>53018409.610000007</v>
      </c>
      <c r="O285" s="93">
        <v>40685676.219999999</v>
      </c>
      <c r="P285" s="93">
        <v>18780397.600000001</v>
      </c>
      <c r="Q285" s="93">
        <v>30540625.896499999</v>
      </c>
      <c r="R285" s="93">
        <v>50292902.390000015</v>
      </c>
      <c r="S285" s="93">
        <v>25461419.52</v>
      </c>
      <c r="T285" s="93">
        <v>33097002.800000004</v>
      </c>
      <c r="U285" s="93">
        <v>53923653.270000003</v>
      </c>
      <c r="V285" s="93">
        <v>24386330.920000002</v>
      </c>
      <c r="W285" s="93">
        <v>28544361.899999999</v>
      </c>
      <c r="X285" s="93">
        <v>29389836.5</v>
      </c>
      <c r="Y285" s="93">
        <v>35052512.25</v>
      </c>
      <c r="Z285" s="93"/>
      <c r="AA285" s="93"/>
      <c r="AB285" s="93"/>
      <c r="AC285" s="91">
        <f t="shared" si="77"/>
        <v>310688645.44650006</v>
      </c>
    </row>
    <row r="286" spans="1:29" ht="11.45" customHeight="1" x14ac:dyDescent="0.25">
      <c r="A286" s="49" t="s">
        <v>11</v>
      </c>
      <c r="B286" s="49" t="s">
        <v>26</v>
      </c>
      <c r="C286" s="105"/>
      <c r="D286" s="105"/>
      <c r="E286" s="105"/>
      <c r="F286" s="105"/>
      <c r="G286" s="105"/>
      <c r="H286" s="105">
        <v>0</v>
      </c>
      <c r="I286" s="105">
        <v>0</v>
      </c>
      <c r="J286" s="105">
        <v>0</v>
      </c>
      <c r="K286" s="105">
        <v>811394.53</v>
      </c>
      <c r="L286" s="92">
        <v>805442.73</v>
      </c>
      <c r="M286" s="92">
        <v>0</v>
      </c>
      <c r="N286" s="93">
        <v>0</v>
      </c>
      <c r="O286" s="93">
        <v>798660.21</v>
      </c>
      <c r="P286" s="93">
        <v>17116835</v>
      </c>
      <c r="Q286" s="93">
        <v>0</v>
      </c>
      <c r="R286" s="93">
        <v>0</v>
      </c>
      <c r="S286" s="93">
        <v>0</v>
      </c>
      <c r="T286" s="93">
        <v>0</v>
      </c>
      <c r="U286" s="93">
        <v>0</v>
      </c>
      <c r="V286" s="93">
        <v>13572480.92</v>
      </c>
      <c r="W286" s="93">
        <v>9468339.0899999999</v>
      </c>
      <c r="X286" s="93">
        <v>10439670.119999999</v>
      </c>
      <c r="Y286" s="93">
        <v>15317468.08</v>
      </c>
      <c r="Z286" s="93"/>
      <c r="AA286" s="93"/>
      <c r="AB286" s="93"/>
      <c r="AC286" s="91">
        <f t="shared" si="77"/>
        <v>48797958.209999993</v>
      </c>
    </row>
    <row r="287" spans="1:29" ht="11.45" customHeight="1" x14ac:dyDescent="0.25">
      <c r="A287" s="50" t="s">
        <v>2</v>
      </c>
      <c r="B287" s="50"/>
      <c r="C287" s="94">
        <f>SUM(C284:C286)</f>
        <v>0</v>
      </c>
      <c r="D287" s="94">
        <f t="shared" ref="D287:Y287" si="80">SUM(D284:D286)</f>
        <v>0</v>
      </c>
      <c r="E287" s="94">
        <f t="shared" si="80"/>
        <v>0</v>
      </c>
      <c r="F287" s="94">
        <f t="shared" si="80"/>
        <v>0</v>
      </c>
      <c r="G287" s="94">
        <f t="shared" si="80"/>
        <v>0</v>
      </c>
      <c r="H287" s="94">
        <f t="shared" si="80"/>
        <v>68757694.8912002</v>
      </c>
      <c r="I287" s="94">
        <f t="shared" si="80"/>
        <v>69469057.267784864</v>
      </c>
      <c r="J287" s="94">
        <f t="shared" si="80"/>
        <v>81007543.064590037</v>
      </c>
      <c r="K287" s="94">
        <f t="shared" si="80"/>
        <v>74656194.600000009</v>
      </c>
      <c r="L287" s="96">
        <f t="shared" si="80"/>
        <v>53781028.759999998</v>
      </c>
      <c r="M287" s="96">
        <f t="shared" si="80"/>
        <v>70210659.620000005</v>
      </c>
      <c r="N287" s="91">
        <f t="shared" si="80"/>
        <v>108367283.77000001</v>
      </c>
      <c r="O287" s="91">
        <f t="shared" si="80"/>
        <v>89579651.209999993</v>
      </c>
      <c r="P287" s="91">
        <f t="shared" si="80"/>
        <v>56196001.099999994</v>
      </c>
      <c r="Q287" s="91">
        <f t="shared" si="80"/>
        <v>81618450.040499985</v>
      </c>
      <c r="R287" s="91">
        <f t="shared" si="80"/>
        <v>114864952.88000003</v>
      </c>
      <c r="S287" s="91">
        <f t="shared" si="80"/>
        <v>87059763.189999998</v>
      </c>
      <c r="T287" s="91">
        <f t="shared" si="80"/>
        <v>91340659.960000008</v>
      </c>
      <c r="U287" s="91">
        <f t="shared" si="80"/>
        <v>112998442.80000001</v>
      </c>
      <c r="V287" s="91">
        <f t="shared" si="80"/>
        <v>99499857.840000004</v>
      </c>
      <c r="W287" s="91">
        <f t="shared" si="80"/>
        <v>92501862.359999985</v>
      </c>
      <c r="X287" s="91">
        <f t="shared" si="80"/>
        <v>107418935.53</v>
      </c>
      <c r="Y287" s="91">
        <f t="shared" si="80"/>
        <v>102298656.84999999</v>
      </c>
      <c r="Z287" s="91"/>
      <c r="AA287" s="91"/>
      <c r="AB287" s="91"/>
      <c r="AC287" s="91">
        <f t="shared" si="77"/>
        <v>889601581.45050001</v>
      </c>
    </row>
    <row r="288" spans="1:29" ht="11.45" customHeight="1" x14ac:dyDescent="0.25">
      <c r="A288" s="49" t="s">
        <v>12</v>
      </c>
      <c r="B288" s="49" t="s">
        <v>27</v>
      </c>
      <c r="C288" s="105">
        <v>614733358.05983377</v>
      </c>
      <c r="D288" s="105">
        <v>519990777.63968056</v>
      </c>
      <c r="E288" s="105">
        <v>384861176.72322726</v>
      </c>
      <c r="F288" s="105">
        <v>426274320.31280482</v>
      </c>
      <c r="G288" s="105">
        <v>342776001.09145945</v>
      </c>
      <c r="H288" s="105">
        <v>198003379.13305625</v>
      </c>
      <c r="I288" s="105">
        <v>86663656.038590088</v>
      </c>
      <c r="J288" s="105">
        <v>75348426.548837319</v>
      </c>
      <c r="K288" s="105">
        <v>70644134.469999999</v>
      </c>
      <c r="L288" s="92">
        <v>71451567.74000001</v>
      </c>
      <c r="M288" s="92">
        <v>83095471.540000007</v>
      </c>
      <c r="N288" s="93">
        <v>99462829.480000004</v>
      </c>
      <c r="O288" s="93">
        <v>99129679.719999999</v>
      </c>
      <c r="P288" s="93">
        <v>100986225.52</v>
      </c>
      <c r="Q288" s="93">
        <v>115733935.68000001</v>
      </c>
      <c r="R288" s="93">
        <v>147925230.59999999</v>
      </c>
      <c r="S288" s="93">
        <v>118056735.85000001</v>
      </c>
      <c r="T288" s="93">
        <v>109589661.65000001</v>
      </c>
      <c r="U288" s="93">
        <v>115625557.83000001</v>
      </c>
      <c r="V288" s="93">
        <v>96139715.340000004</v>
      </c>
      <c r="W288" s="93">
        <v>114691188.39</v>
      </c>
      <c r="X288" s="93">
        <v>112465294.06</v>
      </c>
      <c r="Y288" s="93">
        <v>95877433.379999995</v>
      </c>
      <c r="Z288" s="93"/>
      <c r="AA288" s="93"/>
      <c r="AB288" s="93"/>
      <c r="AC288" s="91">
        <f t="shared" si="77"/>
        <v>1026104752.7800001</v>
      </c>
    </row>
    <row r="289" spans="1:29" ht="11.45" customHeight="1" x14ac:dyDescent="0.25">
      <c r="A289" s="49" t="s">
        <v>13</v>
      </c>
      <c r="B289" s="49" t="s">
        <v>28</v>
      </c>
      <c r="C289" s="105">
        <v>203313085.64381593</v>
      </c>
      <c r="D289" s="105">
        <v>226510503.26813889</v>
      </c>
      <c r="E289" s="105">
        <v>140462309.80098063</v>
      </c>
      <c r="F289" s="105">
        <v>177011883.8169646</v>
      </c>
      <c r="G289" s="105">
        <v>229793641.23628464</v>
      </c>
      <c r="H289" s="105">
        <v>11455169.436600246</v>
      </c>
      <c r="I289" s="105">
        <v>18250577.480478603</v>
      </c>
      <c r="J289" s="105">
        <v>18034994.288868159</v>
      </c>
      <c r="K289" s="105">
        <v>19787713.160000004</v>
      </c>
      <c r="L289" s="92">
        <v>13645900.41</v>
      </c>
      <c r="M289" s="92">
        <v>10813079.16</v>
      </c>
      <c r="N289" s="93">
        <v>24984975.59</v>
      </c>
      <c r="O289" s="93">
        <v>26392116.539999999</v>
      </c>
      <c r="P289" s="93">
        <v>18969122.879999999</v>
      </c>
      <c r="Q289" s="93">
        <v>23752639.520000003</v>
      </c>
      <c r="R289" s="93">
        <v>34905307.609999999</v>
      </c>
      <c r="S289" s="93">
        <v>16622091.66</v>
      </c>
      <c r="T289" s="93">
        <v>27982050.680000003</v>
      </c>
      <c r="U289" s="93">
        <v>23778898.189999998</v>
      </c>
      <c r="V289" s="93">
        <v>27235144.939999998</v>
      </c>
      <c r="W289" s="93">
        <v>32038573.260000002</v>
      </c>
      <c r="X289" s="93">
        <v>22859599.780000001</v>
      </c>
      <c r="Y289" s="93">
        <v>42511338.479999997</v>
      </c>
      <c r="Z289" s="93"/>
      <c r="AA289" s="93"/>
      <c r="AB289" s="93"/>
      <c r="AC289" s="91">
        <f t="shared" si="77"/>
        <v>251685644.12</v>
      </c>
    </row>
    <row r="290" spans="1:29" ht="11.45" customHeight="1" x14ac:dyDescent="0.25">
      <c r="A290" s="49" t="s">
        <v>14</v>
      </c>
      <c r="B290" s="49" t="s">
        <v>29</v>
      </c>
      <c r="C290" s="105">
        <v>117536858.27801614</v>
      </c>
      <c r="D290" s="105">
        <v>137012841.24735713</v>
      </c>
      <c r="E290" s="105">
        <v>104344992.06830154</v>
      </c>
      <c r="F290" s="105">
        <v>117967536.15642667</v>
      </c>
      <c r="G290" s="105">
        <v>72556539.243178874</v>
      </c>
      <c r="H290" s="105">
        <v>5542374.9474807549</v>
      </c>
      <c r="I290" s="105">
        <v>2627625.1207636343</v>
      </c>
      <c r="J290" s="105">
        <v>3076933.1885471488</v>
      </c>
      <c r="K290" s="105">
        <v>3801659.3600000003</v>
      </c>
      <c r="L290" s="92">
        <v>147780.74</v>
      </c>
      <c r="M290" s="92">
        <v>683237.28</v>
      </c>
      <c r="N290" s="93">
        <v>1758651.52</v>
      </c>
      <c r="O290" s="93">
        <v>5444569.0899999999</v>
      </c>
      <c r="P290" s="93">
        <v>0</v>
      </c>
      <c r="Q290" s="93">
        <v>3073585</v>
      </c>
      <c r="R290" s="93">
        <v>2910564.0900000003</v>
      </c>
      <c r="S290" s="93">
        <v>438922.02</v>
      </c>
      <c r="T290" s="93">
        <v>1932673.75</v>
      </c>
      <c r="U290" s="93">
        <v>343852.25</v>
      </c>
      <c r="V290" s="93">
        <v>544555.96</v>
      </c>
      <c r="W290" s="93">
        <v>10712557.58</v>
      </c>
      <c r="X290" s="93">
        <v>7291671.6600000001</v>
      </c>
      <c r="Y290" s="93">
        <v>10308350.560000001</v>
      </c>
      <c r="Z290" s="93"/>
      <c r="AA290" s="93"/>
      <c r="AB290" s="93"/>
      <c r="AC290" s="91">
        <f t="shared" si="77"/>
        <v>37556732.869999997</v>
      </c>
    </row>
    <row r="291" spans="1:29" ht="11.45" customHeight="1" x14ac:dyDescent="0.25">
      <c r="A291" s="50" t="s">
        <v>2</v>
      </c>
      <c r="B291" s="50"/>
      <c r="C291" s="94">
        <f>SUM(C288:C290)</f>
        <v>935583301.98166585</v>
      </c>
      <c r="D291" s="94">
        <f t="shared" ref="D291:Y291" si="81">SUM(D288:D290)</f>
        <v>883514122.15517664</v>
      </c>
      <c r="E291" s="94">
        <f t="shared" si="81"/>
        <v>629668478.59250939</v>
      </c>
      <c r="F291" s="94">
        <f t="shared" si="81"/>
        <v>721253740.28619611</v>
      </c>
      <c r="G291" s="94">
        <f t="shared" si="81"/>
        <v>645126181.57092297</v>
      </c>
      <c r="H291" s="94">
        <f t="shared" si="81"/>
        <v>215000923.51713726</v>
      </c>
      <c r="I291" s="94">
        <f t="shared" si="81"/>
        <v>107541858.63983232</v>
      </c>
      <c r="J291" s="94">
        <f t="shared" si="81"/>
        <v>96460354.026252627</v>
      </c>
      <c r="K291" s="94">
        <f t="shared" si="81"/>
        <v>94233506.989999995</v>
      </c>
      <c r="L291" s="96">
        <f t="shared" si="81"/>
        <v>85245248.890000001</v>
      </c>
      <c r="M291" s="96">
        <f t="shared" si="81"/>
        <v>94591787.980000004</v>
      </c>
      <c r="N291" s="91">
        <f t="shared" si="81"/>
        <v>126206456.59</v>
      </c>
      <c r="O291" s="91">
        <f t="shared" si="81"/>
        <v>130966365.34999999</v>
      </c>
      <c r="P291" s="91">
        <f t="shared" si="81"/>
        <v>119955348.39999999</v>
      </c>
      <c r="Q291" s="91">
        <f t="shared" si="81"/>
        <v>142560160.20000002</v>
      </c>
      <c r="R291" s="91">
        <f t="shared" si="81"/>
        <v>185741102.29999998</v>
      </c>
      <c r="S291" s="91">
        <f t="shared" si="81"/>
        <v>135117749.53000003</v>
      </c>
      <c r="T291" s="91">
        <f t="shared" si="81"/>
        <v>139504386.08000001</v>
      </c>
      <c r="U291" s="91">
        <f t="shared" si="81"/>
        <v>139748308.27000001</v>
      </c>
      <c r="V291" s="91">
        <f t="shared" si="81"/>
        <v>123919416.23999999</v>
      </c>
      <c r="W291" s="91">
        <f t="shared" si="81"/>
        <v>157442319.23000002</v>
      </c>
      <c r="X291" s="91">
        <f t="shared" si="81"/>
        <v>142616565.5</v>
      </c>
      <c r="Y291" s="91">
        <f t="shared" si="81"/>
        <v>148697122.41999999</v>
      </c>
      <c r="Z291" s="91"/>
      <c r="AA291" s="91"/>
      <c r="AB291" s="91"/>
      <c r="AC291" s="91">
        <f t="shared" si="77"/>
        <v>1315347129.77</v>
      </c>
    </row>
    <row r="292" spans="1:29" ht="11.45" customHeight="1" x14ac:dyDescent="0.25">
      <c r="A292" s="49" t="s">
        <v>15</v>
      </c>
      <c r="B292" s="49" t="s">
        <v>30</v>
      </c>
      <c r="C292" s="105">
        <v>143807456.25352746</v>
      </c>
      <c r="D292" s="105">
        <v>132300210.38169345</v>
      </c>
      <c r="E292" s="105">
        <v>101844882.49784245</v>
      </c>
      <c r="F292" s="105">
        <v>167038321.24659261</v>
      </c>
      <c r="G292" s="105">
        <v>139052166.71624482</v>
      </c>
      <c r="H292" s="105">
        <v>27834829.609330326</v>
      </c>
      <c r="I292" s="105">
        <v>22190628.255587447</v>
      </c>
      <c r="J292" s="105">
        <v>27365496.746165309</v>
      </c>
      <c r="K292" s="105">
        <v>33794523.409999996</v>
      </c>
      <c r="L292" s="92">
        <v>25733767.060000002</v>
      </c>
      <c r="M292" s="92">
        <v>23716473.690000001</v>
      </c>
      <c r="N292" s="93">
        <v>40985056.25</v>
      </c>
      <c r="O292" s="93">
        <v>30821779.460000001</v>
      </c>
      <c r="P292" s="93">
        <v>45034056.229999989</v>
      </c>
      <c r="Q292" s="93">
        <v>50008383.109999999</v>
      </c>
      <c r="R292" s="93">
        <v>63418897.890000001</v>
      </c>
      <c r="S292" s="93">
        <v>40530371.68</v>
      </c>
      <c r="T292" s="93">
        <v>33999286.079999991</v>
      </c>
      <c r="U292" s="93">
        <v>45601813.649999999</v>
      </c>
      <c r="V292" s="93">
        <v>38157759.510000005</v>
      </c>
      <c r="W292" s="93">
        <v>44109087.059999987</v>
      </c>
      <c r="X292" s="93">
        <v>33304953.390000001</v>
      </c>
      <c r="Y292" s="93">
        <v>53345271.759999998</v>
      </c>
      <c r="Z292" s="93"/>
      <c r="AA292" s="93"/>
      <c r="AB292" s="93"/>
      <c r="AC292" s="91">
        <f t="shared" si="77"/>
        <v>402475824.13</v>
      </c>
    </row>
    <row r="293" spans="1:29" ht="11.45" customHeight="1" x14ac:dyDescent="0.25">
      <c r="A293" s="49" t="s">
        <v>16</v>
      </c>
      <c r="B293" s="49" t="s">
        <v>31</v>
      </c>
      <c r="C293" s="105">
        <v>25000047.002724893</v>
      </c>
      <c r="D293" s="105">
        <v>17295533.200620238</v>
      </c>
      <c r="E293" s="105">
        <v>10802105.680136146</v>
      </c>
      <c r="F293" s="105">
        <v>13337497.108929379</v>
      </c>
      <c r="G293" s="105">
        <v>11393697.798132319</v>
      </c>
      <c r="H293" s="105">
        <v>3566449.018170543</v>
      </c>
      <c r="I293" s="105">
        <v>3139494.0025992393</v>
      </c>
      <c r="J293" s="105">
        <v>8858128.808814887</v>
      </c>
      <c r="K293" s="105">
        <v>2143377.2799999998</v>
      </c>
      <c r="L293" s="92">
        <v>3063952.4</v>
      </c>
      <c r="M293" s="92">
        <v>8167180.3199999994</v>
      </c>
      <c r="N293" s="93">
        <v>3916137.9299999997</v>
      </c>
      <c r="O293" s="93">
        <v>5353921.8599999994</v>
      </c>
      <c r="P293" s="93">
        <v>1042556.71</v>
      </c>
      <c r="Q293" s="93">
        <v>6367600.1699999999</v>
      </c>
      <c r="R293" s="93">
        <v>6591008.3700000001</v>
      </c>
      <c r="S293" s="93">
        <v>5820949.2100000009</v>
      </c>
      <c r="T293" s="93">
        <v>6967839.9199999981</v>
      </c>
      <c r="U293" s="93">
        <v>6334097.3399999999</v>
      </c>
      <c r="V293" s="93">
        <v>11544893.07</v>
      </c>
      <c r="W293" s="93">
        <v>5888409.5700000003</v>
      </c>
      <c r="X293" s="93">
        <v>4299154.93</v>
      </c>
      <c r="Y293" s="93">
        <v>4346754.93</v>
      </c>
      <c r="Z293" s="93"/>
      <c r="AA293" s="93"/>
      <c r="AB293" s="93"/>
      <c r="AC293" s="91">
        <f t="shared" si="77"/>
        <v>58160707.509999998</v>
      </c>
    </row>
    <row r="294" spans="1:29" ht="11.45" customHeight="1" x14ac:dyDescent="0.25">
      <c r="A294" s="49" t="s">
        <v>17</v>
      </c>
      <c r="B294" s="49" t="s">
        <v>32</v>
      </c>
      <c r="C294" s="105">
        <v>4544894.7820818732</v>
      </c>
      <c r="D294" s="105">
        <v>5727208.5325096482</v>
      </c>
      <c r="E294" s="105">
        <v>7242259.8495120201</v>
      </c>
      <c r="F294" s="105">
        <v>10093601.518281816</v>
      </c>
      <c r="G294" s="105">
        <v>7649968.6446998734</v>
      </c>
      <c r="H294" s="105">
        <v>433388.06879766559</v>
      </c>
      <c r="I294" s="105">
        <v>1650251.5544183387</v>
      </c>
      <c r="J294" s="105">
        <v>482468.81356633571</v>
      </c>
      <c r="K294" s="105">
        <v>910929.49</v>
      </c>
      <c r="L294" s="92">
        <v>1488700.75</v>
      </c>
      <c r="M294" s="92">
        <v>1202325.6000000001</v>
      </c>
      <c r="N294" s="93">
        <v>2418039.3200000003</v>
      </c>
      <c r="O294" s="93">
        <v>759178.26</v>
      </c>
      <c r="P294" s="93">
        <v>526893.63</v>
      </c>
      <c r="Q294" s="93">
        <v>3575880.81</v>
      </c>
      <c r="R294" s="93">
        <v>1036245.0700000001</v>
      </c>
      <c r="S294" s="93">
        <v>3185657</v>
      </c>
      <c r="T294" s="93">
        <v>3541660.81</v>
      </c>
      <c r="U294" s="93">
        <v>5629037.5700000003</v>
      </c>
      <c r="V294" s="93">
        <v>0</v>
      </c>
      <c r="W294" s="93">
        <v>7617230.5099999998</v>
      </c>
      <c r="X294" s="93">
        <v>1995864.99</v>
      </c>
      <c r="Y294" s="93">
        <v>2225364.9900000002</v>
      </c>
      <c r="Z294" s="93"/>
      <c r="AA294" s="93"/>
      <c r="AB294" s="93"/>
      <c r="AC294" s="91">
        <f t="shared" si="77"/>
        <v>28806941.749999993</v>
      </c>
    </row>
    <row r="295" spans="1:29" ht="11.45" customHeight="1" x14ac:dyDescent="0.25">
      <c r="A295" s="50" t="s">
        <v>2</v>
      </c>
      <c r="B295" s="50"/>
      <c r="C295" s="94">
        <f>SUM(C292:C294)</f>
        <v>173352398.03833422</v>
      </c>
      <c r="D295" s="94">
        <f t="shared" ref="D295:Y295" si="82">SUM(D292:D294)</f>
        <v>155322952.11482334</v>
      </c>
      <c r="E295" s="94">
        <f t="shared" si="82"/>
        <v>119889248.02749062</v>
      </c>
      <c r="F295" s="94">
        <f t="shared" si="82"/>
        <v>190469419.87380379</v>
      </c>
      <c r="G295" s="94">
        <f t="shared" si="82"/>
        <v>158095833.15907702</v>
      </c>
      <c r="H295" s="94">
        <f t="shared" si="82"/>
        <v>31834666.696298536</v>
      </c>
      <c r="I295" s="94">
        <f t="shared" si="82"/>
        <v>26980373.812605027</v>
      </c>
      <c r="J295" s="94">
        <f t="shared" si="82"/>
        <v>36706094.368546531</v>
      </c>
      <c r="K295" s="94">
        <f t="shared" si="82"/>
        <v>36848830.18</v>
      </c>
      <c r="L295" s="96">
        <f t="shared" si="82"/>
        <v>30286420.210000001</v>
      </c>
      <c r="M295" s="96">
        <f t="shared" si="82"/>
        <v>33085979.610000003</v>
      </c>
      <c r="N295" s="91">
        <f t="shared" si="82"/>
        <v>47319233.5</v>
      </c>
      <c r="O295" s="91">
        <f t="shared" si="82"/>
        <v>36934879.579999998</v>
      </c>
      <c r="P295" s="91">
        <f t="shared" si="82"/>
        <v>46603506.569999993</v>
      </c>
      <c r="Q295" s="91">
        <f t="shared" si="82"/>
        <v>59951864.090000004</v>
      </c>
      <c r="R295" s="91">
        <f t="shared" si="82"/>
        <v>71046151.329999998</v>
      </c>
      <c r="S295" s="91">
        <f t="shared" si="82"/>
        <v>49536977.890000001</v>
      </c>
      <c r="T295" s="91">
        <f t="shared" si="82"/>
        <v>44508786.809999987</v>
      </c>
      <c r="U295" s="91">
        <f t="shared" si="82"/>
        <v>57564948.559999995</v>
      </c>
      <c r="V295" s="91">
        <f t="shared" si="82"/>
        <v>49702652.580000006</v>
      </c>
      <c r="W295" s="91">
        <f t="shared" si="82"/>
        <v>57614727.139999986</v>
      </c>
      <c r="X295" s="91">
        <f t="shared" si="82"/>
        <v>39599973.310000002</v>
      </c>
      <c r="Y295" s="91">
        <f t="shared" si="82"/>
        <v>59917391.68</v>
      </c>
      <c r="Z295" s="91"/>
      <c r="AA295" s="91"/>
      <c r="AB295" s="91"/>
      <c r="AC295" s="91">
        <f t="shared" si="77"/>
        <v>489443473.38999999</v>
      </c>
    </row>
    <row r="296" spans="1:29" ht="11.45" customHeight="1" x14ac:dyDescent="0.25">
      <c r="A296" s="49" t="s">
        <v>18</v>
      </c>
      <c r="B296" s="49" t="s">
        <v>33</v>
      </c>
      <c r="C296" s="105">
        <v>0</v>
      </c>
      <c r="D296" s="105">
        <v>0</v>
      </c>
      <c r="E296" s="105">
        <v>0</v>
      </c>
      <c r="F296" s="105">
        <v>0</v>
      </c>
      <c r="G296" s="105">
        <v>0</v>
      </c>
      <c r="H296" s="105">
        <v>0</v>
      </c>
      <c r="I296" s="105">
        <v>0</v>
      </c>
      <c r="J296" s="105">
        <v>0</v>
      </c>
      <c r="K296" s="105">
        <v>0</v>
      </c>
      <c r="L296" s="105">
        <v>0</v>
      </c>
      <c r="M296" s="105">
        <v>0</v>
      </c>
      <c r="N296" s="105">
        <v>0</v>
      </c>
      <c r="O296" s="105">
        <v>0</v>
      </c>
      <c r="P296" s="105">
        <v>0</v>
      </c>
      <c r="Q296" s="105">
        <v>0</v>
      </c>
      <c r="R296" s="105">
        <v>0</v>
      </c>
      <c r="S296" s="105">
        <v>0</v>
      </c>
      <c r="T296" s="105">
        <v>0</v>
      </c>
      <c r="U296" s="105">
        <v>0</v>
      </c>
      <c r="V296" s="105">
        <v>0</v>
      </c>
      <c r="W296" s="105">
        <v>0</v>
      </c>
      <c r="X296" s="105">
        <v>0</v>
      </c>
      <c r="Y296" s="105">
        <v>0</v>
      </c>
      <c r="Z296" s="93"/>
      <c r="AA296" s="93"/>
      <c r="AB296" s="93"/>
      <c r="AC296" s="91">
        <f t="shared" si="77"/>
        <v>0</v>
      </c>
    </row>
    <row r="297" spans="1:29" ht="11.45" customHeight="1" x14ac:dyDescent="0.25">
      <c r="A297" s="49" t="s">
        <v>19</v>
      </c>
      <c r="B297" s="49" t="s">
        <v>34</v>
      </c>
      <c r="C297" s="105">
        <v>0</v>
      </c>
      <c r="D297" s="105">
        <v>0</v>
      </c>
      <c r="E297" s="105">
        <v>0</v>
      </c>
      <c r="F297" s="105">
        <v>0</v>
      </c>
      <c r="G297" s="105">
        <v>0</v>
      </c>
      <c r="H297" s="105">
        <v>0</v>
      </c>
      <c r="I297" s="105">
        <v>0</v>
      </c>
      <c r="J297" s="105">
        <v>0</v>
      </c>
      <c r="K297" s="105">
        <v>0</v>
      </c>
      <c r="L297" s="105">
        <v>0</v>
      </c>
      <c r="M297" s="105">
        <v>0</v>
      </c>
      <c r="N297" s="105">
        <v>0</v>
      </c>
      <c r="O297" s="105">
        <v>0</v>
      </c>
      <c r="P297" s="105">
        <v>0</v>
      </c>
      <c r="Q297" s="105">
        <v>0</v>
      </c>
      <c r="R297" s="105">
        <v>0</v>
      </c>
      <c r="S297" s="105">
        <v>0</v>
      </c>
      <c r="T297" s="105">
        <v>0</v>
      </c>
      <c r="U297" s="105">
        <v>0</v>
      </c>
      <c r="V297" s="105">
        <v>0</v>
      </c>
      <c r="W297" s="105">
        <v>0</v>
      </c>
      <c r="X297" s="105">
        <v>0</v>
      </c>
      <c r="Y297" s="105">
        <v>0</v>
      </c>
      <c r="Z297" s="93"/>
      <c r="AA297" s="93"/>
      <c r="AB297" s="93"/>
      <c r="AC297" s="91">
        <f t="shared" si="77"/>
        <v>0</v>
      </c>
    </row>
    <row r="298" spans="1:29" ht="11.45" customHeight="1" x14ac:dyDescent="0.25">
      <c r="A298" s="49" t="s">
        <v>20</v>
      </c>
      <c r="B298" s="49" t="s">
        <v>35</v>
      </c>
      <c r="C298" s="105">
        <v>0</v>
      </c>
      <c r="D298" s="105">
        <v>0</v>
      </c>
      <c r="E298" s="105">
        <v>0</v>
      </c>
      <c r="F298" s="105">
        <v>0</v>
      </c>
      <c r="G298" s="105">
        <v>0</v>
      </c>
      <c r="H298" s="105">
        <v>0</v>
      </c>
      <c r="I298" s="105">
        <v>0</v>
      </c>
      <c r="J298" s="105">
        <v>0</v>
      </c>
      <c r="K298" s="105">
        <v>0</v>
      </c>
      <c r="L298" s="105">
        <v>0</v>
      </c>
      <c r="M298" s="105">
        <v>0</v>
      </c>
      <c r="N298" s="105">
        <v>0</v>
      </c>
      <c r="O298" s="105">
        <v>0</v>
      </c>
      <c r="P298" s="105">
        <v>0</v>
      </c>
      <c r="Q298" s="105">
        <v>0</v>
      </c>
      <c r="R298" s="105">
        <v>0</v>
      </c>
      <c r="S298" s="105">
        <v>0</v>
      </c>
      <c r="T298" s="105">
        <v>0</v>
      </c>
      <c r="U298" s="105">
        <v>0</v>
      </c>
      <c r="V298" s="105">
        <v>0</v>
      </c>
      <c r="W298" s="105">
        <v>0</v>
      </c>
      <c r="X298" s="105">
        <v>0</v>
      </c>
      <c r="Y298" s="105">
        <v>0</v>
      </c>
      <c r="Z298" s="93"/>
      <c r="AA298" s="93"/>
      <c r="AB298" s="93"/>
      <c r="AC298" s="91">
        <f t="shared" si="77"/>
        <v>0</v>
      </c>
    </row>
    <row r="299" spans="1:29" ht="11.45" customHeight="1" x14ac:dyDescent="0.25">
      <c r="A299" s="50" t="s">
        <v>2</v>
      </c>
      <c r="B299" s="50"/>
      <c r="C299" s="91">
        <f>SUM(C296:C298)</f>
        <v>0</v>
      </c>
      <c r="D299" s="91">
        <f t="shared" ref="D299:Y299" si="83">SUM(D296:D298)</f>
        <v>0</v>
      </c>
      <c r="E299" s="91">
        <f t="shared" si="83"/>
        <v>0</v>
      </c>
      <c r="F299" s="91">
        <f t="shared" si="83"/>
        <v>0</v>
      </c>
      <c r="G299" s="91">
        <f t="shared" si="83"/>
        <v>0</v>
      </c>
      <c r="H299" s="91">
        <f t="shared" si="83"/>
        <v>0</v>
      </c>
      <c r="I299" s="91">
        <f t="shared" si="83"/>
        <v>0</v>
      </c>
      <c r="J299" s="91">
        <f t="shared" si="83"/>
        <v>0</v>
      </c>
      <c r="K299" s="91">
        <f t="shared" si="83"/>
        <v>0</v>
      </c>
      <c r="L299" s="91">
        <f t="shared" si="83"/>
        <v>0</v>
      </c>
      <c r="M299" s="91">
        <f t="shared" si="83"/>
        <v>0</v>
      </c>
      <c r="N299" s="91">
        <f t="shared" si="83"/>
        <v>0</v>
      </c>
      <c r="O299" s="91">
        <f t="shared" si="83"/>
        <v>0</v>
      </c>
      <c r="P299" s="91">
        <f t="shared" si="83"/>
        <v>0</v>
      </c>
      <c r="Q299" s="91">
        <f t="shared" si="83"/>
        <v>0</v>
      </c>
      <c r="R299" s="91">
        <f t="shared" si="83"/>
        <v>0</v>
      </c>
      <c r="S299" s="91">
        <f t="shared" si="83"/>
        <v>0</v>
      </c>
      <c r="T299" s="91">
        <f t="shared" si="83"/>
        <v>0</v>
      </c>
      <c r="U299" s="91">
        <f t="shared" si="83"/>
        <v>0</v>
      </c>
      <c r="V299" s="91">
        <f t="shared" si="83"/>
        <v>0</v>
      </c>
      <c r="W299" s="91">
        <f t="shared" si="83"/>
        <v>0</v>
      </c>
      <c r="X299" s="91">
        <f t="shared" si="83"/>
        <v>0</v>
      </c>
      <c r="Y299" s="91">
        <f t="shared" si="83"/>
        <v>0</v>
      </c>
      <c r="Z299" s="91"/>
      <c r="AA299" s="91"/>
      <c r="AB299" s="91"/>
      <c r="AC299" s="91">
        <f t="shared" si="77"/>
        <v>0</v>
      </c>
    </row>
    <row r="300" spans="1:29" ht="11.45" customHeight="1" x14ac:dyDescent="0.25">
      <c r="A300" s="50" t="s">
        <v>4</v>
      </c>
      <c r="B300" s="50"/>
      <c r="C300" s="91">
        <f t="shared" ref="C300:Y300" si="84">C279+C283+C287+C291+C295+C299</f>
        <v>1108935700.02</v>
      </c>
      <c r="D300" s="91">
        <f t="shared" si="84"/>
        <v>1038837074.27</v>
      </c>
      <c r="E300" s="91">
        <f t="shared" si="84"/>
        <v>749557726.62</v>
      </c>
      <c r="F300" s="91">
        <f t="shared" si="84"/>
        <v>911723160.15999985</v>
      </c>
      <c r="G300" s="91">
        <f t="shared" si="84"/>
        <v>803222014.73000002</v>
      </c>
      <c r="H300" s="91">
        <f t="shared" si="84"/>
        <v>692876743.68999994</v>
      </c>
      <c r="I300" s="91">
        <f t="shared" si="84"/>
        <v>768779074.46999991</v>
      </c>
      <c r="J300" s="91">
        <f t="shared" si="84"/>
        <v>795823256.52999985</v>
      </c>
      <c r="K300" s="91">
        <f t="shared" si="84"/>
        <v>775030274.34224999</v>
      </c>
      <c r="L300" s="91">
        <f t="shared" si="84"/>
        <v>655633883.82299995</v>
      </c>
      <c r="M300" s="96">
        <f t="shared" si="84"/>
        <v>723236055.67575014</v>
      </c>
      <c r="N300" s="91">
        <f t="shared" si="84"/>
        <v>953353598.34875011</v>
      </c>
      <c r="O300" s="91">
        <f t="shared" si="84"/>
        <v>902733035.60025012</v>
      </c>
      <c r="P300" s="91">
        <f t="shared" si="84"/>
        <v>714523407.84149981</v>
      </c>
      <c r="Q300" s="91">
        <f t="shared" si="84"/>
        <v>979325827.80700004</v>
      </c>
      <c r="R300" s="91">
        <f t="shared" si="84"/>
        <v>1204424737.23475</v>
      </c>
      <c r="S300" s="91">
        <f t="shared" si="84"/>
        <v>1110252195.2704999</v>
      </c>
      <c r="T300" s="91">
        <f t="shared" si="84"/>
        <v>1018976023.6</v>
      </c>
      <c r="U300" s="91">
        <f t="shared" si="84"/>
        <v>988626290.68000007</v>
      </c>
      <c r="V300" s="91">
        <f t="shared" si="84"/>
        <v>996763621.57000017</v>
      </c>
      <c r="W300" s="91">
        <f t="shared" si="84"/>
        <v>1114187694.4800007</v>
      </c>
      <c r="X300" s="91">
        <f t="shared" si="84"/>
        <v>1141062454.4100008</v>
      </c>
      <c r="Y300" s="91">
        <f t="shared" si="84"/>
        <v>1195452044.0999999</v>
      </c>
      <c r="Z300" s="91"/>
      <c r="AA300" s="91"/>
      <c r="AB300" s="91"/>
      <c r="AC300" s="91">
        <f t="shared" si="77"/>
        <v>9749070889.1522522</v>
      </c>
    </row>
    <row r="303" spans="1:29" ht="11.45" customHeight="1" x14ac:dyDescent="0.25">
      <c r="A303" s="222" t="s">
        <v>109</v>
      </c>
      <c r="B303" s="222"/>
      <c r="C303" s="72" t="s">
        <v>56</v>
      </c>
      <c r="D303" s="72" t="s">
        <v>56</v>
      </c>
      <c r="E303" s="72" t="s">
        <v>56</v>
      </c>
      <c r="F303" s="72" t="s">
        <v>56</v>
      </c>
      <c r="G303" s="72" t="s">
        <v>56</v>
      </c>
      <c r="H303" s="72" t="s">
        <v>56</v>
      </c>
      <c r="I303" s="72" t="s">
        <v>56</v>
      </c>
      <c r="J303" s="72" t="s">
        <v>56</v>
      </c>
      <c r="K303" s="72" t="s">
        <v>56</v>
      </c>
      <c r="L303" s="72" t="s">
        <v>56</v>
      </c>
      <c r="M303" s="72" t="s">
        <v>56</v>
      </c>
      <c r="N303" s="72" t="s">
        <v>56</v>
      </c>
      <c r="O303" s="72" t="s">
        <v>56</v>
      </c>
      <c r="P303" s="72" t="s">
        <v>56</v>
      </c>
      <c r="Q303" s="72" t="s">
        <v>56</v>
      </c>
      <c r="R303" s="72" t="s">
        <v>56</v>
      </c>
      <c r="S303" s="72" t="s">
        <v>56</v>
      </c>
      <c r="T303" s="72" t="s">
        <v>56</v>
      </c>
      <c r="U303" s="72" t="s">
        <v>56</v>
      </c>
      <c r="V303" s="72" t="s">
        <v>56</v>
      </c>
      <c r="W303" s="72" t="s">
        <v>56</v>
      </c>
      <c r="X303" s="72" t="s">
        <v>56</v>
      </c>
      <c r="Y303" s="72" t="s">
        <v>56</v>
      </c>
      <c r="Z303" s="72" t="s">
        <v>56</v>
      </c>
      <c r="AA303" s="72" t="s">
        <v>56</v>
      </c>
      <c r="AB303" s="72" t="s">
        <v>56</v>
      </c>
      <c r="AC303" s="72" t="s">
        <v>56</v>
      </c>
    </row>
    <row r="304" spans="1:29" ht="11.25" customHeight="1" x14ac:dyDescent="0.25">
      <c r="A304" s="99" t="s">
        <v>37</v>
      </c>
      <c r="B304" s="99" t="s">
        <v>36</v>
      </c>
      <c r="C304" s="75">
        <v>44136</v>
      </c>
      <c r="D304" s="75">
        <v>44166</v>
      </c>
      <c r="E304" s="75">
        <v>44197</v>
      </c>
      <c r="F304" s="75">
        <v>44228</v>
      </c>
      <c r="G304" s="75">
        <v>44256</v>
      </c>
      <c r="H304" s="75">
        <v>44287</v>
      </c>
      <c r="I304" s="75">
        <v>44317</v>
      </c>
      <c r="J304" s="75">
        <v>44348</v>
      </c>
      <c r="K304" s="75">
        <v>44378</v>
      </c>
      <c r="L304" s="75">
        <v>44409</v>
      </c>
      <c r="M304" s="75">
        <v>44440</v>
      </c>
      <c r="N304" s="75">
        <v>44470</v>
      </c>
      <c r="O304" s="75">
        <v>44501</v>
      </c>
      <c r="P304" s="75">
        <v>44531</v>
      </c>
      <c r="Q304" s="75">
        <v>44562</v>
      </c>
      <c r="R304" s="75">
        <v>44593</v>
      </c>
      <c r="S304" s="75">
        <v>44621</v>
      </c>
      <c r="T304" s="75">
        <v>44652</v>
      </c>
      <c r="U304" s="75">
        <v>44682</v>
      </c>
      <c r="V304" s="75">
        <v>44713</v>
      </c>
      <c r="W304" s="75">
        <v>44743</v>
      </c>
      <c r="X304" s="75">
        <v>44774</v>
      </c>
      <c r="Y304" s="75">
        <v>44805</v>
      </c>
      <c r="Z304" s="75">
        <v>44835</v>
      </c>
      <c r="AA304" s="75">
        <v>44866</v>
      </c>
      <c r="AB304" s="75">
        <v>44896</v>
      </c>
      <c r="AC304" s="103">
        <f>AC2</f>
        <v>2022</v>
      </c>
    </row>
    <row r="305" spans="1:29" ht="11.45" customHeight="1" x14ac:dyDescent="0.25">
      <c r="A305" s="49" t="s">
        <v>3</v>
      </c>
      <c r="B305" s="49" t="s">
        <v>3</v>
      </c>
      <c r="C305" s="123">
        <f>C6+C34+C61+C88+C115+C142+C170+C197+C224+C251+C278</f>
        <v>29710879.92456146</v>
      </c>
      <c r="D305" s="123">
        <f t="shared" ref="D305:P305" si="85">D6+D34+D61+D88+D115+D142+D170+D197+D224+D251+D278</f>
        <v>21926625.462511498</v>
      </c>
      <c r="E305" s="123">
        <f t="shared" si="85"/>
        <v>25642303.902740534</v>
      </c>
      <c r="F305" s="123">
        <f t="shared" si="85"/>
        <v>19265111.076394551</v>
      </c>
      <c r="G305" s="123">
        <f t="shared" si="85"/>
        <v>16947164.010551706</v>
      </c>
      <c r="H305" s="123">
        <f t="shared" si="85"/>
        <v>14093279.001655864</v>
      </c>
      <c r="I305" s="123">
        <f t="shared" si="85"/>
        <v>13966419.787194381</v>
      </c>
      <c r="J305" s="123">
        <f t="shared" si="85"/>
        <v>15028191.587027078</v>
      </c>
      <c r="K305" s="123">
        <f t="shared" si="85"/>
        <v>18526785.640606478</v>
      </c>
      <c r="L305" s="123">
        <f t="shared" si="85"/>
        <v>18393219.888732821</v>
      </c>
      <c r="M305" s="123">
        <f t="shared" si="85"/>
        <v>18943314.65639165</v>
      </c>
      <c r="N305" s="123">
        <f t="shared" si="85"/>
        <v>56807782.161396854</v>
      </c>
      <c r="O305" s="123">
        <f t="shared" si="85"/>
        <v>21008176.335849404</v>
      </c>
      <c r="P305" s="123">
        <f t="shared" si="85"/>
        <v>20722318.266661115</v>
      </c>
      <c r="Q305" s="123">
        <f t="shared" ref="Q305:AB305" si="86">Q6+Q34+Q61+Q88+Q115+Q142+Q170+Q197+Q224+Q251+Q278</f>
        <v>25536553.187711284</v>
      </c>
      <c r="R305" s="123">
        <f t="shared" si="86"/>
        <v>24907508.241666555</v>
      </c>
      <c r="S305" s="123">
        <f t="shared" si="86"/>
        <v>21251349.212872513</v>
      </c>
      <c r="T305" s="123">
        <f t="shared" si="86"/>
        <v>19345860.765466042</v>
      </c>
      <c r="U305" s="123">
        <f t="shared" si="86"/>
        <v>17514388.691361025</v>
      </c>
      <c r="V305" s="123">
        <f t="shared" si="86"/>
        <v>18966462.533641201</v>
      </c>
      <c r="W305" s="123">
        <f t="shared" si="86"/>
        <v>19912325.246286303</v>
      </c>
      <c r="X305" s="123">
        <f t="shared" si="86"/>
        <v>22607073.24074018</v>
      </c>
      <c r="Y305" s="123">
        <f t="shared" si="86"/>
        <v>21177779.33834707</v>
      </c>
      <c r="Z305" s="123">
        <f t="shared" si="86"/>
        <v>0</v>
      </c>
      <c r="AA305" s="123">
        <f t="shared" si="86"/>
        <v>0</v>
      </c>
      <c r="AB305" s="123">
        <f t="shared" si="86"/>
        <v>0</v>
      </c>
      <c r="AC305" s="91">
        <f t="shared" ref="AC305:AC328" si="87">IF(AC$2=2020,SUM(C305:D305),IF(AC$2=2021,SUM(E305:P305), IF(AC$2=2022,SUM(Q305:AB305))))</f>
        <v>191219300.45809218</v>
      </c>
    </row>
    <row r="306" spans="1:29" ht="11.45" customHeight="1" x14ac:dyDescent="0.25">
      <c r="A306" s="50" t="s">
        <v>2</v>
      </c>
      <c r="B306" s="50"/>
      <c r="C306" s="95">
        <f>C305</f>
        <v>29710879.92456146</v>
      </c>
      <c r="D306" s="95">
        <f>D305</f>
        <v>21926625.462511498</v>
      </c>
      <c r="E306" s="95">
        <f t="shared" ref="E306:P306" si="88">E305</f>
        <v>25642303.902740534</v>
      </c>
      <c r="F306" s="95">
        <f t="shared" si="88"/>
        <v>19265111.076394551</v>
      </c>
      <c r="G306" s="95">
        <f t="shared" si="88"/>
        <v>16947164.010551706</v>
      </c>
      <c r="H306" s="95">
        <f t="shared" si="88"/>
        <v>14093279.001655864</v>
      </c>
      <c r="I306" s="95">
        <f t="shared" si="88"/>
        <v>13966419.787194381</v>
      </c>
      <c r="J306" s="95">
        <f t="shared" si="88"/>
        <v>15028191.587027078</v>
      </c>
      <c r="K306" s="95">
        <f t="shared" si="88"/>
        <v>18526785.640606478</v>
      </c>
      <c r="L306" s="95">
        <f t="shared" si="88"/>
        <v>18393219.888732821</v>
      </c>
      <c r="M306" s="95">
        <f t="shared" si="88"/>
        <v>18943314.65639165</v>
      </c>
      <c r="N306" s="95">
        <f t="shared" si="88"/>
        <v>56807782.161396854</v>
      </c>
      <c r="O306" s="95">
        <f t="shared" si="88"/>
        <v>21008176.335849404</v>
      </c>
      <c r="P306" s="95">
        <f t="shared" si="88"/>
        <v>20722318.266661115</v>
      </c>
      <c r="Q306" s="95">
        <f t="shared" ref="Q306:AB306" si="89">Q305</f>
        <v>25536553.187711284</v>
      </c>
      <c r="R306" s="95">
        <f t="shared" si="89"/>
        <v>24907508.241666555</v>
      </c>
      <c r="S306" s="95">
        <f t="shared" si="89"/>
        <v>21251349.212872513</v>
      </c>
      <c r="T306" s="95">
        <f t="shared" si="89"/>
        <v>19345860.765466042</v>
      </c>
      <c r="U306" s="95">
        <f t="shared" si="89"/>
        <v>17514388.691361025</v>
      </c>
      <c r="V306" s="95">
        <f t="shared" si="89"/>
        <v>18966462.533641201</v>
      </c>
      <c r="W306" s="95">
        <f t="shared" si="89"/>
        <v>19912325.246286303</v>
      </c>
      <c r="X306" s="95">
        <f t="shared" si="89"/>
        <v>22607073.24074018</v>
      </c>
      <c r="Y306" s="95">
        <f t="shared" si="89"/>
        <v>21177779.33834707</v>
      </c>
      <c r="Z306" s="95">
        <f t="shared" si="89"/>
        <v>0</v>
      </c>
      <c r="AA306" s="95">
        <f t="shared" si="89"/>
        <v>0</v>
      </c>
      <c r="AB306" s="95">
        <f t="shared" si="89"/>
        <v>0</v>
      </c>
      <c r="AC306" s="91">
        <f t="shared" si="87"/>
        <v>191219300.45809218</v>
      </c>
    </row>
    <row r="307" spans="1:29" ht="11.45" customHeight="1" x14ac:dyDescent="0.25">
      <c r="A307" s="49" t="s">
        <v>6</v>
      </c>
      <c r="B307" s="49" t="s">
        <v>21</v>
      </c>
      <c r="C307" s="123">
        <f t="shared" ref="C307:P309" si="90">C8+C36+C63+C90+C117+C144+C172+C199+C226+C253+C280</f>
        <v>6088790668.3890753</v>
      </c>
      <c r="D307" s="123">
        <f t="shared" si="90"/>
        <v>6510389816.383523</v>
      </c>
      <c r="E307" s="123">
        <f t="shared" si="90"/>
        <v>6467662709.3038607</v>
      </c>
      <c r="F307" s="123">
        <f t="shared" si="90"/>
        <v>7266825704.018857</v>
      </c>
      <c r="G307" s="123">
        <f t="shared" si="90"/>
        <v>6595606523.7956057</v>
      </c>
      <c r="H307" s="123">
        <f t="shared" si="90"/>
        <v>6892379894.4441938</v>
      </c>
      <c r="I307" s="123">
        <f t="shared" si="90"/>
        <v>6332679775.9642725</v>
      </c>
      <c r="J307" s="123">
        <f t="shared" si="90"/>
        <v>6969960816.6729755</v>
      </c>
      <c r="K307" s="123">
        <f t="shared" si="90"/>
        <v>7219533563.3371487</v>
      </c>
      <c r="L307" s="123">
        <f t="shared" si="90"/>
        <v>6911172959.6360254</v>
      </c>
      <c r="M307" s="123">
        <f t="shared" si="90"/>
        <v>7492694209.7258043</v>
      </c>
      <c r="N307" s="123">
        <f t="shared" si="90"/>
        <v>7641355098.0395536</v>
      </c>
      <c r="O307" s="123">
        <f t="shared" si="90"/>
        <v>7475984261.6413946</v>
      </c>
      <c r="P307" s="123">
        <f t="shared" si="90"/>
        <v>7313429310.2058535</v>
      </c>
      <c r="Q307" s="123">
        <f t="shared" ref="Q307:AB307" si="91">Q8+Q36+Q63+Q90+Q117+Q144+Q172+Q199+Q226+Q253+Q280</f>
        <v>7856955101.0093327</v>
      </c>
      <c r="R307" s="123">
        <f t="shared" si="91"/>
        <v>8590457609.5111904</v>
      </c>
      <c r="S307" s="123">
        <f t="shared" si="91"/>
        <v>8547960120.5846891</v>
      </c>
      <c r="T307" s="123">
        <f t="shared" si="91"/>
        <v>7434445151.4348707</v>
      </c>
      <c r="U307" s="123">
        <f t="shared" si="91"/>
        <v>7455487380.0332699</v>
      </c>
      <c r="V307" s="123">
        <f t="shared" si="91"/>
        <v>7878360572.2930336</v>
      </c>
      <c r="W307" s="123">
        <f t="shared" si="91"/>
        <v>8625309392.2727699</v>
      </c>
      <c r="X307" s="123">
        <f t="shared" si="91"/>
        <v>8897370611.4623032</v>
      </c>
      <c r="Y307" s="123">
        <f t="shared" si="91"/>
        <v>9853715330.601963</v>
      </c>
      <c r="Z307" s="123">
        <f t="shared" si="91"/>
        <v>0</v>
      </c>
      <c r="AA307" s="123">
        <f t="shared" si="91"/>
        <v>0</v>
      </c>
      <c r="AB307" s="123">
        <f t="shared" si="91"/>
        <v>0</v>
      </c>
      <c r="AC307" s="91">
        <f t="shared" si="87"/>
        <v>75140061269.20343</v>
      </c>
    </row>
    <row r="308" spans="1:29" ht="11.45" customHeight="1" x14ac:dyDescent="0.25">
      <c r="A308" s="49" t="s">
        <v>7</v>
      </c>
      <c r="B308" s="49" t="s">
        <v>22</v>
      </c>
      <c r="C308" s="123">
        <f t="shared" si="90"/>
        <v>5312350805.1680803</v>
      </c>
      <c r="D308" s="123">
        <f t="shared" si="90"/>
        <v>6160793618.9451485</v>
      </c>
      <c r="E308" s="123">
        <f t="shared" si="90"/>
        <v>5886300018.6658592</v>
      </c>
      <c r="F308" s="123">
        <f t="shared" si="90"/>
        <v>5916550449.183917</v>
      </c>
      <c r="G308" s="123">
        <f t="shared" si="90"/>
        <v>6017073050.7648697</v>
      </c>
      <c r="H308" s="123">
        <f t="shared" si="90"/>
        <v>5803414458.1736841</v>
      </c>
      <c r="I308" s="123">
        <f t="shared" si="90"/>
        <v>5435512624.6803484</v>
      </c>
      <c r="J308" s="123">
        <f t="shared" si="90"/>
        <v>7366949432.9418306</v>
      </c>
      <c r="K308" s="123">
        <f t="shared" si="90"/>
        <v>5279142060.5855198</v>
      </c>
      <c r="L308" s="123">
        <f t="shared" si="90"/>
        <v>5834171499.6516199</v>
      </c>
      <c r="M308" s="123">
        <f t="shared" si="90"/>
        <v>5424043405.0070934</v>
      </c>
      <c r="N308" s="123">
        <f t="shared" si="90"/>
        <v>6118247096.8058052</v>
      </c>
      <c r="O308" s="123">
        <f t="shared" si="90"/>
        <v>6375118625.9373474</v>
      </c>
      <c r="P308" s="123">
        <f t="shared" si="90"/>
        <v>6549447546.5070515</v>
      </c>
      <c r="Q308" s="123">
        <f t="shared" ref="Q308:AB308" si="92">Q9+Q37+Q64+Q91+Q118+Q145+Q173+Q200+Q227+Q254+Q281</f>
        <v>5867401094.0789957</v>
      </c>
      <c r="R308" s="123">
        <f t="shared" si="92"/>
        <v>6891293158.0575905</v>
      </c>
      <c r="S308" s="123">
        <f t="shared" si="92"/>
        <v>6225789197.1260748</v>
      </c>
      <c r="T308" s="123">
        <f t="shared" si="92"/>
        <v>6049130235.1916418</v>
      </c>
      <c r="U308" s="123">
        <f t="shared" si="92"/>
        <v>6004937318.5676622</v>
      </c>
      <c r="V308" s="123">
        <f t="shared" si="92"/>
        <v>5977295602.917037</v>
      </c>
      <c r="W308" s="123">
        <f t="shared" si="92"/>
        <v>6344982768.5276175</v>
      </c>
      <c r="X308" s="123">
        <f t="shared" si="92"/>
        <v>6535851323.1442766</v>
      </c>
      <c r="Y308" s="123">
        <f t="shared" si="92"/>
        <v>7205597996.0417948</v>
      </c>
      <c r="Z308" s="123">
        <f t="shared" si="92"/>
        <v>0</v>
      </c>
      <c r="AA308" s="123">
        <f t="shared" si="92"/>
        <v>0</v>
      </c>
      <c r="AB308" s="123">
        <f t="shared" si="92"/>
        <v>0</v>
      </c>
      <c r="AC308" s="91">
        <f t="shared" si="87"/>
        <v>57102278693.652695</v>
      </c>
    </row>
    <row r="309" spans="1:29" ht="11.45" customHeight="1" x14ac:dyDescent="0.25">
      <c r="A309" s="49" t="s">
        <v>8</v>
      </c>
      <c r="B309" s="49" t="s">
        <v>23</v>
      </c>
      <c r="C309" s="123">
        <f t="shared" si="90"/>
        <v>12500334398.242167</v>
      </c>
      <c r="D309" s="123">
        <f t="shared" si="90"/>
        <v>12127323223.857155</v>
      </c>
      <c r="E309" s="123">
        <f t="shared" si="90"/>
        <v>13111542328.02055</v>
      </c>
      <c r="F309" s="123">
        <f t="shared" si="90"/>
        <v>13391069270.030239</v>
      </c>
      <c r="G309" s="123">
        <f t="shared" si="90"/>
        <v>13987308392.550425</v>
      </c>
      <c r="H309" s="123">
        <f t="shared" si="90"/>
        <v>13773685410.673702</v>
      </c>
      <c r="I309" s="123">
        <f t="shared" si="90"/>
        <v>13223290343.94594</v>
      </c>
      <c r="J309" s="123">
        <f t="shared" si="90"/>
        <v>11503218586.654745</v>
      </c>
      <c r="K309" s="123">
        <f t="shared" si="90"/>
        <v>15793577670.004042</v>
      </c>
      <c r="L309" s="123">
        <f t="shared" si="90"/>
        <v>14928849591.890232</v>
      </c>
      <c r="M309" s="123">
        <f t="shared" si="90"/>
        <v>13423882765.041677</v>
      </c>
      <c r="N309" s="123">
        <f t="shared" si="90"/>
        <v>14374649371.225409</v>
      </c>
      <c r="O309" s="123">
        <f t="shared" si="90"/>
        <v>15825795886.431198</v>
      </c>
      <c r="P309" s="123">
        <f t="shared" si="90"/>
        <v>15187561461.430967</v>
      </c>
      <c r="Q309" s="123">
        <f t="shared" ref="Q309:AB309" si="93">Q10+Q38+Q65+Q92+Q119+Q146+Q174+Q201+Q228+Q255+Q282</f>
        <v>14884370083.983727</v>
      </c>
      <c r="R309" s="123">
        <f t="shared" si="93"/>
        <v>16923032496.867088</v>
      </c>
      <c r="S309" s="123">
        <f t="shared" si="93"/>
        <v>14599797176.075748</v>
      </c>
      <c r="T309" s="123">
        <f t="shared" si="93"/>
        <v>13404853307.957258</v>
      </c>
      <c r="U309" s="123">
        <f t="shared" si="93"/>
        <v>14798195328.005144</v>
      </c>
      <c r="V309" s="123">
        <f t="shared" si="93"/>
        <v>13896608154.562794</v>
      </c>
      <c r="W309" s="123">
        <f t="shared" si="93"/>
        <v>15541526682.948105</v>
      </c>
      <c r="X309" s="123">
        <f t="shared" si="93"/>
        <v>16287890731.355848</v>
      </c>
      <c r="Y309" s="123">
        <f t="shared" si="93"/>
        <v>15045962853.92561</v>
      </c>
      <c r="Z309" s="123">
        <f t="shared" si="93"/>
        <v>0</v>
      </c>
      <c r="AA309" s="123">
        <f t="shared" si="93"/>
        <v>0</v>
      </c>
      <c r="AB309" s="123">
        <f t="shared" si="93"/>
        <v>0</v>
      </c>
      <c r="AC309" s="91">
        <f t="shared" si="87"/>
        <v>135382236815.68132</v>
      </c>
    </row>
    <row r="310" spans="1:29" ht="11.45" customHeight="1" x14ac:dyDescent="0.25">
      <c r="A310" s="49" t="s">
        <v>68</v>
      </c>
      <c r="B310" s="49" t="s">
        <v>74</v>
      </c>
      <c r="C310" s="123">
        <f>C11+C147</f>
        <v>972169173.47000003</v>
      </c>
      <c r="D310" s="123">
        <f t="shared" ref="D310:P310" si="94">D11+D147</f>
        <v>1113638811.1300001</v>
      </c>
      <c r="E310" s="123">
        <f t="shared" si="94"/>
        <v>1061705249.0374999</v>
      </c>
      <c r="F310" s="123">
        <f t="shared" si="94"/>
        <v>1307325092.5799999</v>
      </c>
      <c r="G310" s="123">
        <f t="shared" si="94"/>
        <v>1343179552.9325001</v>
      </c>
      <c r="H310" s="123">
        <f t="shared" si="94"/>
        <v>1375129221.4024994</v>
      </c>
      <c r="I310" s="123">
        <f t="shared" si="94"/>
        <v>1699267532.3724999</v>
      </c>
      <c r="J310" s="123">
        <f t="shared" si="94"/>
        <v>1247657731.4524989</v>
      </c>
      <c r="K310" s="123">
        <f t="shared" si="94"/>
        <v>1225761536.8274999</v>
      </c>
      <c r="L310" s="123">
        <f t="shared" si="94"/>
        <v>1286285659.8</v>
      </c>
      <c r="M310" s="123">
        <f t="shared" si="94"/>
        <v>1273561957.2652502</v>
      </c>
      <c r="N310" s="123">
        <f t="shared" si="94"/>
        <v>1186514597.5374997</v>
      </c>
      <c r="O310" s="123">
        <f t="shared" si="94"/>
        <v>1703347286.9102497</v>
      </c>
      <c r="P310" s="123">
        <f t="shared" si="94"/>
        <v>1160826707.8</v>
      </c>
      <c r="Q310" s="123">
        <f t="shared" ref="Q310:AB310" si="95">Q11+Q147</f>
        <v>2373593090.6300001</v>
      </c>
      <c r="R310" s="123">
        <f t="shared" si="95"/>
        <v>1617254180.0020003</v>
      </c>
      <c r="S310" s="123">
        <f t="shared" si="95"/>
        <v>1580133400.1399999</v>
      </c>
      <c r="T310" s="123">
        <f t="shared" si="95"/>
        <v>1129511724.1759996</v>
      </c>
      <c r="U310" s="123">
        <f t="shared" si="95"/>
        <v>1762229820.9719996</v>
      </c>
      <c r="V310" s="123">
        <f t="shared" si="95"/>
        <v>1391757805.5034537</v>
      </c>
      <c r="W310" s="123">
        <f t="shared" si="95"/>
        <v>1631365415.6012497</v>
      </c>
      <c r="X310" s="123">
        <f t="shared" si="95"/>
        <v>1480406383</v>
      </c>
      <c r="Y310" s="123">
        <f t="shared" si="95"/>
        <v>1486966388.49</v>
      </c>
      <c r="Z310" s="123">
        <f t="shared" si="95"/>
        <v>0</v>
      </c>
      <c r="AA310" s="123">
        <f t="shared" si="95"/>
        <v>0</v>
      </c>
      <c r="AB310" s="123">
        <f t="shared" si="95"/>
        <v>0</v>
      </c>
      <c r="AC310" s="91">
        <f t="shared" si="87"/>
        <v>14453218208.514704</v>
      </c>
    </row>
    <row r="311" spans="1:29" ht="11.45" customHeight="1" x14ac:dyDescent="0.25">
      <c r="A311" s="50" t="s">
        <v>2</v>
      </c>
      <c r="B311" s="50"/>
      <c r="C311" s="95">
        <f>SUM(C307:C310)</f>
        <v>24873645045.269325</v>
      </c>
      <c r="D311" s="95">
        <f t="shared" ref="D311:P311" si="96">SUM(D307:D310)</f>
        <v>25912145470.315826</v>
      </c>
      <c r="E311" s="95">
        <f t="shared" si="96"/>
        <v>26527210305.027767</v>
      </c>
      <c r="F311" s="95">
        <f t="shared" si="96"/>
        <v>27881770515.813011</v>
      </c>
      <c r="G311" s="95">
        <f t="shared" si="96"/>
        <v>27943167520.0434</v>
      </c>
      <c r="H311" s="95">
        <f t="shared" si="96"/>
        <v>27844608984.69408</v>
      </c>
      <c r="I311" s="95">
        <f t="shared" si="96"/>
        <v>26690750276.963062</v>
      </c>
      <c r="J311" s="95">
        <f t="shared" si="96"/>
        <v>27087786567.722054</v>
      </c>
      <c r="K311" s="95">
        <f t="shared" si="96"/>
        <v>29518014830.754211</v>
      </c>
      <c r="L311" s="95">
        <f t="shared" si="96"/>
        <v>28960479710.977879</v>
      </c>
      <c r="M311" s="95">
        <f t="shared" si="96"/>
        <v>27614182337.039825</v>
      </c>
      <c r="N311" s="95">
        <f t="shared" si="96"/>
        <v>29320766163.608269</v>
      </c>
      <c r="O311" s="95">
        <f t="shared" si="96"/>
        <v>31380246060.920189</v>
      </c>
      <c r="P311" s="95">
        <f t="shared" si="96"/>
        <v>30211265025.943874</v>
      </c>
      <c r="Q311" s="95">
        <f t="shared" ref="Q311:AB311" si="97">SUM(Q307:Q310)</f>
        <v>30982319369.702057</v>
      </c>
      <c r="R311" s="95">
        <f t="shared" si="97"/>
        <v>34022037444.437866</v>
      </c>
      <c r="S311" s="95">
        <f t="shared" si="97"/>
        <v>30953679893.926514</v>
      </c>
      <c r="T311" s="95">
        <f t="shared" si="97"/>
        <v>28017940418.759769</v>
      </c>
      <c r="U311" s="95">
        <f t="shared" si="97"/>
        <v>30020849847.578079</v>
      </c>
      <c r="V311" s="95">
        <f t="shared" si="97"/>
        <v>29144022135.276318</v>
      </c>
      <c r="W311" s="95">
        <f t="shared" si="97"/>
        <v>32143184259.349743</v>
      </c>
      <c r="X311" s="95">
        <f t="shared" si="97"/>
        <v>33201519048.962425</v>
      </c>
      <c r="Y311" s="95">
        <f t="shared" si="97"/>
        <v>33592242569.059368</v>
      </c>
      <c r="Z311" s="95">
        <f t="shared" si="97"/>
        <v>0</v>
      </c>
      <c r="AA311" s="95">
        <f t="shared" si="97"/>
        <v>0</v>
      </c>
      <c r="AB311" s="95">
        <f t="shared" si="97"/>
        <v>0</v>
      </c>
      <c r="AC311" s="91">
        <f t="shared" si="87"/>
        <v>282077794987.05212</v>
      </c>
    </row>
    <row r="312" spans="1:29" ht="11.45" customHeight="1" x14ac:dyDescent="0.25">
      <c r="A312" s="49" t="s">
        <v>9</v>
      </c>
      <c r="B312" s="49" t="s">
        <v>24</v>
      </c>
      <c r="C312" s="123">
        <f>C13+C40+C67+C94+C121+C149+C176+C203+C230+C257+C284</f>
        <v>5720237959.3016014</v>
      </c>
      <c r="D312" s="123">
        <f t="shared" ref="D312:P312" si="98">D13+D40+D67+D94+D121+D149+D176+D203+D230+D257+D284</f>
        <v>6307760443.0470428</v>
      </c>
      <c r="E312" s="123">
        <f t="shared" si="98"/>
        <v>6602767209.8033218</v>
      </c>
      <c r="F312" s="123">
        <f t="shared" si="98"/>
        <v>6797845203.3195515</v>
      </c>
      <c r="G312" s="123">
        <f t="shared" si="98"/>
        <v>6257706211.9436502</v>
      </c>
      <c r="H312" s="123">
        <f t="shared" si="98"/>
        <v>6616525372.6013336</v>
      </c>
      <c r="I312" s="123">
        <f t="shared" si="98"/>
        <v>5734763723.4709396</v>
      </c>
      <c r="J312" s="123">
        <f t="shared" si="98"/>
        <v>6365579493.5661573</v>
      </c>
      <c r="K312" s="123">
        <f t="shared" si="98"/>
        <v>6886037023.6865788</v>
      </c>
      <c r="L312" s="123">
        <f t="shared" si="98"/>
        <v>6956085900.0998573</v>
      </c>
      <c r="M312" s="123">
        <f t="shared" si="98"/>
        <v>7462763413.0787878</v>
      </c>
      <c r="N312" s="123">
        <f t="shared" si="98"/>
        <v>7706744406.864953</v>
      </c>
      <c r="O312" s="123">
        <f t="shared" si="98"/>
        <v>8016218102.6097593</v>
      </c>
      <c r="P312" s="123">
        <f t="shared" si="98"/>
        <v>7892365253.9890852</v>
      </c>
      <c r="Q312" s="123">
        <f t="shared" ref="Q312:AB312" si="99">Q13+Q40+Q67+Q94+Q121+Q149+Q176+Q203+Q230+Q257+Q284</f>
        <v>7253472074.1751394</v>
      </c>
      <c r="R312" s="123">
        <f t="shared" si="99"/>
        <v>7063475799.2499332</v>
      </c>
      <c r="S312" s="123">
        <f t="shared" si="99"/>
        <v>6920443046.8926773</v>
      </c>
      <c r="T312" s="123">
        <f t="shared" si="99"/>
        <v>5650489867.6174202</v>
      </c>
      <c r="U312" s="123">
        <f t="shared" si="99"/>
        <v>6781779701.202548</v>
      </c>
      <c r="V312" s="123">
        <f t="shared" si="99"/>
        <v>6705869827.9527388</v>
      </c>
      <c r="W312" s="123">
        <f t="shared" si="99"/>
        <v>7553587961.5268812</v>
      </c>
      <c r="X312" s="123">
        <f t="shared" si="99"/>
        <v>7970152134.1245699</v>
      </c>
      <c r="Y312" s="123">
        <f t="shared" si="99"/>
        <v>8087033457.3149433</v>
      </c>
      <c r="Z312" s="123">
        <f t="shared" si="99"/>
        <v>0</v>
      </c>
      <c r="AA312" s="123">
        <f t="shared" si="99"/>
        <v>0</v>
      </c>
      <c r="AB312" s="123">
        <f t="shared" si="99"/>
        <v>0</v>
      </c>
      <c r="AC312" s="91">
        <f t="shared" si="87"/>
        <v>63986303870.056847</v>
      </c>
    </row>
    <row r="313" spans="1:29" ht="11.45" customHeight="1" x14ac:dyDescent="0.25">
      <c r="A313" s="49" t="s">
        <v>10</v>
      </c>
      <c r="B313" s="49" t="s">
        <v>25</v>
      </c>
      <c r="C313" s="123">
        <f t="shared" ref="C313:P326" si="100">C14+C41+C68+C95+C122+C150+C177+C204+C231+C258+C285</f>
        <v>2934804248.3325882</v>
      </c>
      <c r="D313" s="123">
        <f t="shared" si="100"/>
        <v>3352778305.0904341</v>
      </c>
      <c r="E313" s="123">
        <f t="shared" si="100"/>
        <v>3386537070.7307734</v>
      </c>
      <c r="F313" s="123">
        <f t="shared" si="100"/>
        <v>3376420649.472692</v>
      </c>
      <c r="G313" s="123">
        <f t="shared" si="100"/>
        <v>3302877594.5056348</v>
      </c>
      <c r="H313" s="123">
        <f t="shared" si="100"/>
        <v>3374785316.9988532</v>
      </c>
      <c r="I313" s="123">
        <f t="shared" si="100"/>
        <v>3264496546.5219946</v>
      </c>
      <c r="J313" s="123">
        <f t="shared" si="100"/>
        <v>3329154042.1496782</v>
      </c>
      <c r="K313" s="123">
        <f t="shared" si="100"/>
        <v>3438430567.360374</v>
      </c>
      <c r="L313" s="123">
        <f t="shared" si="100"/>
        <v>3627836385.2813506</v>
      </c>
      <c r="M313" s="123">
        <f t="shared" si="100"/>
        <v>3551712398.3947029</v>
      </c>
      <c r="N313" s="123">
        <f t="shared" si="100"/>
        <v>4020881913.03057</v>
      </c>
      <c r="O313" s="123">
        <f t="shared" si="100"/>
        <v>4028540912.2676735</v>
      </c>
      <c r="P313" s="123">
        <f t="shared" si="100"/>
        <v>4241688037.6901555</v>
      </c>
      <c r="Q313" s="123">
        <f t="shared" ref="Q313:AB313" si="101">Q14+Q41+Q68+Q95+Q122+Q150+Q177+Q204+Q231+Q258+Q285</f>
        <v>3840543445.5742202</v>
      </c>
      <c r="R313" s="123">
        <f t="shared" si="101"/>
        <v>3416096638.864635</v>
      </c>
      <c r="S313" s="123">
        <f t="shared" si="101"/>
        <v>2960021443.7990537</v>
      </c>
      <c r="T313" s="123">
        <f t="shared" si="101"/>
        <v>3085441234.7982292</v>
      </c>
      <c r="U313" s="123">
        <f t="shared" si="101"/>
        <v>3206403553.7458262</v>
      </c>
      <c r="V313" s="123">
        <f t="shared" si="101"/>
        <v>2837990698.5068412</v>
      </c>
      <c r="W313" s="123">
        <f t="shared" si="101"/>
        <v>3410332304.688117</v>
      </c>
      <c r="X313" s="123">
        <f t="shared" si="101"/>
        <v>3619324516.8589911</v>
      </c>
      <c r="Y313" s="123">
        <f t="shared" si="101"/>
        <v>3802935405.149641</v>
      </c>
      <c r="Z313" s="123">
        <f t="shared" si="101"/>
        <v>0</v>
      </c>
      <c r="AA313" s="123">
        <f t="shared" si="101"/>
        <v>0</v>
      </c>
      <c r="AB313" s="123">
        <f t="shared" si="101"/>
        <v>0</v>
      </c>
      <c r="AC313" s="91">
        <f t="shared" si="87"/>
        <v>30179089241.985558</v>
      </c>
    </row>
    <row r="314" spans="1:29" ht="11.45" customHeight="1" x14ac:dyDescent="0.25">
      <c r="A314" s="49" t="s">
        <v>11</v>
      </c>
      <c r="B314" s="49" t="s">
        <v>26</v>
      </c>
      <c r="C314" s="123">
        <f t="shared" si="100"/>
        <v>2308233810.3466229</v>
      </c>
      <c r="D314" s="123">
        <f t="shared" si="100"/>
        <v>2135572507.8024669</v>
      </c>
      <c r="E314" s="123">
        <f t="shared" si="100"/>
        <v>2487113656.6291103</v>
      </c>
      <c r="F314" s="123">
        <f t="shared" si="100"/>
        <v>2198157597.1767058</v>
      </c>
      <c r="G314" s="123">
        <f t="shared" si="100"/>
        <v>2571651026.0630264</v>
      </c>
      <c r="H314" s="123">
        <f t="shared" si="100"/>
        <v>2601140730.0131183</v>
      </c>
      <c r="I314" s="123">
        <f t="shared" si="100"/>
        <v>2673989487.6925712</v>
      </c>
      <c r="J314" s="123">
        <f t="shared" si="100"/>
        <v>2420124684.4875698</v>
      </c>
      <c r="K314" s="123">
        <f t="shared" si="100"/>
        <v>2372232549.0291233</v>
      </c>
      <c r="L314" s="123">
        <f t="shared" si="100"/>
        <v>2369382299.5373063</v>
      </c>
      <c r="M314" s="123">
        <f t="shared" si="100"/>
        <v>2334172091.4336877</v>
      </c>
      <c r="N314" s="123">
        <f t="shared" si="100"/>
        <v>2581350763.3613353</v>
      </c>
      <c r="O314" s="123">
        <f t="shared" si="100"/>
        <v>2759472487.1252599</v>
      </c>
      <c r="P314" s="123">
        <f t="shared" si="100"/>
        <v>2673973251.082437</v>
      </c>
      <c r="Q314" s="123">
        <f t="shared" ref="Q314:AB314" si="102">Q15+Q42+Q69+Q96+Q123+Q151+Q178+Q205+Q232+Q259+Q286</f>
        <v>2512280101.5001321</v>
      </c>
      <c r="R314" s="123">
        <f t="shared" si="102"/>
        <v>2251513629.502285</v>
      </c>
      <c r="S314" s="123">
        <f t="shared" si="102"/>
        <v>1832621125.5137904</v>
      </c>
      <c r="T314" s="123">
        <f t="shared" si="102"/>
        <v>1790146160.637928</v>
      </c>
      <c r="U314" s="123">
        <f t="shared" si="102"/>
        <v>1703136635.218523</v>
      </c>
      <c r="V314" s="123">
        <f t="shared" si="102"/>
        <v>1794188408.7115953</v>
      </c>
      <c r="W314" s="123">
        <f t="shared" si="102"/>
        <v>1741821944.2514644</v>
      </c>
      <c r="X314" s="123">
        <f t="shared" si="102"/>
        <v>2244363020.825233</v>
      </c>
      <c r="Y314" s="123">
        <f t="shared" si="102"/>
        <v>2011858663.4074967</v>
      </c>
      <c r="Z314" s="123">
        <f t="shared" si="102"/>
        <v>0</v>
      </c>
      <c r="AA314" s="123">
        <f t="shared" si="102"/>
        <v>0</v>
      </c>
      <c r="AB314" s="123">
        <f t="shared" si="102"/>
        <v>0</v>
      </c>
      <c r="AC314" s="91">
        <f t="shared" si="87"/>
        <v>17881929689.568447</v>
      </c>
    </row>
    <row r="315" spans="1:29" ht="11.45" customHeight="1" x14ac:dyDescent="0.25">
      <c r="A315" s="50" t="s">
        <v>2</v>
      </c>
      <c r="B315" s="50"/>
      <c r="C315" s="95">
        <f t="shared" ref="C315:P315" si="103">SUM(C312:C314)</f>
        <v>10963276017.980812</v>
      </c>
      <c r="D315" s="95">
        <f t="shared" si="103"/>
        <v>11796111255.939945</v>
      </c>
      <c r="E315" s="95">
        <f t="shared" si="103"/>
        <v>12476417937.163206</v>
      </c>
      <c r="F315" s="95">
        <f t="shared" si="103"/>
        <v>12372423449.96895</v>
      </c>
      <c r="G315" s="95">
        <f t="shared" si="103"/>
        <v>12132234832.512312</v>
      </c>
      <c r="H315" s="95">
        <f t="shared" si="103"/>
        <v>12592451419.613306</v>
      </c>
      <c r="I315" s="95">
        <f t="shared" si="103"/>
        <v>11673249757.685507</v>
      </c>
      <c r="J315" s="95">
        <f t="shared" si="103"/>
        <v>12114858220.203405</v>
      </c>
      <c r="K315" s="95">
        <f t="shared" si="103"/>
        <v>12696700140.076077</v>
      </c>
      <c r="L315" s="95">
        <f t="shared" si="103"/>
        <v>12953304584.918514</v>
      </c>
      <c r="M315" s="95">
        <f t="shared" si="103"/>
        <v>13348647902.907179</v>
      </c>
      <c r="N315" s="95">
        <f t="shared" si="103"/>
        <v>14308977083.256859</v>
      </c>
      <c r="O315" s="95">
        <f t="shared" si="103"/>
        <v>14804231502.002693</v>
      </c>
      <c r="P315" s="95">
        <f t="shared" si="103"/>
        <v>14808026542.761679</v>
      </c>
      <c r="Q315" s="95">
        <f t="shared" ref="Q315:AB315" si="104">SUM(Q312:Q314)</f>
        <v>13606295621.249491</v>
      </c>
      <c r="R315" s="95">
        <f t="shared" si="104"/>
        <v>12731086067.616854</v>
      </c>
      <c r="S315" s="95">
        <f t="shared" si="104"/>
        <v>11713085616.205521</v>
      </c>
      <c r="T315" s="95">
        <f t="shared" si="104"/>
        <v>10526077263.053577</v>
      </c>
      <c r="U315" s="95">
        <f t="shared" si="104"/>
        <v>11691319890.166897</v>
      </c>
      <c r="V315" s="95">
        <f t="shared" si="104"/>
        <v>11338048935.171175</v>
      </c>
      <c r="W315" s="95">
        <f t="shared" si="104"/>
        <v>12705742210.466463</v>
      </c>
      <c r="X315" s="95">
        <f t="shared" si="104"/>
        <v>13833839671.808794</v>
      </c>
      <c r="Y315" s="95">
        <f t="shared" si="104"/>
        <v>13901827525.872082</v>
      </c>
      <c r="Z315" s="95">
        <f t="shared" si="104"/>
        <v>0</v>
      </c>
      <c r="AA315" s="95">
        <f t="shared" si="104"/>
        <v>0</v>
      </c>
      <c r="AB315" s="95">
        <f t="shared" si="104"/>
        <v>0</v>
      </c>
      <c r="AC315" s="91">
        <f t="shared" si="87"/>
        <v>112047322801.61086</v>
      </c>
    </row>
    <row r="316" spans="1:29" ht="11.45" customHeight="1" x14ac:dyDescent="0.25">
      <c r="A316" s="49" t="s">
        <v>12</v>
      </c>
      <c r="B316" s="49" t="s">
        <v>27</v>
      </c>
      <c r="C316" s="123">
        <f t="shared" si="100"/>
        <v>8452061276.4728327</v>
      </c>
      <c r="D316" s="123">
        <f t="shared" si="100"/>
        <v>8594923243.7615376</v>
      </c>
      <c r="E316" s="123">
        <f t="shared" si="100"/>
        <v>8871530062.5710621</v>
      </c>
      <c r="F316" s="123">
        <f t="shared" si="100"/>
        <v>10618947056.76041</v>
      </c>
      <c r="G316" s="123">
        <f t="shared" si="100"/>
        <v>8669295992.0931797</v>
      </c>
      <c r="H316" s="123">
        <f t="shared" si="100"/>
        <v>8457298761.5003948</v>
      </c>
      <c r="I316" s="123">
        <f t="shared" si="100"/>
        <v>9734020770.7564812</v>
      </c>
      <c r="J316" s="123">
        <f t="shared" si="100"/>
        <v>9285371023.181139</v>
      </c>
      <c r="K316" s="123">
        <f t="shared" si="100"/>
        <v>9932360130.1147575</v>
      </c>
      <c r="L316" s="123">
        <f t="shared" si="100"/>
        <v>9278957297.1974354</v>
      </c>
      <c r="M316" s="123">
        <f t="shared" si="100"/>
        <v>9744434282.8646145</v>
      </c>
      <c r="N316" s="123">
        <f t="shared" si="100"/>
        <v>10310011370.407349</v>
      </c>
      <c r="O316" s="123">
        <f t="shared" si="100"/>
        <v>10990165186.932064</v>
      </c>
      <c r="P316" s="123">
        <f t="shared" si="100"/>
        <v>11716381611.831886</v>
      </c>
      <c r="Q316" s="123">
        <f t="shared" ref="Q316:AB316" si="105">Q17+Q44+Q71+Q98+Q125+Q153+Q180+Q207+Q234+Q261+Q288</f>
        <v>9905310950.5929623</v>
      </c>
      <c r="R316" s="123">
        <f t="shared" si="105"/>
        <v>9751722030.0536613</v>
      </c>
      <c r="S316" s="123">
        <f t="shared" si="105"/>
        <v>8993840448.5096588</v>
      </c>
      <c r="T316" s="123">
        <f t="shared" si="105"/>
        <v>12214501648.927103</v>
      </c>
      <c r="U316" s="123">
        <f t="shared" si="105"/>
        <v>8521064512.0064316</v>
      </c>
      <c r="V316" s="123">
        <f t="shared" si="105"/>
        <v>9361320524.505003</v>
      </c>
      <c r="W316" s="123">
        <f t="shared" si="105"/>
        <v>9904116709.5272083</v>
      </c>
      <c r="X316" s="123">
        <f t="shared" si="105"/>
        <v>10710515742.316759</v>
      </c>
      <c r="Y316" s="123">
        <f t="shared" si="105"/>
        <v>10065692118.577724</v>
      </c>
      <c r="Z316" s="123">
        <f t="shared" si="105"/>
        <v>0</v>
      </c>
      <c r="AA316" s="123">
        <f t="shared" si="105"/>
        <v>0</v>
      </c>
      <c r="AB316" s="123">
        <f t="shared" si="105"/>
        <v>0</v>
      </c>
      <c r="AC316" s="91">
        <f t="shared" si="87"/>
        <v>89428084685.01651</v>
      </c>
    </row>
    <row r="317" spans="1:29" ht="11.45" customHeight="1" x14ac:dyDescent="0.25">
      <c r="A317" s="49" t="s">
        <v>13</v>
      </c>
      <c r="B317" s="49" t="s">
        <v>28</v>
      </c>
      <c r="C317" s="123">
        <f t="shared" si="100"/>
        <v>2217302074.2096672</v>
      </c>
      <c r="D317" s="123">
        <f t="shared" si="100"/>
        <v>1506613292.3443942</v>
      </c>
      <c r="E317" s="123">
        <f t="shared" si="100"/>
        <v>1351463110.299156</v>
      </c>
      <c r="F317" s="123">
        <f t="shared" si="100"/>
        <v>1712919216.5899298</v>
      </c>
      <c r="G317" s="123">
        <f t="shared" si="100"/>
        <v>1732824738.2835364</v>
      </c>
      <c r="H317" s="123">
        <f t="shared" si="100"/>
        <v>1389619681.519294</v>
      </c>
      <c r="I317" s="123">
        <f t="shared" si="100"/>
        <v>1674521311.645458</v>
      </c>
      <c r="J317" s="123">
        <f t="shared" si="100"/>
        <v>1374703707.2624807</v>
      </c>
      <c r="K317" s="123">
        <f t="shared" si="100"/>
        <v>1921162617.5156162</v>
      </c>
      <c r="L317" s="123">
        <f t="shared" si="100"/>
        <v>1558223870.4364889</v>
      </c>
      <c r="M317" s="123">
        <f t="shared" si="100"/>
        <v>1581075036.9519668</v>
      </c>
      <c r="N317" s="123">
        <f t="shared" si="100"/>
        <v>1894533283.1784809</v>
      </c>
      <c r="O317" s="123">
        <f t="shared" si="100"/>
        <v>1951371421.334934</v>
      </c>
      <c r="P317" s="123">
        <f t="shared" si="100"/>
        <v>2094164862.0796053</v>
      </c>
      <c r="Q317" s="123">
        <f t="shared" ref="Q317:AB317" si="106">Q18+Q45+Q72+Q99+Q126+Q154+Q181+Q208+Q235+Q262+Q289</f>
        <v>1654643068.2958772</v>
      </c>
      <c r="R317" s="123">
        <f t="shared" si="106"/>
        <v>1580864540.0144978</v>
      </c>
      <c r="S317" s="123">
        <f t="shared" si="106"/>
        <v>1443544084.7882674</v>
      </c>
      <c r="T317" s="123">
        <f t="shared" si="106"/>
        <v>1801288079.3555021</v>
      </c>
      <c r="U317" s="123">
        <f t="shared" si="106"/>
        <v>1367308066.1539769</v>
      </c>
      <c r="V317" s="123">
        <f t="shared" si="106"/>
        <v>1526532031.9878476</v>
      </c>
      <c r="W317" s="123">
        <f t="shared" si="106"/>
        <v>1589383460.4836237</v>
      </c>
      <c r="X317" s="123">
        <f t="shared" si="106"/>
        <v>1836093634.2994788</v>
      </c>
      <c r="Y317" s="123">
        <f t="shared" si="106"/>
        <v>1760755770.640532</v>
      </c>
      <c r="Z317" s="123">
        <f t="shared" si="106"/>
        <v>0</v>
      </c>
      <c r="AA317" s="123">
        <f t="shared" si="106"/>
        <v>0</v>
      </c>
      <c r="AB317" s="123">
        <f t="shared" si="106"/>
        <v>0</v>
      </c>
      <c r="AC317" s="91">
        <f t="shared" si="87"/>
        <v>14560412736.019604</v>
      </c>
    </row>
    <row r="318" spans="1:29" ht="11.45" customHeight="1" x14ac:dyDescent="0.25">
      <c r="A318" s="49" t="s">
        <v>14</v>
      </c>
      <c r="B318" s="49" t="s">
        <v>29</v>
      </c>
      <c r="C318" s="123">
        <f t="shared" si="100"/>
        <v>941896487.04371011</v>
      </c>
      <c r="D318" s="123">
        <f t="shared" si="100"/>
        <v>642113070.87809753</v>
      </c>
      <c r="E318" s="123">
        <f t="shared" si="100"/>
        <v>752080778.70628619</v>
      </c>
      <c r="F318" s="123">
        <f t="shared" si="100"/>
        <v>781065652.73138261</v>
      </c>
      <c r="G318" s="123">
        <f t="shared" si="100"/>
        <v>836298737.77991176</v>
      </c>
      <c r="H318" s="123">
        <f t="shared" si="100"/>
        <v>698240377.1475482</v>
      </c>
      <c r="I318" s="123">
        <f t="shared" si="100"/>
        <v>961048962.57001758</v>
      </c>
      <c r="J318" s="123">
        <f t="shared" si="100"/>
        <v>716433582.90450597</v>
      </c>
      <c r="K318" s="123">
        <f t="shared" si="100"/>
        <v>806750212.03725708</v>
      </c>
      <c r="L318" s="123">
        <f t="shared" si="100"/>
        <v>694063053.43179047</v>
      </c>
      <c r="M318" s="123">
        <f t="shared" si="100"/>
        <v>508698118.22807109</v>
      </c>
      <c r="N318" s="123">
        <f t="shared" si="100"/>
        <v>792281662.08115125</v>
      </c>
      <c r="O318" s="123">
        <f t="shared" si="100"/>
        <v>943597837.4103303</v>
      </c>
      <c r="P318" s="123">
        <f t="shared" si="100"/>
        <v>949332397.65906048</v>
      </c>
      <c r="Q318" s="123">
        <f t="shared" ref="Q318:AB318" si="107">Q19+Q46+Q73+Q100+Q127+Q155+Q182+Q209+Q236+Q263+Q290</f>
        <v>652215431.63766742</v>
      </c>
      <c r="R318" s="123">
        <f t="shared" si="107"/>
        <v>516314038.62882847</v>
      </c>
      <c r="S318" s="123">
        <f t="shared" si="107"/>
        <v>424061537.73433667</v>
      </c>
      <c r="T318" s="123">
        <f t="shared" si="107"/>
        <v>375374854.25966394</v>
      </c>
      <c r="U318" s="123">
        <f t="shared" si="107"/>
        <v>549986628.89976203</v>
      </c>
      <c r="V318" s="123">
        <f t="shared" si="107"/>
        <v>368156182.35350865</v>
      </c>
      <c r="W318" s="123">
        <f t="shared" si="107"/>
        <v>465718574.38633609</v>
      </c>
      <c r="X318" s="123">
        <f t="shared" si="107"/>
        <v>493017644.65514636</v>
      </c>
      <c r="Y318" s="123">
        <f t="shared" si="107"/>
        <v>420823522.93122208</v>
      </c>
      <c r="Z318" s="123">
        <f t="shared" si="107"/>
        <v>0</v>
      </c>
      <c r="AA318" s="123">
        <f t="shared" si="107"/>
        <v>0</v>
      </c>
      <c r="AB318" s="123">
        <f t="shared" si="107"/>
        <v>0</v>
      </c>
      <c r="AC318" s="91">
        <f t="shared" si="87"/>
        <v>4265668415.4864721</v>
      </c>
    </row>
    <row r="319" spans="1:29" ht="11.45" customHeight="1" x14ac:dyDescent="0.25">
      <c r="A319" s="50" t="s">
        <v>2</v>
      </c>
      <c r="B319" s="50"/>
      <c r="C319" s="95">
        <f t="shared" ref="C319:P319" si="108">SUM(C316:C318)</f>
        <v>11611259837.72621</v>
      </c>
      <c r="D319" s="95">
        <f t="shared" si="108"/>
        <v>10743649606.98403</v>
      </c>
      <c r="E319" s="95">
        <f t="shared" si="108"/>
        <v>10975073951.576504</v>
      </c>
      <c r="F319" s="95">
        <f t="shared" si="108"/>
        <v>13112931926.081722</v>
      </c>
      <c r="G319" s="95">
        <f t="shared" si="108"/>
        <v>11238419468.156628</v>
      </c>
      <c r="H319" s="95">
        <f t="shared" si="108"/>
        <v>10545158820.167238</v>
      </c>
      <c r="I319" s="95">
        <f t="shared" si="108"/>
        <v>12369591044.971956</v>
      </c>
      <c r="J319" s="95">
        <f t="shared" si="108"/>
        <v>11376508313.348125</v>
      </c>
      <c r="K319" s="95">
        <f t="shared" si="108"/>
        <v>12660272959.667629</v>
      </c>
      <c r="L319" s="95">
        <f t="shared" si="108"/>
        <v>11531244221.065716</v>
      </c>
      <c r="M319" s="95">
        <f t="shared" si="108"/>
        <v>11834207438.044653</v>
      </c>
      <c r="N319" s="95">
        <f t="shared" si="108"/>
        <v>12996826315.666981</v>
      </c>
      <c r="O319" s="95">
        <f t="shared" si="108"/>
        <v>13885134445.677328</v>
      </c>
      <c r="P319" s="95">
        <f t="shared" si="108"/>
        <v>14759878871.570553</v>
      </c>
      <c r="Q319" s="95">
        <f t="shared" ref="Q319:AB319" si="109">SUM(Q316:Q318)</f>
        <v>12212169450.526506</v>
      </c>
      <c r="R319" s="95">
        <f t="shared" si="109"/>
        <v>11848900608.696987</v>
      </c>
      <c r="S319" s="95">
        <f t="shared" si="109"/>
        <v>10861446071.032263</v>
      </c>
      <c r="T319" s="95">
        <f t="shared" si="109"/>
        <v>14391164582.542269</v>
      </c>
      <c r="U319" s="95">
        <f t="shared" si="109"/>
        <v>10438359207.060169</v>
      </c>
      <c r="V319" s="95">
        <f t="shared" si="109"/>
        <v>11256008738.846359</v>
      </c>
      <c r="W319" s="95">
        <f t="shared" si="109"/>
        <v>11959218744.397167</v>
      </c>
      <c r="X319" s="95">
        <f t="shared" si="109"/>
        <v>13039627021.271383</v>
      </c>
      <c r="Y319" s="95">
        <f t="shared" si="109"/>
        <v>12247271412.149479</v>
      </c>
      <c r="Z319" s="95">
        <f t="shared" si="109"/>
        <v>0</v>
      </c>
      <c r="AA319" s="95">
        <f t="shared" si="109"/>
        <v>0</v>
      </c>
      <c r="AB319" s="95">
        <f t="shared" si="109"/>
        <v>0</v>
      </c>
      <c r="AC319" s="91">
        <f t="shared" si="87"/>
        <v>108254165836.52258</v>
      </c>
    </row>
    <row r="320" spans="1:29" ht="11.45" customHeight="1" x14ac:dyDescent="0.25">
      <c r="A320" s="49" t="s">
        <v>15</v>
      </c>
      <c r="B320" s="49" t="s">
        <v>30</v>
      </c>
      <c r="C320" s="123">
        <f t="shared" si="100"/>
        <v>6556967819.7934561</v>
      </c>
      <c r="D320" s="123">
        <f t="shared" si="100"/>
        <v>6411331499.8788595</v>
      </c>
      <c r="E320" s="123">
        <f t="shared" si="100"/>
        <v>6418873814.9188833</v>
      </c>
      <c r="F320" s="123">
        <f t="shared" si="100"/>
        <v>5665139659.0180998</v>
      </c>
      <c r="G320" s="123">
        <f t="shared" si="100"/>
        <v>6583222042.679636</v>
      </c>
      <c r="H320" s="123">
        <f t="shared" si="100"/>
        <v>6335118080.7213726</v>
      </c>
      <c r="I320" s="123">
        <f t="shared" si="100"/>
        <v>6472837212.3057079</v>
      </c>
      <c r="J320" s="123">
        <f t="shared" si="100"/>
        <v>6734581821.1281881</v>
      </c>
      <c r="K320" s="123">
        <f t="shared" si="100"/>
        <v>6759184206.9589748</v>
      </c>
      <c r="L320" s="123">
        <f t="shared" si="100"/>
        <v>6592119064.291379</v>
      </c>
      <c r="M320" s="123">
        <f t="shared" si="100"/>
        <v>6754342614.6564331</v>
      </c>
      <c r="N320" s="123">
        <f t="shared" si="100"/>
        <v>7035452333.1703749</v>
      </c>
      <c r="O320" s="123">
        <f t="shared" si="100"/>
        <v>7566525279.3703547</v>
      </c>
      <c r="P320" s="123">
        <f t="shared" si="100"/>
        <v>6449300446.8696489</v>
      </c>
      <c r="Q320" s="123">
        <f t="shared" ref="Q320:AB320" si="110">Q21+Q48+Q75+Q102+Q129+Q157+Q184+Q211+Q238+Q265+Q292</f>
        <v>7247327373.6264229</v>
      </c>
      <c r="R320" s="123">
        <f t="shared" si="110"/>
        <v>6631590903.5021572</v>
      </c>
      <c r="S320" s="123">
        <f t="shared" si="110"/>
        <v>6206170009.6496964</v>
      </c>
      <c r="T320" s="123">
        <f t="shared" si="110"/>
        <v>5907093564.0329418</v>
      </c>
      <c r="U320" s="123">
        <f t="shared" si="110"/>
        <v>6020916880.23526</v>
      </c>
      <c r="V320" s="123">
        <f t="shared" si="110"/>
        <v>6335222472.615696</v>
      </c>
      <c r="W320" s="123">
        <f t="shared" si="110"/>
        <v>7258791931.8435087</v>
      </c>
      <c r="X320" s="123">
        <f t="shared" si="110"/>
        <v>7205165257.473218</v>
      </c>
      <c r="Y320" s="123">
        <f t="shared" si="110"/>
        <v>6587283723.481123</v>
      </c>
      <c r="Z320" s="123">
        <f t="shared" si="110"/>
        <v>0</v>
      </c>
      <c r="AA320" s="123">
        <f t="shared" si="110"/>
        <v>0</v>
      </c>
      <c r="AB320" s="123">
        <f t="shared" si="110"/>
        <v>0</v>
      </c>
      <c r="AC320" s="91">
        <f t="shared" si="87"/>
        <v>59399562116.460022</v>
      </c>
    </row>
    <row r="321" spans="1:29" ht="11.45" customHeight="1" x14ac:dyDescent="0.25">
      <c r="A321" s="49" t="s">
        <v>16</v>
      </c>
      <c r="B321" s="49" t="s">
        <v>31</v>
      </c>
      <c r="C321" s="123">
        <f t="shared" si="100"/>
        <v>727762011.81457055</v>
      </c>
      <c r="D321" s="123">
        <f t="shared" si="100"/>
        <v>853695292.68037045</v>
      </c>
      <c r="E321" s="123">
        <f t="shared" si="100"/>
        <v>689694143.91363275</v>
      </c>
      <c r="F321" s="123">
        <f t="shared" si="100"/>
        <v>645881188.12943661</v>
      </c>
      <c r="G321" s="123">
        <f t="shared" si="100"/>
        <v>705038020.42717695</v>
      </c>
      <c r="H321" s="123">
        <f t="shared" si="100"/>
        <v>615491819.99826956</v>
      </c>
      <c r="I321" s="123">
        <f t="shared" si="100"/>
        <v>635751137.49258518</v>
      </c>
      <c r="J321" s="123">
        <f t="shared" si="100"/>
        <v>637432448.89415288</v>
      </c>
      <c r="K321" s="123">
        <f t="shared" si="100"/>
        <v>653784052.72318602</v>
      </c>
      <c r="L321" s="123">
        <f t="shared" si="100"/>
        <v>670090324.08983576</v>
      </c>
      <c r="M321" s="123">
        <f t="shared" si="100"/>
        <v>617835114.64956641</v>
      </c>
      <c r="N321" s="123">
        <f t="shared" si="100"/>
        <v>768729443.89891636</v>
      </c>
      <c r="O321" s="123">
        <f t="shared" si="100"/>
        <v>757602374.24608147</v>
      </c>
      <c r="P321" s="123">
        <f t="shared" si="100"/>
        <v>780625873.44759178</v>
      </c>
      <c r="Q321" s="123">
        <f t="shared" ref="Q321:AB321" si="111">Q22+Q49+Q76+Q103+Q130+Q158+Q185+Q212+Q239+Q266+Q293</f>
        <v>726691309.24038017</v>
      </c>
      <c r="R321" s="123">
        <f t="shared" si="111"/>
        <v>656891095.6320771</v>
      </c>
      <c r="S321" s="123">
        <f t="shared" si="111"/>
        <v>593799604.83003116</v>
      </c>
      <c r="T321" s="123">
        <f t="shared" si="111"/>
        <v>636601148.34690106</v>
      </c>
      <c r="U321" s="123">
        <f t="shared" si="111"/>
        <v>681456122.15497875</v>
      </c>
      <c r="V321" s="123">
        <f t="shared" si="111"/>
        <v>609780395.53881693</v>
      </c>
      <c r="W321" s="123">
        <f t="shared" si="111"/>
        <v>787130902.36788619</v>
      </c>
      <c r="X321" s="123">
        <f t="shared" si="111"/>
        <v>721485887.50434065</v>
      </c>
      <c r="Y321" s="123">
        <f t="shared" si="111"/>
        <v>690946941.81871569</v>
      </c>
      <c r="Z321" s="123">
        <f t="shared" si="111"/>
        <v>0</v>
      </c>
      <c r="AA321" s="123">
        <f t="shared" si="111"/>
        <v>0</v>
      </c>
      <c r="AB321" s="123">
        <f t="shared" si="111"/>
        <v>0</v>
      </c>
      <c r="AC321" s="91">
        <f t="shared" si="87"/>
        <v>6104783407.4341278</v>
      </c>
    </row>
    <row r="322" spans="1:29" ht="11.45" customHeight="1" x14ac:dyDescent="0.25">
      <c r="A322" s="49" t="s">
        <v>17</v>
      </c>
      <c r="B322" s="49" t="s">
        <v>32</v>
      </c>
      <c r="C322" s="123">
        <f t="shared" si="100"/>
        <v>407942308.25956655</v>
      </c>
      <c r="D322" s="123">
        <f t="shared" si="100"/>
        <v>484302730.25797397</v>
      </c>
      <c r="E322" s="123">
        <f t="shared" si="100"/>
        <v>426615538.8087604</v>
      </c>
      <c r="F322" s="123">
        <f t="shared" si="100"/>
        <v>394043885.45461851</v>
      </c>
      <c r="G322" s="123">
        <f t="shared" si="100"/>
        <v>422938457.15433174</v>
      </c>
      <c r="H322" s="123">
        <f t="shared" si="100"/>
        <v>329805228.04941201</v>
      </c>
      <c r="I322" s="123">
        <f t="shared" si="100"/>
        <v>438139879.49594146</v>
      </c>
      <c r="J322" s="123">
        <f t="shared" si="100"/>
        <v>435495614.5408892</v>
      </c>
      <c r="K322" s="123">
        <f t="shared" si="100"/>
        <v>201747766.49329045</v>
      </c>
      <c r="L322" s="123">
        <f t="shared" si="100"/>
        <v>171969912.56704739</v>
      </c>
      <c r="M322" s="123">
        <f t="shared" si="100"/>
        <v>179827750.81938717</v>
      </c>
      <c r="N322" s="123">
        <f t="shared" si="100"/>
        <v>162456154.94866329</v>
      </c>
      <c r="O322" s="123">
        <f t="shared" si="100"/>
        <v>236975284.11383641</v>
      </c>
      <c r="P322" s="123">
        <f t="shared" si="100"/>
        <v>195355395.46364558</v>
      </c>
      <c r="Q322" s="123">
        <f t="shared" ref="Q322:AB322" si="112">Q23+Q50+Q77+Q104+Q131+Q159+Q186+Q213+Q240+Q267+Q294</f>
        <v>192766171.38013351</v>
      </c>
      <c r="R322" s="123">
        <f t="shared" si="112"/>
        <v>205571660.18071818</v>
      </c>
      <c r="S322" s="123">
        <f t="shared" si="112"/>
        <v>175682610.23084283</v>
      </c>
      <c r="T322" s="123">
        <f t="shared" si="112"/>
        <v>564521262.34646523</v>
      </c>
      <c r="U322" s="123">
        <f t="shared" si="112"/>
        <v>184725222.56666559</v>
      </c>
      <c r="V322" s="123">
        <f t="shared" si="112"/>
        <v>166378184.724971</v>
      </c>
      <c r="W322" s="123">
        <f t="shared" si="112"/>
        <v>195177217.25019652</v>
      </c>
      <c r="X322" s="123">
        <f t="shared" si="112"/>
        <v>193297568.82231876</v>
      </c>
      <c r="Y322" s="123">
        <f t="shared" si="112"/>
        <v>160227579.4690049</v>
      </c>
      <c r="Z322" s="123">
        <f t="shared" si="112"/>
        <v>0</v>
      </c>
      <c r="AA322" s="123">
        <f t="shared" si="112"/>
        <v>0</v>
      </c>
      <c r="AB322" s="123">
        <f t="shared" si="112"/>
        <v>0</v>
      </c>
      <c r="AC322" s="91">
        <f t="shared" si="87"/>
        <v>2038347476.9713166</v>
      </c>
    </row>
    <row r="323" spans="1:29" ht="11.45" customHeight="1" x14ac:dyDescent="0.25">
      <c r="A323" s="50" t="s">
        <v>2</v>
      </c>
      <c r="B323" s="50"/>
      <c r="C323" s="95">
        <f t="shared" ref="C323:P323" si="113">SUM(C320:C322)</f>
        <v>7692672139.8675928</v>
      </c>
      <c r="D323" s="95">
        <f t="shared" si="113"/>
        <v>7749329522.8172035</v>
      </c>
      <c r="E323" s="95">
        <f t="shared" si="113"/>
        <v>7535183497.6412764</v>
      </c>
      <c r="F323" s="95">
        <f t="shared" si="113"/>
        <v>6705064732.6021547</v>
      </c>
      <c r="G323" s="95">
        <f t="shared" si="113"/>
        <v>7711198520.2611456</v>
      </c>
      <c r="H323" s="95">
        <f t="shared" si="113"/>
        <v>7280415128.7690544</v>
      </c>
      <c r="I323" s="95">
        <f t="shared" si="113"/>
        <v>7546728229.2942343</v>
      </c>
      <c r="J323" s="95">
        <f t="shared" si="113"/>
        <v>7807509884.5632296</v>
      </c>
      <c r="K323" s="95">
        <f t="shared" si="113"/>
        <v>7614716026.1754522</v>
      </c>
      <c r="L323" s="95">
        <f t="shared" si="113"/>
        <v>7434179300.9482622</v>
      </c>
      <c r="M323" s="95">
        <f t="shared" si="113"/>
        <v>7552005480.1253872</v>
      </c>
      <c r="N323" s="95">
        <f t="shared" si="113"/>
        <v>7966637932.0179548</v>
      </c>
      <c r="O323" s="95">
        <f t="shared" si="113"/>
        <v>8561102937.7302723</v>
      </c>
      <c r="P323" s="95">
        <f t="shared" si="113"/>
        <v>7425281715.7808867</v>
      </c>
      <c r="Q323" s="95">
        <f t="shared" ref="Q323:AB323" si="114">SUM(Q320:Q322)</f>
        <v>8166784854.2469368</v>
      </c>
      <c r="R323" s="95">
        <f t="shared" si="114"/>
        <v>7494053659.3149529</v>
      </c>
      <c r="S323" s="95">
        <f t="shared" si="114"/>
        <v>6975652224.7105703</v>
      </c>
      <c r="T323" s="95">
        <f t="shared" si="114"/>
        <v>7108215974.7263079</v>
      </c>
      <c r="U323" s="95">
        <f t="shared" si="114"/>
        <v>6887098224.9569044</v>
      </c>
      <c r="V323" s="95">
        <f t="shared" si="114"/>
        <v>7111381052.8794832</v>
      </c>
      <c r="W323" s="95">
        <f t="shared" si="114"/>
        <v>8241100051.4615917</v>
      </c>
      <c r="X323" s="95">
        <f t="shared" si="114"/>
        <v>8119948713.7998772</v>
      </c>
      <c r="Y323" s="95">
        <f t="shared" si="114"/>
        <v>7438458244.7688437</v>
      </c>
      <c r="Z323" s="95">
        <f t="shared" si="114"/>
        <v>0</v>
      </c>
      <c r="AA323" s="95">
        <f t="shared" si="114"/>
        <v>0</v>
      </c>
      <c r="AB323" s="95">
        <f t="shared" si="114"/>
        <v>0</v>
      </c>
      <c r="AC323" s="91">
        <f t="shared" si="87"/>
        <v>67542693000.865479</v>
      </c>
    </row>
    <row r="324" spans="1:29" ht="11.45" customHeight="1" x14ac:dyDescent="0.25">
      <c r="A324" s="49" t="s">
        <v>18</v>
      </c>
      <c r="B324" s="49" t="s">
        <v>33</v>
      </c>
      <c r="C324" s="123">
        <f t="shared" si="100"/>
        <v>2351259209.8241129</v>
      </c>
      <c r="D324" s="123">
        <f t="shared" si="100"/>
        <v>2133935554.0888448</v>
      </c>
      <c r="E324" s="123">
        <f t="shared" si="100"/>
        <v>2148610517.9992542</v>
      </c>
      <c r="F324" s="123">
        <f t="shared" si="100"/>
        <v>2475339213.0767603</v>
      </c>
      <c r="G324" s="123">
        <f t="shared" si="100"/>
        <v>2291654152.5564961</v>
      </c>
      <c r="H324" s="123">
        <f t="shared" si="100"/>
        <v>2353116980.3637877</v>
      </c>
      <c r="I324" s="123">
        <f t="shared" si="100"/>
        <v>2238907093.2710161</v>
      </c>
      <c r="J324" s="123">
        <f t="shared" si="100"/>
        <v>2538514061.7031813</v>
      </c>
      <c r="K324" s="123">
        <f t="shared" si="100"/>
        <v>2869986109.3929949</v>
      </c>
      <c r="L324" s="123">
        <f t="shared" si="100"/>
        <v>2794603759.9347105</v>
      </c>
      <c r="M324" s="123">
        <f t="shared" si="100"/>
        <v>2387783230.2207842</v>
      </c>
      <c r="N324" s="123">
        <f t="shared" si="100"/>
        <v>2561481587.8901844</v>
      </c>
      <c r="O324" s="123">
        <f t="shared" si="100"/>
        <v>2646445305.8577108</v>
      </c>
      <c r="P324" s="123">
        <f t="shared" si="100"/>
        <v>2556411062.2785769</v>
      </c>
      <c r="Q324" s="123">
        <f t="shared" ref="Q324:AB324" si="115">Q25+Q52+Q79+Q106+Q133+Q161+Q188+Q215+Q242+Q269+Q296</f>
        <v>2492058214.3143678</v>
      </c>
      <c r="R324" s="123">
        <f t="shared" si="115"/>
        <v>2469124135.8937502</v>
      </c>
      <c r="S324" s="123">
        <f t="shared" si="115"/>
        <v>2401627137.3261561</v>
      </c>
      <c r="T324" s="123">
        <f t="shared" si="115"/>
        <v>2617162942.1259985</v>
      </c>
      <c r="U324" s="123">
        <f t="shared" si="115"/>
        <v>2563677811.5775833</v>
      </c>
      <c r="V324" s="123">
        <f t="shared" si="115"/>
        <v>2221525668.5942492</v>
      </c>
      <c r="W324" s="123">
        <f t="shared" si="115"/>
        <v>3221152149.7075644</v>
      </c>
      <c r="X324" s="123">
        <f t="shared" si="115"/>
        <v>2844577195.3324585</v>
      </c>
      <c r="Y324" s="123">
        <f t="shared" si="115"/>
        <v>2865767654.7540412</v>
      </c>
      <c r="Z324" s="123">
        <f t="shared" si="115"/>
        <v>0</v>
      </c>
      <c r="AA324" s="123">
        <f t="shared" si="115"/>
        <v>0</v>
      </c>
      <c r="AB324" s="123">
        <f t="shared" si="115"/>
        <v>0</v>
      </c>
      <c r="AC324" s="91">
        <f t="shared" si="87"/>
        <v>23696672909.626171</v>
      </c>
    </row>
    <row r="325" spans="1:29" ht="11.45" customHeight="1" x14ac:dyDescent="0.25">
      <c r="A325" s="49" t="s">
        <v>19</v>
      </c>
      <c r="B325" s="49" t="s">
        <v>34</v>
      </c>
      <c r="C325" s="123">
        <f t="shared" si="100"/>
        <v>235570483.63812482</v>
      </c>
      <c r="D325" s="123">
        <f t="shared" si="100"/>
        <v>268139215.30799034</v>
      </c>
      <c r="E325" s="123">
        <f t="shared" si="100"/>
        <v>241389807.39687812</v>
      </c>
      <c r="F325" s="123">
        <f t="shared" si="100"/>
        <v>260688310.63775098</v>
      </c>
      <c r="G325" s="123">
        <f t="shared" si="100"/>
        <v>251005426.35916442</v>
      </c>
      <c r="H325" s="123">
        <f t="shared" si="100"/>
        <v>240903185.47545663</v>
      </c>
      <c r="I325" s="123">
        <f t="shared" si="100"/>
        <v>241203050.54278088</v>
      </c>
      <c r="J325" s="123">
        <f t="shared" si="100"/>
        <v>255700998.44873831</v>
      </c>
      <c r="K325" s="123">
        <f t="shared" si="100"/>
        <v>298241286.14947695</v>
      </c>
      <c r="L325" s="123">
        <f t="shared" si="100"/>
        <v>336417253.4379335</v>
      </c>
      <c r="M325" s="123">
        <f t="shared" si="100"/>
        <v>269415248.60664892</v>
      </c>
      <c r="N325" s="123">
        <f t="shared" si="100"/>
        <v>291606647.90299666</v>
      </c>
      <c r="O325" s="123">
        <f t="shared" si="100"/>
        <v>309492511.885059</v>
      </c>
      <c r="P325" s="123">
        <f t="shared" si="100"/>
        <v>268437138.21950394</v>
      </c>
      <c r="Q325" s="123">
        <f t="shared" ref="Q325:AB325" si="116">Q26+Q53+Q80+Q107+Q134+Q162+Q189+Q216+Q243+Q270+Q297</f>
        <v>274664422.57122308</v>
      </c>
      <c r="R325" s="123">
        <f t="shared" si="116"/>
        <v>212422343.4132826</v>
      </c>
      <c r="S325" s="123">
        <f t="shared" si="116"/>
        <v>230033165.73263586</v>
      </c>
      <c r="T325" s="123">
        <f t="shared" si="116"/>
        <v>236812056.43962136</v>
      </c>
      <c r="U325" s="123">
        <f t="shared" si="116"/>
        <v>249229425.38950846</v>
      </c>
      <c r="V325" s="123">
        <f t="shared" si="116"/>
        <v>206849307.86489087</v>
      </c>
      <c r="W325" s="123">
        <f t="shared" si="116"/>
        <v>231636479.44773668</v>
      </c>
      <c r="X325" s="123">
        <f t="shared" si="116"/>
        <v>253999235.84965008</v>
      </c>
      <c r="Y325" s="123">
        <f t="shared" si="116"/>
        <v>207667492.68469775</v>
      </c>
      <c r="Z325" s="123">
        <f t="shared" si="116"/>
        <v>0</v>
      </c>
      <c r="AA325" s="123">
        <f t="shared" si="116"/>
        <v>0</v>
      </c>
      <c r="AB325" s="123">
        <f t="shared" si="116"/>
        <v>0</v>
      </c>
      <c r="AC325" s="91">
        <f t="shared" si="87"/>
        <v>2103313929.3932467</v>
      </c>
    </row>
    <row r="326" spans="1:29" ht="11.45" customHeight="1" x14ac:dyDescent="0.25">
      <c r="A326" s="49" t="s">
        <v>20</v>
      </c>
      <c r="B326" s="49" t="s">
        <v>35</v>
      </c>
      <c r="C326" s="123">
        <f t="shared" si="100"/>
        <v>217235748.30020079</v>
      </c>
      <c r="D326" s="123">
        <f t="shared" si="100"/>
        <v>293133918.02805394</v>
      </c>
      <c r="E326" s="123">
        <f t="shared" si="100"/>
        <v>223226283.70211005</v>
      </c>
      <c r="F326" s="123">
        <f t="shared" si="100"/>
        <v>247387152.82463968</v>
      </c>
      <c r="G326" s="123">
        <f t="shared" si="100"/>
        <v>275723522.91711497</v>
      </c>
      <c r="H326" s="123">
        <f t="shared" si="100"/>
        <v>238864795.97242576</v>
      </c>
      <c r="I326" s="123">
        <f t="shared" si="100"/>
        <v>257678684.03749496</v>
      </c>
      <c r="J326" s="123">
        <f t="shared" si="100"/>
        <v>286500605.73844242</v>
      </c>
      <c r="K326" s="123">
        <f t="shared" si="100"/>
        <v>105736515.64133613</v>
      </c>
      <c r="L326" s="123">
        <f t="shared" si="100"/>
        <v>109879464.64003494</v>
      </c>
      <c r="M326" s="123">
        <f t="shared" si="100"/>
        <v>102015064.76290432</v>
      </c>
      <c r="N326" s="123">
        <f t="shared" si="100"/>
        <v>92365427.994919375</v>
      </c>
      <c r="O326" s="123">
        <f t="shared" si="100"/>
        <v>236217658.99590462</v>
      </c>
      <c r="P326" s="123">
        <f t="shared" si="100"/>
        <v>62608765.804049648</v>
      </c>
      <c r="Q326" s="123">
        <f t="shared" ref="Q326:AB326" si="117">Q27+Q54+Q81+Q108+Q135+Q163+Q190+Q217+Q244+Q271+Q298</f>
        <v>82418369.615162089</v>
      </c>
      <c r="R326" s="123">
        <f t="shared" si="117"/>
        <v>78769332.78077738</v>
      </c>
      <c r="S326" s="123">
        <f t="shared" si="117"/>
        <v>60125901.146725103</v>
      </c>
      <c r="T326" s="123">
        <f t="shared" si="117"/>
        <v>60230441.184805594</v>
      </c>
      <c r="U326" s="123">
        <f t="shared" si="117"/>
        <v>114505936.28687985</v>
      </c>
      <c r="V326" s="123">
        <f t="shared" si="117"/>
        <v>52986464.61613211</v>
      </c>
      <c r="W326" s="123">
        <f t="shared" si="117"/>
        <v>73680683.580923483</v>
      </c>
      <c r="X326" s="123">
        <f t="shared" si="117"/>
        <v>180885584.87237424</v>
      </c>
      <c r="Y326" s="123">
        <f t="shared" ref="Y326" si="118">Y27+Y54+Y81+Y108+Y135+Y163+Y190+Y217+Y244+Y271+Y298</f>
        <v>23081690.220850926</v>
      </c>
      <c r="Z326" s="123">
        <f t="shared" si="117"/>
        <v>0</v>
      </c>
      <c r="AA326" s="123">
        <f t="shared" si="117"/>
        <v>0</v>
      </c>
      <c r="AB326" s="123">
        <f t="shared" si="117"/>
        <v>0</v>
      </c>
      <c r="AC326" s="91">
        <f t="shared" si="87"/>
        <v>726684404.30463076</v>
      </c>
    </row>
    <row r="327" spans="1:29" ht="11.45" customHeight="1" x14ac:dyDescent="0.25">
      <c r="A327" s="50" t="s">
        <v>2</v>
      </c>
      <c r="B327" s="50"/>
      <c r="C327" s="95">
        <f t="shared" ref="C327:P327" si="119">SUM(C324:C326)</f>
        <v>2804065441.7624388</v>
      </c>
      <c r="D327" s="95">
        <f t="shared" si="119"/>
        <v>2695208687.4248891</v>
      </c>
      <c r="E327" s="95">
        <f t="shared" si="119"/>
        <v>2613226609.0982428</v>
      </c>
      <c r="F327" s="95">
        <f t="shared" si="119"/>
        <v>2983414676.5391512</v>
      </c>
      <c r="G327" s="95">
        <f t="shared" si="119"/>
        <v>2818383101.8327751</v>
      </c>
      <c r="H327" s="95">
        <f t="shared" si="119"/>
        <v>2832884961.8116703</v>
      </c>
      <c r="I327" s="95">
        <f t="shared" si="119"/>
        <v>2737788827.8512921</v>
      </c>
      <c r="J327" s="95">
        <f t="shared" si="119"/>
        <v>3080715665.8903618</v>
      </c>
      <c r="K327" s="95">
        <f t="shared" si="119"/>
        <v>3273963911.1838078</v>
      </c>
      <c r="L327" s="95">
        <f t="shared" si="119"/>
        <v>3240900478.0126791</v>
      </c>
      <c r="M327" s="95">
        <f t="shared" si="119"/>
        <v>2759213543.5903373</v>
      </c>
      <c r="N327" s="95">
        <f t="shared" si="119"/>
        <v>2945453663.7881002</v>
      </c>
      <c r="O327" s="95">
        <f t="shared" si="119"/>
        <v>3192155476.7386742</v>
      </c>
      <c r="P327" s="95">
        <f t="shared" si="119"/>
        <v>2887456966.3021302</v>
      </c>
      <c r="Q327" s="95">
        <f t="shared" ref="Q327:AB327" si="120">SUM(Q324:Q326)</f>
        <v>2849141006.5007529</v>
      </c>
      <c r="R327" s="95">
        <f t="shared" si="120"/>
        <v>2760315812.08781</v>
      </c>
      <c r="S327" s="95">
        <f t="shared" si="120"/>
        <v>2691786204.2055173</v>
      </c>
      <c r="T327" s="95">
        <f t="shared" si="120"/>
        <v>2914205439.7504253</v>
      </c>
      <c r="U327" s="95">
        <f t="shared" si="120"/>
        <v>2927413173.2539716</v>
      </c>
      <c r="V327" s="95">
        <f t="shared" si="120"/>
        <v>2481361441.0752726</v>
      </c>
      <c r="W327" s="95">
        <f t="shared" si="120"/>
        <v>3526469312.7362247</v>
      </c>
      <c r="X327" s="95">
        <f t="shared" si="120"/>
        <v>3279462016.0544825</v>
      </c>
      <c r="Y327" s="95">
        <f t="shared" ref="Y327" si="121">SUM(Y324:Y326)</f>
        <v>3096516837.6595898</v>
      </c>
      <c r="Z327" s="95">
        <f t="shared" si="120"/>
        <v>0</v>
      </c>
      <c r="AA327" s="95">
        <f t="shared" si="120"/>
        <v>0</v>
      </c>
      <c r="AB327" s="95">
        <f t="shared" si="120"/>
        <v>0</v>
      </c>
      <c r="AC327" s="91">
        <f t="shared" si="87"/>
        <v>26526671243.324043</v>
      </c>
    </row>
    <row r="328" spans="1:29" ht="11.45" customHeight="1" x14ac:dyDescent="0.25">
      <c r="A328" s="50" t="s">
        <v>4</v>
      </c>
      <c r="B328" s="50"/>
      <c r="C328" s="95">
        <f t="shared" ref="C328:P328" si="122">C306+C311+C315+C319+C323+C327</f>
        <v>57974629362.530937</v>
      </c>
      <c r="D328" s="95">
        <f t="shared" si="122"/>
        <v>58918371168.944405</v>
      </c>
      <c r="E328" s="95">
        <f t="shared" si="122"/>
        <v>60152754604.409729</v>
      </c>
      <c r="F328" s="95">
        <f t="shared" si="122"/>
        <v>63074870412.08139</v>
      </c>
      <c r="G328" s="95">
        <f t="shared" si="122"/>
        <v>61860350606.816803</v>
      </c>
      <c r="H328" s="95">
        <f t="shared" si="122"/>
        <v>61109612594.056999</v>
      </c>
      <c r="I328" s="95">
        <f t="shared" si="122"/>
        <v>61032074556.553246</v>
      </c>
      <c r="J328" s="95">
        <f t="shared" si="122"/>
        <v>61482406843.314209</v>
      </c>
      <c r="K328" s="95">
        <f t="shared" si="122"/>
        <v>65782194653.49778</v>
      </c>
      <c r="L328" s="95">
        <f t="shared" si="122"/>
        <v>64138501515.81179</v>
      </c>
      <c r="M328" s="95">
        <f t="shared" si="122"/>
        <v>63127200016.363777</v>
      </c>
      <c r="N328" s="95">
        <f t="shared" si="122"/>
        <v>67595468940.49955</v>
      </c>
      <c r="O328" s="95">
        <f t="shared" si="122"/>
        <v>71843878599.404999</v>
      </c>
      <c r="P328" s="95">
        <f t="shared" si="122"/>
        <v>70112631440.625778</v>
      </c>
      <c r="Q328" s="95">
        <f t="shared" ref="Q328:AB328" si="123">Q306+Q311+Q315+Q319+Q323+Q327</f>
        <v>67842246855.41346</v>
      </c>
      <c r="R328" s="95">
        <f t="shared" si="123"/>
        <v>68881301100.396149</v>
      </c>
      <c r="S328" s="95">
        <f t="shared" si="123"/>
        <v>63216901359.293266</v>
      </c>
      <c r="T328" s="95">
        <f t="shared" si="123"/>
        <v>62976949539.597816</v>
      </c>
      <c r="U328" s="95">
        <f t="shared" si="123"/>
        <v>61982554731.707382</v>
      </c>
      <c r="V328" s="95">
        <f t="shared" si="123"/>
        <v>61349788765.782249</v>
      </c>
      <c r="W328" s="95">
        <f t="shared" si="123"/>
        <v>68595626903.657471</v>
      </c>
      <c r="X328" s="95">
        <f t="shared" si="123"/>
        <v>71497003545.137711</v>
      </c>
      <c r="Y328" s="95">
        <f t="shared" ref="Y328" si="124">Y306+Y311+Y315+Y319+Y323+Y327</f>
        <v>70297494368.847717</v>
      </c>
      <c r="Z328" s="95">
        <f t="shared" si="123"/>
        <v>0</v>
      </c>
      <c r="AA328" s="95">
        <f t="shared" si="123"/>
        <v>0</v>
      </c>
      <c r="AB328" s="95">
        <f t="shared" si="123"/>
        <v>0</v>
      </c>
      <c r="AC328" s="91">
        <f t="shared" si="87"/>
        <v>596639867169.83325</v>
      </c>
    </row>
  </sheetData>
  <protectedRanges>
    <protectedRange algorithmName="SHA-512" hashValue="bXBeOTrwC7xlI3nFCfh4I7M8rOKkMgDPQvm4nMajEPGG4QlQuR66ALHpCC1E7cKeOMSSqMNsmaEx/0GMxeTAJg==" saltValue="1Mg6uQ2uob14pz/I0SV4QA==" spinCount="100000" sqref="C142:M142" name="Range1_4"/>
    <protectedRange algorithmName="SHA-512" hashValue="bXBeOTrwC7xlI3nFCfh4I7M8rOKkMgDPQvm4nMajEPGG4QlQuR66ALHpCC1E7cKeOMSSqMNsmaEx/0GMxeTAJg==" saltValue="1Mg6uQ2uob14pz/I0SV4QA==" spinCount="100000" sqref="C170:M170" name="Range1_5"/>
    <protectedRange algorithmName="SHA-512" hashValue="bXBeOTrwC7xlI3nFCfh4I7M8rOKkMgDPQvm4nMajEPGG4QlQuR66ALHpCC1E7cKeOMSSqMNsmaEx/0GMxeTAJg==" saltValue="1Mg6uQ2uob14pz/I0SV4QA==" spinCount="100000" sqref="C278:L278" name="Range1_9"/>
    <protectedRange algorithmName="SHA-512" hashValue="bXBeOTrwC7xlI3nFCfh4I7M8rOKkMgDPQvm4nMajEPGG4QlQuR66ALHpCC1E7cKeOMSSqMNsmaEx/0GMxeTAJg==" saltValue="1Mg6uQ2uob14pz/I0SV4QA==" spinCount="100000" sqref="N170" name="Range1_12"/>
    <protectedRange algorithmName="SHA-512" hashValue="bXBeOTrwC7xlI3nFCfh4I7M8rOKkMgDPQvm4nMajEPGG4QlQuR66ALHpCC1E7cKeOMSSqMNsmaEx/0GMxeTAJg==" saltValue="1Mg6uQ2uob14pz/I0SV4QA==" spinCount="100000" sqref="N88" name="Range1_13"/>
    <protectedRange algorithmName="SHA-512" hashValue="bXBeOTrwC7xlI3nFCfh4I7M8rOKkMgDPQvm4nMajEPGG4QlQuR66ALHpCC1E7cKeOMSSqMNsmaEx/0GMxeTAJg==" saltValue="1Mg6uQ2uob14pz/I0SV4QA==" spinCount="100000" sqref="O6" name="Range1_14"/>
    <protectedRange algorithmName="SHA-512" hashValue="bXBeOTrwC7xlI3nFCfh4I7M8rOKkMgDPQvm4nMajEPGG4QlQuR66ALHpCC1E7cKeOMSSqMNsmaEx/0GMxeTAJg==" saltValue="1Mg6uQ2uob14pz/I0SV4QA==" spinCount="100000" sqref="N251" name="Range1_15"/>
    <protectedRange algorithmName="SHA-512" hashValue="bXBeOTrwC7xlI3nFCfh4I7M8rOKkMgDPQvm4nMajEPGG4QlQuR66ALHpCC1E7cKeOMSSqMNsmaEx/0GMxeTAJg==" saltValue="1Mg6uQ2uob14pz/I0SV4QA==" spinCount="100000" sqref="O88" name="Range1_16"/>
    <protectedRange algorithmName="SHA-512" hashValue="bXBeOTrwC7xlI3nFCfh4I7M8rOKkMgDPQvm4nMajEPGG4QlQuR66ALHpCC1E7cKeOMSSqMNsmaEx/0GMxeTAJg==" saltValue="1Mg6uQ2uob14pz/I0SV4QA==" spinCount="100000" sqref="O170" name="Range1_17"/>
    <protectedRange algorithmName="SHA-512" hashValue="bXBeOTrwC7xlI3nFCfh4I7M8rOKkMgDPQvm4nMajEPGG4QlQuR66ALHpCC1E7cKeOMSSqMNsmaEx/0GMxeTAJg==" saltValue="1Mg6uQ2uob14pz/I0SV4QA==" spinCount="100000" sqref="O115:AB115" name="Range1_18"/>
    <protectedRange algorithmName="SHA-512" hashValue="bXBeOTrwC7xlI3nFCfh4I7M8rOKkMgDPQvm4nMajEPGG4QlQuR66ALHpCC1E7cKeOMSSqMNsmaEx/0GMxeTAJg==" saltValue="1Mg6uQ2uob14pz/I0SV4QA==" spinCount="100000" sqref="N61:O61" name="Range1_20"/>
    <protectedRange algorithmName="SHA-512" hashValue="bXBeOTrwC7xlI3nFCfh4I7M8rOKkMgDPQvm4nMajEPGG4QlQuR66ALHpCC1E7cKeOMSSqMNsmaEx/0GMxeTAJg==" saltValue="1Mg6uQ2uob14pz/I0SV4QA==" spinCount="100000" sqref="M278" name="Range1_22"/>
    <protectedRange algorithmName="SHA-512" hashValue="bXBeOTrwC7xlI3nFCfh4I7M8rOKkMgDPQvm4nMajEPGG4QlQuR66ALHpCC1E7cKeOMSSqMNsmaEx/0GMxeTAJg==" saltValue="1Mg6uQ2uob14pz/I0SV4QA==" spinCount="100000" sqref="N224" name="Range1_23"/>
    <protectedRange algorithmName="SHA-512" hashValue="bXBeOTrwC7xlI3nFCfh4I7M8rOKkMgDPQvm4nMajEPGG4QlQuR66ALHpCC1E7cKeOMSSqMNsmaEx/0GMxeTAJg==" saltValue="1Mg6uQ2uob14pz/I0SV4QA==" spinCount="100000" sqref="C34:M34" name="Range1"/>
    <protectedRange algorithmName="SHA-512" hashValue="bXBeOTrwC7xlI3nFCfh4I7M8rOKkMgDPQvm4nMajEPGG4QlQuR66ALHpCC1E7cKeOMSSqMNsmaEx/0GMxeTAJg==" saltValue="1Mg6uQ2uob14pz/I0SV4QA==" spinCount="100000" sqref="C88:M88" name="Range1_19"/>
    <protectedRange algorithmName="SHA-512" hashValue="bXBeOTrwC7xlI3nFCfh4I7M8rOKkMgDPQvm4nMajEPGG4QlQuR66ALHpCC1E7cKeOMSSqMNsmaEx/0GMxeTAJg==" saltValue="1Mg6uQ2uob14pz/I0SV4QA==" spinCount="100000" sqref="C6:M6 L8:L10" name="Range1_24"/>
    <protectedRange algorithmName="SHA-512" hashValue="bXBeOTrwC7xlI3nFCfh4I7M8rOKkMgDPQvm4nMajEPGG4QlQuR66ALHpCC1E7cKeOMSSqMNsmaEx/0GMxeTAJg==" saltValue="1Mg6uQ2uob14pz/I0SV4QA==" spinCount="100000" sqref="C61:M61" name="Range1_26"/>
    <protectedRange algorithmName="SHA-512" hashValue="bXBeOTrwC7xlI3nFCfh4I7M8rOKkMgDPQvm4nMajEPGG4QlQuR66ALHpCC1E7cKeOMSSqMNsmaEx/0GMxeTAJg==" saltValue="1Mg6uQ2uob14pz/I0SV4QA==" spinCount="100000" sqref="C115:M115" name="Range1_27"/>
    <protectedRange algorithmName="SHA-512" hashValue="bXBeOTrwC7xlI3nFCfh4I7M8rOKkMgDPQvm4nMajEPGG4QlQuR66ALHpCC1E7cKeOMSSqMNsmaEx/0GMxeTAJg==" saltValue="1Mg6uQ2uob14pz/I0SV4QA==" spinCount="100000" sqref="C224:M224" name="Range1_28"/>
    <protectedRange algorithmName="SHA-512" hashValue="bXBeOTrwC7xlI3nFCfh4I7M8rOKkMgDPQvm4nMajEPGG4QlQuR66ALHpCC1E7cKeOMSSqMNsmaEx/0GMxeTAJg==" saltValue="1Mg6uQ2uob14pz/I0SV4QA==" spinCount="100000" sqref="C251:M251" name="Range1_29"/>
    <protectedRange algorithmName="SHA-512" hashValue="bXBeOTrwC7xlI3nFCfh4I7M8rOKkMgDPQvm4nMajEPGG4QlQuR66ALHpCC1E7cKeOMSSqMNsmaEx/0GMxeTAJg==" saltValue="1Mg6uQ2uob14pz/I0SV4QA==" spinCount="100000" sqref="C197:M197" name="Range1_2"/>
  </protectedRanges>
  <mergeCells count="14">
    <mergeCell ref="A276:B276"/>
    <mergeCell ref="A303:B303"/>
    <mergeCell ref="AB1:AB2"/>
    <mergeCell ref="A140:B140"/>
    <mergeCell ref="A168:B168"/>
    <mergeCell ref="A195:B195"/>
    <mergeCell ref="A222:B222"/>
    <mergeCell ref="A249:B249"/>
    <mergeCell ref="A4:B4"/>
    <mergeCell ref="A32:B32"/>
    <mergeCell ref="A59:B59"/>
    <mergeCell ref="A86:B86"/>
    <mergeCell ref="A113:B113"/>
    <mergeCell ref="A2:B2"/>
  </mergeCells>
  <dataValidations count="1">
    <dataValidation type="list" allowBlank="1" showInputMessage="1" showErrorMessage="1" sqref="AC2" xr:uid="{A019B7F1-99D9-49F9-94BF-8FFB90F049F3}">
      <formula1>"2020, 2021, 2022"</formula1>
    </dataValidation>
  </dataValidations>
  <hyperlinks>
    <hyperlink ref="C2" location="'Collection (Naira) by Bands'!A4:B30" display="Abuja DisCo" xr:uid="{328348D7-1C84-4B36-B173-141D41B26370}"/>
    <hyperlink ref="D2" location="'Collection (Naira) by Bands'!A32:B57" display="Benin DisCo" xr:uid="{593893D4-6E4B-40F3-8426-D0FA0673AF18}"/>
    <hyperlink ref="E2" location="'Collection (Naira) by Bands'!A59:B84" display="Eko DisCo" xr:uid="{1E3CB7EB-7B37-490C-B70F-D720AB86CCC1}"/>
    <hyperlink ref="F2" location="'Collection (Naira) by Bands'!A86:B111" display="Enugu DisCo" xr:uid="{4162E1F5-7E88-45FA-91D1-D349D22383BE}"/>
    <hyperlink ref="G2" location="'Collection (Naira) by Bands'!A113:B138" display="Ibadan DisCo" xr:uid="{AE08CC09-19F6-4AFC-BC99-26C54AA1895B}"/>
    <hyperlink ref="H2" location="'Collection (Naira) by Bands'!A140:B166" display="Ikeja DisCo" xr:uid="{9B2246C6-07B0-4DF4-9CC0-C70CB9AABAC4}"/>
    <hyperlink ref="I2" location="'Collection (Naira) by Bands'!A168:B193" display="Jos DisCo" xr:uid="{4968025D-C1BD-4A3B-9D80-7529834466BC}"/>
    <hyperlink ref="J2" location="'Collection (Naira) by Bands'!A195:B220" display="Kaduna DisCo" xr:uid="{97115EB8-7E9F-4873-AAFF-7EC485A75FD3}"/>
    <hyperlink ref="K2" location="'Collection (Naira) by Bands'!A222:B247" display="Kano DisCo" xr:uid="{8B0035BF-A58F-421F-8DD6-05DAA004D6ED}"/>
    <hyperlink ref="L2" location="'Collection (Naira) by Bands'!A249:B274" display="P/H DisCo" xr:uid="{059DAA84-FF1F-4047-8BD2-B33F21F94790}"/>
    <hyperlink ref="M2" location="'Collection (Naira) by Bands'!A276:B301" display="Yola DisCo" xr:uid="{D559AB82-FB2F-4A28-A332-D6FB096A9346}"/>
    <hyperlink ref="N2" location="'Collection (Naira) by Bands'!A303:B329" display="All DisCos" xr:uid="{42C9D7D7-D893-4999-B084-E876F96622CF}"/>
    <hyperlink ref="A1" location="Menu!A1" display="Menu" xr:uid="{CB513C28-8021-41F5-A8C6-8C74E875293F}"/>
    <hyperlink ref="B1" location="'Collection (Naira) by Bands'!AC1" display="Click to see the End" xr:uid="{71EBD95D-294B-49E0-8613-1C63B8344DC0}"/>
    <hyperlink ref="AB1:AB2" location="'Collection (Naira) by Bands'!C1" display="Click to see Start" xr:uid="{11924474-2197-4755-8961-80F71CB0F7D2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1057-AB1B-4330-891B-F9F80E9D4DBA}">
  <sheetPr>
    <tabColor theme="0" tint="-0.499984740745262"/>
  </sheetPr>
  <dimension ref="A1:AD32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24.28515625" defaultRowHeight="12.75" x14ac:dyDescent="0.25"/>
  <cols>
    <col min="1" max="1" width="26.7109375" style="48" bestFit="1" customWidth="1"/>
    <col min="2" max="2" width="15.42578125" style="48" customWidth="1"/>
    <col min="3" max="5" width="14.5703125" style="46" customWidth="1"/>
    <col min="6" max="6" width="14.140625" style="46" customWidth="1"/>
    <col min="7" max="7" width="14.42578125" style="46" customWidth="1"/>
    <col min="8" max="16384" width="24.28515625" style="8"/>
  </cols>
  <sheetData>
    <row r="1" spans="1:30" ht="13.5" customHeight="1" thickTop="1" thickBot="1" x14ac:dyDescent="0.3">
      <c r="A1" s="139" t="s">
        <v>111</v>
      </c>
      <c r="B1" s="179"/>
      <c r="C1" s="183" t="s">
        <v>57</v>
      </c>
      <c r="D1" s="183" t="s">
        <v>58</v>
      </c>
      <c r="E1" s="183" t="s">
        <v>59</v>
      </c>
      <c r="F1" s="183" t="s">
        <v>60</v>
      </c>
      <c r="G1" s="232" t="s">
        <v>38</v>
      </c>
    </row>
    <row r="2" spans="1:30" ht="14.25" customHeight="1" thickTop="1" thickBot="1" x14ac:dyDescent="0.3">
      <c r="A2" s="234" t="s">
        <v>125</v>
      </c>
      <c r="B2" s="182"/>
      <c r="C2" s="183" t="s">
        <v>61</v>
      </c>
      <c r="D2" s="183" t="s">
        <v>62</v>
      </c>
      <c r="E2" s="183" t="s">
        <v>63</v>
      </c>
      <c r="F2" s="183" t="s">
        <v>64</v>
      </c>
      <c r="G2" s="233"/>
    </row>
    <row r="3" spans="1:30" s="170" customFormat="1" ht="12" customHeight="1" thickTop="1" thickBot="1" x14ac:dyDescent="0.3">
      <c r="A3" s="234"/>
      <c r="B3" s="181"/>
      <c r="C3" s="183" t="s">
        <v>65</v>
      </c>
      <c r="D3" s="183" t="s">
        <v>124</v>
      </c>
      <c r="E3" s="183" t="s">
        <v>66</v>
      </c>
      <c r="F3" s="183" t="s">
        <v>72</v>
      </c>
      <c r="G3" s="180">
        <v>2022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customHeight="1" thickTop="1" x14ac:dyDescent="0.25">
      <c r="A4" s="235"/>
      <c r="B4" s="176"/>
      <c r="C4" s="175" t="s">
        <v>121</v>
      </c>
      <c r="D4" s="169" t="s">
        <v>123</v>
      </c>
      <c r="E4" s="169" t="s">
        <v>122</v>
      </c>
      <c r="F4" s="169" t="s">
        <v>116</v>
      </c>
      <c r="G4" s="169" t="s">
        <v>118</v>
      </c>
    </row>
    <row r="5" spans="1:30" ht="11.45" customHeight="1" x14ac:dyDescent="0.25">
      <c r="A5" s="223" t="s">
        <v>87</v>
      </c>
      <c r="B5" s="224"/>
      <c r="C5" s="72" t="s">
        <v>88</v>
      </c>
      <c r="D5" s="72" t="s">
        <v>88</v>
      </c>
      <c r="E5" s="72" t="s">
        <v>88</v>
      </c>
      <c r="F5" s="72" t="s">
        <v>88</v>
      </c>
      <c r="G5" s="72" t="s">
        <v>88</v>
      </c>
    </row>
    <row r="6" spans="1:30" ht="11.25" customHeight="1" x14ac:dyDescent="0.25">
      <c r="A6" s="74" t="s">
        <v>37</v>
      </c>
      <c r="B6" s="74" t="s">
        <v>36</v>
      </c>
      <c r="C6" s="98">
        <f>G3</f>
        <v>2022</v>
      </c>
      <c r="D6" s="98">
        <f>G3</f>
        <v>2022</v>
      </c>
      <c r="E6" s="98">
        <f>G3</f>
        <v>2022</v>
      </c>
      <c r="F6" s="98">
        <f>G3</f>
        <v>2022</v>
      </c>
      <c r="G6" s="98">
        <f>G3</f>
        <v>2022</v>
      </c>
    </row>
    <row r="7" spans="1:30" ht="11.45" customHeight="1" x14ac:dyDescent="0.25">
      <c r="A7" s="73" t="s">
        <v>3</v>
      </c>
      <c r="B7" s="73" t="s">
        <v>3</v>
      </c>
      <c r="C7" s="90">
        <f>IF(G$3=2020,SUM('Energy Billed (kWh) by Bands'!C6:D6),IF(G$3=2021,SUM('Energy Billed (kWh) by Bands'!E6:P6), IF(G$3=2022,SUM('Energy Billed (kWh) by Bands'!Q6:AB6))))</f>
        <v>69624</v>
      </c>
      <c r="D7" s="90">
        <f>IF(G$3=2020,SUM('Billing (Naira) by Band'!C6:D6),IF(G$3=2021,SUM('Billing (Naira) by Band'!E6:P6),IF(G$3=2022,SUM('Billing (Naira) by Band'!Q6:AB6))))</f>
        <v>1496864.2800000003</v>
      </c>
      <c r="E7" s="90">
        <f>IF(G$3=2020,SUM('Collection (Naira) by Bands'!C6:D6),IF(G$3=2021,SUM('Collection (Naira) by Bands'!E6:P6),IF(G$3=2022,SUM('Collection (Naira) by Bands'!Q6:AB6))))</f>
        <v>714790.04</v>
      </c>
      <c r="F7" s="162">
        <f>IFERROR(D7/C7,0)</f>
        <v>21.499257152705969</v>
      </c>
      <c r="G7" s="162">
        <f>IFERROR(E7/C7,0)</f>
        <v>10.266431690221763</v>
      </c>
    </row>
    <row r="8" spans="1:30" s="23" customFormat="1" ht="11.45" customHeight="1" x14ac:dyDescent="0.25">
      <c r="A8" s="76" t="s">
        <v>2</v>
      </c>
      <c r="B8" s="76"/>
      <c r="C8" s="167">
        <f>IF(G$3=2020,SUM('Energy Billed (kWh) by Bands'!C7:D7),IF(G$3=2021,SUM('Energy Billed (kWh) by Bands'!E7:P7), IF(G$3=2022,SUM('Energy Billed (kWh) by Bands'!Q7:AB7))))</f>
        <v>69624</v>
      </c>
      <c r="D8" s="167">
        <f>IF(G$3=2020,SUM('Billing (Naira) by Band'!C7:D7),IF(G$3=2021,SUM('Billing (Naira) by Band'!E7:P7),IF(G$3=2022,SUM('Billing (Naira) by Band'!Q7:AB7))))</f>
        <v>1496864.2800000003</v>
      </c>
      <c r="E8" s="167">
        <f>IF(G$3=2020,SUM('Collection (Naira) by Bands'!C7:D7),IF(G$3=2021,SUM('Collection (Naira) by Bands'!E7:P7),IF(G$3=2022,SUM('Collection (Naira) by Bands'!Q7:AB7))))</f>
        <v>714790.04</v>
      </c>
      <c r="F8" s="168">
        <f t="shared" ref="F8:F30" si="0">IFERROR(D8/C8,0)</f>
        <v>21.499257152705969</v>
      </c>
      <c r="G8" s="168">
        <f t="shared" ref="G8:G30" si="1">IFERROR(E8/C8,0)</f>
        <v>10.266431690221763</v>
      </c>
    </row>
    <row r="9" spans="1:30" ht="11.45" customHeight="1" x14ac:dyDescent="0.25">
      <c r="A9" s="73" t="s">
        <v>6</v>
      </c>
      <c r="B9" s="73" t="s">
        <v>21</v>
      </c>
      <c r="C9" s="90">
        <f>IF(G$3=2020,SUM('Energy Billed (kWh) by Bands'!C8:D8),IF(G$3=2021,SUM('Energy Billed (kWh) by Bands'!E8:P8), IF(G$3=2022,SUM('Energy Billed (kWh) by Bands'!Q8:AB8))))</f>
        <v>546333321</v>
      </c>
      <c r="D9" s="90">
        <f>IF(G$3=2020,SUM('Billing (Naira) by Band'!C8:D8),IF(G$3=2021,SUM('Billing (Naira) by Band'!E8:P8),IF(G$3=2022,SUM('Billing (Naira) by Band'!Q8:AB8))))</f>
        <v>33401562333.16988</v>
      </c>
      <c r="E9" s="90">
        <f>IF(G$3=2020,SUM('Collection (Naira) by Bands'!C8:D8),IF(G$3=2021,SUM('Collection (Naira) by Bands'!E8:P8),IF(G$3=2022,SUM('Collection (Naira) by Bands'!Q8:AB8))))</f>
        <v>28816820285.401985</v>
      </c>
      <c r="F9" s="162">
        <f t="shared" si="0"/>
        <v>61.137699366445709</v>
      </c>
      <c r="G9" s="162">
        <f t="shared" si="1"/>
        <v>52.745858943137726</v>
      </c>
    </row>
    <row r="10" spans="1:30" ht="11.45" customHeight="1" x14ac:dyDescent="0.25">
      <c r="A10" s="73" t="s">
        <v>7</v>
      </c>
      <c r="B10" s="73" t="s">
        <v>22</v>
      </c>
      <c r="C10" s="90">
        <f>IF(G$3=2020,SUM('Energy Billed (kWh) by Bands'!C9:D9),IF(G$3=2021,SUM('Energy Billed (kWh) by Bands'!E9:P9), IF(G$3=2022,SUM('Energy Billed (kWh) by Bands'!Q9:AB9))))</f>
        <v>188300950</v>
      </c>
      <c r="D10" s="90">
        <f>IF(G$3=2020,SUM('Billing (Naira) by Band'!C9:D9),IF(G$3=2021,SUM('Billing (Naira) by Band'!E9:P9),IF(G$3=2022,SUM('Billing (Naira) by Band'!Q9:AB9))))</f>
        <v>13879283414.200005</v>
      </c>
      <c r="E10" s="90">
        <f>IF(G$3=2020,SUM('Collection (Naira) by Bands'!C9:D9),IF(G$3=2021,SUM('Collection (Naira) by Bands'!E9:P9),IF(G$3=2022,SUM('Collection (Naira) by Bands'!Q9:AB9))))</f>
        <v>13461763062.988001</v>
      </c>
      <c r="F10" s="162">
        <f t="shared" si="0"/>
        <v>73.707984023447594</v>
      </c>
      <c r="G10" s="162">
        <f t="shared" si="1"/>
        <v>71.490680546157634</v>
      </c>
    </row>
    <row r="11" spans="1:30" ht="11.45" customHeight="1" x14ac:dyDescent="0.25">
      <c r="A11" s="73" t="s">
        <v>8</v>
      </c>
      <c r="B11" s="73" t="s">
        <v>23</v>
      </c>
      <c r="C11" s="90">
        <f>IF(G$3=2020,SUM('Energy Billed (kWh) by Bands'!C10:D10),IF(G$3=2021,SUM('Energy Billed (kWh) by Bands'!E10:P10), IF(G$3=2022,SUM('Energy Billed (kWh) by Bands'!Q10:AB10))))</f>
        <v>252697253</v>
      </c>
      <c r="D11" s="90">
        <f>IF(G$3=2020,SUM('Billing (Naira) by Band'!C10:D10),IF(G$3=2021,SUM('Billing (Naira) by Band'!E10:P10),IF(G$3=2022,SUM('Billing (Naira) by Band'!Q10:AB10))))</f>
        <v>18271295367.110001</v>
      </c>
      <c r="E11" s="90">
        <f>IF(G$3=2020,SUM('Collection (Naira) by Bands'!C10:D10),IF(G$3=2021,SUM('Collection (Naira) by Bands'!E10:P10),IF(G$3=2022,SUM('Collection (Naira) by Bands'!Q10:AB10))))</f>
        <v>17366539120.481003</v>
      </c>
      <c r="F11" s="162">
        <f t="shared" si="0"/>
        <v>72.30508108099616</v>
      </c>
      <c r="G11" s="162">
        <f t="shared" si="1"/>
        <v>68.724685030434429</v>
      </c>
    </row>
    <row r="12" spans="1:30" ht="11.45" customHeight="1" x14ac:dyDescent="0.25">
      <c r="A12" s="73" t="s">
        <v>68</v>
      </c>
      <c r="B12" s="73" t="s">
        <v>69</v>
      </c>
      <c r="C12" s="90">
        <f>IF(G$3=2020,SUM('Energy Billed (kWh) by Bands'!C11:D11),IF(G$3=2021,SUM('Energy Billed (kWh) by Bands'!E11:P11), IF(G$3=2022,SUM('Energy Billed (kWh) by Bands'!Q11:AB11))))</f>
        <v>84046090</v>
      </c>
      <c r="D12" s="90">
        <f>IF(G$3=2020,SUM('Billing (Naira) by Band'!C11:D11),IF(G$3=2021,SUM('Billing (Naira) by Band'!E11:P11),IF(G$3=2022,SUM('Billing (Naira) by Band'!Q11:AB11))))</f>
        <v>5009204081</v>
      </c>
      <c r="E12" s="90">
        <f>IF(G$3=2020,SUM('Collection (Naira) by Bands'!C11:D11),IF(G$3=2021,SUM('Collection (Naira) by Bands'!E11:P11),IF(G$3=2022,SUM('Collection (Naira) by Bands'!Q11:AB11))))</f>
        <v>5531644076.0799999</v>
      </c>
      <c r="F12" s="162">
        <f t="shared" si="0"/>
        <v>59.600679591400386</v>
      </c>
      <c r="G12" s="162">
        <f t="shared" si="1"/>
        <v>65.816792620334866</v>
      </c>
    </row>
    <row r="13" spans="1:30" s="23" customFormat="1" ht="11.45" customHeight="1" x14ac:dyDescent="0.25">
      <c r="A13" s="76" t="s">
        <v>2</v>
      </c>
      <c r="B13" s="76"/>
      <c r="C13" s="167">
        <f>IF(G$3=2020,SUM('Energy Billed (kWh) by Bands'!C12:D12),IF(G$3=2021,SUM('Energy Billed (kWh) by Bands'!E12:P12), IF(G$3=2022,SUM('Energy Billed (kWh) by Bands'!Q12:AB12))))</f>
        <v>1071377614</v>
      </c>
      <c r="D13" s="167">
        <f>IF(G$3=2020,SUM('Billing (Naira) by Band'!C12:D12),IF(G$3=2021,SUM('Billing (Naira) by Band'!E12:P12),IF(G$3=2022,SUM('Billing (Naira) by Band'!Q12:AB12))))</f>
        <v>70561345195.479889</v>
      </c>
      <c r="E13" s="167">
        <f>IF(G$3=2020,SUM('Collection (Naira) by Bands'!C12:D12),IF(G$3=2021,SUM('Collection (Naira) by Bands'!E12:P12),IF(G$3=2022,SUM('Collection (Naira) by Bands'!Q12:AB12))))</f>
        <v>65176766544.950989</v>
      </c>
      <c r="F13" s="168">
        <f t="shared" si="0"/>
        <v>65.860387853390307</v>
      </c>
      <c r="G13" s="168">
        <f t="shared" si="1"/>
        <v>60.834542082331566</v>
      </c>
    </row>
    <row r="14" spans="1:30" ht="11.45" customHeight="1" x14ac:dyDescent="0.25">
      <c r="A14" s="73" t="s">
        <v>9</v>
      </c>
      <c r="B14" s="73" t="s">
        <v>24</v>
      </c>
      <c r="C14" s="90">
        <f>IF(G$3=2020,SUM('Energy Billed (kWh) by Bands'!C13:D13),IF(G$3=2021,SUM('Energy Billed (kWh) by Bands'!E13:P13), IF(G$3=2022,SUM('Energy Billed (kWh) by Bands'!Q13:AB13))))</f>
        <v>175053969</v>
      </c>
      <c r="D14" s="90">
        <f>IF(G$3=2020,SUM('Billing (Naira) by Band'!C13:D13),IF(G$3=2021,SUM('Billing (Naira) by Band'!E13:P13),IF(G$3=2022,SUM('Billing (Naira) by Band'!Q13:AB13))))</f>
        <v>10341710855.990011</v>
      </c>
      <c r="E14" s="90">
        <f>IF(G$3=2020,SUM('Collection (Naira) by Bands'!C13:D13),IF(G$3=2021,SUM('Collection (Naira) by Bands'!E13:P13),IF(G$3=2022,SUM('Collection (Naira) by Bands'!Q13:AB13))))</f>
        <v>8060441055.9050035</v>
      </c>
      <c r="F14" s="162">
        <f t="shared" si="0"/>
        <v>59.0772715127071</v>
      </c>
      <c r="G14" s="162">
        <f t="shared" si="1"/>
        <v>46.045463018921915</v>
      </c>
    </row>
    <row r="15" spans="1:30" ht="11.45" customHeight="1" x14ac:dyDescent="0.25">
      <c r="A15" s="73" t="s">
        <v>10</v>
      </c>
      <c r="B15" s="73" t="s">
        <v>25</v>
      </c>
      <c r="C15" s="90">
        <f>IF(G$3=2020,SUM('Energy Billed (kWh) by Bands'!C14:D14),IF(G$3=2021,SUM('Energy Billed (kWh) by Bands'!E14:P14), IF(G$3=2022,SUM('Energy Billed (kWh) by Bands'!Q14:AB14))))</f>
        <v>17045849</v>
      </c>
      <c r="D15" s="90">
        <f>IF(G$3=2020,SUM('Billing (Naira) by Band'!C14:D14),IF(G$3=2021,SUM('Billing (Naira) by Band'!E14:P14),IF(G$3=2022,SUM('Billing (Naira) by Band'!Q14:AB14))))</f>
        <v>1218496170.6899998</v>
      </c>
      <c r="E15" s="90">
        <f>IF(G$3=2020,SUM('Collection (Naira) by Bands'!C14:D14),IF(G$3=2021,SUM('Collection (Naira) by Bands'!E14:P14),IF(G$3=2022,SUM('Collection (Naira) by Bands'!Q14:AB14))))</f>
        <v>1164847456.6079998</v>
      </c>
      <c r="F15" s="162">
        <f t="shared" si="0"/>
        <v>71.483454458032554</v>
      </c>
      <c r="G15" s="162">
        <f t="shared" si="1"/>
        <v>68.336136065032591</v>
      </c>
    </row>
    <row r="16" spans="1:30" ht="11.45" customHeight="1" x14ac:dyDescent="0.25">
      <c r="A16" s="73" t="s">
        <v>11</v>
      </c>
      <c r="B16" s="73" t="s">
        <v>26</v>
      </c>
      <c r="C16" s="90">
        <f>IF(G$3=2020,SUM('Energy Billed (kWh) by Bands'!C15:D15),IF(G$3=2021,SUM('Energy Billed (kWh) by Bands'!E15:P15), IF(G$3=2022,SUM('Energy Billed (kWh) by Bands'!Q15:AB15))))</f>
        <v>12511429</v>
      </c>
      <c r="D16" s="90">
        <f>IF(G$3=2020,SUM('Billing (Naira) by Band'!C15:D15),IF(G$3=2021,SUM('Billing (Naira) by Band'!E15:P15),IF(G$3=2022,SUM('Billing (Naira) by Band'!Q15:AB15))))</f>
        <v>878386678.42999995</v>
      </c>
      <c r="E16" s="90">
        <f>IF(G$3=2020,SUM('Collection (Naira) by Bands'!C15:D15),IF(G$3=2021,SUM('Collection (Naira) by Bands'!E15:P15),IF(G$3=2022,SUM('Collection (Naira) by Bands'!Q15:AB15))))</f>
        <v>975497692.03600001</v>
      </c>
      <c r="F16" s="162">
        <f t="shared" si="0"/>
        <v>70.206742845281696</v>
      </c>
      <c r="G16" s="162">
        <f t="shared" si="1"/>
        <v>77.9685271791096</v>
      </c>
    </row>
    <row r="17" spans="1:30" s="23" customFormat="1" ht="11.45" customHeight="1" x14ac:dyDescent="0.25">
      <c r="A17" s="76" t="s">
        <v>2</v>
      </c>
      <c r="B17" s="76"/>
      <c r="C17" s="167">
        <f>IF(G$3=2020,SUM('Energy Billed (kWh) by Bands'!C16:D16),IF(G$3=2021,SUM('Energy Billed (kWh) by Bands'!E16:P16), IF(G$3=2022,SUM('Energy Billed (kWh) by Bands'!Q16:AB16))))</f>
        <v>204611247</v>
      </c>
      <c r="D17" s="167">
        <f>IF(G$3=2020,SUM('Billing (Naira) by Band'!C16:D16),IF(G$3=2021,SUM('Billing (Naira) by Band'!E16:P16),IF(G$3=2022,SUM('Billing (Naira) by Band'!Q16:AB16))))</f>
        <v>12438593705.11001</v>
      </c>
      <c r="E17" s="167">
        <f>IF(G$3=2020,SUM('Collection (Naira) by Bands'!C16:D16),IF(G$3=2021,SUM('Collection (Naira) by Bands'!E16:P16),IF(G$3=2022,SUM('Collection (Naira) by Bands'!Q16:AB16))))</f>
        <v>10200786204.549004</v>
      </c>
      <c r="F17" s="168">
        <f t="shared" si="0"/>
        <v>60.791348899359427</v>
      </c>
      <c r="G17" s="168">
        <f t="shared" si="1"/>
        <v>49.854474541905333</v>
      </c>
    </row>
    <row r="18" spans="1:30" ht="11.45" customHeight="1" x14ac:dyDescent="0.25">
      <c r="A18" s="73" t="s">
        <v>12</v>
      </c>
      <c r="B18" s="73" t="s">
        <v>27</v>
      </c>
      <c r="C18" s="90">
        <f>IF(G$3=2020,SUM('Energy Billed (kWh) by Bands'!C17:D17),IF(G$3=2021,SUM('Energy Billed (kWh) by Bands'!E17:P17), IF(G$3=2022,SUM('Energy Billed (kWh) by Bands'!Q17:AB17))))</f>
        <v>110950505</v>
      </c>
      <c r="D18" s="90">
        <f>IF(G$3=2020,SUM('Billing (Naira) by Band'!C17:D17),IF(G$3=2021,SUM('Billing (Naira) by Band'!E17:P17),IF(G$3=2022,SUM('Billing (Naira) by Band'!Q17:AB17))))</f>
        <v>6151830027.7000704</v>
      </c>
      <c r="E18" s="90">
        <f>IF(G$3=2020,SUM('Collection (Naira) by Bands'!C17:D17),IF(G$3=2021,SUM('Collection (Naira) by Bands'!E17:P17),IF(G$3=2022,SUM('Collection (Naira) by Bands'!Q17:AB17))))</f>
        <v>4580568313.4470005</v>
      </c>
      <c r="F18" s="162">
        <f t="shared" si="0"/>
        <v>55.446615837395875</v>
      </c>
      <c r="G18" s="162">
        <f t="shared" si="1"/>
        <v>41.284790127336514</v>
      </c>
    </row>
    <row r="19" spans="1:30" ht="11.45" customHeight="1" x14ac:dyDescent="0.25">
      <c r="A19" s="73" t="s">
        <v>13</v>
      </c>
      <c r="B19" s="73" t="s">
        <v>28</v>
      </c>
      <c r="C19" s="90">
        <f>IF(G$3=2020,SUM('Energy Billed (kWh) by Bands'!C18:D18),IF(G$3=2021,SUM('Energy Billed (kWh) by Bands'!E18:P18), IF(G$3=2022,SUM('Energy Billed (kWh) by Bands'!Q18:AB18))))</f>
        <v>19019711</v>
      </c>
      <c r="D19" s="90">
        <f>IF(G$3=2020,SUM('Billing (Naira) by Band'!C18:D18),IF(G$3=2021,SUM('Billing (Naira) by Band'!E18:P18),IF(G$3=2022,SUM('Billing (Naira) by Band'!Q18:AB18))))</f>
        <v>1237916571.5999999</v>
      </c>
      <c r="E19" s="90">
        <f>IF(G$3=2020,SUM('Collection (Naira) by Bands'!C18:D18),IF(G$3=2021,SUM('Collection (Naira) by Bands'!E18:P18),IF(G$3=2022,SUM('Collection (Naira) by Bands'!Q18:AB18))))</f>
        <v>1106863306.5189998</v>
      </c>
      <c r="F19" s="162">
        <f t="shared" si="0"/>
        <v>65.085982200255302</v>
      </c>
      <c r="G19" s="162">
        <f t="shared" si="1"/>
        <v>58.195590170586705</v>
      </c>
    </row>
    <row r="20" spans="1:30" ht="11.45" customHeight="1" x14ac:dyDescent="0.25">
      <c r="A20" s="73" t="s">
        <v>14</v>
      </c>
      <c r="B20" s="73" t="s">
        <v>29</v>
      </c>
      <c r="C20" s="90">
        <f>IF(G$3=2020,SUM('Energy Billed (kWh) by Bands'!C19:D19),IF(G$3=2021,SUM('Energy Billed (kWh) by Bands'!E19:P19), IF(G$3=2022,SUM('Energy Billed (kWh) by Bands'!Q19:AB19))))</f>
        <v>3710160</v>
      </c>
      <c r="D20" s="90">
        <f>IF(G$3=2020,SUM('Billing (Naira) by Band'!C19:D19),IF(G$3=2021,SUM('Billing (Naira) by Band'!E19:P19),IF(G$3=2022,SUM('Billing (Naira) by Band'!Q19:AB19))))</f>
        <v>239858774.66</v>
      </c>
      <c r="E20" s="90">
        <f>IF(G$3=2020,SUM('Collection (Naira) by Bands'!C19:D19),IF(G$3=2021,SUM('Collection (Naira) by Bands'!E19:P19),IF(G$3=2022,SUM('Collection (Naira) by Bands'!Q19:AB19))))</f>
        <v>201447208.14000002</v>
      </c>
      <c r="F20" s="162">
        <f t="shared" si="0"/>
        <v>64.649172720313942</v>
      </c>
      <c r="G20" s="162">
        <f t="shared" si="1"/>
        <v>54.296097241089335</v>
      </c>
    </row>
    <row r="21" spans="1:30" s="23" customFormat="1" ht="11.45" customHeight="1" x14ac:dyDescent="0.25">
      <c r="A21" s="76" t="s">
        <v>2</v>
      </c>
      <c r="B21" s="76"/>
      <c r="C21" s="167">
        <f>IF(G$3=2020,SUM('Energy Billed (kWh) by Bands'!C20:D20),IF(G$3=2021,SUM('Energy Billed (kWh) by Bands'!E20:P20), IF(G$3=2022,SUM('Energy Billed (kWh) by Bands'!Q20:AB20))))</f>
        <v>133680376</v>
      </c>
      <c r="D21" s="167">
        <f>IF(G$3=2020,SUM('Billing (Naira) by Band'!C20:D20),IF(G$3=2021,SUM('Billing (Naira) by Band'!E20:P20),IF(G$3=2022,SUM('Billing (Naira) by Band'!Q20:AB20))))</f>
        <v>7629605373.9600716</v>
      </c>
      <c r="E21" s="167">
        <f>IF(G$3=2020,SUM('Collection (Naira) by Bands'!C20:D20),IF(G$3=2021,SUM('Collection (Naira) by Bands'!E20:P20),IF(G$3=2022,SUM('Collection (Naira) by Bands'!Q20:AB20))))</f>
        <v>5888878828.1060009</v>
      </c>
      <c r="F21" s="168">
        <f t="shared" si="0"/>
        <v>57.073488287914984</v>
      </c>
      <c r="G21" s="168">
        <f t="shared" si="1"/>
        <v>44.051931961247632</v>
      </c>
    </row>
    <row r="22" spans="1:30" ht="11.45" customHeight="1" x14ac:dyDescent="0.25">
      <c r="A22" s="73" t="s">
        <v>15</v>
      </c>
      <c r="B22" s="73" t="s">
        <v>30</v>
      </c>
      <c r="C22" s="90">
        <f>IF(G$3=2020,SUM('Energy Billed (kWh) by Bands'!C21:D21),IF(G$3=2021,SUM('Energy Billed (kWh) by Bands'!E21:P21), IF(G$3=2022,SUM('Energy Billed (kWh) by Bands'!Q21:AB21))))</f>
        <v>416464858</v>
      </c>
      <c r="D22" s="90">
        <f>IF(G$3=2020,SUM('Billing (Naira) by Band'!C21:D21),IF(G$3=2021,SUM('Billing (Naira) by Band'!E21:P21),IF(G$3=2022,SUM('Billing (Naira) by Band'!Q21:AB21))))</f>
        <v>14896271385.56002</v>
      </c>
      <c r="E22" s="90">
        <f>IF(G$3=2020,SUM('Collection (Naira) by Bands'!C21:D21),IF(G$3=2021,SUM('Collection (Naira) by Bands'!E21:P21),IF(G$3=2022,SUM('Collection (Naira) by Bands'!Q21:AB21))))</f>
        <v>7256110293.5730009</v>
      </c>
      <c r="F22" s="162">
        <f t="shared" si="0"/>
        <v>35.768375408904298</v>
      </c>
      <c r="G22" s="162">
        <f t="shared" si="1"/>
        <v>17.423103424426273</v>
      </c>
    </row>
    <row r="23" spans="1:30" ht="11.45" customHeight="1" x14ac:dyDescent="0.25">
      <c r="A23" s="73" t="s">
        <v>16</v>
      </c>
      <c r="B23" s="73" t="s">
        <v>31</v>
      </c>
      <c r="C23" s="90">
        <f>IF(G$3=2020,SUM('Energy Billed (kWh) by Bands'!C22:D22),IF(G$3=2021,SUM('Energy Billed (kWh) by Bands'!E22:P22), IF(G$3=2022,SUM('Energy Billed (kWh) by Bands'!Q22:AB22))))</f>
        <v>15586624</v>
      </c>
      <c r="D23" s="90">
        <f>IF(G$3=2020,SUM('Billing (Naira) by Band'!C22:D22),IF(G$3=2021,SUM('Billing (Naira) by Band'!E22:P22),IF(G$3=2022,SUM('Billing (Naira) by Band'!Q22:AB22))))</f>
        <v>884278471.88999963</v>
      </c>
      <c r="E23" s="90">
        <f>IF(G$3=2020,SUM('Collection (Naira) by Bands'!C22:D22),IF(G$3=2021,SUM('Collection (Naira) by Bands'!E22:P22),IF(G$3=2022,SUM('Collection (Naira) by Bands'!Q22:AB22))))</f>
        <v>771350778.84799993</v>
      </c>
      <c r="F23" s="162">
        <f t="shared" si="0"/>
        <v>56.73316247893063</v>
      </c>
      <c r="G23" s="162">
        <f t="shared" si="1"/>
        <v>49.487995530526682</v>
      </c>
    </row>
    <row r="24" spans="1:30" ht="11.45" customHeight="1" x14ac:dyDescent="0.25">
      <c r="A24" s="73" t="s">
        <v>17</v>
      </c>
      <c r="B24" s="73" t="s">
        <v>32</v>
      </c>
      <c r="C24" s="90">
        <f>IF(G$3=2020,SUM('Energy Billed (kWh) by Bands'!C23:D23),IF(G$3=2021,SUM('Energy Billed (kWh) by Bands'!E23:P23), IF(G$3=2022,SUM('Energy Billed (kWh) by Bands'!Q23:AB23))))</f>
        <v>7538669</v>
      </c>
      <c r="D24" s="90">
        <f>IF(G$3=2020,SUM('Billing (Naira) by Band'!C23:D23),IF(G$3=2021,SUM('Billing (Naira) by Band'!E23:P23),IF(G$3=2022,SUM('Billing (Naira) by Band'!Q23:AB23))))</f>
        <v>421789953.74000001</v>
      </c>
      <c r="E24" s="90">
        <f>IF(G$3=2020,SUM('Collection (Naira) by Bands'!C23:D23),IF(G$3=2021,SUM('Collection (Naira) by Bands'!E23:P23),IF(G$3=2022,SUM('Collection (Naira) by Bands'!Q23:AB23))))</f>
        <v>209850608.56000003</v>
      </c>
      <c r="F24" s="162">
        <f t="shared" si="0"/>
        <v>55.950188785314758</v>
      </c>
      <c r="G24" s="162">
        <f t="shared" si="1"/>
        <v>27.836559551825399</v>
      </c>
    </row>
    <row r="25" spans="1:30" s="23" customFormat="1" ht="11.45" customHeight="1" x14ac:dyDescent="0.25">
      <c r="A25" s="76" t="s">
        <v>2</v>
      </c>
      <c r="B25" s="76"/>
      <c r="C25" s="167">
        <f>IF(G$3=2020,SUM('Energy Billed (kWh) by Bands'!C24:D24),IF(G$3=2021,SUM('Energy Billed (kWh) by Bands'!E24:P24), IF(G$3=2022,SUM('Energy Billed (kWh) by Bands'!Q24:AB24))))</f>
        <v>439590151</v>
      </c>
      <c r="D25" s="167">
        <f>IF(G$3=2020,SUM('Billing (Naira) by Band'!C24:D24),IF(G$3=2021,SUM('Billing (Naira) by Band'!E24:P24),IF(G$3=2022,SUM('Billing (Naira) by Band'!Q24:AB24))))</f>
        <v>16202339811.190016</v>
      </c>
      <c r="E25" s="167">
        <f>IF(G$3=2020,SUM('Collection (Naira) by Bands'!C24:D24),IF(G$3=2021,SUM('Collection (Naira) by Bands'!E24:P24),IF(G$3=2022,SUM('Collection (Naira) by Bands'!Q24:AB24))))</f>
        <v>8237311680.9810028</v>
      </c>
      <c r="F25" s="168">
        <f t="shared" si="0"/>
        <v>36.857831719687496</v>
      </c>
      <c r="G25" s="168">
        <f t="shared" si="1"/>
        <v>18.738617465023694</v>
      </c>
    </row>
    <row r="26" spans="1:30" ht="11.45" customHeight="1" x14ac:dyDescent="0.25">
      <c r="A26" s="73" t="s">
        <v>18</v>
      </c>
      <c r="B26" s="73" t="s">
        <v>33</v>
      </c>
      <c r="C26" s="90">
        <f>IF(G$3=2020,SUM('Energy Billed (kWh) by Bands'!C25:D25),IF(G$3=2021,SUM('Energy Billed (kWh) by Bands'!E25:P25), IF(G$3=2022,SUM('Energy Billed (kWh) by Bands'!Q25:AB25))))</f>
        <v>74738659</v>
      </c>
      <c r="D26" s="90">
        <f>IF(G$3=2020,SUM('Billing (Naira) by Band'!C25:D25),IF(G$3=2021,SUM('Billing (Naira) by Band'!E25:P25),IF(G$3=2022,SUM('Billing (Naira) by Band'!Q25:AB25))))</f>
        <v>2631146839.6299868</v>
      </c>
      <c r="E26" s="90">
        <f>IF(G$3=2020,SUM('Collection (Naira) by Bands'!C25:D25),IF(G$3=2021,SUM('Collection (Naira) by Bands'!E25:P25),IF(G$3=2022,SUM('Collection (Naira) by Bands'!Q25:AB25))))</f>
        <v>1369955007.3560007</v>
      </c>
      <c r="F26" s="162">
        <f t="shared" si="0"/>
        <v>35.204630037983243</v>
      </c>
      <c r="G26" s="162">
        <f t="shared" si="1"/>
        <v>18.329938290115702</v>
      </c>
    </row>
    <row r="27" spans="1:30" ht="11.45" customHeight="1" x14ac:dyDescent="0.25">
      <c r="A27" s="73" t="s">
        <v>19</v>
      </c>
      <c r="B27" s="73" t="s">
        <v>34</v>
      </c>
      <c r="C27" s="90">
        <f>IF(G$3=2020,SUM('Energy Billed (kWh) by Bands'!C26:D26),IF(G$3=2021,SUM('Energy Billed (kWh) by Bands'!E26:P26), IF(G$3=2022,SUM('Energy Billed (kWh) by Bands'!Q26:AB26))))</f>
        <v>1322613</v>
      </c>
      <c r="D27" s="90">
        <f>IF(G$3=2020,SUM('Billing (Naira) by Band'!C26:D26),IF(G$3=2021,SUM('Billing (Naira) by Band'!E26:P26),IF(G$3=2022,SUM('Billing (Naira) by Band'!Q26:AB26))))</f>
        <v>69408010.760000005</v>
      </c>
      <c r="E27" s="90">
        <f>IF(G$3=2020,SUM('Collection (Naira) by Bands'!C26:D26),IF(G$3=2021,SUM('Collection (Naira) by Bands'!E26:P26),IF(G$3=2022,SUM('Collection (Naira) by Bands'!Q26:AB26))))</f>
        <v>51757529.494999997</v>
      </c>
      <c r="F27" s="162">
        <f t="shared" si="0"/>
        <v>52.477943858105135</v>
      </c>
      <c r="G27" s="162">
        <f t="shared" si="1"/>
        <v>39.132784491759871</v>
      </c>
    </row>
    <row r="28" spans="1:30" ht="11.45" customHeight="1" x14ac:dyDescent="0.25">
      <c r="A28" s="73" t="s">
        <v>20</v>
      </c>
      <c r="B28" s="73" t="s">
        <v>35</v>
      </c>
      <c r="C28" s="90">
        <f>IF(G$3=2020,SUM('Energy Billed (kWh) by Bands'!C27:D27),IF(G$3=2021,SUM('Energy Billed (kWh) by Bands'!E27:P27), IF(G$3=2022,SUM('Energy Billed (kWh) by Bands'!Q27:AB27))))</f>
        <v>1039664</v>
      </c>
      <c r="D28" s="90">
        <f>IF(G$3=2020,SUM('Billing (Naira) by Band'!C27:D27),IF(G$3=2021,SUM('Billing (Naira) by Band'!E27:P27),IF(G$3=2022,SUM('Billing (Naira) by Band'!Q27:AB27))))</f>
        <v>50590796.399999999</v>
      </c>
      <c r="E28" s="90">
        <f>IF(G$3=2020,SUM('Collection (Naira) by Bands'!C27:D27),IF(G$3=2021,SUM('Collection (Naira) by Bands'!E27:P27),IF(G$3=2022,SUM('Collection (Naira) by Bands'!Q27:AB27))))</f>
        <v>41213475.359999999</v>
      </c>
      <c r="F28" s="162">
        <f t="shared" si="0"/>
        <v>48.660717693408635</v>
      </c>
      <c r="G28" s="162">
        <f t="shared" si="1"/>
        <v>39.641148832699798</v>
      </c>
    </row>
    <row r="29" spans="1:30" s="23" customFormat="1" ht="11.45" customHeight="1" x14ac:dyDescent="0.25">
      <c r="A29" s="76" t="s">
        <v>2</v>
      </c>
      <c r="B29" s="76"/>
      <c r="C29" s="167">
        <f>IF(G$3=2020,SUM('Energy Billed (kWh) by Bands'!C28:D28),IF(G$3=2021,SUM('Energy Billed (kWh) by Bands'!E28:P28), IF(G$3=2022,SUM('Energy Billed (kWh) by Bands'!Q28:AB28))))</f>
        <v>77100936</v>
      </c>
      <c r="D29" s="167">
        <f>IF(G$3=2020,SUM('Billing (Naira) by Band'!C28:D28),IF(G$3=2021,SUM('Billing (Naira) by Band'!E28:P28),IF(G$3=2022,SUM('Billing (Naira) by Band'!Q28:AB28))))</f>
        <v>2751145646.7899871</v>
      </c>
      <c r="E29" s="167">
        <f>IF(G$3=2020,SUM('Collection (Naira) by Bands'!C28:D28),IF(G$3=2021,SUM('Collection (Naira) by Bands'!E28:P28),IF(G$3=2022,SUM('Collection (Naira) by Bands'!Q28:AB28))))</f>
        <v>1462926012.2110007</v>
      </c>
      <c r="F29" s="168">
        <f t="shared" si="0"/>
        <v>35.682389728575892</v>
      </c>
      <c r="G29" s="168">
        <f t="shared" si="1"/>
        <v>18.974166697677973</v>
      </c>
    </row>
    <row r="30" spans="1:30" s="23" customFormat="1" ht="11.45" customHeight="1" x14ac:dyDescent="0.25">
      <c r="A30" s="85" t="s">
        <v>4</v>
      </c>
      <c r="B30" s="85"/>
      <c r="C30" s="167">
        <f>IF(G$3=2020,SUM('Energy Billed (kWh) by Bands'!C29:D29),IF(G$3=2021,SUM('Energy Billed (kWh) by Bands'!E29:P29), IF(G$3=2022,SUM('Energy Billed (kWh) by Bands'!Q29:AB29))))</f>
        <v>1926429948</v>
      </c>
      <c r="D30" s="167">
        <f>IF(G$3=2020,SUM('Billing (Naira) by Band'!C29:D29),IF(G$3=2021,SUM('Billing (Naira) by Band'!E29:P29),IF(G$3=2022,SUM('Billing (Naira) by Band'!Q29:AB29))))</f>
        <v>109584526596.80997</v>
      </c>
      <c r="E30" s="167">
        <f>IF(G$3=2020,SUM('Collection (Naira) by Bands'!C29:D29),IF(G$3=2021,SUM('Collection (Naira) by Bands'!E29:P29),IF(G$3=2022,SUM('Collection (Naira) by Bands'!Q29:AB29))))</f>
        <v>90967384060.837982</v>
      </c>
      <c r="F30" s="168">
        <f t="shared" si="0"/>
        <v>56.884771081647429</v>
      </c>
      <c r="G30" s="168">
        <f t="shared" si="1"/>
        <v>47.220706963821549</v>
      </c>
    </row>
    <row r="31" spans="1:30" s="44" customFormat="1" ht="11.45" customHeight="1" x14ac:dyDescent="0.25">
      <c r="A31" s="51"/>
      <c r="B31" s="51"/>
      <c r="C31" s="163"/>
      <c r="D31" s="163"/>
      <c r="E31" s="163"/>
      <c r="F31" s="163"/>
      <c r="G31" s="1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x14ac:dyDescent="0.25">
      <c r="C32" s="164"/>
      <c r="D32" s="164"/>
      <c r="E32" s="164"/>
      <c r="F32" s="164"/>
      <c r="G32" s="172"/>
    </row>
    <row r="33" spans="1:7" ht="11.45" customHeight="1" x14ac:dyDescent="0.25">
      <c r="A33" s="223" t="s">
        <v>90</v>
      </c>
      <c r="B33" s="224"/>
      <c r="C33" s="72" t="s">
        <v>89</v>
      </c>
      <c r="D33" s="72" t="s">
        <v>89</v>
      </c>
      <c r="E33" s="72" t="s">
        <v>89</v>
      </c>
      <c r="F33" s="72" t="s">
        <v>89</v>
      </c>
      <c r="G33" s="72" t="s">
        <v>89</v>
      </c>
    </row>
    <row r="34" spans="1:7" ht="11.45" customHeight="1" x14ac:dyDescent="0.25">
      <c r="A34" s="99" t="s">
        <v>37</v>
      </c>
      <c r="B34" s="99" t="s">
        <v>36</v>
      </c>
      <c r="C34" s="98">
        <f>G3</f>
        <v>2022</v>
      </c>
      <c r="D34" s="98">
        <f>G3</f>
        <v>2022</v>
      </c>
      <c r="E34" s="98">
        <f>G3</f>
        <v>2022</v>
      </c>
      <c r="F34" s="98">
        <f>G3</f>
        <v>2022</v>
      </c>
      <c r="G34" s="98">
        <f>G3</f>
        <v>2022</v>
      </c>
    </row>
    <row r="35" spans="1:7" ht="11.45" customHeight="1" x14ac:dyDescent="0.25">
      <c r="A35" s="49" t="s">
        <v>3</v>
      </c>
      <c r="B35" s="49" t="s">
        <v>3</v>
      </c>
      <c r="C35" s="90">
        <f>IF(G$3=2020,SUM('Energy Billed (kWh) by Bands'!C34:D34),IF(G$3=2021,SUM('Energy Billed (kWh) by Bands'!E34:P34), IF(G$3=2022,SUM('Energy Billed (kWh) by Bands'!Q34:AB34))))</f>
        <v>738784</v>
      </c>
      <c r="D35" s="90">
        <f>IF(G$3=2020,SUM('Billing (Naira) by Band'!C34:D34),IF(G$3=2021,SUM('Billing (Naira) by Band'!E34:P34),IF(G$3=2022,SUM('Billing (Naira) by Band'!Q34:AB34))))</f>
        <v>3181570.0000000005</v>
      </c>
      <c r="E35" s="90">
        <f>IF(G$3=2020,SUM('Collection (Naira) by Bands'!C34:D34),IF(G$3=2021,SUM('Collection (Naira) by Bands'!E34:P34),IF(G$3=2022,SUM('Collection (Naira) by Bands'!Q34:AB34))))</f>
        <v>2714642.13</v>
      </c>
      <c r="F35" s="162">
        <f>IFERROR(D35/C35,0)</f>
        <v>4.3064955386148052</v>
      </c>
      <c r="G35" s="162">
        <f>IFERROR(E35/C35,0)</f>
        <v>3.6744733643392382</v>
      </c>
    </row>
    <row r="36" spans="1:7" s="23" customFormat="1" ht="11.45" customHeight="1" x14ac:dyDescent="0.25">
      <c r="A36" s="97" t="s">
        <v>2</v>
      </c>
      <c r="B36" s="97"/>
      <c r="C36" s="167">
        <f>IF(G$3=2020,SUM('Energy Billed (kWh) by Bands'!C35:D35),IF(G$3=2021,SUM('Energy Billed (kWh) by Bands'!E35:P35), IF(G$3=2022,SUM('Energy Billed (kWh) by Bands'!Q35:AB35))))</f>
        <v>738784</v>
      </c>
      <c r="D36" s="167">
        <f>IF(G$3=2020,SUM('Billing (Naira) by Band'!C35:D35),IF(G$3=2021,SUM('Billing (Naira) by Band'!E35:P35),IF(G$3=2022,SUM('Billing (Naira) by Band'!Q35:AB35))))</f>
        <v>3181570.0000000005</v>
      </c>
      <c r="E36" s="167">
        <f>IF(G$3=2020,SUM('Collection (Naira) by Bands'!C35:D35),IF(G$3=2021,SUM('Collection (Naira) by Bands'!E35:P35),IF(G$3=2022,SUM('Collection (Naira) by Bands'!Q35:AB35))))</f>
        <v>2714642.13</v>
      </c>
      <c r="F36" s="168">
        <f t="shared" ref="F36:F57" si="2">IFERROR(D36/C36,0)</f>
        <v>4.3064955386148052</v>
      </c>
      <c r="G36" s="168">
        <f t="shared" ref="G36:G57" si="3">IFERROR(E36/C36,0)</f>
        <v>3.6744733643392382</v>
      </c>
    </row>
    <row r="37" spans="1:7" ht="11.45" customHeight="1" x14ac:dyDescent="0.25">
      <c r="A37" s="49" t="s">
        <v>6</v>
      </c>
      <c r="B37" s="49" t="s">
        <v>21</v>
      </c>
      <c r="C37" s="90">
        <f>IF(G$3=2020,SUM('Energy Billed (kWh) by Bands'!C36:D36),IF(G$3=2021,SUM('Energy Billed (kWh) by Bands'!E36:P36), IF(G$3=2022,SUM('Energy Billed (kWh) by Bands'!Q36:AB36))))</f>
        <v>26177934.900000118</v>
      </c>
      <c r="D37" s="90">
        <f>IF(G$3=2020,SUM('Billing (Naira) by Band'!C36:D36),IF(G$3=2021,SUM('Billing (Naira) by Band'!E36:P36),IF(G$3=2022,SUM('Billing (Naira) by Band'!Q36:AB36))))</f>
        <v>1700506941.699996</v>
      </c>
      <c r="E37" s="90">
        <f>IF(G$3=2020,SUM('Collection (Naira) by Bands'!C36:D36),IF(G$3=2021,SUM('Collection (Naira) by Bands'!E36:P36),IF(G$3=2022,SUM('Collection (Naira) by Bands'!Q36:AB36))))</f>
        <v>1303102462.9800019</v>
      </c>
      <c r="F37" s="162">
        <f t="shared" si="2"/>
        <v>64.959552699475481</v>
      </c>
      <c r="G37" s="162">
        <f t="shared" si="3"/>
        <v>49.778657787860723</v>
      </c>
    </row>
    <row r="38" spans="1:7" ht="11.45" customHeight="1" x14ac:dyDescent="0.25">
      <c r="A38" s="49" t="s">
        <v>7</v>
      </c>
      <c r="B38" s="49" t="s">
        <v>22</v>
      </c>
      <c r="C38" s="90">
        <f>IF(G$3=2020,SUM('Energy Billed (kWh) by Bands'!C37:D37),IF(G$3=2021,SUM('Energy Billed (kWh) by Bands'!E37:P37), IF(G$3=2022,SUM('Energy Billed (kWh) by Bands'!Q37:AB37))))</f>
        <v>57988110.180000007</v>
      </c>
      <c r="D38" s="90">
        <f>IF(G$3=2020,SUM('Billing (Naira) by Band'!C37:D37),IF(G$3=2021,SUM('Billing (Naira) by Band'!E37:P37),IF(G$3=2022,SUM('Billing (Naira) by Band'!Q37:AB37))))</f>
        <v>3500097005.0900021</v>
      </c>
      <c r="E38" s="90">
        <f>IF(G$3=2020,SUM('Collection (Naira) by Bands'!C37:D37),IF(G$3=2021,SUM('Collection (Naira) by Bands'!E37:P37),IF(G$3=2022,SUM('Collection (Naira) by Bands'!Q37:AB37))))</f>
        <v>3632132203.8599997</v>
      </c>
      <c r="F38" s="162">
        <f t="shared" si="2"/>
        <v>60.358873469499251</v>
      </c>
      <c r="G38" s="162">
        <f t="shared" si="3"/>
        <v>62.635809178563562</v>
      </c>
    </row>
    <row r="39" spans="1:7" ht="11.45" customHeight="1" x14ac:dyDescent="0.25">
      <c r="A39" s="49" t="s">
        <v>8</v>
      </c>
      <c r="B39" s="49" t="s">
        <v>23</v>
      </c>
      <c r="C39" s="90">
        <f>IF(G$3=2020,SUM('Energy Billed (kWh) by Bands'!C38:D38),IF(G$3=2021,SUM('Energy Billed (kWh) by Bands'!E38:P38), IF(G$3=2022,SUM('Energy Billed (kWh) by Bands'!Q38:AB38))))</f>
        <v>285498277.39999998</v>
      </c>
      <c r="D39" s="90">
        <f>IF(G$3=2020,SUM('Billing (Naira) by Band'!C38:D38),IF(G$3=2021,SUM('Billing (Naira) by Band'!E38:P38),IF(G$3=2022,SUM('Billing (Naira) by Band'!Q38:AB38))))</f>
        <v>17039698941.800001</v>
      </c>
      <c r="E39" s="90">
        <f>IF(G$3=2020,SUM('Collection (Naira) by Bands'!C38:D38),IF(G$3=2021,SUM('Collection (Naira) by Bands'!E38:P38),IF(G$3=2022,SUM('Collection (Naira) by Bands'!Q38:AB38))))</f>
        <v>15277446843.07</v>
      </c>
      <c r="F39" s="162">
        <f t="shared" si="2"/>
        <v>59.68406918941362</v>
      </c>
      <c r="G39" s="162">
        <f t="shared" si="3"/>
        <v>53.511520217214454</v>
      </c>
    </row>
    <row r="40" spans="1:7" s="23" customFormat="1" ht="11.45" customHeight="1" x14ac:dyDescent="0.25">
      <c r="A40" s="97" t="s">
        <v>2</v>
      </c>
      <c r="B40" s="97"/>
      <c r="C40" s="167">
        <f>IF(G$3=2020,SUM('Energy Billed (kWh) by Bands'!C39:D39),IF(G$3=2021,SUM('Energy Billed (kWh) by Bands'!E39:P39), IF(G$3=2022,SUM('Energy Billed (kWh) by Bands'!Q39:AB39))))</f>
        <v>369664322.48000014</v>
      </c>
      <c r="D40" s="167">
        <f>IF(G$3=2020,SUM('Billing (Naira) by Band'!C39:D39),IF(G$3=2021,SUM('Billing (Naira) by Band'!E39:P39),IF(G$3=2022,SUM('Billing (Naira) by Band'!Q39:AB39))))</f>
        <v>22240302888.59</v>
      </c>
      <c r="E40" s="167">
        <f>IF(G$3=2020,SUM('Collection (Naira) by Bands'!C39:D39),IF(G$3=2021,SUM('Collection (Naira) by Bands'!E39:P39),IF(G$3=2022,SUM('Collection (Naira) by Bands'!Q39:AB39))))</f>
        <v>20212681509.91</v>
      </c>
      <c r="F40" s="168">
        <f t="shared" si="2"/>
        <v>60.163509259926649</v>
      </c>
      <c r="G40" s="168">
        <f t="shared" si="3"/>
        <v>54.678475256436364</v>
      </c>
    </row>
    <row r="41" spans="1:7" ht="11.45" customHeight="1" x14ac:dyDescent="0.25">
      <c r="A41" s="49" t="s">
        <v>9</v>
      </c>
      <c r="B41" s="49" t="s">
        <v>24</v>
      </c>
      <c r="C41" s="90">
        <f>IF(G$3=2020,SUM('Energy Billed (kWh) by Bands'!C40:D40),IF(G$3=2021,SUM('Energy Billed (kWh) by Bands'!E40:P40), IF(G$3=2022,SUM('Energy Billed (kWh) by Bands'!Q40:AB40))))</f>
        <v>127659093.90000087</v>
      </c>
      <c r="D41" s="90">
        <f>IF(G$3=2020,SUM('Billing (Naira) by Band'!C40:D40),IF(G$3=2021,SUM('Billing (Naira) by Band'!E40:P40),IF(G$3=2022,SUM('Billing (Naira) by Band'!Q40:AB40))))</f>
        <v>8204353118.2700415</v>
      </c>
      <c r="E41" s="90">
        <f>IF(G$3=2020,SUM('Collection (Naira) by Bands'!C40:D40),IF(G$3=2021,SUM('Collection (Naira) by Bands'!E40:P40),IF(G$3=2022,SUM('Collection (Naira) by Bands'!Q40:AB40))))</f>
        <v>2583630842.340003</v>
      </c>
      <c r="F41" s="162">
        <f t="shared" si="2"/>
        <v>64.267674692229548</v>
      </c>
      <c r="G41" s="162">
        <f t="shared" si="3"/>
        <v>20.238517785218161</v>
      </c>
    </row>
    <row r="42" spans="1:7" ht="11.45" customHeight="1" x14ac:dyDescent="0.25">
      <c r="A42" s="49" t="s">
        <v>10</v>
      </c>
      <c r="B42" s="49" t="s">
        <v>25</v>
      </c>
      <c r="C42" s="90">
        <f>IF(G$3=2020,SUM('Energy Billed (kWh) by Bands'!C41:D41),IF(G$3=2021,SUM('Energy Billed (kWh) by Bands'!E41:P41), IF(G$3=2022,SUM('Energy Billed (kWh) by Bands'!Q41:AB41))))</f>
        <v>57815538.699999996</v>
      </c>
      <c r="D42" s="90">
        <f>IF(G$3=2020,SUM('Billing (Naira) by Band'!C41:D41),IF(G$3=2021,SUM('Billing (Naira) by Band'!E41:P41),IF(G$3=2022,SUM('Billing (Naira) by Band'!Q41:AB41))))</f>
        <v>3426340850.1199989</v>
      </c>
      <c r="E42" s="90">
        <f>IF(G$3=2020,SUM('Collection (Naira) by Bands'!C41:D41),IF(G$3=2021,SUM('Collection (Naira) by Bands'!E41:P41),IF(G$3=2022,SUM('Collection (Naira) by Bands'!Q41:AB41))))</f>
        <v>3447518088.2900004</v>
      </c>
      <c r="F42" s="162">
        <f t="shared" si="2"/>
        <v>59.26332136934667</v>
      </c>
      <c r="G42" s="162">
        <f t="shared" si="3"/>
        <v>59.629611101245359</v>
      </c>
    </row>
    <row r="43" spans="1:7" ht="11.45" customHeight="1" x14ac:dyDescent="0.25">
      <c r="A43" s="49" t="s">
        <v>11</v>
      </c>
      <c r="B43" s="49" t="s">
        <v>26</v>
      </c>
      <c r="C43" s="90">
        <f>IF(G$3=2020,SUM('Energy Billed (kWh) by Bands'!C42:D42),IF(G$3=2021,SUM('Energy Billed (kWh) by Bands'!E42:P42), IF(G$3=2022,SUM('Energy Billed (kWh) by Bands'!Q42:AB42))))</f>
        <v>31386355</v>
      </c>
      <c r="D43" s="90">
        <f>IF(G$3=2020,SUM('Billing (Naira) by Band'!C42:D42),IF(G$3=2021,SUM('Billing (Naira) by Band'!E42:P42),IF(G$3=2022,SUM('Billing (Naira) by Band'!Q42:AB42))))</f>
        <v>1862184583.5999999</v>
      </c>
      <c r="E43" s="90">
        <f>IF(G$3=2020,SUM('Collection (Naira) by Bands'!C42:D42),IF(G$3=2021,SUM('Collection (Naira) by Bands'!E42:P42),IF(G$3=2022,SUM('Collection (Naira) by Bands'!Q42:AB42))))</f>
        <v>1727911347.5700002</v>
      </c>
      <c r="F43" s="162">
        <f t="shared" si="2"/>
        <v>59.331024058065992</v>
      </c>
      <c r="G43" s="162">
        <f t="shared" si="3"/>
        <v>55.052947294134668</v>
      </c>
    </row>
    <row r="44" spans="1:7" s="23" customFormat="1" ht="11.45" customHeight="1" x14ac:dyDescent="0.25">
      <c r="A44" s="97" t="s">
        <v>2</v>
      </c>
      <c r="B44" s="97"/>
      <c r="C44" s="167">
        <f>IF(G$3=2020,SUM('Energy Billed (kWh) by Bands'!C43:D43),IF(G$3=2021,SUM('Energy Billed (kWh) by Bands'!E43:P43), IF(G$3=2022,SUM('Energy Billed (kWh) by Bands'!Q43:AB43))))</f>
        <v>216860987.60000089</v>
      </c>
      <c r="D44" s="167">
        <f>IF(G$3=2020,SUM('Billing (Naira) by Band'!C43:D43),IF(G$3=2021,SUM('Billing (Naira) by Band'!E43:P43),IF(G$3=2022,SUM('Billing (Naira) by Band'!Q43:AB43))))</f>
        <v>13492878551.99004</v>
      </c>
      <c r="E44" s="167">
        <f>IF(G$3=2020,SUM('Collection (Naira) by Bands'!C43:D43),IF(G$3=2021,SUM('Collection (Naira) by Bands'!E43:P43),IF(G$3=2022,SUM('Collection (Naira) by Bands'!Q43:AB43))))</f>
        <v>7759060278.2000027</v>
      </c>
      <c r="F44" s="168">
        <f t="shared" si="2"/>
        <v>62.219021970321343</v>
      </c>
      <c r="G44" s="168">
        <f t="shared" si="3"/>
        <v>35.778958511945703</v>
      </c>
    </row>
    <row r="45" spans="1:7" ht="11.45" customHeight="1" x14ac:dyDescent="0.25">
      <c r="A45" s="49" t="s">
        <v>12</v>
      </c>
      <c r="B45" s="49" t="s">
        <v>27</v>
      </c>
      <c r="C45" s="90">
        <f>IF(G$3=2020,SUM('Energy Billed (kWh) by Bands'!C44:D44),IF(G$3=2021,SUM('Energy Billed (kWh) by Bands'!E44:P44), IF(G$3=2022,SUM('Energy Billed (kWh) by Bands'!Q44:AB44))))</f>
        <v>300159137.90000325</v>
      </c>
      <c r="D45" s="90">
        <f>IF(G$3=2020,SUM('Billing (Naira) by Band'!C44:D44),IF(G$3=2021,SUM('Billing (Naira) by Band'!E44:P44),IF(G$3=2022,SUM('Billing (Naira) by Band'!Q44:AB44))))</f>
        <v>18107611365.049194</v>
      </c>
      <c r="E45" s="90">
        <f>IF(G$3=2020,SUM('Collection (Naira) by Bands'!C44:D44),IF(G$3=2021,SUM('Collection (Naira) by Bands'!E44:P44),IF(G$3=2022,SUM('Collection (Naira) by Bands'!Q44:AB44))))</f>
        <v>6887202684.289979</v>
      </c>
      <c r="F45" s="162">
        <f t="shared" si="2"/>
        <v>60.32670366704501</v>
      </c>
      <c r="G45" s="162">
        <f t="shared" si="3"/>
        <v>22.945170793315715</v>
      </c>
    </row>
    <row r="46" spans="1:7" ht="11.45" customHeight="1" x14ac:dyDescent="0.25">
      <c r="A46" s="49" t="s">
        <v>13</v>
      </c>
      <c r="B46" s="49" t="s">
        <v>28</v>
      </c>
      <c r="C46" s="90">
        <f>IF(G$3=2020,SUM('Energy Billed (kWh) by Bands'!C45:D45),IF(G$3=2021,SUM('Energy Billed (kWh) by Bands'!E45:P45), IF(G$3=2022,SUM('Energy Billed (kWh) by Bands'!Q45:AB45))))</f>
        <v>18725495.489999998</v>
      </c>
      <c r="D46" s="90">
        <f>IF(G$3=2020,SUM('Billing (Naira) by Band'!C45:D45),IF(G$3=2021,SUM('Billing (Naira) by Band'!E45:P45),IF(G$3=2022,SUM('Billing (Naira) by Band'!Q45:AB45))))</f>
        <v>1095116567.4299996</v>
      </c>
      <c r="E46" s="90">
        <f>IF(G$3=2020,SUM('Collection (Naira) by Bands'!C45:D45),IF(G$3=2021,SUM('Collection (Naira) by Bands'!E45:P45),IF(G$3=2022,SUM('Collection (Naira) by Bands'!Q45:AB45))))</f>
        <v>1102119214.0499997</v>
      </c>
      <c r="F46" s="162">
        <f t="shared" si="2"/>
        <v>58.482648323769382</v>
      </c>
      <c r="G46" s="162">
        <f t="shared" si="3"/>
        <v>58.856611545396269</v>
      </c>
    </row>
    <row r="47" spans="1:7" ht="11.45" customHeight="1" x14ac:dyDescent="0.25">
      <c r="A47" s="49" t="s">
        <v>14</v>
      </c>
      <c r="B47" s="49" t="s">
        <v>29</v>
      </c>
      <c r="C47" s="90">
        <f>IF(G$3=2020,SUM('Energy Billed (kWh) by Bands'!C46:D46),IF(G$3=2021,SUM('Energy Billed (kWh) by Bands'!E46:P46), IF(G$3=2022,SUM('Energy Billed (kWh) by Bands'!Q46:AB46))))</f>
        <v>10976935.399999999</v>
      </c>
      <c r="D47" s="90">
        <f>IF(G$3=2020,SUM('Billing (Naira) by Band'!C46:D46),IF(G$3=2021,SUM('Billing (Naira) by Band'!E46:P46),IF(G$3=2022,SUM('Billing (Naira) by Band'!Q46:AB46))))</f>
        <v>638922068.67000008</v>
      </c>
      <c r="E47" s="90">
        <f>IF(G$3=2020,SUM('Collection (Naira) by Bands'!C46:D46),IF(G$3=2021,SUM('Collection (Naira) by Bands'!E46:P46),IF(G$3=2022,SUM('Collection (Naira) by Bands'!Q46:AB46))))</f>
        <v>331011301.79000002</v>
      </c>
      <c r="F47" s="162">
        <f t="shared" si="2"/>
        <v>58.205869433284647</v>
      </c>
      <c r="G47" s="162">
        <f t="shared" si="3"/>
        <v>30.155165328749231</v>
      </c>
    </row>
    <row r="48" spans="1:7" s="23" customFormat="1" ht="11.45" customHeight="1" x14ac:dyDescent="0.25">
      <c r="A48" s="97" t="s">
        <v>2</v>
      </c>
      <c r="B48" s="97"/>
      <c r="C48" s="167">
        <f>IF(G$3=2020,SUM('Energy Billed (kWh) by Bands'!C47:D47),IF(G$3=2021,SUM('Energy Billed (kWh) by Bands'!E47:P47), IF(G$3=2022,SUM('Energy Billed (kWh) by Bands'!Q47:AB47))))</f>
        <v>329861568.79000324</v>
      </c>
      <c r="D48" s="167">
        <f>IF(G$3=2020,SUM('Billing (Naira) by Band'!C47:D47),IF(G$3=2021,SUM('Billing (Naira) by Band'!E47:P47),IF(G$3=2022,SUM('Billing (Naira) by Band'!Q47:AB47))))</f>
        <v>19841650001.149193</v>
      </c>
      <c r="E48" s="167">
        <f>IF(G$3=2020,SUM('Collection (Naira) by Bands'!C47:D47),IF(G$3=2021,SUM('Collection (Naira) by Bands'!E47:P47),IF(G$3=2022,SUM('Collection (Naira) by Bands'!Q47:AB47))))</f>
        <v>8320333200.1299782</v>
      </c>
      <c r="F48" s="168">
        <f t="shared" si="2"/>
        <v>60.151444965026528</v>
      </c>
      <c r="G48" s="168">
        <f t="shared" si="3"/>
        <v>25.223711966964167</v>
      </c>
    </row>
    <row r="49" spans="1:7" ht="11.45" customHeight="1" x14ac:dyDescent="0.25">
      <c r="A49" s="49" t="s">
        <v>15</v>
      </c>
      <c r="B49" s="49" t="s">
        <v>30</v>
      </c>
      <c r="C49" s="90">
        <f>IF(G$3=2020,SUM('Energy Billed (kWh) by Bands'!C48:D48),IF(G$3=2021,SUM('Energy Billed (kWh) by Bands'!E48:P48), IF(G$3=2022,SUM('Energy Billed (kWh) by Bands'!Q48:AB48))))</f>
        <v>306294536.5000037</v>
      </c>
      <c r="D49" s="90">
        <f>IF(G$3=2020,SUM('Billing (Naira) by Band'!C48:D48),IF(G$3=2021,SUM('Billing (Naira) by Band'!E48:P48),IF(G$3=2022,SUM('Billing (Naira) by Band'!Q48:AB48))))</f>
        <v>13401359903.940031</v>
      </c>
      <c r="E49" s="90">
        <f>IF(G$3=2020,SUM('Collection (Naira) by Bands'!C48:D48),IF(G$3=2021,SUM('Collection (Naira) by Bands'!E48:P48),IF(G$3=2022,SUM('Collection (Naira) by Bands'!Q48:AB48))))</f>
        <v>5135583388.5899858</v>
      </c>
      <c r="F49" s="162">
        <f t="shared" si="2"/>
        <v>43.753179723921946</v>
      </c>
      <c r="G49" s="162">
        <f t="shared" si="3"/>
        <v>16.766813562114987</v>
      </c>
    </row>
    <row r="50" spans="1:7" ht="11.45" customHeight="1" x14ac:dyDescent="0.25">
      <c r="A50" s="49" t="s">
        <v>16</v>
      </c>
      <c r="B50" s="49" t="s">
        <v>31</v>
      </c>
      <c r="C50" s="90">
        <f>IF(G$3=2020,SUM('Energy Billed (kWh) by Bands'!C49:D49),IF(G$3=2021,SUM('Energy Billed (kWh) by Bands'!E49:P49), IF(G$3=2022,SUM('Energy Billed (kWh) by Bands'!Q49:AB49))))</f>
        <v>13005574.6</v>
      </c>
      <c r="D50" s="90">
        <f>IF(G$3=2020,SUM('Billing (Naira) by Band'!C49:D49),IF(G$3=2021,SUM('Billing (Naira) by Band'!E49:P49),IF(G$3=2022,SUM('Billing (Naira) by Band'!Q49:AB49))))</f>
        <v>642121885.60999966</v>
      </c>
      <c r="E50" s="90">
        <f>IF(G$3=2020,SUM('Collection (Naira) by Bands'!C49:D49),IF(G$3=2021,SUM('Collection (Naira) by Bands'!E49:P49),IF(G$3=2022,SUM('Collection (Naira) by Bands'!Q49:AB49))))</f>
        <v>642785207.71000016</v>
      </c>
      <c r="F50" s="162">
        <f t="shared" si="2"/>
        <v>49.372819376238837</v>
      </c>
      <c r="G50" s="162">
        <f t="shared" si="3"/>
        <v>49.423822282331159</v>
      </c>
    </row>
    <row r="51" spans="1:7" ht="11.45" customHeight="1" x14ac:dyDescent="0.25">
      <c r="A51" s="49" t="s">
        <v>17</v>
      </c>
      <c r="B51" s="49" t="s">
        <v>32</v>
      </c>
      <c r="C51" s="90">
        <f>IF(G$3=2020,SUM('Energy Billed (kWh) by Bands'!C50:D50),IF(G$3=2021,SUM('Energy Billed (kWh) by Bands'!E50:P50), IF(G$3=2022,SUM('Energy Billed (kWh) by Bands'!Q50:AB50))))</f>
        <v>2437571.3000000003</v>
      </c>
      <c r="D51" s="90">
        <f>IF(G$3=2020,SUM('Billing (Naira) by Band'!C50:D50),IF(G$3=2021,SUM('Billing (Naira) by Band'!E50:P50),IF(G$3=2022,SUM('Billing (Naira) by Band'!Q50:AB50))))</f>
        <v>120840889.40000008</v>
      </c>
      <c r="E51" s="90">
        <f>IF(G$3=2020,SUM('Collection (Naira) by Bands'!C50:D50),IF(G$3=2021,SUM('Collection (Naira) by Bands'!E50:P50),IF(G$3=2022,SUM('Collection (Naira) by Bands'!Q50:AB50))))</f>
        <v>505558535.33999991</v>
      </c>
      <c r="F51" s="162">
        <f t="shared" si="2"/>
        <v>49.574299385622098</v>
      </c>
      <c r="G51" s="162">
        <f t="shared" si="3"/>
        <v>207.4025630922057</v>
      </c>
    </row>
    <row r="52" spans="1:7" s="23" customFormat="1" ht="11.45" customHeight="1" x14ac:dyDescent="0.25">
      <c r="A52" s="97" t="s">
        <v>2</v>
      </c>
      <c r="B52" s="97"/>
      <c r="C52" s="167">
        <f>IF(G$3=2020,SUM('Energy Billed (kWh) by Bands'!C51:D51),IF(G$3=2021,SUM('Energy Billed (kWh) by Bands'!E51:P51), IF(G$3=2022,SUM('Energy Billed (kWh) by Bands'!Q51:AB51))))</f>
        <v>321737682.40000361</v>
      </c>
      <c r="D52" s="167">
        <f>IF(G$3=2020,SUM('Billing (Naira) by Band'!C51:D51),IF(G$3=2021,SUM('Billing (Naira) by Band'!E51:P51),IF(G$3=2022,SUM('Billing (Naira) by Band'!Q51:AB51))))</f>
        <v>14164322678.950031</v>
      </c>
      <c r="E52" s="167">
        <f>IF(G$3=2020,SUM('Collection (Naira) by Bands'!C51:D51),IF(G$3=2021,SUM('Collection (Naira) by Bands'!E51:P51),IF(G$3=2022,SUM('Collection (Naira) by Bands'!Q51:AB51))))</f>
        <v>6283927131.639986</v>
      </c>
      <c r="F52" s="168">
        <f t="shared" si="2"/>
        <v>44.024444302859415</v>
      </c>
      <c r="G52" s="168">
        <f t="shared" si="3"/>
        <v>19.531212771736914</v>
      </c>
    </row>
    <row r="53" spans="1:7" ht="11.45" customHeight="1" x14ac:dyDescent="0.25">
      <c r="A53" s="49" t="s">
        <v>18</v>
      </c>
      <c r="B53" s="49" t="s">
        <v>33</v>
      </c>
      <c r="C53" s="90">
        <f>IF(G$3=2020,SUM('Energy Billed (kWh) by Bands'!C52:D52),IF(G$3=2021,SUM('Energy Billed (kWh) by Bands'!E52:P52), IF(G$3=2022,SUM('Energy Billed (kWh) by Bands'!Q52:AB52))))</f>
        <v>417905741.2000047</v>
      </c>
      <c r="D53" s="90">
        <f>IF(G$3=2020,SUM('Billing (Naira) by Band'!C52:D52),IF(G$3=2021,SUM('Billing (Naira) by Band'!E52:P52),IF(G$3=2022,SUM('Billing (Naira) by Band'!Q52:AB52))))</f>
        <v>18280853428.779678</v>
      </c>
      <c r="E53" s="90">
        <f>IF(G$3=2020,SUM('Collection (Naira) by Bands'!C52:D52),IF(G$3=2021,SUM('Collection (Naira) by Bands'!E52:P52),IF(G$3=2022,SUM('Collection (Naira) by Bands'!Q52:AB52))))</f>
        <v>8060837532.8899765</v>
      </c>
      <c r="F53" s="162">
        <f t="shared" si="2"/>
        <v>43.743963354718979</v>
      </c>
      <c r="G53" s="162">
        <f t="shared" si="3"/>
        <v>19.288649899241648</v>
      </c>
    </row>
    <row r="54" spans="1:7" ht="11.45" customHeight="1" x14ac:dyDescent="0.25">
      <c r="A54" s="49" t="s">
        <v>19</v>
      </c>
      <c r="B54" s="49" t="s">
        <v>34</v>
      </c>
      <c r="C54" s="90">
        <f>IF(G$3=2020,SUM('Energy Billed (kWh) by Bands'!C53:D53),IF(G$3=2021,SUM('Energy Billed (kWh) by Bands'!E53:P53), IF(G$3=2022,SUM('Energy Billed (kWh) by Bands'!Q53:AB53))))</f>
        <v>11780613.299999999</v>
      </c>
      <c r="D54" s="90">
        <f>IF(G$3=2020,SUM('Billing (Naira) by Band'!C53:D53),IF(G$3=2021,SUM('Billing (Naira) by Band'!E53:P53),IF(G$3=2022,SUM('Billing (Naira) by Band'!Q53:AB53))))</f>
        <v>584528158.84999967</v>
      </c>
      <c r="E54" s="90">
        <f>IF(G$3=2020,SUM('Collection (Naira) by Bands'!C53:D53),IF(G$3=2021,SUM('Collection (Naira) by Bands'!E53:P53),IF(G$3=2022,SUM('Collection (Naira) by Bands'!Q53:AB53))))</f>
        <v>579417861.67000008</v>
      </c>
      <c r="F54" s="162">
        <f t="shared" si="2"/>
        <v>49.61780375644787</v>
      </c>
      <c r="G54" s="162">
        <f t="shared" si="3"/>
        <v>49.18401503510858</v>
      </c>
    </row>
    <row r="55" spans="1:7" ht="11.45" customHeight="1" x14ac:dyDescent="0.25">
      <c r="A55" s="49" t="s">
        <v>20</v>
      </c>
      <c r="B55" s="49" t="s">
        <v>35</v>
      </c>
      <c r="C55" s="90">
        <f>IF(G$3=2020,SUM('Energy Billed (kWh) by Bands'!C54:D54),IF(G$3=2021,SUM('Energy Billed (kWh) by Bands'!E54:P54), IF(G$3=2022,SUM('Energy Billed (kWh) by Bands'!Q54:AB54))))</f>
        <v>1600970.8</v>
      </c>
      <c r="D55" s="90">
        <f>IF(G$3=2020,SUM('Billing (Naira) by Band'!C54:D54),IF(G$3=2021,SUM('Billing (Naira) by Band'!E54:P54),IF(G$3=2022,SUM('Billing (Naira) by Band'!Q54:AB54))))</f>
        <v>79896120.770000026</v>
      </c>
      <c r="E55" s="90">
        <f>IF(G$3=2020,SUM('Collection (Naira) by Bands'!C54:D54),IF(G$3=2021,SUM('Collection (Naira) by Bands'!E54:P54),IF(G$3=2022,SUM('Collection (Naira) by Bands'!Q54:AB54))))</f>
        <v>46348423.050000004</v>
      </c>
      <c r="F55" s="162">
        <f t="shared" si="2"/>
        <v>49.904795746430871</v>
      </c>
      <c r="G55" s="162">
        <f t="shared" si="3"/>
        <v>28.950198873083757</v>
      </c>
    </row>
    <row r="56" spans="1:7" s="23" customFormat="1" ht="11.45" customHeight="1" x14ac:dyDescent="0.25">
      <c r="A56" s="97" t="s">
        <v>2</v>
      </c>
      <c r="B56" s="97"/>
      <c r="C56" s="167">
        <f>IF(G$3=2020,SUM('Energy Billed (kWh) by Bands'!C55:D55),IF(G$3=2021,SUM('Energy Billed (kWh) by Bands'!E55:P55), IF(G$3=2022,SUM('Energy Billed (kWh) by Bands'!Q55:AB55))))</f>
        <v>431287325.30000472</v>
      </c>
      <c r="D56" s="167">
        <f>IF(G$3=2020,SUM('Billing (Naira) by Band'!C55:D55),IF(G$3=2021,SUM('Billing (Naira) by Band'!E55:P55),IF(G$3=2022,SUM('Billing (Naira) by Band'!Q55:AB55))))</f>
        <v>18945277708.399677</v>
      </c>
      <c r="E56" s="167">
        <f>IF(G$3=2020,SUM('Collection (Naira) by Bands'!C55:D55),IF(G$3=2021,SUM('Collection (Naira) by Bands'!E55:P55),IF(G$3=2022,SUM('Collection (Naira) by Bands'!Q55:AB55))))</f>
        <v>8686603817.6099777</v>
      </c>
      <c r="F56" s="168">
        <f t="shared" si="2"/>
        <v>43.927276775920291</v>
      </c>
      <c r="G56" s="168">
        <f t="shared" si="3"/>
        <v>20.141106190791838</v>
      </c>
    </row>
    <row r="57" spans="1:7" s="23" customFormat="1" ht="11.45" customHeight="1" x14ac:dyDescent="0.25">
      <c r="A57" s="97" t="s">
        <v>4</v>
      </c>
      <c r="B57" s="97"/>
      <c r="C57" s="167">
        <f>IF(G$3=2020,SUM('Energy Billed (kWh) by Bands'!C56:D56),IF(G$3=2021,SUM('Energy Billed (kWh) by Bands'!E56:P56), IF(G$3=2022,SUM('Energy Billed (kWh) by Bands'!Q56:AB56))))</f>
        <v>1670150670.5700126</v>
      </c>
      <c r="D57" s="167">
        <f>IF(G$3=2020,SUM('Billing (Naira) by Band'!C56:D56),IF(G$3=2021,SUM('Billing (Naira) by Band'!E56:P56),IF(G$3=2022,SUM('Billing (Naira) by Band'!Q56:AB56))))</f>
        <v>88687613399.078934</v>
      </c>
      <c r="E57" s="167">
        <f>IF(G$3=2020,SUM('Collection (Naira) by Bands'!C56:D56),IF(G$3=2021,SUM('Collection (Naira) by Bands'!E56:P56),IF(G$3=2022,SUM('Collection (Naira) by Bands'!Q56:AB56))))</f>
        <v>51265320579.619949</v>
      </c>
      <c r="F57" s="168">
        <f t="shared" si="2"/>
        <v>53.101564404851196</v>
      </c>
      <c r="G57" s="168">
        <f t="shared" si="3"/>
        <v>30.695027390626617</v>
      </c>
    </row>
    <row r="58" spans="1:7" ht="10.5" customHeight="1" x14ac:dyDescent="0.25">
      <c r="C58" s="163">
        <f>IF(G$3=2020,SUM('Energy Billed (kWh) by Bands'!C57:D57),IF(G$3=2021,SUM('Energy Billed (kWh) by Bands'!E57:P57), IF(G$3=2022,SUM('Energy Billed (kWh) by Bands'!Q57:AB57))))</f>
        <v>0</v>
      </c>
      <c r="D58" s="163">
        <f>IF(G$3=2020,SUM('Billing (Naira) by Band'!C57:D57),IF(G$3=2021,SUM('Billing (Naira) by Band'!E57:P57),IF(G$3=2022,SUM('Billing (Naira) by Band'!Q57:AB57))))</f>
        <v>0</v>
      </c>
      <c r="E58" s="163">
        <f>IF(G$3=2020,SUM('Collection (Naira) by Bands'!C57:D57),IF(G$3=2021,SUM('Collection (Naira) by Bands'!E57:P57),IF(G$3=2022,SUM('Collection (Naira) by Bands'!Q57:AB57))))</f>
        <v>0</v>
      </c>
      <c r="F58" s="163"/>
      <c r="G58" s="171"/>
    </row>
    <row r="59" spans="1:7" x14ac:dyDescent="0.25">
      <c r="C59" s="164">
        <f>IF(G$3=2020,SUM('Energy Billed (kWh) by Bands'!C58:D58),IF(G$3=2021,SUM('Energy Billed (kWh) by Bands'!E58:P58), IF(G$3=2022,SUM('Energy Billed (kWh) by Bands'!Q58:AB58))))</f>
        <v>0</v>
      </c>
      <c r="D59" s="164">
        <f>IF(G$3=2020,SUM('Billing (Naira) by Band'!C58:D58),IF(G$3=2021,SUM('Billing (Naira) by Band'!E58:P58),IF(G$3=2022,SUM('Billing (Naira) by Band'!Q58:AB58))))</f>
        <v>0</v>
      </c>
      <c r="E59" s="164">
        <f>IF(G$3=2020,SUM('Collection (Naira) by Bands'!C58:D58),IF(G$3=2021,SUM('Collection (Naira) by Bands'!E58:P58),IF(G$3=2022,SUM('Collection (Naira) by Bands'!Q58:AB58))))</f>
        <v>0</v>
      </c>
      <c r="F59" s="164"/>
      <c r="G59" s="172"/>
    </row>
    <row r="60" spans="1:7" ht="11.45" customHeight="1" x14ac:dyDescent="0.25">
      <c r="A60" s="222" t="s">
        <v>96</v>
      </c>
      <c r="B60" s="222"/>
      <c r="C60" s="72" t="s">
        <v>91</v>
      </c>
      <c r="D60" s="72" t="s">
        <v>91</v>
      </c>
      <c r="E60" s="72" t="s">
        <v>91</v>
      </c>
      <c r="F60" s="72" t="s">
        <v>91</v>
      </c>
      <c r="G60" s="72" t="s">
        <v>91</v>
      </c>
    </row>
    <row r="61" spans="1:7" ht="11.25" customHeight="1" x14ac:dyDescent="0.25">
      <c r="A61" s="99" t="s">
        <v>37</v>
      </c>
      <c r="B61" s="99" t="s">
        <v>36</v>
      </c>
      <c r="C61" s="98">
        <f>G3</f>
        <v>2022</v>
      </c>
      <c r="D61" s="98">
        <f>G3</f>
        <v>2022</v>
      </c>
      <c r="E61" s="98">
        <f>G3</f>
        <v>2022</v>
      </c>
      <c r="F61" s="98">
        <f>G3</f>
        <v>2022</v>
      </c>
      <c r="G61" s="98">
        <f>G3</f>
        <v>2022</v>
      </c>
    </row>
    <row r="62" spans="1:7" ht="11.45" customHeight="1" x14ac:dyDescent="0.25">
      <c r="A62" s="49" t="s">
        <v>3</v>
      </c>
      <c r="B62" s="49" t="s">
        <v>3</v>
      </c>
      <c r="C62" s="90">
        <f>IF(G$3=2020,SUM('Energy Billed (kWh) by Bands'!C61:D61),IF(G$3=2021,SUM('Energy Billed (kWh) by Bands'!E61:P61), IF(G$3=2022,SUM('Energy Billed (kWh) by Bands'!Q61:AB61))))</f>
        <v>0</v>
      </c>
      <c r="D62" s="90">
        <f>IF(G$3=2020,SUM('Billing (Naira) by Band'!C61:D61),IF(G$3=2021,SUM('Billing (Naira) by Band'!E61:P61),IF(G$3=2022,SUM('Billing (Naira) by Band'!Q61:AB61))))</f>
        <v>0</v>
      </c>
      <c r="E62" s="90">
        <f>IF(G$3=2020,SUM('Collection (Naira) by Bands'!C61:D61),IF(G$3=2021,SUM('Collection (Naira) by Bands'!E61:P61),IF(G$3=2022,SUM('Collection (Naira) by Bands'!Q61:AB61))))</f>
        <v>0</v>
      </c>
      <c r="F62" s="162">
        <f>IFERROR(D62/C62,0)</f>
        <v>0</v>
      </c>
      <c r="G62" s="162">
        <f>IFERROR(E62/C62,0)</f>
        <v>0</v>
      </c>
    </row>
    <row r="63" spans="1:7" s="23" customFormat="1" ht="11.45" customHeight="1" x14ac:dyDescent="0.25">
      <c r="A63" s="50" t="s">
        <v>2</v>
      </c>
      <c r="B63" s="50"/>
      <c r="C63" s="167">
        <f>IF(G$3=2020,SUM('Energy Billed (kWh) by Bands'!C62:D62),IF(G$3=2021,SUM('Energy Billed (kWh) by Bands'!E62:P62), IF(G$3=2022,SUM('Energy Billed (kWh) by Bands'!Q62:AB62))))</f>
        <v>0</v>
      </c>
      <c r="D63" s="167">
        <f>IF(G$3=2020,SUM('Billing (Naira) by Band'!C62:D62),IF(G$3=2021,SUM('Billing (Naira) by Band'!E62:P62),IF(G$3=2022,SUM('Billing (Naira) by Band'!Q62:AB62))))</f>
        <v>0</v>
      </c>
      <c r="E63" s="167">
        <f>IF(G$3=2020,SUM('Collection (Naira) by Bands'!C62:D62),IF(G$3=2021,SUM('Collection (Naira) by Bands'!E62:P62),IF(G$3=2022,SUM('Collection (Naira) by Bands'!Q62:AB62))))</f>
        <v>0</v>
      </c>
      <c r="F63" s="168">
        <f t="shared" ref="F63:F84" si="4">IFERROR(D63/C63,0)</f>
        <v>0</v>
      </c>
      <c r="G63" s="168">
        <f t="shared" ref="G63:G84" si="5">IFERROR(E63/C63,0)</f>
        <v>0</v>
      </c>
    </row>
    <row r="64" spans="1:7" ht="11.45" customHeight="1" x14ac:dyDescent="0.25">
      <c r="A64" s="49" t="s">
        <v>6</v>
      </c>
      <c r="B64" s="49" t="s">
        <v>21</v>
      </c>
      <c r="C64" s="90">
        <f>IF(G$3=2020,SUM('Energy Billed (kWh) by Bands'!C63:D63),IF(G$3=2021,SUM('Energy Billed (kWh) by Bands'!E63:P63), IF(G$3=2022,SUM('Energy Billed (kWh) by Bands'!Q63:AB63))))</f>
        <v>108313543.40683493</v>
      </c>
      <c r="D64" s="90">
        <f>IF(G$3=2020,SUM('Billing (Naira) by Band'!C63:D63),IF(G$3=2021,SUM('Billing (Naira) by Band'!E63:P63),IF(G$3=2022,SUM('Billing (Naira) by Band'!Q63:AB63))))</f>
        <v>6103775007.1700706</v>
      </c>
      <c r="E64" s="90">
        <f>IF(G$3=2020,SUM('Collection (Naira) by Bands'!C63:D63),IF(G$3=2021,SUM('Collection (Naira) by Bands'!E63:P63),IF(G$3=2022,SUM('Collection (Naira) by Bands'!Q63:AB63))))</f>
        <v>5818546439.4099998</v>
      </c>
      <c r="F64" s="162">
        <f t="shared" si="4"/>
        <v>56.352832851601669</v>
      </c>
      <c r="G64" s="162">
        <f t="shared" si="5"/>
        <v>53.719472712244688</v>
      </c>
    </row>
    <row r="65" spans="1:7" ht="11.45" customHeight="1" x14ac:dyDescent="0.25">
      <c r="A65" s="49" t="s">
        <v>7</v>
      </c>
      <c r="B65" s="49" t="s">
        <v>22</v>
      </c>
      <c r="C65" s="90">
        <f>IF(G$3=2020,SUM('Energy Billed (kWh) by Bands'!C64:D64),IF(G$3=2021,SUM('Energy Billed (kWh) by Bands'!E64:P64), IF(G$3=2022,SUM('Energy Billed (kWh) by Bands'!Q64:AB64))))</f>
        <v>143803142.35165393</v>
      </c>
      <c r="D65" s="90">
        <f>IF(G$3=2020,SUM('Billing (Naira) by Band'!C64:D64),IF(G$3=2021,SUM('Billing (Naira) by Band'!E64:P64),IF(G$3=2022,SUM('Billing (Naira) by Band'!Q64:AB64))))</f>
        <v>8258537968.5699806</v>
      </c>
      <c r="E65" s="90">
        <f>IF(G$3=2020,SUM('Collection (Naira) by Bands'!C64:D64),IF(G$3=2021,SUM('Collection (Naira) by Bands'!E64:P64),IF(G$3=2022,SUM('Collection (Naira) by Bands'!Q64:AB64))))</f>
        <v>8330546153.3400011</v>
      </c>
      <c r="F65" s="162">
        <f t="shared" si="4"/>
        <v>57.429468045800292</v>
      </c>
      <c r="G65" s="162">
        <f t="shared" si="5"/>
        <v>57.930209431506128</v>
      </c>
    </row>
    <row r="66" spans="1:7" ht="11.45" customHeight="1" x14ac:dyDescent="0.25">
      <c r="A66" s="49" t="s">
        <v>8</v>
      </c>
      <c r="B66" s="49" t="s">
        <v>23</v>
      </c>
      <c r="C66" s="90">
        <f>IF(G$3=2020,SUM('Energy Billed (kWh) by Bands'!C65:D65),IF(G$3=2021,SUM('Energy Billed (kWh) by Bands'!E65:P65), IF(G$3=2022,SUM('Energy Billed (kWh) by Bands'!Q65:AB65))))</f>
        <v>372027701.44999999</v>
      </c>
      <c r="D66" s="90">
        <f>IF(G$3=2020,SUM('Billing (Naira) by Band'!C65:D65),IF(G$3=2021,SUM('Billing (Naira) by Band'!E65:P65),IF(G$3=2022,SUM('Billing (Naira) by Band'!Q65:AB65))))</f>
        <v>21413911939.200001</v>
      </c>
      <c r="E66" s="90">
        <f>IF(G$3=2020,SUM('Collection (Naira) by Bands'!C65:D65),IF(G$3=2021,SUM('Collection (Naira) by Bands'!E65:P65),IF(G$3=2022,SUM('Collection (Naira) by Bands'!Q65:AB65))))</f>
        <v>22290992781.830002</v>
      </c>
      <c r="F66" s="162">
        <f t="shared" si="4"/>
        <v>57.559993128839629</v>
      </c>
      <c r="G66" s="162">
        <f t="shared" si="5"/>
        <v>59.917561770130391</v>
      </c>
    </row>
    <row r="67" spans="1:7" s="23" customFormat="1" ht="11.45" customHeight="1" x14ac:dyDescent="0.25">
      <c r="A67" s="50" t="s">
        <v>2</v>
      </c>
      <c r="B67" s="50"/>
      <c r="C67" s="167">
        <f>IF(G$3=2020,SUM('Energy Billed (kWh) by Bands'!C66:D66),IF(G$3=2021,SUM('Energy Billed (kWh) by Bands'!E66:P66), IF(G$3=2022,SUM('Energy Billed (kWh) by Bands'!Q66:AB66))))</f>
        <v>624144387.20848882</v>
      </c>
      <c r="D67" s="167">
        <f>IF(G$3=2020,SUM('Billing (Naira) by Band'!C66:D66),IF(G$3=2021,SUM('Billing (Naira) by Band'!E66:P66),IF(G$3=2022,SUM('Billing (Naira) by Band'!Q66:AB66))))</f>
        <v>35776224914.940048</v>
      </c>
      <c r="E67" s="167">
        <f>IF(G$3=2020,SUM('Collection (Naira) by Bands'!C66:D66),IF(G$3=2021,SUM('Collection (Naira) by Bands'!E66:P66),IF(G$3=2022,SUM('Collection (Naira) by Bands'!Q66:AB66))))</f>
        <v>36440085374.580002</v>
      </c>
      <c r="F67" s="168">
        <f t="shared" si="4"/>
        <v>57.320430413466781</v>
      </c>
      <c r="G67" s="168">
        <f t="shared" si="5"/>
        <v>58.384063241455664</v>
      </c>
    </row>
    <row r="68" spans="1:7" ht="11.45" customHeight="1" x14ac:dyDescent="0.25">
      <c r="A68" s="49" t="s">
        <v>9</v>
      </c>
      <c r="B68" s="49" t="s">
        <v>24</v>
      </c>
      <c r="C68" s="90">
        <f>IF(G$3=2020,SUM('Energy Billed (kWh) by Bands'!C67:D67),IF(G$3=2021,SUM('Energy Billed (kWh) by Bands'!E67:P67), IF(G$3=2022,SUM('Energy Billed (kWh) by Bands'!Q67:AB67))))</f>
        <v>218078768.70261496</v>
      </c>
      <c r="D68" s="90">
        <f>IF(G$3=2020,SUM('Billing (Naira) by Band'!C67:D67),IF(G$3=2021,SUM('Billing (Naira) by Band'!E67:P67),IF(G$3=2022,SUM('Billing (Naira) by Band'!Q67:AB67))))</f>
        <v>11489400384.060659</v>
      </c>
      <c r="E68" s="90">
        <f>IF(G$3=2020,SUM('Collection (Naira) by Bands'!C67:D67),IF(G$3=2021,SUM('Collection (Naira) by Bands'!E67:P67),IF(G$3=2022,SUM('Collection (Naira) by Bands'!Q67:AB67))))</f>
        <v>9705332452.25</v>
      </c>
      <c r="F68" s="162">
        <f t="shared" si="4"/>
        <v>52.684635246305348</v>
      </c>
      <c r="G68" s="162">
        <f t="shared" si="5"/>
        <v>44.503793331136983</v>
      </c>
    </row>
    <row r="69" spans="1:7" ht="11.45" customHeight="1" x14ac:dyDescent="0.25">
      <c r="A69" s="49" t="s">
        <v>10</v>
      </c>
      <c r="B69" s="49" t="s">
        <v>25</v>
      </c>
      <c r="C69" s="90">
        <f>IF(G$3=2020,SUM('Energy Billed (kWh) by Bands'!C68:D68),IF(G$3=2021,SUM('Energy Billed (kWh) by Bands'!E68:P68), IF(G$3=2022,SUM('Energy Billed (kWh) by Bands'!Q68:AB68))))</f>
        <v>180294073.55513611</v>
      </c>
      <c r="D69" s="90">
        <f>IF(G$3=2020,SUM('Billing (Naira) by Band'!C68:D68),IF(G$3=2021,SUM('Billing (Naira) by Band'!E68:P68),IF(G$3=2022,SUM('Billing (Naira) by Band'!Q68:AB68))))</f>
        <v>10056264901.969995</v>
      </c>
      <c r="E69" s="90">
        <f>IF(G$3=2020,SUM('Collection (Naira) by Bands'!C68:D68),IF(G$3=2021,SUM('Collection (Naira) by Bands'!E68:P68),IF(G$3=2022,SUM('Collection (Naira) by Bands'!Q68:AB68))))</f>
        <v>10372027310.709999</v>
      </c>
      <c r="F69" s="162">
        <f t="shared" si="4"/>
        <v>55.777013096854056</v>
      </c>
      <c r="G69" s="162">
        <f t="shared" si="5"/>
        <v>57.528387407243905</v>
      </c>
    </row>
    <row r="70" spans="1:7" ht="11.45" customHeight="1" x14ac:dyDescent="0.25">
      <c r="A70" s="49" t="s">
        <v>11</v>
      </c>
      <c r="B70" s="49" t="s">
        <v>26</v>
      </c>
      <c r="C70" s="90">
        <f>IF(G$3=2020,SUM('Energy Billed (kWh) by Bands'!C69:D69),IF(G$3=2021,SUM('Energy Billed (kWh) by Bands'!E69:P69), IF(G$3=2022,SUM('Energy Billed (kWh) by Bands'!Q69:AB69))))</f>
        <v>132860775.41</v>
      </c>
      <c r="D70" s="90">
        <f>IF(G$3=2020,SUM('Billing (Naira) by Band'!C69:D69),IF(G$3=2021,SUM('Billing (Naira) by Band'!E69:P69),IF(G$3=2022,SUM('Billing (Naira) by Band'!Q69:AB69))))</f>
        <v>7409676265.4599991</v>
      </c>
      <c r="E70" s="90">
        <f>IF(G$3=2020,SUM('Collection (Naira) by Bands'!C69:D69),IF(G$3=2021,SUM('Collection (Naira) by Bands'!E69:P69),IF(G$3=2022,SUM('Collection (Naira) by Bands'!Q69:AB69))))</f>
        <v>6825398062.8699989</v>
      </c>
      <c r="F70" s="162">
        <f t="shared" si="4"/>
        <v>55.770231978506857</v>
      </c>
      <c r="G70" s="162">
        <f t="shared" si="5"/>
        <v>51.372559296054462</v>
      </c>
    </row>
    <row r="71" spans="1:7" s="23" customFormat="1" ht="11.45" customHeight="1" x14ac:dyDescent="0.25">
      <c r="A71" s="50" t="s">
        <v>2</v>
      </c>
      <c r="B71" s="50"/>
      <c r="C71" s="167">
        <f>IF(G$3=2020,SUM('Energy Billed (kWh) by Bands'!C70:D70),IF(G$3=2021,SUM('Energy Billed (kWh) by Bands'!E70:P70), IF(G$3=2022,SUM('Energy Billed (kWh) by Bands'!Q70:AB70))))</f>
        <v>531233617.66775107</v>
      </c>
      <c r="D71" s="167">
        <f>IF(G$3=2020,SUM('Billing (Naira) by Band'!C70:D70),IF(G$3=2021,SUM('Billing (Naira) by Band'!E70:P70),IF(G$3=2022,SUM('Billing (Naira) by Band'!Q70:AB70))))</f>
        <v>28955341551.49065</v>
      </c>
      <c r="E71" s="167">
        <f>IF(G$3=2020,SUM('Collection (Naira) by Bands'!C70:D70),IF(G$3=2021,SUM('Collection (Naira) by Bands'!E70:P70),IF(G$3=2022,SUM('Collection (Naira) by Bands'!Q70:AB70))))</f>
        <v>26902757825.830002</v>
      </c>
      <c r="F71" s="168">
        <f t="shared" si="4"/>
        <v>54.505853147268553</v>
      </c>
      <c r="G71" s="168">
        <f t="shared" si="5"/>
        <v>50.642046984789594</v>
      </c>
    </row>
    <row r="72" spans="1:7" ht="11.45" customHeight="1" x14ac:dyDescent="0.25">
      <c r="A72" s="49" t="s">
        <v>12</v>
      </c>
      <c r="B72" s="49" t="s">
        <v>27</v>
      </c>
      <c r="C72" s="90">
        <f>IF(G$3=2020,SUM('Energy Billed (kWh) by Bands'!C71:D71),IF(G$3=2021,SUM('Energy Billed (kWh) by Bands'!E71:P71), IF(G$3=2022,SUM('Energy Billed (kWh) by Bands'!Q71:AB71))))</f>
        <v>253861520.69705653</v>
      </c>
      <c r="D72" s="90">
        <f>IF(G$3=2020,SUM('Billing (Naira) by Band'!C71:D71),IF(G$3=2021,SUM('Billing (Naira) by Band'!E71:P71),IF(G$3=2022,SUM('Billing (Naira) by Band'!Q71:AB71))))</f>
        <v>11242997928.891811</v>
      </c>
      <c r="E72" s="90">
        <f>IF(G$3=2020,SUM('Collection (Naira) by Bands'!C71:D71),IF(G$3=2021,SUM('Collection (Naira) by Bands'!E71:P71),IF(G$3=2022,SUM('Collection (Naira) by Bands'!Q71:AB71))))</f>
        <v>10108452269.82</v>
      </c>
      <c r="F72" s="162">
        <f t="shared" si="4"/>
        <v>44.287916884845842</v>
      </c>
      <c r="G72" s="162">
        <f t="shared" si="5"/>
        <v>39.818765136457344</v>
      </c>
    </row>
    <row r="73" spans="1:7" ht="11.45" customHeight="1" x14ac:dyDescent="0.25">
      <c r="A73" s="49" t="s">
        <v>13</v>
      </c>
      <c r="B73" s="49" t="s">
        <v>28</v>
      </c>
      <c r="C73" s="90">
        <f>IF(G$3=2020,SUM('Energy Billed (kWh) by Bands'!C72:D72),IF(G$3=2021,SUM('Energy Billed (kWh) by Bands'!E72:P72), IF(G$3=2022,SUM('Energy Billed (kWh) by Bands'!Q72:AB72))))</f>
        <v>43850704.940000013</v>
      </c>
      <c r="D73" s="90">
        <f>IF(G$3=2020,SUM('Billing (Naira) by Band'!C72:D72),IF(G$3=2021,SUM('Billing (Naira) by Band'!E72:P72),IF(G$3=2022,SUM('Billing (Naira) by Band'!Q72:AB72))))</f>
        <v>2280503754.6099997</v>
      </c>
      <c r="E73" s="90">
        <f>IF(G$3=2020,SUM('Collection (Naira) by Bands'!C72:D72),IF(G$3=2021,SUM('Collection (Naira) by Bands'!E72:P72),IF(G$3=2022,SUM('Collection (Naira) by Bands'!Q72:AB72))))</f>
        <v>2186273763.6599994</v>
      </c>
      <c r="F73" s="162">
        <f t="shared" si="4"/>
        <v>52.006091070379931</v>
      </c>
      <c r="G73" s="162">
        <f t="shared" si="5"/>
        <v>49.857209060867582</v>
      </c>
    </row>
    <row r="74" spans="1:7" ht="11.45" customHeight="1" x14ac:dyDescent="0.25">
      <c r="A74" s="49" t="s">
        <v>14</v>
      </c>
      <c r="B74" s="49" t="s">
        <v>29</v>
      </c>
      <c r="C74" s="90">
        <f>IF(G$3=2020,SUM('Energy Billed (kWh) by Bands'!C73:D73),IF(G$3=2021,SUM('Energy Billed (kWh) by Bands'!E73:P73), IF(G$3=2022,SUM('Energy Billed (kWh) by Bands'!Q73:AB73))))</f>
        <v>37383391.649999999</v>
      </c>
      <c r="D74" s="90">
        <f>IF(G$3=2020,SUM('Billing (Naira) by Band'!C73:D73),IF(G$3=2021,SUM('Billing (Naira) by Band'!E73:P73),IF(G$3=2022,SUM('Billing (Naira) by Band'!Q73:AB73))))</f>
        <v>2833039671.4200001</v>
      </c>
      <c r="E74" s="90">
        <f>IF(G$3=2020,SUM('Collection (Naira) by Bands'!C73:D73),IF(G$3=2021,SUM('Collection (Naira) by Bands'!E73:P73),IF(G$3=2022,SUM('Collection (Naira) by Bands'!Q73:AB73))))</f>
        <v>1178515183.8399999</v>
      </c>
      <c r="F74" s="162">
        <f t="shared" si="4"/>
        <v>75.783377226555103</v>
      </c>
      <c r="G74" s="162">
        <f t="shared" si="5"/>
        <v>31.525100634896511</v>
      </c>
    </row>
    <row r="75" spans="1:7" s="23" customFormat="1" ht="11.45" customHeight="1" x14ac:dyDescent="0.25">
      <c r="A75" s="50" t="s">
        <v>2</v>
      </c>
      <c r="B75" s="50"/>
      <c r="C75" s="167">
        <f>IF(G$3=2020,SUM('Energy Billed (kWh) by Bands'!C74:D74),IF(G$3=2021,SUM('Energy Billed (kWh) by Bands'!E74:P74), IF(G$3=2022,SUM('Energy Billed (kWh) by Bands'!Q74:AB74))))</f>
        <v>335095617.28705657</v>
      </c>
      <c r="D75" s="167">
        <f>IF(G$3=2020,SUM('Billing (Naira) by Band'!C74:D74),IF(G$3=2021,SUM('Billing (Naira) by Band'!E74:P74),IF(G$3=2022,SUM('Billing (Naira) by Band'!Q74:AB74))))</f>
        <v>16356541354.921808</v>
      </c>
      <c r="E75" s="167">
        <f>IF(G$3=2020,SUM('Collection (Naira) by Bands'!C74:D74),IF(G$3=2021,SUM('Collection (Naira) by Bands'!E74:P74),IF(G$3=2022,SUM('Collection (Naira) by Bands'!Q74:AB74))))</f>
        <v>13473241217.32</v>
      </c>
      <c r="F75" s="168">
        <f t="shared" si="4"/>
        <v>48.811564553857259</v>
      </c>
      <c r="G75" s="168">
        <f t="shared" si="5"/>
        <v>40.207154382978011</v>
      </c>
    </row>
    <row r="76" spans="1:7" ht="11.45" customHeight="1" x14ac:dyDescent="0.25">
      <c r="A76" s="49" t="s">
        <v>15</v>
      </c>
      <c r="B76" s="49" t="s">
        <v>30</v>
      </c>
      <c r="C76" s="90">
        <f>IF(G$3=2020,SUM('Energy Billed (kWh) by Bands'!C75:D75),IF(G$3=2021,SUM('Energy Billed (kWh) by Bands'!E75:P75), IF(G$3=2022,SUM('Energy Billed (kWh) by Bands'!Q75:AB75))))</f>
        <v>370433995.83548099</v>
      </c>
      <c r="D76" s="90">
        <f>IF(G$3=2020,SUM('Billing (Naira) by Band'!C75:D75),IF(G$3=2021,SUM('Billing (Naira) by Band'!E75:P75),IF(G$3=2022,SUM('Billing (Naira) by Band'!Q75:AB75))))</f>
        <v>11787553356.651674</v>
      </c>
      <c r="E76" s="90">
        <f>IF(G$3=2020,SUM('Collection (Naira) by Bands'!C75:D75),IF(G$3=2021,SUM('Collection (Naira) by Bands'!E75:P75),IF(G$3=2022,SUM('Collection (Naira) by Bands'!Q75:AB75))))</f>
        <v>8587437334.8400002</v>
      </c>
      <c r="F76" s="162">
        <f t="shared" si="4"/>
        <v>31.820927585401265</v>
      </c>
      <c r="G76" s="162">
        <f t="shared" si="5"/>
        <v>23.182098380230457</v>
      </c>
    </row>
    <row r="77" spans="1:7" ht="11.45" customHeight="1" x14ac:dyDescent="0.25">
      <c r="A77" s="49" t="s">
        <v>16</v>
      </c>
      <c r="B77" s="49" t="s">
        <v>31</v>
      </c>
      <c r="C77" s="90">
        <f>IF(G$3=2020,SUM('Energy Billed (kWh) by Bands'!C76:D76),IF(G$3=2021,SUM('Energy Billed (kWh) by Bands'!E76:P76), IF(G$3=2022,SUM('Energy Billed (kWh) by Bands'!Q76:AB76))))</f>
        <v>25503068.318344772</v>
      </c>
      <c r="D77" s="90">
        <f>IF(G$3=2020,SUM('Billing (Naira) by Band'!C76:D76),IF(G$3=2021,SUM('Billing (Naira) by Band'!E76:P76),IF(G$3=2022,SUM('Billing (Naira) by Band'!Q76:AB76))))</f>
        <v>1074384919.8899996</v>
      </c>
      <c r="E77" s="90">
        <f>IF(G$3=2020,SUM('Collection (Naira) by Bands'!C76:D76),IF(G$3=2021,SUM('Collection (Naira) by Bands'!E76:P76),IF(G$3=2022,SUM('Collection (Naira) by Bands'!Q76:AB76))))</f>
        <v>1011773881.4599999</v>
      </c>
      <c r="F77" s="162">
        <f t="shared" si="4"/>
        <v>42.127672893272106</v>
      </c>
      <c r="G77" s="162">
        <f t="shared" si="5"/>
        <v>39.672633458469562</v>
      </c>
    </row>
    <row r="78" spans="1:7" ht="11.45" customHeight="1" x14ac:dyDescent="0.25">
      <c r="A78" s="49" t="s">
        <v>17</v>
      </c>
      <c r="B78" s="49" t="s">
        <v>32</v>
      </c>
      <c r="C78" s="90">
        <f>IF(G$3=2020,SUM('Energy Billed (kWh) by Bands'!C77:D77),IF(G$3=2021,SUM('Energy Billed (kWh) by Bands'!E77:P77), IF(G$3=2022,SUM('Energy Billed (kWh) by Bands'!Q77:AB77))))</f>
        <v>13592098.209999999</v>
      </c>
      <c r="D78" s="90">
        <f>IF(G$3=2020,SUM('Billing (Naira) by Band'!C77:D77),IF(G$3=2021,SUM('Billing (Naira) by Band'!E77:P77),IF(G$3=2022,SUM('Billing (Naira) by Band'!Q77:AB77))))</f>
        <v>573383100.79999995</v>
      </c>
      <c r="E78" s="90">
        <f>IF(G$3=2020,SUM('Collection (Naira) by Bands'!C77:D77),IF(G$3=2021,SUM('Collection (Naira) by Bands'!E77:P77),IF(G$3=2022,SUM('Collection (Naira) by Bands'!Q77:AB77))))</f>
        <v>604289131.48000002</v>
      </c>
      <c r="F78" s="162">
        <f t="shared" si="4"/>
        <v>42.185032210711199</v>
      </c>
      <c r="G78" s="162">
        <f t="shared" si="5"/>
        <v>44.458855589743422</v>
      </c>
    </row>
    <row r="79" spans="1:7" s="23" customFormat="1" ht="11.45" customHeight="1" x14ac:dyDescent="0.25">
      <c r="A79" s="50" t="s">
        <v>2</v>
      </c>
      <c r="B79" s="50"/>
      <c r="C79" s="167">
        <f>IF(G$3=2020,SUM('Energy Billed (kWh) by Bands'!C78:D78),IF(G$3=2021,SUM('Energy Billed (kWh) by Bands'!E78:P78), IF(G$3=2022,SUM('Energy Billed (kWh) by Bands'!Q78:AB78))))</f>
        <v>409529162.3638258</v>
      </c>
      <c r="D79" s="167">
        <f>IF(G$3=2020,SUM('Billing (Naira) by Band'!C78:D78),IF(G$3=2021,SUM('Billing (Naira) by Band'!E78:P78),IF(G$3=2022,SUM('Billing (Naira) by Band'!Q78:AB78))))</f>
        <v>13435321377.341675</v>
      </c>
      <c r="E79" s="167">
        <f>IF(G$3=2020,SUM('Collection (Naira) by Bands'!C78:D78),IF(G$3=2021,SUM('Collection (Naira) by Bands'!E78:P78),IF(G$3=2022,SUM('Collection (Naira) by Bands'!Q78:AB78))))</f>
        <v>10203500347.780001</v>
      </c>
      <c r="F79" s="168">
        <f t="shared" si="4"/>
        <v>32.806751294076911</v>
      </c>
      <c r="G79" s="168">
        <f t="shared" si="5"/>
        <v>24.915198441265602</v>
      </c>
    </row>
    <row r="80" spans="1:7" ht="11.45" customHeight="1" x14ac:dyDescent="0.25">
      <c r="A80" s="49" t="s">
        <v>18</v>
      </c>
      <c r="B80" s="49" t="s">
        <v>33</v>
      </c>
      <c r="C80" s="90">
        <f>IF(G$3=2020,SUM('Energy Billed (kWh) by Bands'!C79:D79),IF(G$3=2021,SUM('Energy Billed (kWh) by Bands'!E79:P79), IF(G$3=2022,SUM('Energy Billed (kWh) by Bands'!Q79:AB79))))</f>
        <v>56392570.070947058</v>
      </c>
      <c r="D80" s="90">
        <f>IF(G$3=2020,SUM('Billing (Naira) by Band'!C79:D79),IF(G$3=2021,SUM('Billing (Naira) by Band'!E79:P79),IF(G$3=2022,SUM('Billing (Naira) by Band'!Q79:AB79))))</f>
        <v>1762577596.8799903</v>
      </c>
      <c r="E80" s="90">
        <f>IF(G$3=2020,SUM('Collection (Naira) by Bands'!C79:D79),IF(G$3=2021,SUM('Collection (Naira) by Bands'!E79:P79),IF(G$3=2022,SUM('Collection (Naira) by Bands'!Q79:AB79))))</f>
        <v>1510021480.5699997</v>
      </c>
      <c r="F80" s="162">
        <f t="shared" si="4"/>
        <v>31.255493315209876</v>
      </c>
      <c r="G80" s="162">
        <f t="shared" si="5"/>
        <v>26.776958004755826</v>
      </c>
    </row>
    <row r="81" spans="1:7" ht="11.45" customHeight="1" x14ac:dyDescent="0.25">
      <c r="A81" s="49" t="s">
        <v>19</v>
      </c>
      <c r="B81" s="49" t="s">
        <v>34</v>
      </c>
      <c r="C81" s="90">
        <f>IF(G$3=2020,SUM('Energy Billed (kWh) by Bands'!C80:D80),IF(G$3=2021,SUM('Energy Billed (kWh) by Bands'!E80:P80), IF(G$3=2022,SUM('Energy Billed (kWh) by Bands'!Q80:AB80))))</f>
        <v>10351082.1</v>
      </c>
      <c r="D81" s="90">
        <f>IF(G$3=2020,SUM('Billing (Naira) by Band'!C80:D80),IF(G$3=2021,SUM('Billing (Naira) by Band'!E80:P80),IF(G$3=2022,SUM('Billing (Naira) by Band'!Q80:AB80))))</f>
        <v>427844474.39999986</v>
      </c>
      <c r="E81" s="90">
        <f>IF(G$3=2020,SUM('Collection (Naira) by Bands'!C80:D80),IF(G$3=2021,SUM('Collection (Naira) by Bands'!E80:P80),IF(G$3=2022,SUM('Collection (Naira) by Bands'!Q80:AB80))))</f>
        <v>416850988.52999997</v>
      </c>
      <c r="F81" s="162">
        <f t="shared" si="4"/>
        <v>41.33330894940925</v>
      </c>
      <c r="G81" s="162">
        <f t="shared" si="5"/>
        <v>40.271247440883499</v>
      </c>
    </row>
    <row r="82" spans="1:7" ht="11.45" customHeight="1" x14ac:dyDescent="0.25">
      <c r="A82" s="49" t="s">
        <v>20</v>
      </c>
      <c r="B82" s="49" t="s">
        <v>35</v>
      </c>
      <c r="C82" s="90">
        <f>IF(G$3=2020,SUM('Energy Billed (kWh) by Bands'!C81:D81),IF(G$3=2021,SUM('Energy Billed (kWh) by Bands'!E81:P81), IF(G$3=2022,SUM('Energy Billed (kWh) by Bands'!Q81:AB81))))</f>
        <v>7079055</v>
      </c>
      <c r="D82" s="90">
        <f>IF(G$3=2020,SUM('Billing (Naira) by Band'!C81:D81),IF(G$3=2021,SUM('Billing (Naira) by Band'!E81:P81),IF(G$3=2022,SUM('Billing (Naira) by Band'!Q81:AB81))))</f>
        <v>264438999.61999997</v>
      </c>
      <c r="E82" s="90">
        <f>IF(G$3=2020,SUM('Collection (Naira) by Bands'!C81:D81),IF(G$3=2021,SUM('Collection (Naira) by Bands'!E81:P81),IF(G$3=2022,SUM('Collection (Naira) by Bands'!Q81:AB81))))</f>
        <v>168351342.62</v>
      </c>
      <c r="F82" s="162">
        <f t="shared" si="4"/>
        <v>37.355127149033308</v>
      </c>
      <c r="G82" s="162">
        <f t="shared" si="5"/>
        <v>23.781612463810497</v>
      </c>
    </row>
    <row r="83" spans="1:7" s="23" customFormat="1" ht="11.45" customHeight="1" x14ac:dyDescent="0.25">
      <c r="A83" s="50" t="s">
        <v>2</v>
      </c>
      <c r="B83" s="50"/>
      <c r="C83" s="167">
        <f>IF(G$3=2020,SUM('Energy Billed (kWh) by Bands'!C82:D82),IF(G$3=2021,SUM('Energy Billed (kWh) by Bands'!E82:P82), IF(G$3=2022,SUM('Energy Billed (kWh) by Bands'!Q82:AB82))))</f>
        <v>73822707.170947045</v>
      </c>
      <c r="D83" s="167">
        <f>IF(G$3=2020,SUM('Billing (Naira) by Band'!C82:D82),IF(G$3=2021,SUM('Billing (Naira) by Band'!E82:P82),IF(G$3=2022,SUM('Billing (Naira) by Band'!Q82:AB82))))</f>
        <v>2454861070.8999901</v>
      </c>
      <c r="E83" s="167">
        <f>IF(G$3=2020,SUM('Collection (Naira) by Bands'!C82:D82),IF(G$3=2021,SUM('Collection (Naira) by Bands'!E82:P82),IF(G$3=2022,SUM('Collection (Naira) by Bands'!Q82:AB82))))</f>
        <v>2095223811.72</v>
      </c>
      <c r="F83" s="168">
        <f t="shared" si="4"/>
        <v>33.253468546139985</v>
      </c>
      <c r="G83" s="168">
        <f t="shared" si="5"/>
        <v>28.381833883011218</v>
      </c>
    </row>
    <row r="84" spans="1:7" s="23" customFormat="1" ht="11.45" customHeight="1" x14ac:dyDescent="0.25">
      <c r="A84" s="50" t="s">
        <v>4</v>
      </c>
      <c r="B84" s="50"/>
      <c r="C84" s="167">
        <f>IF(G$3=2020,SUM('Energy Billed (kWh) by Bands'!C83:D83),IF(G$3=2021,SUM('Energy Billed (kWh) by Bands'!E83:P83), IF(G$3=2022,SUM('Energy Billed (kWh) by Bands'!Q83:AB83))))</f>
        <v>1973825491.6980693</v>
      </c>
      <c r="D84" s="167">
        <f>IF(G$3=2020,SUM('Billing (Naira) by Band'!C83:D83),IF(G$3=2021,SUM('Billing (Naira) by Band'!E83:P83),IF(G$3=2022,SUM('Billing (Naira) by Band'!Q83:AB83))))</f>
        <v>96978290269.594177</v>
      </c>
      <c r="E84" s="167">
        <f>IF(G$3=2020,SUM('Collection (Naira) by Bands'!C83:D83),IF(G$3=2021,SUM('Collection (Naira) by Bands'!E83:P83),IF(G$3=2022,SUM('Collection (Naira) by Bands'!Q83:AB83))))</f>
        <v>89114808577.230011</v>
      </c>
      <c r="F84" s="168">
        <f t="shared" si="4"/>
        <v>49.13215006974319</v>
      </c>
      <c r="G84" s="168">
        <f t="shared" si="5"/>
        <v>45.148271188130778</v>
      </c>
    </row>
    <row r="85" spans="1:7" ht="9.75" customHeight="1" x14ac:dyDescent="0.25">
      <c r="C85" s="163"/>
      <c r="D85" s="163"/>
      <c r="E85" s="163"/>
      <c r="F85" s="163"/>
      <c r="G85" s="171"/>
    </row>
    <row r="86" spans="1:7" x14ac:dyDescent="0.25">
      <c r="C86" s="164"/>
      <c r="D86" s="164"/>
      <c r="E86" s="164"/>
      <c r="F86" s="164"/>
      <c r="G86" s="172"/>
    </row>
    <row r="87" spans="1:7" ht="11.45" customHeight="1" x14ac:dyDescent="0.25">
      <c r="A87" s="222" t="s">
        <v>95</v>
      </c>
      <c r="B87" s="222"/>
      <c r="C87" s="72" t="s">
        <v>92</v>
      </c>
      <c r="D87" s="72" t="s">
        <v>92</v>
      </c>
      <c r="E87" s="72" t="s">
        <v>92</v>
      </c>
      <c r="F87" s="72" t="s">
        <v>92</v>
      </c>
      <c r="G87" s="72" t="s">
        <v>92</v>
      </c>
    </row>
    <row r="88" spans="1:7" ht="11.25" customHeight="1" x14ac:dyDescent="0.25">
      <c r="A88" s="99" t="s">
        <v>37</v>
      </c>
      <c r="B88" s="99" t="s">
        <v>36</v>
      </c>
      <c r="C88" s="161">
        <f>G3</f>
        <v>2022</v>
      </c>
      <c r="D88" s="161">
        <f>G3</f>
        <v>2022</v>
      </c>
      <c r="E88" s="161">
        <f>G3</f>
        <v>2022</v>
      </c>
      <c r="F88" s="161">
        <f>G3</f>
        <v>2022</v>
      </c>
      <c r="G88" s="161">
        <f>G3</f>
        <v>2022</v>
      </c>
    </row>
    <row r="89" spans="1:7" ht="11.45" customHeight="1" x14ac:dyDescent="0.25">
      <c r="A89" s="49" t="s">
        <v>3</v>
      </c>
      <c r="B89" s="49" t="s">
        <v>3</v>
      </c>
      <c r="C89" s="90">
        <f>IF(G$3=2020,SUM('Energy Billed (kWh) by Bands'!C88:D88),IF(G$3=2021,SUM('Energy Billed (kWh) by Bands'!E88:P88), IF(G$3=2022,SUM('Energy Billed (kWh) by Bands'!Q88:AB88))))</f>
        <v>197056.85237073418</v>
      </c>
      <c r="D89" s="90">
        <f>IF(G$3=2020,SUM('Billing (Naira) by Band'!C88:D88),IF(G$3=2021,SUM('Billing (Naira) by Band'!E88:P88),IF(G$3=2022,SUM('Billing (Naira) by Band'!Q88:AB88))))</f>
        <v>888626.8022941571</v>
      </c>
      <c r="E89" s="90">
        <f>IF(G$3=2020,SUM('Collection (Naira) by Bands'!C88:D88),IF(G$3=2021,SUM('Collection (Naira) by Bands'!E88:P88),IF(G$3=2022,SUM('Collection (Naira) by Bands'!Q88:AB88))))</f>
        <v>1742691</v>
      </c>
      <c r="F89" s="162">
        <f>IFERROR(D89/C89,0)</f>
        <v>4.5094945524773395</v>
      </c>
      <c r="G89" s="162">
        <f>IFERROR(E89/C89,0)</f>
        <v>8.8435950287147431</v>
      </c>
    </row>
    <row r="90" spans="1:7" s="23" customFormat="1" ht="11.45" customHeight="1" x14ac:dyDescent="0.25">
      <c r="A90" s="50" t="s">
        <v>2</v>
      </c>
      <c r="B90" s="50"/>
      <c r="C90" s="167">
        <f>IF(G$3=2020,SUM('Energy Billed (kWh) by Bands'!C89:D89),IF(G$3=2021,SUM('Energy Billed (kWh) by Bands'!E89:P89), IF(G$3=2022,SUM('Energy Billed (kWh) by Bands'!Q89:AB89))))</f>
        <v>142988.91359295641</v>
      </c>
      <c r="D90" s="167">
        <f>IF(G$3=2020,SUM('Billing (Naira) by Band'!C89:D89),IF(G$3=2021,SUM('Billing (Naira) by Band'!E89:P89),IF(G$3=2022,SUM('Billing (Naira) by Band'!Q89:AB89))))</f>
        <v>888626.8022941571</v>
      </c>
      <c r="E90" s="167">
        <f>IF(G$3=2020,SUM('Collection (Naira) by Bands'!C89:D89),IF(G$3=2021,SUM('Collection (Naira) by Bands'!E89:P89),IF(G$3=2022,SUM('Collection (Naira) by Bands'!Q89:AB89))))</f>
        <v>1742691</v>
      </c>
      <c r="F90" s="168">
        <f t="shared" ref="F90:F111" si="6">IFERROR(D90/C90,0)</f>
        <v>6.2146552481949247</v>
      </c>
      <c r="G90" s="168">
        <f t="shared" ref="G90:G111" si="7">IFERROR(E90/C90,0)</f>
        <v>12.18759522126927</v>
      </c>
    </row>
    <row r="91" spans="1:7" ht="11.45" customHeight="1" x14ac:dyDescent="0.25">
      <c r="A91" s="49" t="s">
        <v>6</v>
      </c>
      <c r="B91" s="49" t="s">
        <v>21</v>
      </c>
      <c r="C91" s="90">
        <f>IF(G$3=2020,SUM('Energy Billed (kWh) by Bands'!C90:D90),IF(G$3=2021,SUM('Energy Billed (kWh) by Bands'!E90:P90), IF(G$3=2022,SUM('Energy Billed (kWh) by Bands'!Q90:AB90))))</f>
        <v>123375941.65398827</v>
      </c>
      <c r="D91" s="90">
        <f>IF(G$3=2020,SUM('Billing (Naira) by Band'!C90:D90),IF(G$3=2021,SUM('Billing (Naira) by Band'!E90:P90),IF(G$3=2022,SUM('Billing (Naira) by Band'!Q90:AB90))))</f>
        <v>7823613903.0611753</v>
      </c>
      <c r="E91" s="90">
        <f>IF(G$3=2020,SUM('Collection (Naira) by Bands'!C90:D90),IF(G$3=2021,SUM('Collection (Naira) by Bands'!E90:P90),IF(G$3=2022,SUM('Collection (Naira) by Bands'!Q90:AB90))))</f>
        <v>4577182671.0729399</v>
      </c>
      <c r="F91" s="162">
        <f t="shared" si="6"/>
        <v>63.412799920123391</v>
      </c>
      <c r="G91" s="162">
        <f t="shared" si="7"/>
        <v>37.099475065485564</v>
      </c>
    </row>
    <row r="92" spans="1:7" ht="11.45" customHeight="1" x14ac:dyDescent="0.25">
      <c r="A92" s="49" t="s">
        <v>7</v>
      </c>
      <c r="B92" s="49" t="s">
        <v>22</v>
      </c>
      <c r="C92" s="90">
        <f>IF(G$3=2020,SUM('Energy Billed (kWh) by Bands'!C91:D91),IF(G$3=2021,SUM('Energy Billed (kWh) by Bands'!E91:P91), IF(G$3=2022,SUM('Energy Billed (kWh) by Bands'!Q91:AB91))))</f>
        <v>71981427.361323312</v>
      </c>
      <c r="D92" s="90">
        <f>IF(G$3=2020,SUM('Billing (Naira) by Band'!C91:D91),IF(G$3=2021,SUM('Billing (Naira) by Band'!E91:P91),IF(G$3=2022,SUM('Billing (Naira) by Band'!Q91:AB91))))</f>
        <v>4220481546.5610609</v>
      </c>
      <c r="E92" s="90">
        <f>IF(G$3=2020,SUM('Collection (Naira) by Bands'!C91:D91),IF(G$3=2021,SUM('Collection (Naira) by Bands'!E91:P91),IF(G$3=2022,SUM('Collection (Naira) by Bands'!Q91:AB91))))</f>
        <v>3913665191.9599996</v>
      </c>
      <c r="F92" s="162">
        <f t="shared" si="6"/>
        <v>58.632923814855999</v>
      </c>
      <c r="G92" s="162">
        <f t="shared" si="7"/>
        <v>54.370486046555804</v>
      </c>
    </row>
    <row r="93" spans="1:7" ht="11.45" customHeight="1" x14ac:dyDescent="0.25">
      <c r="A93" s="49" t="s">
        <v>8</v>
      </c>
      <c r="B93" s="49" t="s">
        <v>23</v>
      </c>
      <c r="C93" s="90">
        <f>IF(G$3=2020,SUM('Energy Billed (kWh) by Bands'!C92:D92),IF(G$3=2021,SUM('Energy Billed (kWh) by Bands'!E92:P92), IF(G$3=2022,SUM('Energy Billed (kWh) by Bands'!Q92:AB92))))</f>
        <v>107318664.43521364</v>
      </c>
      <c r="D93" s="90">
        <f>IF(G$3=2020,SUM('Billing (Naira) by Band'!C92:D92),IF(G$3=2021,SUM('Billing (Naira) by Band'!E92:P92),IF(G$3=2022,SUM('Billing (Naira) by Band'!Q92:AB92))))</f>
        <v>6356951210.8335209</v>
      </c>
      <c r="E93" s="90">
        <f>IF(G$3=2020,SUM('Collection (Naira) by Bands'!C92:D92),IF(G$3=2021,SUM('Collection (Naira) by Bands'!E92:P92),IF(G$3=2022,SUM('Collection (Naira) by Bands'!Q92:AB92))))</f>
        <v>6532189622.3199997</v>
      </c>
      <c r="F93" s="162">
        <f t="shared" si="6"/>
        <v>59.234348883190762</v>
      </c>
      <c r="G93" s="162">
        <f t="shared" si="7"/>
        <v>60.86722805112214</v>
      </c>
    </row>
    <row r="94" spans="1:7" s="23" customFormat="1" ht="11.45" customHeight="1" x14ac:dyDescent="0.25">
      <c r="A94" s="50" t="s">
        <v>2</v>
      </c>
      <c r="B94" s="50"/>
      <c r="C94" s="167">
        <f>IF(G$3=2020,SUM('Energy Billed (kWh) by Bands'!C93:D93),IF(G$3=2021,SUM('Energy Billed (kWh) by Bands'!E93:P93), IF(G$3=2022,SUM('Energy Billed (kWh) by Bands'!Q93:AB93))))</f>
        <v>302676033.45052522</v>
      </c>
      <c r="D94" s="167">
        <f>IF(G$3=2020,SUM('Billing (Naira) by Band'!C93:D93),IF(G$3=2021,SUM('Billing (Naira) by Band'!E93:P93),IF(G$3=2022,SUM('Billing (Naira) by Band'!Q93:AB93))))</f>
        <v>18401046660.455757</v>
      </c>
      <c r="E94" s="167">
        <f>IF(G$3=2020,SUM('Collection (Naira) by Bands'!C93:D93),IF(G$3=2021,SUM('Collection (Naira) by Bands'!E93:P93),IF(G$3=2022,SUM('Collection (Naira) by Bands'!Q93:AB93))))</f>
        <v>15023037485.352942</v>
      </c>
      <c r="F94" s="168">
        <f t="shared" si="6"/>
        <v>60.794528231002317</v>
      </c>
      <c r="G94" s="168">
        <f t="shared" si="7"/>
        <v>49.63405035439839</v>
      </c>
    </row>
    <row r="95" spans="1:7" ht="11.45" customHeight="1" x14ac:dyDescent="0.25">
      <c r="A95" s="49" t="s">
        <v>9</v>
      </c>
      <c r="B95" s="49" t="s">
        <v>24</v>
      </c>
      <c r="C95" s="90">
        <f>IF(G$3=2020,SUM('Energy Billed (kWh) by Bands'!C94:D94),IF(G$3=2021,SUM('Energy Billed (kWh) by Bands'!E94:P94), IF(G$3=2022,SUM('Energy Billed (kWh) by Bands'!Q94:AB94))))</f>
        <v>199245364.16124132</v>
      </c>
      <c r="D95" s="90">
        <f>IF(G$3=2020,SUM('Billing (Naira) by Band'!C94:D94),IF(G$3=2021,SUM('Billing (Naira) by Band'!E94:P94),IF(G$3=2022,SUM('Billing (Naira) by Band'!Q94:AB94))))</f>
        <v>12303943518.259081</v>
      </c>
      <c r="E95" s="90">
        <f>IF(G$3=2020,SUM('Collection (Naira) by Bands'!C94:D94),IF(G$3=2021,SUM('Collection (Naira) by Bands'!E94:P94),IF(G$3=2022,SUM('Collection (Naira) by Bands'!Q94:AB94))))</f>
        <v>8525621544.0218124</v>
      </c>
      <c r="F95" s="162">
        <f t="shared" si="6"/>
        <v>61.75272167588296</v>
      </c>
      <c r="G95" s="162">
        <f t="shared" si="7"/>
        <v>42.789560399118585</v>
      </c>
    </row>
    <row r="96" spans="1:7" ht="11.45" customHeight="1" x14ac:dyDescent="0.25">
      <c r="A96" s="49" t="s">
        <v>10</v>
      </c>
      <c r="B96" s="49" t="s">
        <v>25</v>
      </c>
      <c r="C96" s="90">
        <f>IF(G$3=2020,SUM('Energy Billed (kWh) by Bands'!C95:D95),IF(G$3=2021,SUM('Energy Billed (kWh) by Bands'!E95:P95), IF(G$3=2022,SUM('Energy Billed (kWh) by Bands'!Q95:AB95))))</f>
        <v>45966481.311521254</v>
      </c>
      <c r="D96" s="90">
        <f>IF(G$3=2020,SUM('Billing (Naira) by Band'!C95:D95),IF(G$3=2021,SUM('Billing (Naira) by Band'!E95:P95),IF(G$3=2022,SUM('Billing (Naira) by Band'!Q95:AB95))))</f>
        <v>2659818281.9048381</v>
      </c>
      <c r="E96" s="90">
        <f>IF(G$3=2020,SUM('Collection (Naira) by Bands'!C95:D95),IF(G$3=2021,SUM('Collection (Naira) by Bands'!E95:P95),IF(G$3=2022,SUM('Collection (Naira) by Bands'!Q95:AB95))))</f>
        <v>2295936420.04</v>
      </c>
      <c r="F96" s="162">
        <f t="shared" si="6"/>
        <v>57.864300377461539</v>
      </c>
      <c r="G96" s="162">
        <f t="shared" si="7"/>
        <v>49.948056812965923</v>
      </c>
    </row>
    <row r="97" spans="1:7" ht="11.45" customHeight="1" x14ac:dyDescent="0.25">
      <c r="A97" s="49" t="s">
        <v>11</v>
      </c>
      <c r="B97" s="49" t="s">
        <v>26</v>
      </c>
      <c r="C97" s="90">
        <f>IF(G$3=2020,SUM('Energy Billed (kWh) by Bands'!C96:D96),IF(G$3=2021,SUM('Energy Billed (kWh) by Bands'!E96:P96), IF(G$3=2022,SUM('Energy Billed (kWh) by Bands'!Q96:AB96))))</f>
        <v>16948958.982357241</v>
      </c>
      <c r="D97" s="90">
        <f>IF(G$3=2020,SUM('Billing (Naira) by Band'!C96:D96),IF(G$3=2021,SUM('Billing (Naira) by Band'!E96:P96),IF(G$3=2022,SUM('Billing (Naira) by Band'!Q96:AB96))))</f>
        <v>989452707.67565382</v>
      </c>
      <c r="E97" s="90">
        <f>IF(G$3=2020,SUM('Collection (Naira) by Bands'!C96:D96),IF(G$3=2021,SUM('Collection (Naira) by Bands'!E96:P96),IF(G$3=2022,SUM('Collection (Naira) by Bands'!Q96:AB96))))</f>
        <v>576561432.62999988</v>
      </c>
      <c r="F97" s="162">
        <f t="shared" si="6"/>
        <v>58.378376436311484</v>
      </c>
      <c r="G97" s="162">
        <f t="shared" si="7"/>
        <v>34.01751300656062</v>
      </c>
    </row>
    <row r="98" spans="1:7" s="23" customFormat="1" ht="11.45" customHeight="1" x14ac:dyDescent="0.25">
      <c r="A98" s="50" t="s">
        <v>2</v>
      </c>
      <c r="B98" s="50"/>
      <c r="C98" s="167">
        <f>IF(G$3=2020,SUM('Energy Billed (kWh) by Bands'!C97:D97),IF(G$3=2021,SUM('Energy Billed (kWh) by Bands'!E97:P97), IF(G$3=2022,SUM('Energy Billed (kWh) by Bands'!Q97:AB97))))</f>
        <v>262160804.45511982</v>
      </c>
      <c r="D98" s="167">
        <f>IF(G$3=2020,SUM('Billing (Naira) by Band'!C97:D97),IF(G$3=2021,SUM('Billing (Naira) by Band'!E97:P97),IF(G$3=2022,SUM('Billing (Naira) by Band'!Q97:AB97))))</f>
        <v>15953214507.839573</v>
      </c>
      <c r="E98" s="167">
        <f>IF(G$3=2020,SUM('Collection (Naira) by Bands'!C97:D97),IF(G$3=2021,SUM('Collection (Naira) by Bands'!E97:P97),IF(G$3=2022,SUM('Collection (Naira) by Bands'!Q97:AB97))))</f>
        <v>11398119396.691813</v>
      </c>
      <c r="F98" s="168">
        <f t="shared" si="6"/>
        <v>60.852782859730112</v>
      </c>
      <c r="G98" s="168">
        <f t="shared" si="7"/>
        <v>43.477587812495038</v>
      </c>
    </row>
    <row r="99" spans="1:7" ht="11.45" customHeight="1" x14ac:dyDescent="0.25">
      <c r="A99" s="49" t="s">
        <v>12</v>
      </c>
      <c r="B99" s="49" t="s">
        <v>27</v>
      </c>
      <c r="C99" s="90">
        <f>IF(G$3=2020,SUM('Energy Billed (kWh) by Bands'!C98:D98),IF(G$3=2021,SUM('Energy Billed (kWh) by Bands'!E98:P98), IF(G$3=2022,SUM('Energy Billed (kWh) by Bands'!Q98:AB98))))</f>
        <v>441632615.29542714</v>
      </c>
      <c r="D99" s="90">
        <f>IF(G$3=2020,SUM('Billing (Naira) by Band'!C98:D98),IF(G$3=2021,SUM('Billing (Naira) by Band'!E98:P98),IF(G$3=2022,SUM('Billing (Naira) by Band'!Q98:AB98))))</f>
        <v>25017493980.055458</v>
      </c>
      <c r="E99" s="90">
        <f>IF(G$3=2020,SUM('Collection (Naira) by Bands'!C98:D98),IF(G$3=2021,SUM('Collection (Naira) by Bands'!E98:P98),IF(G$3=2022,SUM('Collection (Naira) by Bands'!Q98:AB98))))</f>
        <v>15615891494.702557</v>
      </c>
      <c r="F99" s="162">
        <f t="shared" si="6"/>
        <v>56.647749993102693</v>
      </c>
      <c r="G99" s="162">
        <f t="shared" si="7"/>
        <v>35.359461583824398</v>
      </c>
    </row>
    <row r="100" spans="1:7" ht="11.45" customHeight="1" x14ac:dyDescent="0.25">
      <c r="A100" s="49" t="s">
        <v>13</v>
      </c>
      <c r="B100" s="49" t="s">
        <v>28</v>
      </c>
      <c r="C100" s="90">
        <f>IF(G$3=2020,SUM('Energy Billed (kWh) by Bands'!C99:D99),IF(G$3=2021,SUM('Energy Billed (kWh) by Bands'!E99:P99), IF(G$3=2022,SUM('Energy Billed (kWh) by Bands'!Q99:AB99))))</f>
        <v>48141341.33144854</v>
      </c>
      <c r="D100" s="90">
        <f>IF(G$3=2020,SUM('Billing (Naira) by Band'!C99:D99),IF(G$3=2021,SUM('Billing (Naira) by Band'!E99:P99),IF(G$3=2022,SUM('Billing (Naira) by Band'!Q99:AB99))))</f>
        <v>2550022603.2454338</v>
      </c>
      <c r="E100" s="90">
        <f>IF(G$3=2020,SUM('Collection (Naira) by Bands'!C99:D99),IF(G$3=2021,SUM('Collection (Naira) by Bands'!E99:P99),IF(G$3=2022,SUM('Collection (Naira) by Bands'!Q99:AB99))))</f>
        <v>2359178575.5799999</v>
      </c>
      <c r="F100" s="162">
        <f t="shared" si="6"/>
        <v>52.969496335566795</v>
      </c>
      <c r="G100" s="162">
        <f t="shared" si="7"/>
        <v>49.005252249564059</v>
      </c>
    </row>
    <row r="101" spans="1:7" ht="11.45" customHeight="1" x14ac:dyDescent="0.25">
      <c r="A101" s="49" t="s">
        <v>14</v>
      </c>
      <c r="B101" s="49" t="s">
        <v>29</v>
      </c>
      <c r="C101" s="90">
        <f>IF(G$3=2020,SUM('Energy Billed (kWh) by Bands'!C100:D100),IF(G$3=2021,SUM('Energy Billed (kWh) by Bands'!E100:P100), IF(G$3=2022,SUM('Energy Billed (kWh) by Bands'!Q100:AB100))))</f>
        <v>7341928.9491111115</v>
      </c>
      <c r="D101" s="90">
        <f>IF(G$3=2020,SUM('Billing (Naira) by Band'!C100:D100),IF(G$3=2021,SUM('Billing (Naira) by Band'!E100:P100),IF(G$3=2022,SUM('Billing (Naira) by Band'!Q100:AB100))))</f>
        <v>391123141.0468353</v>
      </c>
      <c r="E101" s="90">
        <f>IF(G$3=2020,SUM('Collection (Naira) by Bands'!C100:D100),IF(G$3=2021,SUM('Collection (Naira) by Bands'!E100:P100),IF(G$3=2022,SUM('Collection (Naira) by Bands'!Q100:AB100))))</f>
        <v>280095976.07999998</v>
      </c>
      <c r="F101" s="162">
        <f t="shared" si="6"/>
        <v>53.272531477465286</v>
      </c>
      <c r="G101" s="162">
        <f t="shared" si="7"/>
        <v>38.150188870175768</v>
      </c>
    </row>
    <row r="102" spans="1:7" s="23" customFormat="1" ht="11.45" customHeight="1" x14ac:dyDescent="0.25">
      <c r="A102" s="50" t="s">
        <v>2</v>
      </c>
      <c r="B102" s="50"/>
      <c r="C102" s="167">
        <f>IF(G$3=2020,SUM('Energy Billed (kWh) by Bands'!C101:D101),IF(G$3=2021,SUM('Energy Billed (kWh) by Bands'!E101:P101), IF(G$3=2022,SUM('Energy Billed (kWh) by Bands'!Q101:AB101))))</f>
        <v>497115885.5759868</v>
      </c>
      <c r="D102" s="167">
        <f>IF(G$3=2020,SUM('Billing (Naira) by Band'!C101:D101),IF(G$3=2021,SUM('Billing (Naira) by Band'!E101:P101),IF(G$3=2022,SUM('Billing (Naira) by Band'!Q101:AB101))))</f>
        <v>27958639724.347729</v>
      </c>
      <c r="E102" s="167">
        <f>IF(G$3=2020,SUM('Collection (Naira) by Bands'!C101:D101),IF(G$3=2021,SUM('Collection (Naira) by Bands'!E101:P101),IF(G$3=2022,SUM('Collection (Naira) by Bands'!Q101:AB101))))</f>
        <v>18255166046.362556</v>
      </c>
      <c r="F102" s="168">
        <f t="shared" si="6"/>
        <v>56.241694412869656</v>
      </c>
      <c r="G102" s="168">
        <f t="shared" si="7"/>
        <v>36.722153880097956</v>
      </c>
    </row>
    <row r="103" spans="1:7" ht="11.45" customHeight="1" x14ac:dyDescent="0.25">
      <c r="A103" s="49" t="s">
        <v>15</v>
      </c>
      <c r="B103" s="49" t="s">
        <v>30</v>
      </c>
      <c r="C103" s="90">
        <f>IF(G$3=2020,SUM('Energy Billed (kWh) by Bands'!C102:D102),IF(G$3=2021,SUM('Energy Billed (kWh) by Bands'!E102:P102), IF(G$3=2022,SUM('Energy Billed (kWh) by Bands'!Q102:AB102))))</f>
        <v>235371269.58634084</v>
      </c>
      <c r="D103" s="90">
        <f>IF(G$3=2020,SUM('Billing (Naira) by Band'!C102:D102),IF(G$3=2021,SUM('Billing (Naira) by Band'!E102:P102),IF(G$3=2022,SUM('Billing (Naira) by Band'!Q102:AB102))))</f>
        <v>9097481396.3828831</v>
      </c>
      <c r="E103" s="90">
        <f>IF(G$3=2020,SUM('Collection (Naira) by Bands'!C102:D102),IF(G$3=2021,SUM('Collection (Naira) by Bands'!E102:P102),IF(G$3=2022,SUM('Collection (Naira) by Bands'!Q102:AB102))))</f>
        <v>5092996801.4720592</v>
      </c>
      <c r="F103" s="162">
        <f t="shared" si="6"/>
        <v>38.65162223227788</v>
      </c>
      <c r="G103" s="162">
        <f t="shared" si="7"/>
        <v>21.638141351843302</v>
      </c>
    </row>
    <row r="104" spans="1:7" ht="11.45" customHeight="1" x14ac:dyDescent="0.25">
      <c r="A104" s="49" t="s">
        <v>16</v>
      </c>
      <c r="B104" s="49" t="s">
        <v>31</v>
      </c>
      <c r="C104" s="90">
        <f>IF(G$3=2020,SUM('Energy Billed (kWh) by Bands'!C103:D103),IF(G$3=2021,SUM('Energy Billed (kWh) by Bands'!E103:P103), IF(G$3=2022,SUM('Energy Billed (kWh) by Bands'!Q103:AB103))))</f>
        <v>10443269.957625233</v>
      </c>
      <c r="D104" s="90">
        <f>IF(G$3=2020,SUM('Billing (Naira) by Band'!C103:D103),IF(G$3=2021,SUM('Billing (Naira) by Band'!E103:P103),IF(G$3=2022,SUM('Billing (Naira) by Band'!Q103:AB103))))</f>
        <v>530955166.03361017</v>
      </c>
      <c r="E104" s="90">
        <f>IF(G$3=2020,SUM('Collection (Naira) by Bands'!C103:D103),IF(G$3=2021,SUM('Collection (Naira) by Bands'!E103:P103),IF(G$3=2022,SUM('Collection (Naira) by Bands'!Q103:AB103))))</f>
        <v>450920874.60000002</v>
      </c>
      <c r="F104" s="162">
        <f t="shared" si="6"/>
        <v>50.841850128170748</v>
      </c>
      <c r="G104" s="162">
        <f t="shared" si="7"/>
        <v>43.178130645828681</v>
      </c>
    </row>
    <row r="105" spans="1:7" ht="11.45" customHeight="1" x14ac:dyDescent="0.25">
      <c r="A105" s="49" t="s">
        <v>17</v>
      </c>
      <c r="B105" s="49" t="s">
        <v>32</v>
      </c>
      <c r="C105" s="90">
        <f>IF(G$3=2020,SUM('Energy Billed (kWh) by Bands'!C104:D104),IF(G$3=2021,SUM('Energy Billed (kWh) by Bands'!E104:P104), IF(G$3=2022,SUM('Energy Billed (kWh) by Bands'!Q104:AB104))))</f>
        <v>1538229.6484444444</v>
      </c>
      <c r="D105" s="90">
        <f>IF(G$3=2020,SUM('Billing (Naira) by Band'!C104:D104),IF(G$3=2021,SUM('Billing (Naira) by Band'!E104:P104),IF(G$3=2022,SUM('Billing (Naira) by Band'!Q104:AB104))))</f>
        <v>78176644.448333338</v>
      </c>
      <c r="E105" s="90">
        <f>IF(G$3=2020,SUM('Collection (Naira) by Bands'!C104:D104),IF(G$3=2021,SUM('Collection (Naira) by Bands'!E104:P104),IF(G$3=2022,SUM('Collection (Naira) by Bands'!Q104:AB104))))</f>
        <v>77427604.25</v>
      </c>
      <c r="F105" s="162">
        <f t="shared" si="6"/>
        <v>50.822479288050737</v>
      </c>
      <c r="G105" s="162">
        <f t="shared" si="7"/>
        <v>50.335529761957012</v>
      </c>
    </row>
    <row r="106" spans="1:7" s="23" customFormat="1" ht="11.45" customHeight="1" x14ac:dyDescent="0.25">
      <c r="A106" s="50" t="s">
        <v>2</v>
      </c>
      <c r="B106" s="50"/>
      <c r="C106" s="167">
        <f>IF(G$3=2020,SUM('Energy Billed (kWh) by Bands'!C105:D105),IF(G$3=2021,SUM('Energy Billed (kWh) by Bands'!E105:P105), IF(G$3=2022,SUM('Energy Billed (kWh) by Bands'!Q105:AB105))))</f>
        <v>247352769.19241053</v>
      </c>
      <c r="D106" s="167">
        <f>IF(G$3=2020,SUM('Billing (Naira) by Band'!C105:D105),IF(G$3=2021,SUM('Billing (Naira) by Band'!E105:P105),IF(G$3=2022,SUM('Billing (Naira) by Band'!Q105:AB105))))</f>
        <v>9706613206.8648262</v>
      </c>
      <c r="E106" s="167">
        <f>IF(G$3=2020,SUM('Collection (Naira) by Bands'!C105:D105),IF(G$3=2021,SUM('Collection (Naira) by Bands'!E105:P105),IF(G$3=2022,SUM('Collection (Naira) by Bands'!Q105:AB105))))</f>
        <v>5621345280.3220596</v>
      </c>
      <c r="F106" s="168">
        <f t="shared" si="6"/>
        <v>39.241983174703236</v>
      </c>
      <c r="G106" s="168">
        <f t="shared" si="7"/>
        <v>22.726025258077193</v>
      </c>
    </row>
    <row r="107" spans="1:7" ht="11.45" customHeight="1" x14ac:dyDescent="0.25">
      <c r="A107" s="49" t="s">
        <v>18</v>
      </c>
      <c r="B107" s="49" t="s">
        <v>33</v>
      </c>
      <c r="C107" s="90">
        <f>IF(G$3=2020,SUM('Energy Billed (kWh) by Bands'!C106:D106),IF(G$3=2021,SUM('Energy Billed (kWh) by Bands'!E106:P106), IF(G$3=2022,SUM('Energy Billed (kWh) by Bands'!Q106:AB106))))</f>
        <v>88327672.042240053</v>
      </c>
      <c r="D107" s="90">
        <f>IF(G$3=2020,SUM('Billing (Naira) by Band'!C106:D106),IF(G$3=2021,SUM('Billing (Naira) by Band'!E106:P106),IF(G$3=2022,SUM('Billing (Naira) by Band'!Q106:AB106))))</f>
        <v>3350426239.0115113</v>
      </c>
      <c r="E107" s="90">
        <f>IF(G$3=2020,SUM('Collection (Naira) by Bands'!C106:D106),IF(G$3=2021,SUM('Collection (Naira) by Bands'!E106:P106),IF(G$3=2022,SUM('Collection (Naira) by Bands'!Q106:AB106))))</f>
        <v>1557517410.6146386</v>
      </c>
      <c r="F107" s="162">
        <f t="shared" si="6"/>
        <v>37.93178470060063</v>
      </c>
      <c r="G107" s="162">
        <f t="shared" si="7"/>
        <v>17.633402699323977</v>
      </c>
    </row>
    <row r="108" spans="1:7" ht="11.45" customHeight="1" x14ac:dyDescent="0.25">
      <c r="A108" s="49" t="s">
        <v>19</v>
      </c>
      <c r="B108" s="49" t="s">
        <v>34</v>
      </c>
      <c r="C108" s="90">
        <f>IF(G$3=2020,SUM('Energy Billed (kWh) by Bands'!C107:D107),IF(G$3=2021,SUM('Energy Billed (kWh) by Bands'!E107:P107), IF(G$3=2022,SUM('Energy Billed (kWh) by Bands'!Q107:AB107))))</f>
        <v>2857086.1454042229</v>
      </c>
      <c r="D108" s="90">
        <f>IF(G$3=2020,SUM('Billing (Naira) by Band'!C107:D107),IF(G$3=2021,SUM('Billing (Naira) by Band'!E107:P107),IF(G$3=2022,SUM('Billing (Naira) by Band'!Q107:AB107))))</f>
        <v>144824929.76564419</v>
      </c>
      <c r="E108" s="90">
        <f>IF(G$3=2020,SUM('Collection (Naira) by Bands'!C107:D107),IF(G$3=2021,SUM('Collection (Naira) by Bands'!E107:P107),IF(G$3=2022,SUM('Collection (Naira) by Bands'!Q107:AB107))))</f>
        <v>126588147.66</v>
      </c>
      <c r="F108" s="162">
        <f t="shared" si="6"/>
        <v>50.689731563958233</v>
      </c>
      <c r="G108" s="162">
        <f t="shared" si="7"/>
        <v>44.306731130114457</v>
      </c>
    </row>
    <row r="109" spans="1:7" ht="11.45" customHeight="1" x14ac:dyDescent="0.25">
      <c r="A109" s="49" t="s">
        <v>20</v>
      </c>
      <c r="B109" s="49" t="s">
        <v>35</v>
      </c>
      <c r="C109" s="90">
        <f>IF(G$3=2020,SUM('Energy Billed (kWh) by Bands'!C108:D108),IF(G$3=2021,SUM('Energy Billed (kWh) by Bands'!E108:P108), IF(G$3=2022,SUM('Energy Billed (kWh) by Bands'!Q108:AB108))))</f>
        <v>455266.98155555554</v>
      </c>
      <c r="D109" s="90">
        <f>IF(G$3=2020,SUM('Billing (Naira) by Band'!C108:D108),IF(G$3=2021,SUM('Billing (Naira) by Band'!E108:P108),IF(G$3=2022,SUM('Billing (Naira) by Band'!Q108:AB108))))</f>
        <v>18259695.419152778</v>
      </c>
      <c r="E109" s="90">
        <f>IF(G$3=2020,SUM('Collection (Naira) by Bands'!C108:D108),IF(G$3=2021,SUM('Collection (Naira) by Bands'!E108:P108),IF(G$3=2022,SUM('Collection (Naira) by Bands'!Q108:AB108))))</f>
        <v>18601713</v>
      </c>
      <c r="F109" s="162">
        <f t="shared" si="6"/>
        <v>40.107664642762096</v>
      </c>
      <c r="G109" s="162">
        <f t="shared" si="7"/>
        <v>40.858910822923498</v>
      </c>
    </row>
    <row r="110" spans="1:7" s="23" customFormat="1" ht="11.45" customHeight="1" x14ac:dyDescent="0.25">
      <c r="A110" s="50" t="s">
        <v>2</v>
      </c>
      <c r="B110" s="50"/>
      <c r="C110" s="167">
        <f>IF(G$3=2020,SUM('Energy Billed (kWh) by Bands'!C109:D109),IF(G$3=2021,SUM('Energy Billed (kWh) by Bands'!E109:P109), IF(G$3=2022,SUM('Energy Billed (kWh) by Bands'!Q109:AB109))))</f>
        <v>91640025.169199839</v>
      </c>
      <c r="D110" s="167">
        <f>IF(G$3=2020,SUM('Billing (Naira) by Band'!C109:D109),IF(G$3=2021,SUM('Billing (Naira) by Band'!E109:P109),IF(G$3=2022,SUM('Billing (Naira) by Band'!Q109:AB109))))</f>
        <v>3513510864.1963086</v>
      </c>
      <c r="E110" s="167">
        <f>IF(G$3=2020,SUM('Collection (Naira) by Bands'!C109:D109),IF(G$3=2021,SUM('Collection (Naira) by Bands'!E109:P109),IF(G$3=2022,SUM('Collection (Naira) by Bands'!Q109:AB109))))</f>
        <v>1702707271.2746387</v>
      </c>
      <c r="F110" s="168">
        <f t="shared" si="6"/>
        <v>38.340352457445611</v>
      </c>
      <c r="G110" s="168">
        <f t="shared" si="7"/>
        <v>18.580388516162451</v>
      </c>
    </row>
    <row r="111" spans="1:7" s="23" customFormat="1" ht="11.45" customHeight="1" x14ac:dyDescent="0.25">
      <c r="A111" s="50" t="s">
        <v>4</v>
      </c>
      <c r="B111" s="50"/>
      <c r="C111" s="167">
        <f>IF(G$3=2020,SUM('Energy Billed (kWh) by Bands'!C110:D110),IF(G$3=2021,SUM('Energy Billed (kWh) by Bands'!E110:P110), IF(G$3=2022,SUM('Energy Billed (kWh) by Bands'!Q110:AB110))))</f>
        <v>1402298774.2538462</v>
      </c>
      <c r="D111" s="167">
        <f>IF(G$3=2020,SUM('Billing (Naira) by Band'!C110:D110),IF(G$3=2021,SUM('Billing (Naira) by Band'!E110:P110),IF(G$3=2022,SUM('Billing (Naira) by Band'!Q110:AB110))))</f>
        <v>75533913590.506485</v>
      </c>
      <c r="E111" s="167">
        <f>IF(G$3=2020,SUM('Collection (Naira) by Bands'!C110:D110),IF(G$3=2021,SUM('Collection (Naira) by Bands'!E110:P110),IF(G$3=2022,SUM('Collection (Naira) by Bands'!Q110:AB110))))</f>
        <v>52002118171.004013</v>
      </c>
      <c r="F111" s="168">
        <f t="shared" si="6"/>
        <v>53.864351147777036</v>
      </c>
      <c r="G111" s="168">
        <f t="shared" si="7"/>
        <v>37.083479730397677</v>
      </c>
    </row>
    <row r="112" spans="1:7" x14ac:dyDescent="0.25">
      <c r="C112" s="163"/>
      <c r="D112" s="163"/>
      <c r="E112" s="163"/>
      <c r="F112" s="163"/>
      <c r="G112" s="171"/>
    </row>
    <row r="113" spans="1:7" x14ac:dyDescent="0.25">
      <c r="C113" s="164"/>
      <c r="D113" s="164"/>
      <c r="E113" s="164"/>
      <c r="F113" s="164"/>
      <c r="G113" s="172"/>
    </row>
    <row r="114" spans="1:7" ht="11.45" customHeight="1" x14ac:dyDescent="0.25">
      <c r="A114" s="222" t="s">
        <v>93</v>
      </c>
      <c r="B114" s="222"/>
      <c r="C114" s="72" t="s">
        <v>94</v>
      </c>
      <c r="D114" s="72" t="s">
        <v>94</v>
      </c>
      <c r="E114" s="72" t="s">
        <v>94</v>
      </c>
      <c r="F114" s="72" t="s">
        <v>94</v>
      </c>
      <c r="G114" s="72" t="s">
        <v>94</v>
      </c>
    </row>
    <row r="115" spans="1:7" ht="11.25" customHeight="1" x14ac:dyDescent="0.25">
      <c r="A115" s="99" t="s">
        <v>37</v>
      </c>
      <c r="B115" s="99" t="s">
        <v>36</v>
      </c>
      <c r="C115" s="161">
        <f>G3</f>
        <v>2022</v>
      </c>
      <c r="D115" s="161">
        <f>G3</f>
        <v>2022</v>
      </c>
      <c r="E115" s="161">
        <f>G3</f>
        <v>2022</v>
      </c>
      <c r="F115" s="161">
        <f>G3</f>
        <v>2022</v>
      </c>
      <c r="G115" s="161">
        <f>G3</f>
        <v>2022</v>
      </c>
    </row>
    <row r="116" spans="1:7" ht="11.45" customHeight="1" x14ac:dyDescent="0.25">
      <c r="A116" s="49" t="s">
        <v>3</v>
      </c>
      <c r="B116" s="49" t="s">
        <v>3</v>
      </c>
      <c r="C116" s="90">
        <f>IF(G$3=2020,SUM('Energy Billed (kWh) by Bands'!C115:D115),IF(G$3=2021,SUM('Energy Billed (kWh) by Bands'!E115:P115), IF(G$3=2022,SUM('Energy Billed (kWh) by Bands'!Q115:AB115))))</f>
        <v>8552377.0894017685</v>
      </c>
      <c r="D116" s="90">
        <f>IF(G$3=2020,SUM('Billing (Naira) by Band'!C115:D115),IF(G$3=2021,SUM('Billing (Naira) by Band'!E115:P115),IF(G$3=2022,SUM('Billing (Naira) by Band'!Q115:AB115))))</f>
        <v>289974390.48003155</v>
      </c>
      <c r="E116" s="90">
        <f>IF(G$3=2020,SUM('Collection (Naira) by Bands'!C115:D115),IF(G$3=2021,SUM('Collection (Naira) by Bands'!E115:P115),IF(G$3=2022,SUM('Collection (Naira) by Bands'!Q115:AB115))))</f>
        <v>78786904.688092157</v>
      </c>
      <c r="F116" s="162">
        <f>IFERROR(D116/C116,0)</f>
        <v>33.90570685188473</v>
      </c>
      <c r="G116" s="162">
        <f>IFERROR(E116/C116,0)</f>
        <v>9.212281435266231</v>
      </c>
    </row>
    <row r="117" spans="1:7" s="23" customFormat="1" ht="11.45" customHeight="1" x14ac:dyDescent="0.25">
      <c r="A117" s="50" t="s">
        <v>2</v>
      </c>
      <c r="B117" s="50"/>
      <c r="C117" s="167">
        <f>IF(G$3=2020,SUM('Energy Billed (kWh) by Bands'!C116:D116),IF(G$3=2021,SUM('Energy Billed (kWh) by Bands'!E116:P116), IF(G$3=2022,SUM('Energy Billed (kWh) by Bands'!Q116:AB116))))</f>
        <v>8552377.0894017685</v>
      </c>
      <c r="D117" s="167">
        <f>IF(G$3=2020,SUM('Billing (Naira) by Band'!C116:D116),IF(G$3=2021,SUM('Billing (Naira) by Band'!E116:P116),IF(G$3=2022,SUM('Billing (Naira) by Band'!Q116:AB116))))</f>
        <v>289974390.48003155</v>
      </c>
      <c r="E117" s="167">
        <f>IF(G$3=2020,SUM('Collection (Naira) by Bands'!C116:D116),IF(G$3=2021,SUM('Collection (Naira) by Bands'!E116:P116),IF(G$3=2022,SUM('Collection (Naira) by Bands'!Q116:AB116))))</f>
        <v>78786904.688092157</v>
      </c>
      <c r="F117" s="168">
        <f t="shared" ref="F117:F138" si="8">IFERROR(D117/C117,0)</f>
        <v>33.90570685188473</v>
      </c>
      <c r="G117" s="168">
        <f t="shared" ref="G117:G138" si="9">IFERROR(E117/C117,0)</f>
        <v>9.212281435266231</v>
      </c>
    </row>
    <row r="118" spans="1:7" ht="11.45" customHeight="1" x14ac:dyDescent="0.25">
      <c r="A118" s="49" t="s">
        <v>6</v>
      </c>
      <c r="B118" s="49" t="s">
        <v>21</v>
      </c>
      <c r="C118" s="90">
        <f>IF(G$3=2020,SUM('Energy Billed (kWh) by Bands'!C117:D117),IF(G$3=2021,SUM('Energy Billed (kWh) by Bands'!E117:P117), IF(G$3=2022,SUM('Energy Billed (kWh) by Bands'!Q117:AB117))))</f>
        <v>131468051.36069812</v>
      </c>
      <c r="D118" s="90">
        <f>IF(G$3=2020,SUM('Billing (Naira) by Band'!C117:D117),IF(G$3=2021,SUM('Billing (Naira) by Band'!E117:P117),IF(G$3=2022,SUM('Billing (Naira) by Band'!Q117:AB117))))</f>
        <v>8997430833.5310287</v>
      </c>
      <c r="E118" s="90">
        <f>IF(G$3=2020,SUM('Collection (Naira) by Bands'!C117:D117),IF(G$3=2021,SUM('Collection (Naira) by Bands'!E117:P117),IF(G$3=2022,SUM('Collection (Naira) by Bands'!Q117:AB117))))</f>
        <v>4900924598.5336962</v>
      </c>
      <c r="F118" s="162">
        <f t="shared" si="8"/>
        <v>68.438154672617117</v>
      </c>
      <c r="G118" s="162">
        <f t="shared" si="9"/>
        <v>37.278445582854431</v>
      </c>
    </row>
    <row r="119" spans="1:7" ht="11.45" customHeight="1" x14ac:dyDescent="0.25">
      <c r="A119" s="49" t="s">
        <v>7</v>
      </c>
      <c r="B119" s="49" t="s">
        <v>22</v>
      </c>
      <c r="C119" s="90">
        <f>IF(G$3=2020,SUM('Energy Billed (kWh) by Bands'!C118:D118),IF(G$3=2021,SUM('Energy Billed (kWh) by Bands'!E118:P118), IF(G$3=2022,SUM('Energy Billed (kWh) by Bands'!Q118:AB118))))</f>
        <v>104907615.63138349</v>
      </c>
      <c r="D119" s="90">
        <f>IF(G$3=2020,SUM('Billing (Naira) by Band'!C118:D118),IF(G$3=2021,SUM('Billing (Naira) by Band'!E118:P118),IF(G$3=2022,SUM('Billing (Naira) by Band'!Q118:AB118))))</f>
        <v>7245691538.3720045</v>
      </c>
      <c r="E119" s="90">
        <f>IF(G$3=2020,SUM('Collection (Naira) by Bands'!C118:D118),IF(G$3=2021,SUM('Collection (Naira) by Bands'!E118:P118),IF(G$3=2022,SUM('Collection (Naira) by Bands'!Q118:AB118))))</f>
        <v>6733344183.4769812</v>
      </c>
      <c r="F119" s="162">
        <f t="shared" si="8"/>
        <v>69.067355070115894</v>
      </c>
      <c r="G119" s="162">
        <f t="shared" si="9"/>
        <v>64.183559438964863</v>
      </c>
    </row>
    <row r="120" spans="1:7" ht="11.45" customHeight="1" x14ac:dyDescent="0.25">
      <c r="A120" s="49" t="s">
        <v>8</v>
      </c>
      <c r="B120" s="49" t="s">
        <v>23</v>
      </c>
      <c r="C120" s="90">
        <f>IF(G$3=2020,SUM('Energy Billed (kWh) by Bands'!C119:D119),IF(G$3=2021,SUM('Energy Billed (kWh) by Bands'!E119:P119), IF(G$3=2022,SUM('Energy Billed (kWh) by Bands'!Q119:AB119))))</f>
        <v>361443177.54858863</v>
      </c>
      <c r="D120" s="90">
        <f>IF(G$3=2020,SUM('Billing (Naira) by Band'!C119:D119),IF(G$3=2021,SUM('Billing (Naira) by Band'!E119:P119),IF(G$3=2022,SUM('Billing (Naira) by Band'!Q119:AB119))))</f>
        <v>24321416726.295055</v>
      </c>
      <c r="E120" s="90">
        <f>IF(G$3=2020,SUM('Collection (Naira) by Bands'!C119:D119),IF(G$3=2021,SUM('Collection (Naira) by Bands'!E119:P119),IF(G$3=2022,SUM('Collection (Naira) by Bands'!Q119:AB119))))</f>
        <v>22348221503.585247</v>
      </c>
      <c r="F120" s="162">
        <f t="shared" si="8"/>
        <v>67.289738019817904</v>
      </c>
      <c r="G120" s="162">
        <f t="shared" si="9"/>
        <v>61.830525216044471</v>
      </c>
    </row>
    <row r="121" spans="1:7" s="23" customFormat="1" ht="11.45" customHeight="1" x14ac:dyDescent="0.25">
      <c r="A121" s="50" t="s">
        <v>2</v>
      </c>
      <c r="B121" s="50"/>
      <c r="C121" s="167">
        <f>IF(G$3=2020,SUM('Energy Billed (kWh) by Bands'!C120:D120),IF(G$3=2021,SUM('Energy Billed (kWh) by Bands'!E120:P120), IF(G$3=2022,SUM('Energy Billed (kWh) by Bands'!Q120:AB120))))</f>
        <v>597818844.54067016</v>
      </c>
      <c r="D121" s="167">
        <f>IF(G$3=2020,SUM('Billing (Naira) by Band'!C120:D120),IF(G$3=2021,SUM('Billing (Naira) by Band'!E120:P120),IF(G$3=2022,SUM('Billing (Naira) by Band'!Q120:AB120))))</f>
        <v>40564539098.198097</v>
      </c>
      <c r="E121" s="167">
        <f>IF(G$3=2020,SUM('Collection (Naira) by Bands'!C120:D120),IF(G$3=2021,SUM('Collection (Naira) by Bands'!E120:P120),IF(G$3=2022,SUM('Collection (Naira) by Bands'!Q120:AB120))))</f>
        <v>33982490285.595928</v>
      </c>
      <c r="F121" s="168">
        <f t="shared" si="8"/>
        <v>67.854232881142394</v>
      </c>
      <c r="G121" s="168">
        <f t="shared" si="9"/>
        <v>56.844126938999608</v>
      </c>
    </row>
    <row r="122" spans="1:7" ht="11.45" customHeight="1" x14ac:dyDescent="0.25">
      <c r="A122" s="49" t="s">
        <v>9</v>
      </c>
      <c r="B122" s="49" t="s">
        <v>24</v>
      </c>
      <c r="C122" s="90">
        <f>IF(G$3=2020,SUM('Energy Billed (kWh) by Bands'!C121:D121),IF(G$3=2021,SUM('Energy Billed (kWh) by Bands'!E121:P121), IF(G$3=2022,SUM('Energy Billed (kWh) by Bands'!Q121:AB121))))</f>
        <v>217749960.27604496</v>
      </c>
      <c r="D122" s="90">
        <f>IF(G$3=2020,SUM('Billing (Naira) by Band'!C121:D121),IF(G$3=2021,SUM('Billing (Naira) by Band'!E121:P121),IF(G$3=2022,SUM('Billing (Naira) by Band'!Q121:AB121))))</f>
        <v>14147154764.567245</v>
      </c>
      <c r="E122" s="90">
        <f>IF(G$3=2020,SUM('Collection (Naira) by Bands'!C121:D121),IF(G$3=2021,SUM('Collection (Naira) by Bands'!E121:P121),IF(G$3=2022,SUM('Collection (Naira) by Bands'!Q121:AB121))))</f>
        <v>7520302189.5928955</v>
      </c>
      <c r="F122" s="162">
        <f t="shared" si="8"/>
        <v>64.969723744760643</v>
      </c>
      <c r="G122" s="162">
        <f t="shared" si="9"/>
        <v>34.536411304320296</v>
      </c>
    </row>
    <row r="123" spans="1:7" ht="11.45" customHeight="1" x14ac:dyDescent="0.25">
      <c r="A123" s="49" t="s">
        <v>10</v>
      </c>
      <c r="B123" s="49" t="s">
        <v>25</v>
      </c>
      <c r="C123" s="90">
        <f>IF(G$3=2020,SUM('Energy Billed (kWh) by Bands'!C122:D122),IF(G$3=2021,SUM('Energy Billed (kWh) by Bands'!E122:P122), IF(G$3=2022,SUM('Energy Billed (kWh) by Bands'!Q122:AB122))))</f>
        <v>44038719.091263518</v>
      </c>
      <c r="D123" s="90">
        <f>IF(G$3=2020,SUM('Billing (Naira) by Band'!C122:D122),IF(G$3=2021,SUM('Billing (Naira) by Band'!E122:P122),IF(G$3=2022,SUM('Billing (Naira) by Band'!Q122:AB122))))</f>
        <v>2829041226.555295</v>
      </c>
      <c r="E123" s="90">
        <f>IF(G$3=2020,SUM('Collection (Naira) by Bands'!C122:D122),IF(G$3=2021,SUM('Collection (Naira) by Bands'!E122:P122),IF(G$3=2022,SUM('Collection (Naira) by Bands'!Q122:AB122))))</f>
        <v>2719519223.982954</v>
      </c>
      <c r="F123" s="162">
        <f t="shared" si="8"/>
        <v>64.23986176102305</v>
      </c>
      <c r="G123" s="162">
        <f t="shared" si="9"/>
        <v>61.752913801765345</v>
      </c>
    </row>
    <row r="124" spans="1:7" ht="11.45" customHeight="1" x14ac:dyDescent="0.25">
      <c r="A124" s="49" t="s">
        <v>11</v>
      </c>
      <c r="B124" s="49" t="s">
        <v>26</v>
      </c>
      <c r="C124" s="90">
        <f>IF(G$3=2020,SUM('Energy Billed (kWh) by Bands'!C123:D123),IF(G$3=2021,SUM('Energy Billed (kWh) by Bands'!E123:P123), IF(G$3=2022,SUM('Energy Billed (kWh) by Bands'!Q123:AB123))))</f>
        <v>24603592.865789048</v>
      </c>
      <c r="D124" s="90">
        <f>IF(G$3=2020,SUM('Billing (Naira) by Band'!C123:D123),IF(G$3=2021,SUM('Billing (Naira) by Band'!E123:P123),IF(G$3=2022,SUM('Billing (Naira) by Band'!Q123:AB123))))</f>
        <v>1556868797.5943551</v>
      </c>
      <c r="E124" s="90">
        <f>IF(G$3=2020,SUM('Collection (Naira) by Bands'!C123:D123),IF(G$3=2021,SUM('Collection (Naira) by Bands'!E123:P123),IF(G$3=2022,SUM('Collection (Naira) by Bands'!Q123:AB123))))</f>
        <v>1487227200.9741616</v>
      </c>
      <c r="F124" s="162">
        <f t="shared" si="8"/>
        <v>63.278107636025766</v>
      </c>
      <c r="G124" s="162">
        <f t="shared" si="9"/>
        <v>60.447561829155866</v>
      </c>
    </row>
    <row r="125" spans="1:7" s="23" customFormat="1" ht="11.45" customHeight="1" x14ac:dyDescent="0.25">
      <c r="A125" s="50" t="s">
        <v>2</v>
      </c>
      <c r="B125" s="50"/>
      <c r="C125" s="167">
        <f>IF(G$3=2020,SUM('Energy Billed (kWh) by Bands'!C124:D124),IF(G$3=2021,SUM('Energy Billed (kWh) by Bands'!E124:P124), IF(G$3=2022,SUM('Energy Billed (kWh) by Bands'!Q124:AB124))))</f>
        <v>286392272.23309755</v>
      </c>
      <c r="D125" s="167">
        <f>IF(G$3=2020,SUM('Billing (Naira) by Band'!C124:D124),IF(G$3=2021,SUM('Billing (Naira) by Band'!E124:P124),IF(G$3=2022,SUM('Billing (Naira) by Band'!Q124:AB124))))</f>
        <v>18533064788.716896</v>
      </c>
      <c r="E125" s="167">
        <f>IF(G$3=2020,SUM('Collection (Naira) by Bands'!C124:D124),IF(G$3=2021,SUM('Collection (Naira) by Bands'!E124:P124),IF(G$3=2022,SUM('Collection (Naira) by Bands'!Q124:AB124))))</f>
        <v>11727048614.550013</v>
      </c>
      <c r="F125" s="168">
        <f t="shared" si="8"/>
        <v>64.712167839614921</v>
      </c>
      <c r="G125" s="168">
        <f t="shared" si="9"/>
        <v>40.947503656820913</v>
      </c>
    </row>
    <row r="126" spans="1:7" ht="11.45" customHeight="1" x14ac:dyDescent="0.25">
      <c r="A126" s="49" t="s">
        <v>12</v>
      </c>
      <c r="B126" s="49" t="s">
        <v>27</v>
      </c>
      <c r="C126" s="90">
        <f>IF(G$3=2020,SUM('Energy Billed (kWh) by Bands'!C125:D125),IF(G$3=2021,SUM('Energy Billed (kWh) by Bands'!E125:P125), IF(G$3=2022,SUM('Energy Billed (kWh) by Bands'!Q125:AB125))))</f>
        <v>265423015.53701815</v>
      </c>
      <c r="D126" s="90">
        <f>IF(G$3=2020,SUM('Billing (Naira) by Band'!C125:D125),IF(G$3=2021,SUM('Billing (Naira) by Band'!E125:P125),IF(G$3=2022,SUM('Billing (Naira) by Band'!Q125:AB125))))</f>
        <v>15604950445.87512</v>
      </c>
      <c r="E126" s="90">
        <f>IF(G$3=2020,SUM('Collection (Naira) by Bands'!C125:D125),IF(G$3=2021,SUM('Collection (Naira) by Bands'!E125:P125),IF(G$3=2022,SUM('Collection (Naira) by Bands'!Q125:AB125))))</f>
        <v>7047145038.0762281</v>
      </c>
      <c r="F126" s="162">
        <f t="shared" si="8"/>
        <v>58.792755459817016</v>
      </c>
      <c r="G126" s="162">
        <f t="shared" si="9"/>
        <v>26.55061778956156</v>
      </c>
    </row>
    <row r="127" spans="1:7" ht="11.45" customHeight="1" x14ac:dyDescent="0.25">
      <c r="A127" s="49" t="s">
        <v>13</v>
      </c>
      <c r="B127" s="49" t="s">
        <v>28</v>
      </c>
      <c r="C127" s="90">
        <f>IF(G$3=2020,SUM('Energy Billed (kWh) by Bands'!C126:D126),IF(G$3=2021,SUM('Energy Billed (kWh) by Bands'!E126:P126), IF(G$3=2022,SUM('Energy Billed (kWh) by Bands'!Q126:AB126))))</f>
        <v>19686696.479449004</v>
      </c>
      <c r="D127" s="90">
        <f>IF(G$3=2020,SUM('Billing (Naira) by Band'!C126:D126),IF(G$3=2021,SUM('Billing (Naira) by Band'!E126:P126),IF(G$3=2022,SUM('Billing (Naira) by Band'!Q126:AB126))))</f>
        <v>1131512215.3801131</v>
      </c>
      <c r="E127" s="90">
        <f>IF(G$3=2020,SUM('Collection (Naira) by Bands'!C126:D126),IF(G$3=2021,SUM('Collection (Naira) by Bands'!E126:P126),IF(G$3=2022,SUM('Collection (Naira) by Bands'!Q126:AB126))))</f>
        <v>963686816.76868534</v>
      </c>
      <c r="F127" s="162">
        <f t="shared" si="8"/>
        <v>57.475982146689866</v>
      </c>
      <c r="G127" s="162">
        <f t="shared" si="9"/>
        <v>48.951169525810521</v>
      </c>
    </row>
    <row r="128" spans="1:7" ht="11.45" customHeight="1" x14ac:dyDescent="0.25">
      <c r="A128" s="49" t="s">
        <v>14</v>
      </c>
      <c r="B128" s="49" t="s">
        <v>29</v>
      </c>
      <c r="C128" s="90">
        <f>IF(G$3=2020,SUM('Energy Billed (kWh) by Bands'!C127:D127),IF(G$3=2021,SUM('Energy Billed (kWh) by Bands'!E127:P127), IF(G$3=2022,SUM('Energy Billed (kWh) by Bands'!Q127:AB127))))</f>
        <v>7989302.2932294784</v>
      </c>
      <c r="D128" s="90">
        <f>IF(G$3=2020,SUM('Billing (Naira) by Band'!C127:D127),IF(G$3=2021,SUM('Billing (Naira) by Band'!E127:P127),IF(G$3=2022,SUM('Billing (Naira) by Band'!Q127:AB127))))</f>
        <v>454203844.0243504</v>
      </c>
      <c r="E128" s="90">
        <f>IF(G$3=2020,SUM('Collection (Naira) by Bands'!C127:D127),IF(G$3=2021,SUM('Collection (Naira) by Bands'!E127:P127),IF(G$3=2022,SUM('Collection (Naira) by Bands'!Q127:AB127))))</f>
        <v>448538006.10083824</v>
      </c>
      <c r="F128" s="162">
        <f t="shared" si="8"/>
        <v>56.851503091736149</v>
      </c>
      <c r="G128" s="162">
        <f t="shared" si="9"/>
        <v>56.142325028926628</v>
      </c>
    </row>
    <row r="129" spans="1:7" s="23" customFormat="1" ht="11.45" customHeight="1" x14ac:dyDescent="0.25">
      <c r="A129" s="50" t="s">
        <v>2</v>
      </c>
      <c r="B129" s="50"/>
      <c r="C129" s="167">
        <f>IF(G$3=2020,SUM('Energy Billed (kWh) by Bands'!C128:D128),IF(G$3=2021,SUM('Energy Billed (kWh) by Bands'!E128:P128), IF(G$3=2022,SUM('Energy Billed (kWh) by Bands'!Q128:AB128))))</f>
        <v>293099014.30969661</v>
      </c>
      <c r="D129" s="167">
        <f>IF(G$3=2020,SUM('Billing (Naira) by Band'!C128:D128),IF(G$3=2021,SUM('Billing (Naira) by Band'!E128:P128),IF(G$3=2022,SUM('Billing (Naira) by Band'!Q128:AB128))))</f>
        <v>17190666505.279587</v>
      </c>
      <c r="E129" s="167">
        <f>IF(G$3=2020,SUM('Collection (Naira) by Bands'!C128:D128),IF(G$3=2021,SUM('Collection (Naira) by Bands'!E128:P128),IF(G$3=2022,SUM('Collection (Naira) by Bands'!Q128:AB128))))</f>
        <v>8459369860.9457512</v>
      </c>
      <c r="F129" s="168">
        <f t="shared" si="8"/>
        <v>58.651396511062465</v>
      </c>
      <c r="G129" s="168">
        <f t="shared" si="9"/>
        <v>28.861816137011449</v>
      </c>
    </row>
    <row r="130" spans="1:7" ht="11.45" customHeight="1" x14ac:dyDescent="0.25">
      <c r="A130" s="49" t="s">
        <v>15</v>
      </c>
      <c r="B130" s="49" t="s">
        <v>30</v>
      </c>
      <c r="C130" s="90">
        <f>IF(G$3=2020,SUM('Energy Billed (kWh) by Bands'!C129:D129),IF(G$3=2021,SUM('Energy Billed (kWh) by Bands'!E129:P129), IF(G$3=2022,SUM('Energy Billed (kWh) by Bands'!Q129:AB129))))</f>
        <v>403602851.63904577</v>
      </c>
      <c r="D130" s="90">
        <f>IF(G$3=2020,SUM('Billing (Naira) by Band'!C129:D129),IF(G$3=2021,SUM('Billing (Naira) by Band'!E129:P129),IF(G$3=2022,SUM('Billing (Naira) by Band'!Q129:AB129))))</f>
        <v>13791590987.447367</v>
      </c>
      <c r="E130" s="90">
        <f>IF(G$3=2020,SUM('Collection (Naira) by Bands'!C129:D129),IF(G$3=2021,SUM('Collection (Naira) by Bands'!E129:P129),IF(G$3=2022,SUM('Collection (Naira) by Bands'!Q129:AB129))))</f>
        <v>6745828294.6947107</v>
      </c>
      <c r="F130" s="162">
        <f t="shared" si="8"/>
        <v>34.171193120760215</v>
      </c>
      <c r="G130" s="162">
        <f t="shared" si="9"/>
        <v>16.714025352644704</v>
      </c>
    </row>
    <row r="131" spans="1:7" ht="11.45" customHeight="1" x14ac:dyDescent="0.25">
      <c r="A131" s="49" t="s">
        <v>16</v>
      </c>
      <c r="B131" s="49" t="s">
        <v>31</v>
      </c>
      <c r="C131" s="90">
        <f>IF(G$3=2020,SUM('Energy Billed (kWh) by Bands'!C130:D130),IF(G$3=2021,SUM('Energy Billed (kWh) by Bands'!E130:P130), IF(G$3=2022,SUM('Energy Billed (kWh) by Bands'!Q130:AB130))))</f>
        <v>13479939.167572461</v>
      </c>
      <c r="D131" s="90">
        <f>IF(G$3=2020,SUM('Billing (Naira) by Band'!C130:D130),IF(G$3=2021,SUM('Billing (Naira) by Band'!E130:P130),IF(G$3=2022,SUM('Billing (Naira) by Band'!Q130:AB130))))</f>
        <v>695406829.78189468</v>
      </c>
      <c r="E131" s="90">
        <f>IF(G$3=2020,SUM('Collection (Naira) by Bands'!C130:D130),IF(G$3=2021,SUM('Collection (Naira) by Bands'!E130:P130),IF(G$3=2022,SUM('Collection (Naira) by Bands'!Q130:AB130))))</f>
        <v>622599515.67623699</v>
      </c>
      <c r="F131" s="162">
        <f t="shared" si="8"/>
        <v>51.58827655949483</v>
      </c>
      <c r="G131" s="162">
        <f t="shared" si="9"/>
        <v>46.187116123934111</v>
      </c>
    </row>
    <row r="132" spans="1:7" ht="11.45" customHeight="1" x14ac:dyDescent="0.25">
      <c r="A132" s="49" t="s">
        <v>17</v>
      </c>
      <c r="B132" s="49" t="s">
        <v>32</v>
      </c>
      <c r="C132" s="90">
        <f>IF(G$3=2020,SUM('Energy Billed (kWh) by Bands'!C131:D131),IF(G$3=2021,SUM('Energy Billed (kWh) by Bands'!E131:P131), IF(G$3=2022,SUM('Energy Billed (kWh) by Bands'!Q131:AB131))))</f>
        <v>4922434.9818713404</v>
      </c>
      <c r="D132" s="90">
        <f>IF(G$3=2020,SUM('Billing (Naira) by Band'!C131:D131),IF(G$3=2021,SUM('Billing (Naira) by Band'!E131:P131),IF(G$3=2022,SUM('Billing (Naira) by Band'!Q131:AB131))))</f>
        <v>261477112.49674231</v>
      </c>
      <c r="E132" s="90">
        <f>IF(G$3=2020,SUM('Collection (Naira) by Bands'!C131:D131),IF(G$3=2021,SUM('Collection (Naira) by Bands'!E131:P131),IF(G$3=2022,SUM('Collection (Naira) by Bands'!Q131:AB131))))</f>
        <v>255403033.95381659</v>
      </c>
      <c r="F132" s="162">
        <f t="shared" si="8"/>
        <v>53.119464951741769</v>
      </c>
      <c r="G132" s="162">
        <f t="shared" si="9"/>
        <v>51.885506846597522</v>
      </c>
    </row>
    <row r="133" spans="1:7" s="23" customFormat="1" ht="11.45" customHeight="1" x14ac:dyDescent="0.25">
      <c r="A133" s="50" t="s">
        <v>2</v>
      </c>
      <c r="B133" s="50"/>
      <c r="C133" s="167">
        <f>IF(G$3=2020,SUM('Energy Billed (kWh) by Bands'!C132:D132),IF(G$3=2021,SUM('Energy Billed (kWh) by Bands'!E132:P132), IF(G$3=2022,SUM('Energy Billed (kWh) by Bands'!Q132:AB132))))</f>
        <v>422005225.78848964</v>
      </c>
      <c r="D133" s="167">
        <f>IF(G$3=2020,SUM('Billing (Naira) by Band'!C132:D132),IF(G$3=2021,SUM('Billing (Naira) by Band'!E132:P132),IF(G$3=2022,SUM('Billing (Naira) by Band'!Q132:AB132))))</f>
        <v>14748474929.726004</v>
      </c>
      <c r="E133" s="167">
        <f>IF(G$3=2020,SUM('Collection (Naira) by Bands'!C132:D132),IF(G$3=2021,SUM('Collection (Naira) by Bands'!E132:P132),IF(G$3=2022,SUM('Collection (Naira) by Bands'!Q132:AB132))))</f>
        <v>7623830844.3247633</v>
      </c>
      <c r="F133" s="168">
        <f t="shared" si="8"/>
        <v>34.948559942994606</v>
      </c>
      <c r="G133" s="168">
        <f t="shared" si="9"/>
        <v>18.065726153225057</v>
      </c>
    </row>
    <row r="134" spans="1:7" ht="11.45" customHeight="1" x14ac:dyDescent="0.25">
      <c r="A134" s="49" t="s">
        <v>18</v>
      </c>
      <c r="B134" s="49" t="s">
        <v>33</v>
      </c>
      <c r="C134" s="90">
        <f>IF(G$3=2020,SUM('Energy Billed (kWh) by Bands'!C133:D133),IF(G$3=2021,SUM('Energy Billed (kWh) by Bands'!E133:P133), IF(G$3=2022,SUM('Energy Billed (kWh) by Bands'!Q133:AB133))))</f>
        <v>271305658.1109041</v>
      </c>
      <c r="D134" s="90">
        <f>IF(G$3=2020,SUM('Billing (Naira) by Band'!C133:D133),IF(G$3=2021,SUM('Billing (Naira) by Band'!E133:P133),IF(G$3=2022,SUM('Billing (Naira) by Band'!Q133:AB133))))</f>
        <v>9195101881.5267296</v>
      </c>
      <c r="E134" s="90">
        <f>IF(G$3=2020,SUM('Collection (Naira) by Bands'!C133:D133),IF(G$3=2021,SUM('Collection (Naira) by Bands'!E133:P133),IF(G$3=2022,SUM('Collection (Naira) by Bands'!Q133:AB133))))</f>
        <v>4340922708.2815475</v>
      </c>
      <c r="F134" s="162">
        <f t="shared" si="8"/>
        <v>33.892038763776775</v>
      </c>
      <c r="G134" s="162">
        <f t="shared" si="9"/>
        <v>16.000118606103928</v>
      </c>
    </row>
    <row r="135" spans="1:7" ht="11.45" customHeight="1" x14ac:dyDescent="0.25">
      <c r="A135" s="49" t="s">
        <v>19</v>
      </c>
      <c r="B135" s="49" t="s">
        <v>34</v>
      </c>
      <c r="C135" s="90">
        <f>IF(G$3=2020,SUM('Energy Billed (kWh) by Bands'!C134:D134),IF(G$3=2021,SUM('Energy Billed (kWh) by Bands'!E134:P134), IF(G$3=2022,SUM('Energy Billed (kWh) by Bands'!Q134:AB134))))</f>
        <v>5388965.5190828191</v>
      </c>
      <c r="D135" s="90">
        <f>IF(G$3=2020,SUM('Billing (Naira) by Band'!C134:D134),IF(G$3=2021,SUM('Billing (Naira) by Band'!E134:P134),IF(G$3=2022,SUM('Billing (Naira) by Band'!Q134:AB134))))</f>
        <v>282071987.74443567</v>
      </c>
      <c r="E135" s="90">
        <f>IF(G$3=2020,SUM('Collection (Naira) by Bands'!C134:D134),IF(G$3=2021,SUM('Collection (Naira) by Bands'!E134:P134),IF(G$3=2022,SUM('Collection (Naira) by Bands'!Q134:AB134))))</f>
        <v>273553699.09454471</v>
      </c>
      <c r="F135" s="162">
        <f t="shared" si="8"/>
        <v>52.342511145338193</v>
      </c>
      <c r="G135" s="162">
        <f t="shared" si="9"/>
        <v>50.761820265107666</v>
      </c>
    </row>
    <row r="136" spans="1:7" ht="11.45" customHeight="1" x14ac:dyDescent="0.25">
      <c r="A136" s="49" t="s">
        <v>20</v>
      </c>
      <c r="B136" s="49" t="s">
        <v>35</v>
      </c>
      <c r="C136" s="90">
        <f>IF(G$3=2020,SUM('Energy Billed (kWh) by Bands'!C135:D135),IF(G$3=2021,SUM('Energy Billed (kWh) by Bands'!E135:P135), IF(G$3=2022,SUM('Energy Billed (kWh) by Bands'!Q135:AB135))))</f>
        <v>1574021.0391243745</v>
      </c>
      <c r="D136" s="90">
        <f>IF(G$3=2020,SUM('Billing (Naira) by Band'!C135:D135),IF(G$3=2021,SUM('Billing (Naira) by Band'!E135:P135),IF(G$3=2022,SUM('Billing (Naira) by Band'!Q135:AB135))))</f>
        <v>83623965.254236668</v>
      </c>
      <c r="E136" s="90">
        <f>IF(G$3=2020,SUM('Collection (Naira) by Bands'!C135:D135),IF(G$3=2021,SUM('Collection (Naira) by Bands'!E135:P135),IF(G$3=2022,SUM('Collection (Naira) by Bands'!Q135:AB135))))</f>
        <v>165129095.65413073</v>
      </c>
      <c r="F136" s="162">
        <f t="shared" si="8"/>
        <v>53.127603237601292</v>
      </c>
      <c r="G136" s="162">
        <f t="shared" si="9"/>
        <v>104.90907780114031</v>
      </c>
    </row>
    <row r="137" spans="1:7" s="23" customFormat="1" ht="11.45" customHeight="1" x14ac:dyDescent="0.25">
      <c r="A137" s="50" t="s">
        <v>2</v>
      </c>
      <c r="B137" s="50"/>
      <c r="C137" s="167">
        <f>IF(G$3=2020,SUM('Energy Billed (kWh) by Bands'!C136:D136),IF(G$3=2021,SUM('Energy Billed (kWh) by Bands'!E136:P136), IF(G$3=2022,SUM('Energy Billed (kWh) by Bands'!Q136:AB136))))</f>
        <v>278268644.66911125</v>
      </c>
      <c r="D137" s="167">
        <f>IF(G$3=2020,SUM('Billing (Naira) by Band'!C136:D136),IF(G$3=2021,SUM('Billing (Naira) by Band'!E136:P136),IF(G$3=2022,SUM('Billing (Naira) by Band'!Q136:AB136))))</f>
        <v>9560797834.5254002</v>
      </c>
      <c r="E137" s="167">
        <f>IF(G$3=2020,SUM('Collection (Naira) by Bands'!C136:D136),IF(G$3=2021,SUM('Collection (Naira) by Bands'!E136:P136),IF(G$3=2022,SUM('Collection (Naira) by Bands'!Q136:AB136))))</f>
        <v>4779605503.0302229</v>
      </c>
      <c r="F137" s="168">
        <f t="shared" si="8"/>
        <v>34.358157189769358</v>
      </c>
      <c r="G137" s="168">
        <f t="shared" si="9"/>
        <v>17.176227342155791</v>
      </c>
    </row>
    <row r="138" spans="1:7" s="23" customFormat="1" ht="11.45" customHeight="1" x14ac:dyDescent="0.25">
      <c r="A138" s="50" t="s">
        <v>4</v>
      </c>
      <c r="B138" s="50"/>
      <c r="C138" s="167">
        <f>IF(G$3=2020,SUM('Energy Billed (kWh) by Bands'!C137:D137),IF(G$3=2021,SUM('Energy Billed (kWh) by Bands'!E137:P137), IF(G$3=2022,SUM('Energy Billed (kWh) by Bands'!Q137:AB137))))</f>
        <v>1886136378.6304669</v>
      </c>
      <c r="D138" s="167">
        <f>IF(G$3=2020,SUM('Billing (Naira) by Band'!C137:D137),IF(G$3=2021,SUM('Billing (Naira) by Band'!E137:P137),IF(G$3=2022,SUM('Billing (Naira) by Band'!Q137:AB137))))</f>
        <v>100887517546.92599</v>
      </c>
      <c r="E138" s="167">
        <f>IF(G$3=2020,SUM('Collection (Naira) by Bands'!C137:D137),IF(G$3=2021,SUM('Collection (Naira) by Bands'!E137:P137),IF(G$3=2022,SUM('Collection (Naira) by Bands'!Q137:AB137))))</f>
        <v>66651132013.134766</v>
      </c>
      <c r="F138" s="168">
        <f t="shared" si="8"/>
        <v>53.488983453137642</v>
      </c>
      <c r="G138" s="168">
        <f t="shared" si="9"/>
        <v>35.337387459506232</v>
      </c>
    </row>
    <row r="139" spans="1:7" x14ac:dyDescent="0.25">
      <c r="C139" s="163"/>
      <c r="D139" s="163"/>
      <c r="E139" s="163"/>
      <c r="F139" s="163"/>
      <c r="G139" s="171"/>
    </row>
    <row r="140" spans="1:7" x14ac:dyDescent="0.25">
      <c r="C140" s="164"/>
      <c r="D140" s="164"/>
      <c r="E140" s="164"/>
      <c r="F140" s="164"/>
      <c r="G140" s="172"/>
    </row>
    <row r="141" spans="1:7" ht="11.45" customHeight="1" x14ac:dyDescent="0.25">
      <c r="A141" s="222" t="s">
        <v>97</v>
      </c>
      <c r="B141" s="222"/>
      <c r="C141" s="72" t="s">
        <v>98</v>
      </c>
      <c r="D141" s="72" t="s">
        <v>98</v>
      </c>
      <c r="E141" s="72" t="s">
        <v>98</v>
      </c>
      <c r="F141" s="72" t="s">
        <v>98</v>
      </c>
      <c r="G141" s="72" t="s">
        <v>98</v>
      </c>
    </row>
    <row r="142" spans="1:7" ht="11.25" customHeight="1" x14ac:dyDescent="0.25">
      <c r="A142" s="99" t="s">
        <v>37</v>
      </c>
      <c r="B142" s="99" t="s">
        <v>36</v>
      </c>
      <c r="C142" s="161">
        <f>G3</f>
        <v>2022</v>
      </c>
      <c r="D142" s="161">
        <f>G3</f>
        <v>2022</v>
      </c>
      <c r="E142" s="161">
        <f>G3</f>
        <v>2022</v>
      </c>
      <c r="F142" s="161">
        <f>G3</f>
        <v>2022</v>
      </c>
      <c r="G142" s="161">
        <f>G3</f>
        <v>2022</v>
      </c>
    </row>
    <row r="143" spans="1:7" ht="11.45" customHeight="1" x14ac:dyDescent="0.25">
      <c r="A143" s="49" t="s">
        <v>3</v>
      </c>
      <c r="B143" s="49" t="s">
        <v>3</v>
      </c>
      <c r="C143" s="90">
        <f>IF(G$3=2020,SUM('Energy Billed (kWh) by Bands'!C142:D142),IF(G$3=2021,SUM('Energy Billed (kWh) by Bands'!E142:P142), IF(G$3=2022,SUM('Energy Billed (kWh) by Bands'!Q142:AB142))))</f>
        <v>0</v>
      </c>
      <c r="D143" s="90">
        <f>IF(G$3=2020,SUM('Billing (Naira) by Band'!C142:D142),IF(G$3=2021,SUM('Billing (Naira) by Band'!E142:P142),IF(G$3=2022,SUM('Billing (Naira) by Band'!Q142:AB142))))</f>
        <v>0</v>
      </c>
      <c r="E143" s="90">
        <f>IF(G$3=2020,SUM('Collection (Naira) by Bands'!C142:D142),IF(G$3=2021,SUM('Collection (Naira) by Bands'!E142:P142),IF(G$3=2022,SUM('Collection (Naira) by Bands'!Q142:AB142))))</f>
        <v>0</v>
      </c>
      <c r="F143" s="162">
        <f t="shared" ref="F143:F166" si="10">IFERROR(D143/C143,0)</f>
        <v>0</v>
      </c>
      <c r="G143" s="162">
        <f t="shared" ref="G143:G166" si="11">IFERROR(E143/C143,0)</f>
        <v>0</v>
      </c>
    </row>
    <row r="144" spans="1:7" s="23" customFormat="1" ht="11.45" customHeight="1" x14ac:dyDescent="0.25">
      <c r="A144" s="50" t="s">
        <v>2</v>
      </c>
      <c r="B144" s="50"/>
      <c r="C144" s="167">
        <f>IF(G$3=2020,SUM('Energy Billed (kWh) by Bands'!C143:D143),IF(G$3=2021,SUM('Energy Billed (kWh) by Bands'!E143:P143), IF(G$3=2022,SUM('Energy Billed (kWh) by Bands'!Q143:AB143))))</f>
        <v>0</v>
      </c>
      <c r="D144" s="167">
        <f>IF(G$3=2020,SUM('Billing (Naira) by Band'!C143:D143),IF(G$3=2021,SUM('Billing (Naira) by Band'!E143:P143),IF(G$3=2022,SUM('Billing (Naira) by Band'!Q143:AB143))))</f>
        <v>0</v>
      </c>
      <c r="E144" s="167">
        <f>IF(G$3=2020,SUM('Collection (Naira) by Bands'!C143:D143),IF(G$3=2021,SUM('Collection (Naira) by Bands'!E143:P143),IF(G$3=2022,SUM('Collection (Naira) by Bands'!Q143:AB143))))</f>
        <v>0</v>
      </c>
      <c r="F144" s="168">
        <f t="shared" si="10"/>
        <v>0</v>
      </c>
      <c r="G144" s="168">
        <f t="shared" si="11"/>
        <v>0</v>
      </c>
    </row>
    <row r="145" spans="1:7" ht="11.45" customHeight="1" x14ac:dyDescent="0.25">
      <c r="A145" s="49" t="s">
        <v>6</v>
      </c>
      <c r="B145" s="49" t="s">
        <v>21</v>
      </c>
      <c r="C145" s="90">
        <f>IF(G$3=2020,SUM('Energy Billed (kWh) by Bands'!C144:D144),IF(G$3=2021,SUM('Energy Billed (kWh) by Bands'!E144:P144), IF(G$3=2022,SUM('Energy Billed (kWh) by Bands'!Q144:AB144))))</f>
        <v>117693145.90000871</v>
      </c>
      <c r="D145" s="90">
        <f>IF(G$3=2020,SUM('Billing (Naira) by Band'!C144:D144),IF(G$3=2021,SUM('Billing (Naira) by Band'!E144:P144),IF(G$3=2022,SUM('Billing (Naira) by Band'!Q144:AB144))))</f>
        <v>6778410856.3775473</v>
      </c>
      <c r="E145" s="90">
        <f>IF(G$3=2020,SUM('Collection (Naira) by Bands'!C144:D144),IF(G$3=2021,SUM('Collection (Naira) by Bands'!E144:P144),IF(G$3=2022,SUM('Collection (Naira) by Bands'!Q144:AB144))))</f>
        <v>6725817493.6875515</v>
      </c>
      <c r="F145" s="162">
        <f t="shared" si="10"/>
        <v>57.593930424261401</v>
      </c>
      <c r="G145" s="162">
        <f t="shared" si="11"/>
        <v>57.14706189774008</v>
      </c>
    </row>
    <row r="146" spans="1:7" ht="11.45" customHeight="1" x14ac:dyDescent="0.25">
      <c r="A146" s="49" t="s">
        <v>7</v>
      </c>
      <c r="B146" s="49" t="s">
        <v>22</v>
      </c>
      <c r="C146" s="90">
        <f>IF(G$3=2020,SUM('Energy Billed (kWh) by Bands'!C145:D145),IF(G$3=2021,SUM('Energy Billed (kWh) by Bands'!E145:P145), IF(G$3=2022,SUM('Energy Billed (kWh) by Bands'!Q145:AB145))))</f>
        <v>98776790.500000015</v>
      </c>
      <c r="D146" s="90">
        <f>IF(G$3=2020,SUM('Billing (Naira) by Band'!C145:D145),IF(G$3=2021,SUM('Billing (Naira) by Band'!E145:P145),IF(G$3=2022,SUM('Billing (Naira) by Band'!Q145:AB145))))</f>
        <v>6061510765.4900026</v>
      </c>
      <c r="E146" s="90">
        <f>IF(G$3=2020,SUM('Collection (Naira) by Bands'!C145:D145),IF(G$3=2021,SUM('Collection (Naira) by Bands'!E145:P145),IF(G$3=2022,SUM('Collection (Naira) by Bands'!Q145:AB145))))</f>
        <v>6201712419.763155</v>
      </c>
      <c r="F146" s="162">
        <f t="shared" si="10"/>
        <v>61.365739206620624</v>
      </c>
      <c r="G146" s="162">
        <f t="shared" si="11"/>
        <v>62.785117722195622</v>
      </c>
    </row>
    <row r="147" spans="1:7" ht="11.45" customHeight="1" x14ac:dyDescent="0.25">
      <c r="A147" s="49" t="s">
        <v>8</v>
      </c>
      <c r="B147" s="49" t="s">
        <v>23</v>
      </c>
      <c r="C147" s="90">
        <f>IF(G$3=2020,SUM('Energy Billed (kWh) by Bands'!C146:D146),IF(G$3=2021,SUM('Energy Billed (kWh) by Bands'!E146:P146), IF(G$3=2022,SUM('Energy Billed (kWh) by Bands'!Q146:AB146))))</f>
        <v>357760016.40000093</v>
      </c>
      <c r="D147" s="90">
        <f>IF(G$3=2020,SUM('Billing (Naira) by Band'!C146:D146),IF(G$3=2021,SUM('Billing (Naira) by Band'!E146:P146),IF(G$3=2022,SUM('Billing (Naira) by Band'!Q146:AB146))))</f>
        <v>23310574091.690006</v>
      </c>
      <c r="E147" s="90">
        <f>IF(G$3=2020,SUM('Collection (Naira) by Bands'!C146:D146),IF(G$3=2021,SUM('Collection (Naira) by Bands'!E146:P146),IF(G$3=2022,SUM('Collection (Naira) by Bands'!Q146:AB146))))</f>
        <v>23068994281.913074</v>
      </c>
      <c r="F147" s="162">
        <f t="shared" si="10"/>
        <v>65.157013146005511</v>
      </c>
      <c r="G147" s="162">
        <f t="shared" si="11"/>
        <v>64.48175655303055</v>
      </c>
    </row>
    <row r="148" spans="1:7" ht="11.45" customHeight="1" x14ac:dyDescent="0.25">
      <c r="A148" s="49" t="s">
        <v>70</v>
      </c>
      <c r="B148" s="49" t="s">
        <v>71</v>
      </c>
      <c r="C148" s="90">
        <f>IF(G$3=2020,SUM('Energy Billed (kWh) by Bands'!C147:D147),IF(G$3=2021,SUM('Energy Billed (kWh) by Bands'!E147:P147), IF(G$3=2022,SUM('Energy Billed (kWh) by Bands'!Q147:AB147))))</f>
        <v>142887186.69999883</v>
      </c>
      <c r="D148" s="90">
        <f>IF(G$3=2020,SUM('Billing (Naira) by Band'!C147:D147),IF(G$3=2021,SUM('Billing (Naira) by Band'!E147:P147),IF(G$3=2022,SUM('Billing (Naira) by Band'!Q147:AB147))))</f>
        <v>8732316146.4302025</v>
      </c>
      <c r="E148" s="90">
        <f>IF(G$3=2020,SUM('Collection (Naira) by Bands'!C147:D147),IF(G$3=2021,SUM('Collection (Naira) by Bands'!E147:P147),IF(G$3=2022,SUM('Collection (Naira) by Bands'!Q147:AB147))))</f>
        <v>8921574132.4347038</v>
      </c>
      <c r="F148" s="162">
        <f t="shared" si="10"/>
        <v>61.113360463624232</v>
      </c>
      <c r="G148" s="162">
        <f t="shared" si="11"/>
        <v>62.437887808415901</v>
      </c>
    </row>
    <row r="149" spans="1:7" s="23" customFormat="1" ht="11.45" customHeight="1" x14ac:dyDescent="0.25">
      <c r="A149" s="50" t="s">
        <v>2</v>
      </c>
      <c r="B149" s="50"/>
      <c r="C149" s="167">
        <f>IF(G$3=2020,SUM('Energy Billed (kWh) by Bands'!C148:D148),IF(G$3=2021,SUM('Energy Billed (kWh) by Bands'!E148:P148), IF(G$3=2022,SUM('Energy Billed (kWh) by Bands'!Q148:AB148))))</f>
        <v>717117139.50000846</v>
      </c>
      <c r="D149" s="167">
        <f>IF(G$3=2020,SUM('Billing (Naira) by Band'!C148:D148),IF(G$3=2021,SUM('Billing (Naira) by Band'!E148:P148),IF(G$3=2022,SUM('Billing (Naira) by Band'!Q148:AB148))))</f>
        <v>44882811859.987762</v>
      </c>
      <c r="E149" s="167">
        <f>IF(G$3=2020,SUM('Collection (Naira) by Bands'!C148:D148),IF(G$3=2021,SUM('Collection (Naira) by Bands'!E148:P148),IF(G$3=2022,SUM('Collection (Naira) by Bands'!Q148:AB148))))</f>
        <v>44918098327.798477</v>
      </c>
      <c r="F149" s="168">
        <f t="shared" si="10"/>
        <v>62.587838705516305</v>
      </c>
      <c r="G149" s="168">
        <f t="shared" si="11"/>
        <v>62.637044708088375</v>
      </c>
    </row>
    <row r="150" spans="1:7" ht="11.45" customHeight="1" x14ac:dyDescent="0.25">
      <c r="A150" s="49" t="s">
        <v>9</v>
      </c>
      <c r="B150" s="49" t="s">
        <v>24</v>
      </c>
      <c r="C150" s="90">
        <f>IF(G$3=2020,SUM('Energy Billed (kWh) by Bands'!C149:D149),IF(G$3=2021,SUM('Energy Billed (kWh) by Bands'!E149:P149), IF(G$3=2022,SUM('Energy Billed (kWh) by Bands'!Q149:AB149))))</f>
        <v>299986814.09998965</v>
      </c>
      <c r="D150" s="90">
        <f>IF(G$3=2020,SUM('Billing (Naira) by Band'!C149:D149),IF(G$3=2021,SUM('Billing (Naira) by Band'!E149:P149),IF(G$3=2022,SUM('Billing (Naira) by Band'!Q149:AB149))))</f>
        <v>15373924503.10799</v>
      </c>
      <c r="E150" s="90">
        <f>IF(G$3=2020,SUM('Collection (Naira) by Bands'!C149:D149),IF(G$3=2021,SUM('Collection (Naira) by Bands'!E149:P149),IF(G$3=2022,SUM('Collection (Naira) by Bands'!Q149:AB149))))</f>
        <v>14820603098.759384</v>
      </c>
      <c r="F150" s="162">
        <f t="shared" si="10"/>
        <v>51.248667543046253</v>
      </c>
      <c r="G150" s="162">
        <f t="shared" si="11"/>
        <v>49.404181791201921</v>
      </c>
    </row>
    <row r="151" spans="1:7" ht="11.45" customHeight="1" x14ac:dyDescent="0.25">
      <c r="A151" s="49" t="s">
        <v>10</v>
      </c>
      <c r="B151" s="49" t="s">
        <v>25</v>
      </c>
      <c r="C151" s="90">
        <f>IF(G$3=2020,SUM('Energy Billed (kWh) by Bands'!C150:D150),IF(G$3=2021,SUM('Energy Billed (kWh) by Bands'!E150:P150), IF(G$3=2022,SUM('Energy Billed (kWh) by Bands'!Q150:AB150))))</f>
        <v>111784019.7</v>
      </c>
      <c r="D151" s="90">
        <f>IF(G$3=2020,SUM('Billing (Naira) by Band'!C150:D150),IF(G$3=2021,SUM('Billing (Naira) by Band'!E150:P150),IF(G$3=2022,SUM('Billing (Naira) by Band'!Q150:AB150))))</f>
        <v>6037323377.1599913</v>
      </c>
      <c r="E151" s="90">
        <f>IF(G$3=2020,SUM('Collection (Naira) by Bands'!C150:D150),IF(G$3=2021,SUM('Collection (Naira) by Bands'!E150:P150),IF(G$3=2022,SUM('Collection (Naira) by Bands'!Q150:AB150))))</f>
        <v>5363185617.3461018</v>
      </c>
      <c r="F151" s="162">
        <f t="shared" si="10"/>
        <v>54.008823384260452</v>
      </c>
      <c r="G151" s="162">
        <f t="shared" si="11"/>
        <v>47.978106635810143</v>
      </c>
    </row>
    <row r="152" spans="1:7" ht="11.45" customHeight="1" x14ac:dyDescent="0.25">
      <c r="A152" s="49" t="s">
        <v>11</v>
      </c>
      <c r="B152" s="49" t="s">
        <v>26</v>
      </c>
      <c r="C152" s="90">
        <f>IF(G$3=2020,SUM('Energy Billed (kWh) by Bands'!C151:D151),IF(G$3=2021,SUM('Energy Billed (kWh) by Bands'!E151:P151), IF(G$3=2022,SUM('Energy Billed (kWh) by Bands'!Q151:AB151))))</f>
        <v>37024188.700004727</v>
      </c>
      <c r="D152" s="90">
        <f>IF(G$3=2020,SUM('Billing (Naira) by Band'!C151:D151),IF(G$3=2021,SUM('Billing (Naira) by Band'!E151:P151),IF(G$3=2022,SUM('Billing (Naira) by Band'!Q151:AB151))))</f>
        <v>2326292867.3500004</v>
      </c>
      <c r="E152" s="90">
        <f>IF(G$3=2020,SUM('Collection (Naira) by Bands'!C151:D151),IF(G$3=2021,SUM('Collection (Naira) by Bands'!E151:P151),IF(G$3=2022,SUM('Collection (Naira) by Bands'!Q151:AB151))))</f>
        <v>2165910035.9243364</v>
      </c>
      <c r="F152" s="162">
        <f t="shared" si="10"/>
        <v>62.831704057021064</v>
      </c>
      <c r="G152" s="162">
        <f t="shared" si="11"/>
        <v>58.499864871422822</v>
      </c>
    </row>
    <row r="153" spans="1:7" s="23" customFormat="1" ht="11.45" customHeight="1" x14ac:dyDescent="0.25">
      <c r="A153" s="50" t="s">
        <v>2</v>
      </c>
      <c r="B153" s="50"/>
      <c r="C153" s="167">
        <f>IF(G$3=2020,SUM('Energy Billed (kWh) by Bands'!C152:D152),IF(G$3=2021,SUM('Energy Billed (kWh) by Bands'!E152:P152), IF(G$3=2022,SUM('Energy Billed (kWh) by Bands'!Q152:AB152))))</f>
        <v>448795022.49999434</v>
      </c>
      <c r="D153" s="167">
        <f>IF(G$3=2020,SUM('Billing (Naira) by Band'!C152:D152),IF(G$3=2021,SUM('Billing (Naira) by Band'!E152:P152),IF(G$3=2022,SUM('Billing (Naira) by Band'!Q152:AB152))))</f>
        <v>23737540747.617981</v>
      </c>
      <c r="E153" s="167">
        <f>IF(G$3=2020,SUM('Collection (Naira) by Bands'!C152:D152),IF(G$3=2021,SUM('Collection (Naira) by Bands'!E152:P152),IF(G$3=2022,SUM('Collection (Naira) by Bands'!Q152:AB152))))</f>
        <v>22349698752.029823</v>
      </c>
      <c r="F153" s="168">
        <f t="shared" si="10"/>
        <v>52.891720178599527</v>
      </c>
      <c r="G153" s="168">
        <f t="shared" si="11"/>
        <v>49.799346319688972</v>
      </c>
    </row>
    <row r="154" spans="1:7" ht="11.45" customHeight="1" x14ac:dyDescent="0.25">
      <c r="A154" s="49" t="s">
        <v>12</v>
      </c>
      <c r="B154" s="49" t="s">
        <v>27</v>
      </c>
      <c r="C154" s="90">
        <f>IF(G$3=2020,SUM('Energy Billed (kWh) by Bands'!C153:D153),IF(G$3=2021,SUM('Energy Billed (kWh) by Bands'!E153:P153), IF(G$3=2022,SUM('Energy Billed (kWh) by Bands'!Q153:AB153))))</f>
        <v>602538843.8999778</v>
      </c>
      <c r="D154" s="90">
        <f>IF(G$3=2020,SUM('Billing (Naira) by Band'!C153:D153),IF(G$3=2021,SUM('Billing (Naira) by Band'!E153:P153),IF(G$3=2022,SUM('Billing (Naira) by Band'!Q153:AB153))))</f>
        <v>31648068083.151188</v>
      </c>
      <c r="E154" s="90">
        <f>IF(G$3=2020,SUM('Collection (Naira) by Bands'!C153:D153),IF(G$3=2021,SUM('Collection (Naira) by Bands'!E153:P153),IF(G$3=2022,SUM('Collection (Naira) by Bands'!Q153:AB153))))</f>
        <v>29498129569.733662</v>
      </c>
      <c r="F154" s="162">
        <f t="shared" si="10"/>
        <v>52.524527511465813</v>
      </c>
      <c r="G154" s="162">
        <f t="shared" si="11"/>
        <v>48.956394875398921</v>
      </c>
    </row>
    <row r="155" spans="1:7" ht="11.45" customHeight="1" x14ac:dyDescent="0.25">
      <c r="A155" s="49" t="s">
        <v>13</v>
      </c>
      <c r="B155" s="49" t="s">
        <v>28</v>
      </c>
      <c r="C155" s="90">
        <f>IF(G$3=2020,SUM('Energy Billed (kWh) by Bands'!C154:D154),IF(G$3=2021,SUM('Energy Billed (kWh) by Bands'!E154:P154), IF(G$3=2022,SUM('Energy Billed (kWh) by Bands'!Q154:AB154))))</f>
        <v>96168976.900000006</v>
      </c>
      <c r="D155" s="90">
        <f>IF(G$3=2020,SUM('Billing (Naira) by Band'!C154:D154),IF(G$3=2021,SUM('Billing (Naira) by Band'!E154:P154),IF(G$3=2022,SUM('Billing (Naira) by Band'!Q154:AB154))))</f>
        <v>4871227344.5999908</v>
      </c>
      <c r="E155" s="90">
        <f>IF(G$3=2020,SUM('Collection (Naira) by Bands'!C154:D154),IF(G$3=2021,SUM('Collection (Naira) by Bands'!E154:P154),IF(G$3=2022,SUM('Collection (Naira) by Bands'!Q154:AB154))))</f>
        <v>3902509996.6571693</v>
      </c>
      <c r="F155" s="162">
        <f t="shared" si="10"/>
        <v>50.652793672384284</v>
      </c>
      <c r="G155" s="162">
        <f t="shared" si="11"/>
        <v>40.579718350494055</v>
      </c>
    </row>
    <row r="156" spans="1:7" ht="11.45" customHeight="1" x14ac:dyDescent="0.25">
      <c r="A156" s="49" t="s">
        <v>14</v>
      </c>
      <c r="B156" s="49" t="s">
        <v>29</v>
      </c>
      <c r="C156" s="90">
        <f>IF(G$3=2020,SUM('Energy Billed (kWh) by Bands'!C155:D155),IF(G$3=2021,SUM('Energy Billed (kWh) by Bands'!E155:P155), IF(G$3=2022,SUM('Energy Billed (kWh) by Bands'!Q155:AB155))))</f>
        <v>18016279.100000001</v>
      </c>
      <c r="D156" s="90">
        <f>IF(G$3=2020,SUM('Billing (Naira) by Band'!C155:D155),IF(G$3=2021,SUM('Billing (Naira) by Band'!E155:P155),IF(G$3=2022,SUM('Billing (Naira) by Band'!Q155:AB155))))</f>
        <v>1018831827.42</v>
      </c>
      <c r="E156" s="90">
        <f>IF(G$3=2020,SUM('Collection (Naira) by Bands'!C155:D155),IF(G$3=2021,SUM('Collection (Naira) by Bands'!E155:P155),IF(G$3=2022,SUM('Collection (Naira) by Bands'!Q155:AB155))))</f>
        <v>951792810.10163271</v>
      </c>
      <c r="F156" s="162">
        <f t="shared" si="10"/>
        <v>56.550624119716254</v>
      </c>
      <c r="G156" s="162">
        <f t="shared" si="11"/>
        <v>52.829599542650989</v>
      </c>
    </row>
    <row r="157" spans="1:7" s="23" customFormat="1" ht="11.45" customHeight="1" x14ac:dyDescent="0.25">
      <c r="A157" s="50" t="s">
        <v>2</v>
      </c>
      <c r="B157" s="50"/>
      <c r="C157" s="167">
        <f>IF(G$3=2020,SUM('Energy Billed (kWh) by Bands'!C156:D156),IF(G$3=2021,SUM('Energy Billed (kWh) by Bands'!E156:P156), IF(G$3=2022,SUM('Energy Billed (kWh) by Bands'!Q156:AB156))))</f>
        <v>716724099.89997768</v>
      </c>
      <c r="D157" s="167">
        <f>IF(G$3=2020,SUM('Billing (Naira) by Band'!C156:D156),IF(G$3=2021,SUM('Billing (Naira) by Band'!E156:P156),IF(G$3=2022,SUM('Billing (Naira) by Band'!Q156:AB156))))</f>
        <v>37538127255.171181</v>
      </c>
      <c r="E157" s="167">
        <f>IF(G$3=2020,SUM('Collection (Naira) by Bands'!C156:D156),IF(G$3=2021,SUM('Collection (Naira) by Bands'!E156:P156),IF(G$3=2022,SUM('Collection (Naira) by Bands'!Q156:AB156))))</f>
        <v>34352432376.49247</v>
      </c>
      <c r="F157" s="168">
        <f t="shared" si="10"/>
        <v>52.374584948950101</v>
      </c>
      <c r="G157" s="168">
        <f t="shared" si="11"/>
        <v>47.929785507821656</v>
      </c>
    </row>
    <row r="158" spans="1:7" ht="11.45" customHeight="1" x14ac:dyDescent="0.25">
      <c r="A158" s="49" t="s">
        <v>15</v>
      </c>
      <c r="B158" s="49" t="s">
        <v>30</v>
      </c>
      <c r="C158" s="90">
        <f>IF(G$3=2020,SUM('Energy Billed (kWh) by Bands'!C157:D157),IF(G$3=2021,SUM('Energy Billed (kWh) by Bands'!E157:P157), IF(G$3=2022,SUM('Energy Billed (kWh) by Bands'!Q157:AB157))))</f>
        <v>480315767.10006058</v>
      </c>
      <c r="D158" s="90">
        <f>IF(G$3=2020,SUM('Billing (Naira) by Band'!C157:D157),IF(G$3=2021,SUM('Billing (Naira) by Band'!E157:P157),IF(G$3=2022,SUM('Billing (Naira) by Band'!Q157:AB157))))</f>
        <v>15040397514.055132</v>
      </c>
      <c r="E158" s="90">
        <f>IF(G$3=2020,SUM('Collection (Naira) by Bands'!C157:D157),IF(G$3=2021,SUM('Collection (Naira) by Bands'!E157:P157),IF(G$3=2022,SUM('Collection (Naira) by Bands'!Q157:AB157))))</f>
        <v>12811065485.531021</v>
      </c>
      <c r="F158" s="162">
        <f t="shared" si="10"/>
        <v>31.313561919615015</v>
      </c>
      <c r="G158" s="162">
        <f t="shared" si="11"/>
        <v>26.672173522178355</v>
      </c>
    </row>
    <row r="159" spans="1:7" ht="11.45" customHeight="1" x14ac:dyDescent="0.25">
      <c r="A159" s="49" t="s">
        <v>16</v>
      </c>
      <c r="B159" s="49" t="s">
        <v>31</v>
      </c>
      <c r="C159" s="90">
        <f>IF(G$3=2020,SUM('Energy Billed (kWh) by Bands'!C158:D158),IF(G$3=2021,SUM('Energy Billed (kWh) by Bands'!E158:P158), IF(G$3=2022,SUM('Energy Billed (kWh) by Bands'!Q158:AB158))))</f>
        <v>38224569</v>
      </c>
      <c r="D159" s="90">
        <f>IF(G$3=2020,SUM('Billing (Naira) by Band'!C158:D158),IF(G$3=2021,SUM('Billing (Naira) by Band'!E158:P158),IF(G$3=2022,SUM('Billing (Naira) by Band'!Q158:AB158))))</f>
        <v>1723352691.2</v>
      </c>
      <c r="E159" s="90">
        <f>IF(G$3=2020,SUM('Collection (Naira) by Bands'!C158:D158),IF(G$3=2021,SUM('Collection (Naira) by Bands'!E158:P158),IF(G$3=2022,SUM('Collection (Naira) by Bands'!Q158:AB158))))</f>
        <v>1253494033.3988905</v>
      </c>
      <c r="F159" s="162">
        <f t="shared" si="10"/>
        <v>45.084947620992146</v>
      </c>
      <c r="G159" s="162">
        <f t="shared" si="11"/>
        <v>32.792888610435099</v>
      </c>
    </row>
    <row r="160" spans="1:7" ht="11.45" customHeight="1" x14ac:dyDescent="0.25">
      <c r="A160" s="49" t="s">
        <v>17</v>
      </c>
      <c r="B160" s="49" t="s">
        <v>32</v>
      </c>
      <c r="C160" s="90">
        <f>IF(G$3=2020,SUM('Energy Billed (kWh) by Bands'!C159:D159),IF(G$3=2021,SUM('Energy Billed (kWh) by Bands'!E159:P159), IF(G$3=2022,SUM('Energy Billed (kWh) by Bands'!Q159:AB159))))</f>
        <v>1756465.2</v>
      </c>
      <c r="D160" s="90">
        <f>IF(G$3=2020,SUM('Billing (Naira) by Band'!C159:D159),IF(G$3=2021,SUM('Billing (Naira) by Band'!E159:P159),IF(G$3=2022,SUM('Billing (Naira) by Band'!Q159:AB159))))</f>
        <v>83425435.080000013</v>
      </c>
      <c r="E160" s="90">
        <f>IF(G$3=2020,SUM('Collection (Naira) by Bands'!C159:D159),IF(G$3=2021,SUM('Collection (Naira) by Bands'!E159:P159),IF(G$3=2022,SUM('Collection (Naira) by Bands'!Q159:AB159))))</f>
        <v>87240458.460000008</v>
      </c>
      <c r="F160" s="162">
        <f t="shared" si="10"/>
        <v>47.496207200689213</v>
      </c>
      <c r="G160" s="162">
        <f t="shared" si="11"/>
        <v>49.668196363924551</v>
      </c>
    </row>
    <row r="161" spans="1:7" s="23" customFormat="1" ht="11.45" customHeight="1" x14ac:dyDescent="0.25">
      <c r="A161" s="50" t="s">
        <v>2</v>
      </c>
      <c r="B161" s="50"/>
      <c r="C161" s="167">
        <f>IF(G$3=2020,SUM('Energy Billed (kWh) by Bands'!C160:D160),IF(G$3=2021,SUM('Energy Billed (kWh) by Bands'!E160:P160), IF(G$3=2022,SUM('Energy Billed (kWh) by Bands'!Q160:AB160))))</f>
        <v>520296801.30006063</v>
      </c>
      <c r="D161" s="167">
        <f>IF(G$3=2020,SUM('Billing (Naira) by Band'!C160:D160),IF(G$3=2021,SUM('Billing (Naira) by Band'!E160:P160),IF(G$3=2022,SUM('Billing (Naira) by Band'!Q160:AB160))))</f>
        <v>16847175640.335133</v>
      </c>
      <c r="E161" s="167">
        <f>IF(G$3=2020,SUM('Collection (Naira) by Bands'!C160:D160),IF(G$3=2021,SUM('Collection (Naira) by Bands'!E160:P160),IF(G$3=2022,SUM('Collection (Naira) by Bands'!Q160:AB160))))</f>
        <v>14151799977.389912</v>
      </c>
      <c r="F161" s="168">
        <f t="shared" si="10"/>
        <v>32.379933142466484</v>
      </c>
      <c r="G161" s="168">
        <f t="shared" si="11"/>
        <v>27.199475264942905</v>
      </c>
    </row>
    <row r="162" spans="1:7" ht="11.45" customHeight="1" x14ac:dyDescent="0.25">
      <c r="A162" s="49" t="s">
        <v>18</v>
      </c>
      <c r="B162" s="49" t="s">
        <v>33</v>
      </c>
      <c r="C162" s="90">
        <f>IF(G$3=2020,SUM('Energy Billed (kWh) by Bands'!C161:D161),IF(G$3=2021,SUM('Energy Billed (kWh) by Bands'!E161:P161), IF(G$3=2022,SUM('Energy Billed (kWh) by Bands'!Q161:AB161))))</f>
        <v>215279268.30000001</v>
      </c>
      <c r="D162" s="90">
        <f>IF(G$3=2020,SUM('Billing (Naira) by Band'!C161:D161),IF(G$3=2021,SUM('Billing (Naira) by Band'!E161:P161),IF(G$3=2022,SUM('Billing (Naira) by Band'!Q161:AB161))))</f>
        <v>6811850341.8285618</v>
      </c>
      <c r="E162" s="90">
        <f>IF(G$3=2020,SUM('Collection (Naira) by Bands'!C161:D161),IF(G$3=2021,SUM('Collection (Naira) by Bands'!E161:P161),IF(G$3=2022,SUM('Collection (Naira) by Bands'!Q161:AB161))))</f>
        <v>3623522398.3477545</v>
      </c>
      <c r="F162" s="162">
        <f t="shared" si="10"/>
        <v>31.64192444363005</v>
      </c>
      <c r="G162" s="162">
        <f t="shared" si="11"/>
        <v>16.831729441305214</v>
      </c>
    </row>
    <row r="163" spans="1:7" ht="11.45" customHeight="1" x14ac:dyDescent="0.25">
      <c r="A163" s="49" t="s">
        <v>19</v>
      </c>
      <c r="B163" s="49" t="s">
        <v>34</v>
      </c>
      <c r="C163" s="90">
        <f>IF(G$3=2020,SUM('Energy Billed (kWh) by Bands'!C162:D162),IF(G$3=2021,SUM('Energy Billed (kWh) by Bands'!E162:P162), IF(G$3=2022,SUM('Energy Billed (kWh) by Bands'!Q162:AB162))))</f>
        <v>11770666</v>
      </c>
      <c r="D163" s="90">
        <f>IF(G$3=2020,SUM('Billing (Naira) by Band'!C162:D162),IF(G$3=2021,SUM('Billing (Naira) by Band'!E162:P162),IF(G$3=2022,SUM('Billing (Naira) by Band'!Q162:AB162))))</f>
        <v>496428229.88999975</v>
      </c>
      <c r="E163" s="90">
        <f>IF(G$3=2020,SUM('Collection (Naira) by Bands'!C162:D162),IF(G$3=2021,SUM('Collection (Naira) by Bands'!E162:P162),IF(G$3=2022,SUM('Collection (Naira) by Bands'!Q162:AB162))))</f>
        <v>222562848.60785204</v>
      </c>
      <c r="F163" s="162">
        <f t="shared" si="10"/>
        <v>42.175033247056689</v>
      </c>
      <c r="G163" s="162">
        <f t="shared" si="11"/>
        <v>18.908263016540612</v>
      </c>
    </row>
    <row r="164" spans="1:7" ht="11.45" customHeight="1" x14ac:dyDescent="0.25">
      <c r="A164" s="49" t="s">
        <v>20</v>
      </c>
      <c r="B164" s="49" t="s">
        <v>35</v>
      </c>
      <c r="C164" s="90">
        <f>IF(G$3=2020,SUM('Energy Billed (kWh) by Bands'!C163:D163),IF(G$3=2021,SUM('Energy Billed (kWh) by Bands'!E163:P163), IF(G$3=2022,SUM('Energy Billed (kWh) by Bands'!Q163:AB163))))</f>
        <v>2514720</v>
      </c>
      <c r="D164" s="90">
        <f>IF(G$3=2020,SUM('Billing (Naira) by Band'!C163:D163),IF(G$3=2021,SUM('Billing (Naira) by Band'!E163:P163),IF(G$3=2022,SUM('Billing (Naira) by Band'!Q163:AB163))))</f>
        <v>119879669.07000001</v>
      </c>
      <c r="E164" s="90">
        <f>IF(G$3=2020,SUM('Collection (Naira) by Bands'!C163:D163),IF(G$3=2021,SUM('Collection (Naira) by Bands'!E163:P163),IF(G$3=2022,SUM('Collection (Naira) by Bands'!Q163:AB163))))</f>
        <v>64000000</v>
      </c>
      <c r="F164" s="162">
        <f t="shared" si="10"/>
        <v>47.671179721798055</v>
      </c>
      <c r="G164" s="162">
        <f t="shared" si="11"/>
        <v>25.450149519628429</v>
      </c>
    </row>
    <row r="165" spans="1:7" s="23" customFormat="1" ht="11.45" customHeight="1" x14ac:dyDescent="0.25">
      <c r="A165" s="50" t="s">
        <v>2</v>
      </c>
      <c r="B165" s="50"/>
      <c r="C165" s="167">
        <f>IF(G$3=2020,SUM('Energy Billed (kWh) by Bands'!C164:D164),IF(G$3=2021,SUM('Energy Billed (kWh) by Bands'!E164:P164), IF(G$3=2022,SUM('Energy Billed (kWh) by Bands'!Q164:AB164))))</f>
        <v>229564654.29999998</v>
      </c>
      <c r="D165" s="167">
        <f>IF(G$3=2020,SUM('Billing (Naira) by Band'!C164:D164),IF(G$3=2021,SUM('Billing (Naira) by Band'!E164:P164),IF(G$3=2022,SUM('Billing (Naira) by Band'!Q164:AB164))))</f>
        <v>7428158240.7885618</v>
      </c>
      <c r="E165" s="167">
        <f>IF(G$3=2020,SUM('Collection (Naira) by Bands'!C164:D164),IF(G$3=2021,SUM('Collection (Naira) by Bands'!E164:P164),IF(G$3=2022,SUM('Collection (Naira) by Bands'!Q164:AB164))))</f>
        <v>3910085246.955606</v>
      </c>
      <c r="F165" s="168">
        <f t="shared" si="10"/>
        <v>32.357586856909109</v>
      </c>
      <c r="G165" s="168">
        <f t="shared" si="11"/>
        <v>17.032610089207477</v>
      </c>
    </row>
    <row r="166" spans="1:7" s="23" customFormat="1" ht="11.45" customHeight="1" x14ac:dyDescent="0.25">
      <c r="A166" s="50" t="s">
        <v>4</v>
      </c>
      <c r="B166" s="50"/>
      <c r="C166" s="167">
        <f>IF(G$3=2020,SUM('Energy Billed (kWh) by Bands'!C165:D165),IF(G$3=2021,SUM('Energy Billed (kWh) by Bands'!E165:P165), IF(G$3=2022,SUM('Energy Billed (kWh) by Bands'!Q165:AB165))))</f>
        <v>2632497717.500041</v>
      </c>
      <c r="D166" s="167">
        <f>IF(G$3=2020,SUM('Billing (Naira) by Band'!C165:D165),IF(G$3=2021,SUM('Billing (Naira) by Band'!E165:P165),IF(G$3=2022,SUM('Billing (Naira) by Band'!Q165:AB165))))</f>
        <v>130433813743.9006</v>
      </c>
      <c r="E166" s="167">
        <f>IF(G$3=2020,SUM('Collection (Naira) by Bands'!C165:D165),IF(G$3=2021,SUM('Collection (Naira) by Bands'!E165:P165),IF(G$3=2022,SUM('Collection (Naira) by Bands'!Q165:AB165))))</f>
        <v>119682114680.66629</v>
      </c>
      <c r="F166" s="168">
        <f t="shared" si="10"/>
        <v>49.54755055505516</v>
      </c>
      <c r="G166" s="168">
        <f t="shared" si="11"/>
        <v>45.463330845476577</v>
      </c>
    </row>
    <row r="167" spans="1:7" x14ac:dyDescent="0.25">
      <c r="C167" s="163"/>
      <c r="D167" s="163"/>
      <c r="E167" s="163"/>
      <c r="F167" s="165"/>
      <c r="G167" s="173"/>
    </row>
    <row r="168" spans="1:7" x14ac:dyDescent="0.25">
      <c r="C168" s="164"/>
      <c r="D168" s="164"/>
      <c r="E168" s="164"/>
      <c r="F168" s="166"/>
      <c r="G168" s="174"/>
    </row>
    <row r="169" spans="1:7" ht="11.45" customHeight="1" x14ac:dyDescent="0.25">
      <c r="A169" s="222" t="s">
        <v>99</v>
      </c>
      <c r="B169" s="222"/>
      <c r="C169" s="72" t="s">
        <v>100</v>
      </c>
      <c r="D169" s="72" t="s">
        <v>100</v>
      </c>
      <c r="E169" s="72" t="s">
        <v>100</v>
      </c>
      <c r="F169" s="72" t="s">
        <v>100</v>
      </c>
      <c r="G169" s="72" t="s">
        <v>100</v>
      </c>
    </row>
    <row r="170" spans="1:7" ht="11.25" customHeight="1" x14ac:dyDescent="0.25">
      <c r="A170" s="99" t="s">
        <v>37</v>
      </c>
      <c r="B170" s="99" t="s">
        <v>36</v>
      </c>
      <c r="C170" s="161">
        <f>G3</f>
        <v>2022</v>
      </c>
      <c r="D170" s="161">
        <f>G3</f>
        <v>2022</v>
      </c>
      <c r="E170" s="161">
        <f>G3</f>
        <v>2022</v>
      </c>
      <c r="F170" s="161">
        <f>G3</f>
        <v>2022</v>
      </c>
      <c r="G170" s="161">
        <f>G3</f>
        <v>2022</v>
      </c>
    </row>
    <row r="171" spans="1:7" ht="11.45" customHeight="1" x14ac:dyDescent="0.25">
      <c r="A171" s="49" t="s">
        <v>3</v>
      </c>
      <c r="B171" s="49" t="s">
        <v>3</v>
      </c>
      <c r="C171" s="90">
        <f>IF(G$3=2020,SUM('Energy Billed (kWh) by Bands'!C170:D170),IF(G$3=2021,SUM('Energy Billed (kWh) by Bands'!E170:P170), IF(G$3=2022,SUM('Energy Billed (kWh) by Bands'!Q170:AB170))))</f>
        <v>671723</v>
      </c>
      <c r="D171" s="90">
        <f>IF(G$3=2020,SUM('Billing (Naira) by Band'!C170:D170),IF(G$3=2021,SUM('Billing (Naira) by Band'!E170:P170),IF(G$3=2022,SUM('Billing (Naira) by Band'!Q170:AB170))))</f>
        <v>3662434.084999999</v>
      </c>
      <c r="E171" s="90">
        <f>IF(G$3=2020,SUM('Collection (Naira) by Bands'!C170:D170),IF(G$3=2021,SUM('Collection (Naira) by Bands'!E170:P170),IF(G$3=2022,SUM('Collection (Naira) by Bands'!Q170:AB170))))</f>
        <v>7631472</v>
      </c>
      <c r="F171" s="162">
        <f t="shared" ref="F171:F193" si="12">IFERROR(D171/C171,0)</f>
        <v>5.4522981720143555</v>
      </c>
      <c r="G171" s="162">
        <f t="shared" ref="G171:G193" si="13">IFERROR(E171/C171,0)</f>
        <v>11.361040190673835</v>
      </c>
    </row>
    <row r="172" spans="1:7" s="23" customFormat="1" ht="11.45" customHeight="1" x14ac:dyDescent="0.25">
      <c r="A172" s="50" t="s">
        <v>2</v>
      </c>
      <c r="B172" s="50"/>
      <c r="C172" s="167">
        <f>IF(G$3=2020,SUM('Energy Billed (kWh) by Bands'!C171:D171),IF(G$3=2021,SUM('Energy Billed (kWh) by Bands'!E171:P171), IF(G$3=2022,SUM('Energy Billed (kWh) by Bands'!Q171:AB171))))</f>
        <v>671723</v>
      </c>
      <c r="D172" s="167">
        <f>IF(G$3=2020,SUM('Billing (Naira) by Band'!C171:D171),IF(G$3=2021,SUM('Billing (Naira) by Band'!E171:P171),IF(G$3=2022,SUM('Billing (Naira) by Band'!Q171:AB171))))</f>
        <v>3662434.084999999</v>
      </c>
      <c r="E172" s="167">
        <f>IF(G$3=2020,SUM('Collection (Naira) by Bands'!C171:D171),IF(G$3=2021,SUM('Collection (Naira) by Bands'!E171:P171),IF(G$3=2022,SUM('Collection (Naira) by Bands'!Q171:AB171))))</f>
        <v>7631472</v>
      </c>
      <c r="F172" s="168">
        <f t="shared" si="12"/>
        <v>5.4522981720143555</v>
      </c>
      <c r="G172" s="168">
        <f t="shared" si="13"/>
        <v>11.361040190673835</v>
      </c>
    </row>
    <row r="173" spans="1:7" ht="11.45" customHeight="1" x14ac:dyDescent="0.25">
      <c r="A173" s="49" t="s">
        <v>6</v>
      </c>
      <c r="B173" s="49" t="s">
        <v>21</v>
      </c>
      <c r="C173" s="90">
        <f>IF(G$3=2020,SUM('Energy Billed (kWh) by Bands'!C172:D172),IF(G$3=2021,SUM('Energy Billed (kWh) by Bands'!E172:P172), IF(G$3=2022,SUM('Energy Billed (kWh) by Bands'!Q172:AB172))))</f>
        <v>251542606.19996777</v>
      </c>
      <c r="D173" s="90">
        <f>IF(G$3=2020,SUM('Billing (Naira) by Band'!C172:D172),IF(G$3=2021,SUM('Billing (Naira) by Band'!E172:P172),IF(G$3=2022,SUM('Billing (Naira) by Band'!Q172:AB172))))</f>
        <v>14726894110.016258</v>
      </c>
      <c r="E173" s="90">
        <f>IF(G$3=2020,SUM('Collection (Naira) by Bands'!C172:D172),IF(G$3=2021,SUM('Collection (Naira) by Bands'!E172:P172),IF(G$3=2022,SUM('Collection (Naira) by Bands'!Q172:AB172))))</f>
        <v>6919229527.9367504</v>
      </c>
      <c r="F173" s="162">
        <f t="shared" si="12"/>
        <v>58.546320770441888</v>
      </c>
      <c r="G173" s="162">
        <f t="shared" si="13"/>
        <v>27.507187082399074</v>
      </c>
    </row>
    <row r="174" spans="1:7" ht="11.45" customHeight="1" x14ac:dyDescent="0.25">
      <c r="A174" s="49" t="s">
        <v>7</v>
      </c>
      <c r="B174" s="49" t="s">
        <v>22</v>
      </c>
      <c r="C174" s="90">
        <f>IF(G$3=2020,SUM('Energy Billed (kWh) by Bands'!C173:D173),IF(G$3=2021,SUM('Energy Billed (kWh) by Bands'!E173:P173), IF(G$3=2022,SUM('Energy Billed (kWh) by Bands'!Q173:AB173))))</f>
        <v>40687546.400000036</v>
      </c>
      <c r="D174" s="90">
        <f>IF(G$3=2020,SUM('Billing (Naira) by Band'!C173:D173),IF(G$3=2021,SUM('Billing (Naira) by Band'!E173:P173),IF(G$3=2022,SUM('Billing (Naira) by Band'!Q173:AB173))))</f>
        <v>2556725213.2687144</v>
      </c>
      <c r="E174" s="90">
        <f>IF(G$3=2020,SUM('Collection (Naira) by Bands'!C173:D173),IF(G$3=2021,SUM('Collection (Naira) by Bands'!E173:P173),IF(G$3=2022,SUM('Collection (Naira) by Bands'!Q173:AB173))))</f>
        <v>1988481900.7528002</v>
      </c>
      <c r="F174" s="162">
        <f t="shared" si="12"/>
        <v>62.83802881927312</v>
      </c>
      <c r="G174" s="162">
        <f t="shared" si="13"/>
        <v>48.872003271074576</v>
      </c>
    </row>
    <row r="175" spans="1:7" ht="11.45" customHeight="1" x14ac:dyDescent="0.25">
      <c r="A175" s="49" t="s">
        <v>8</v>
      </c>
      <c r="B175" s="49" t="s">
        <v>23</v>
      </c>
      <c r="C175" s="90">
        <f>IF(G$3=2020,SUM('Energy Billed (kWh) by Bands'!C174:D174),IF(G$3=2021,SUM('Energy Billed (kWh) by Bands'!E174:P174), IF(G$3=2022,SUM('Energy Billed (kWh) by Bands'!Q174:AB174))))</f>
        <v>123220760.69999996</v>
      </c>
      <c r="D175" s="90">
        <f>IF(G$3=2020,SUM('Billing (Naira) by Band'!C174:D174),IF(G$3=2021,SUM('Billing (Naira) by Band'!E174:P174),IF(G$3=2022,SUM('Billing (Naira) by Band'!Q174:AB174))))</f>
        <v>7929505099.5860214</v>
      </c>
      <c r="E175" s="90">
        <f>IF(G$3=2020,SUM('Collection (Naira) by Bands'!C174:D174),IF(G$3=2021,SUM('Collection (Naira) by Bands'!E174:P174),IF(G$3=2022,SUM('Collection (Naira) by Bands'!Q174:AB174))))</f>
        <v>4134559247.8319998</v>
      </c>
      <c r="F175" s="162">
        <f t="shared" si="12"/>
        <v>64.352021968859859</v>
      </c>
      <c r="G175" s="162">
        <f t="shared" si="13"/>
        <v>33.554079883488342</v>
      </c>
    </row>
    <row r="176" spans="1:7" s="23" customFormat="1" ht="11.45" customHeight="1" x14ac:dyDescent="0.25">
      <c r="A176" s="50" t="s">
        <v>2</v>
      </c>
      <c r="B176" s="50"/>
      <c r="C176" s="167">
        <f>IF(G$3=2020,SUM('Energy Billed (kWh) by Bands'!C175:D175),IF(G$3=2021,SUM('Energy Billed (kWh) by Bands'!E175:P175), IF(G$3=2022,SUM('Energy Billed (kWh) by Bands'!Q175:AB175))))</f>
        <v>415450913.29996777</v>
      </c>
      <c r="D176" s="167">
        <f>IF(G$3=2020,SUM('Billing (Naira) by Band'!C175:D175),IF(G$3=2021,SUM('Billing (Naira) by Band'!E175:P175),IF(G$3=2022,SUM('Billing (Naira) by Band'!Q175:AB175))))</f>
        <v>25213124422.870995</v>
      </c>
      <c r="E176" s="167">
        <f>IF(G$3=2020,SUM('Collection (Naira) by Bands'!C175:D175),IF(G$3=2021,SUM('Collection (Naira) by Bands'!E175:P175),IF(G$3=2022,SUM('Collection (Naira) by Bands'!Q175:AB175))))</f>
        <v>13042270676.521549</v>
      </c>
      <c r="F176" s="168">
        <f t="shared" si="12"/>
        <v>60.688576232991402</v>
      </c>
      <c r="G176" s="168">
        <f t="shared" si="13"/>
        <v>31.393048514264901</v>
      </c>
    </row>
    <row r="177" spans="1:7" ht="11.45" customHeight="1" x14ac:dyDescent="0.25">
      <c r="A177" s="49" t="s">
        <v>9</v>
      </c>
      <c r="B177" s="49" t="s">
        <v>24</v>
      </c>
      <c r="C177" s="90">
        <f>IF(G$3=2020,SUM('Energy Billed (kWh) by Bands'!C176:D176),IF(G$3=2021,SUM('Energy Billed (kWh) by Bands'!E176:P176), IF(G$3=2022,SUM('Energy Billed (kWh) by Bands'!Q176:AB176))))</f>
        <v>163918382.9999935</v>
      </c>
      <c r="D177" s="90">
        <f>IF(G$3=2020,SUM('Billing (Naira) by Band'!C176:D176),IF(G$3=2021,SUM('Billing (Naira) by Band'!E176:P176),IF(G$3=2022,SUM('Billing (Naira) by Band'!Q176:AB176))))</f>
        <v>8985008970.7590237</v>
      </c>
      <c r="E177" s="90">
        <f>IF(G$3=2020,SUM('Collection (Naira) by Bands'!C176:D176),IF(G$3=2021,SUM('Collection (Naira) by Bands'!E176:P176),IF(G$3=2022,SUM('Collection (Naira) by Bands'!Q176:AB176))))</f>
        <v>3171225964.0337505</v>
      </c>
      <c r="F177" s="162">
        <f t="shared" si="12"/>
        <v>54.813919014558479</v>
      </c>
      <c r="G177" s="162">
        <f t="shared" si="13"/>
        <v>19.346371688121621</v>
      </c>
    </row>
    <row r="178" spans="1:7" ht="11.45" customHeight="1" x14ac:dyDescent="0.25">
      <c r="A178" s="49" t="s">
        <v>10</v>
      </c>
      <c r="B178" s="49" t="s">
        <v>25</v>
      </c>
      <c r="C178" s="90">
        <f>IF(G$3=2020,SUM('Energy Billed (kWh) by Bands'!C177:D177),IF(G$3=2021,SUM('Energy Billed (kWh) by Bands'!E177:P177), IF(G$3=2022,SUM('Energy Billed (kWh) by Bands'!Q177:AB177))))</f>
        <v>6311056.5000000028</v>
      </c>
      <c r="D178" s="90">
        <f>IF(G$3=2020,SUM('Billing (Naira) by Band'!C177:D177),IF(G$3=2021,SUM('Billing (Naira) by Band'!E177:P177),IF(G$3=2022,SUM('Billing (Naira) by Band'!Q177:AB177))))</f>
        <v>393851558.43446499</v>
      </c>
      <c r="E178" s="90">
        <f>IF(G$3=2020,SUM('Collection (Naira) by Bands'!C177:D177),IF(G$3=2021,SUM('Collection (Naira) by Bands'!E177:P177),IF(G$3=2022,SUM('Collection (Naira) by Bands'!Q177:AB177))))</f>
        <v>297499334.57199997</v>
      </c>
      <c r="F178" s="162">
        <f t="shared" si="12"/>
        <v>62.406596809023149</v>
      </c>
      <c r="G178" s="162">
        <f t="shared" si="13"/>
        <v>47.139386974589726</v>
      </c>
    </row>
    <row r="179" spans="1:7" ht="11.45" customHeight="1" x14ac:dyDescent="0.25">
      <c r="A179" s="49" t="s">
        <v>11</v>
      </c>
      <c r="B179" s="49" t="s">
        <v>26</v>
      </c>
      <c r="C179" s="90">
        <f>IF(G$3=2020,SUM('Energy Billed (kWh) by Bands'!C178:D178),IF(G$3=2021,SUM('Energy Billed (kWh) by Bands'!E178:P178), IF(G$3=2022,SUM('Energy Billed (kWh) by Bands'!Q178:AB178))))</f>
        <v>3721364.3000000003</v>
      </c>
      <c r="D179" s="90">
        <f>IF(G$3=2020,SUM('Billing (Naira) by Band'!C178:D178),IF(G$3=2021,SUM('Billing (Naira) by Band'!E178:P178),IF(G$3=2022,SUM('Billing (Naira) by Band'!Q178:AB178))))</f>
        <v>240665286.92595503</v>
      </c>
      <c r="E179" s="90">
        <f>IF(G$3=2020,SUM('Collection (Naira) by Bands'!C178:D178),IF(G$3=2021,SUM('Collection (Naira) by Bands'!E178:P178),IF(G$3=2022,SUM('Collection (Naira) by Bands'!Q178:AB178))))</f>
        <v>128673695.25224999</v>
      </c>
      <c r="F179" s="162">
        <f t="shared" si="12"/>
        <v>64.671251596075933</v>
      </c>
      <c r="G179" s="162">
        <f t="shared" si="13"/>
        <v>34.577021994930725</v>
      </c>
    </row>
    <row r="180" spans="1:7" s="23" customFormat="1" ht="11.45" customHeight="1" x14ac:dyDescent="0.25">
      <c r="A180" s="50" t="s">
        <v>2</v>
      </c>
      <c r="B180" s="50"/>
      <c r="C180" s="167">
        <f>IF(G$3=2020,SUM('Energy Billed (kWh) by Bands'!C179:D179),IF(G$3=2021,SUM('Energy Billed (kWh) by Bands'!E179:P179), IF(G$3=2022,SUM('Energy Billed (kWh) by Bands'!Q179:AB179))))</f>
        <v>173950803.79999352</v>
      </c>
      <c r="D180" s="167">
        <f>IF(G$3=2020,SUM('Billing (Naira) by Band'!C179:D179),IF(G$3=2021,SUM('Billing (Naira) by Band'!E179:P179),IF(G$3=2022,SUM('Billing (Naira) by Band'!Q179:AB179))))</f>
        <v>9619525816.119442</v>
      </c>
      <c r="E180" s="167">
        <f>IF(G$3=2020,SUM('Collection (Naira) by Bands'!C179:D179),IF(G$3=2021,SUM('Collection (Naira) by Bands'!E179:P179),IF(G$3=2022,SUM('Collection (Naira) by Bands'!Q179:AB179))))</f>
        <v>3597398993.8579998</v>
      </c>
      <c r="F180" s="168">
        <f t="shared" si="12"/>
        <v>55.300266546510784</v>
      </c>
      <c r="G180" s="168">
        <f t="shared" si="13"/>
        <v>20.680554014537609</v>
      </c>
    </row>
    <row r="181" spans="1:7" ht="11.45" customHeight="1" x14ac:dyDescent="0.25">
      <c r="A181" s="49" t="s">
        <v>12</v>
      </c>
      <c r="B181" s="49" t="s">
        <v>27</v>
      </c>
      <c r="C181" s="90">
        <f>IF(G$3=2020,SUM('Energy Billed (kWh) by Bands'!C180:D180),IF(G$3=2021,SUM('Energy Billed (kWh) by Bands'!E180:P180), IF(G$3=2022,SUM('Energy Billed (kWh) by Bands'!Q180:AB180))))</f>
        <v>123176794.80000022</v>
      </c>
      <c r="D181" s="90">
        <f>IF(G$3=2020,SUM('Billing (Naira) by Band'!C180:D180),IF(G$3=2021,SUM('Billing (Naira) by Band'!E180:P180),IF(G$3=2022,SUM('Billing (Naira) by Band'!Q180:AB180))))</f>
        <v>6347929676.6393099</v>
      </c>
      <c r="E181" s="90">
        <f>IF(G$3=2020,SUM('Collection (Naira) by Bands'!C180:D180),IF(G$3=2021,SUM('Collection (Naira) by Bands'!E180:P180),IF(G$3=2022,SUM('Collection (Naira) by Bands'!Q180:AB180))))</f>
        <v>1998270368.5670817</v>
      </c>
      <c r="F181" s="162">
        <f t="shared" si="12"/>
        <v>51.535110058240441</v>
      </c>
      <c r="G181" s="162">
        <f t="shared" si="13"/>
        <v>16.222782641906168</v>
      </c>
    </row>
    <row r="182" spans="1:7" ht="11.45" customHeight="1" x14ac:dyDescent="0.25">
      <c r="A182" s="49" t="s">
        <v>13</v>
      </c>
      <c r="B182" s="49" t="s">
        <v>28</v>
      </c>
      <c r="C182" s="90">
        <f>IF(G$3=2020,SUM('Energy Billed (kWh) by Bands'!C181:D181),IF(G$3=2021,SUM('Energy Billed (kWh) by Bands'!E181:P181), IF(G$3=2022,SUM('Energy Billed (kWh) by Bands'!Q181:AB181))))</f>
        <v>3401727.6</v>
      </c>
      <c r="D182" s="90">
        <f>IF(G$3=2020,SUM('Billing (Naira) by Band'!C181:D181),IF(G$3=2021,SUM('Billing (Naira) by Band'!E181:P181),IF(G$3=2022,SUM('Billing (Naira) by Band'!Q181:AB181))))</f>
        <v>197140919.89647499</v>
      </c>
      <c r="E182" s="90">
        <f>IF(G$3=2020,SUM('Collection (Naira) by Bands'!C181:D181),IF(G$3=2021,SUM('Collection (Naira) by Bands'!E181:P181),IF(G$3=2022,SUM('Collection (Naira) by Bands'!Q181:AB181))))</f>
        <v>128595458.47475001</v>
      </c>
      <c r="F182" s="162">
        <f t="shared" si="12"/>
        <v>57.953176467297084</v>
      </c>
      <c r="G182" s="162">
        <f t="shared" si="13"/>
        <v>37.802985305099092</v>
      </c>
    </row>
    <row r="183" spans="1:7" ht="11.45" customHeight="1" x14ac:dyDescent="0.25">
      <c r="A183" s="49" t="s">
        <v>14</v>
      </c>
      <c r="B183" s="49" t="s">
        <v>29</v>
      </c>
      <c r="C183" s="90">
        <f>IF(G$3=2020,SUM('Energy Billed (kWh) by Bands'!C182:D182),IF(G$3=2021,SUM('Energy Billed (kWh) by Bands'!E182:P182), IF(G$3=2022,SUM('Energy Billed (kWh) by Bands'!Q182:AB182))))</f>
        <v>8227327.2999999998</v>
      </c>
      <c r="D183" s="90">
        <f>IF(G$3=2020,SUM('Billing (Naira) by Band'!C182:D182),IF(G$3=2021,SUM('Billing (Naira) by Band'!E182:P182),IF(G$3=2022,SUM('Billing (Naira) by Band'!Q182:AB182))))</f>
        <v>479401513.87685752</v>
      </c>
      <c r="E183" s="90">
        <f>IF(G$3=2020,SUM('Collection (Naira) by Bands'!C182:D182),IF(G$3=2021,SUM('Collection (Naira) by Bands'!E182:P182),IF(G$3=2022,SUM('Collection (Naira) by Bands'!Q182:AB182))))</f>
        <v>80890239.233999997</v>
      </c>
      <c r="F183" s="162">
        <f t="shared" si="12"/>
        <v>58.269410757106691</v>
      </c>
      <c r="G183" s="162">
        <f t="shared" si="13"/>
        <v>9.8318975633800303</v>
      </c>
    </row>
    <row r="184" spans="1:7" s="23" customFormat="1" ht="11.45" customHeight="1" x14ac:dyDescent="0.25">
      <c r="A184" s="50" t="s">
        <v>2</v>
      </c>
      <c r="B184" s="50"/>
      <c r="C184" s="167">
        <f>IF(G$3=2020,SUM('Energy Billed (kWh) by Bands'!C183:D183),IF(G$3=2021,SUM('Energy Billed (kWh) by Bands'!E183:P183), IF(G$3=2022,SUM('Energy Billed (kWh) by Bands'!Q183:AB183))))</f>
        <v>134805849.70000026</v>
      </c>
      <c r="D184" s="167">
        <f>IF(G$3=2020,SUM('Billing (Naira) by Band'!C183:D183),IF(G$3=2021,SUM('Billing (Naira) by Band'!E183:P183),IF(G$3=2022,SUM('Billing (Naira) by Band'!Q183:AB183))))</f>
        <v>7024472110.4126415</v>
      </c>
      <c r="E184" s="167">
        <f>IF(G$3=2020,SUM('Collection (Naira) by Bands'!C183:D183),IF(G$3=2021,SUM('Collection (Naira) by Bands'!E183:P183),IF(G$3=2022,SUM('Collection (Naira) by Bands'!Q183:AB183))))</f>
        <v>2207756066.2758312</v>
      </c>
      <c r="F184" s="168">
        <f t="shared" si="12"/>
        <v>52.108065978183056</v>
      </c>
      <c r="G184" s="168">
        <f t="shared" si="13"/>
        <v>16.377301661530396</v>
      </c>
    </row>
    <row r="185" spans="1:7" ht="11.45" customHeight="1" x14ac:dyDescent="0.25">
      <c r="A185" s="49" t="s">
        <v>15</v>
      </c>
      <c r="B185" s="49" t="s">
        <v>30</v>
      </c>
      <c r="C185" s="90">
        <f>IF(G$3=2020,SUM('Energy Billed (kWh) by Bands'!C184:D184),IF(G$3=2021,SUM('Energy Billed (kWh) by Bands'!E184:P184), IF(G$3=2022,SUM('Energy Billed (kWh) by Bands'!Q184:AB184))))</f>
        <v>62825402.099999711</v>
      </c>
      <c r="D185" s="90">
        <f>IF(G$3=2020,SUM('Billing (Naira) by Band'!C184:D184),IF(G$3=2021,SUM('Billing (Naira) by Band'!E184:P184),IF(G$3=2022,SUM('Billing (Naira) by Band'!Q184:AB184))))</f>
        <v>2449771397.2415571</v>
      </c>
      <c r="E185" s="90">
        <f>IF(G$3=2020,SUM('Collection (Naira) by Bands'!C184:D184),IF(G$3=2021,SUM('Collection (Naira) by Bands'!E184:P184),IF(G$3=2022,SUM('Collection (Naira) by Bands'!Q184:AB184))))</f>
        <v>958821780.37325001</v>
      </c>
      <c r="F185" s="162">
        <f t="shared" si="12"/>
        <v>38.993326192202254</v>
      </c>
      <c r="G185" s="162">
        <f t="shared" si="13"/>
        <v>15.261689512899343</v>
      </c>
    </row>
    <row r="186" spans="1:7" ht="11.45" customHeight="1" x14ac:dyDescent="0.25">
      <c r="A186" s="49" t="s">
        <v>16</v>
      </c>
      <c r="B186" s="49" t="s">
        <v>31</v>
      </c>
      <c r="C186" s="90">
        <f>IF(G$3=2020,SUM('Energy Billed (kWh) by Bands'!C185:D185),IF(G$3=2021,SUM('Energy Billed (kWh) by Bands'!E185:P185), IF(G$3=2022,SUM('Energy Billed (kWh) by Bands'!Q185:AB185))))</f>
        <v>3155202.5000000005</v>
      </c>
      <c r="D186" s="90">
        <f>IF(G$3=2020,SUM('Billing (Naira) by Band'!C185:D185),IF(G$3=2021,SUM('Billing (Naira) by Band'!E185:P185),IF(G$3=2022,SUM('Billing (Naira) by Band'!Q185:AB185))))</f>
        <v>170231314.49860001</v>
      </c>
      <c r="E186" s="90">
        <f>IF(G$3=2020,SUM('Collection (Naira) by Bands'!C185:D185),IF(G$3=2021,SUM('Collection (Naira) by Bands'!E185:P185),IF(G$3=2022,SUM('Collection (Naira) by Bands'!Q185:AB185))))</f>
        <v>74455022.040999994</v>
      </c>
      <c r="F186" s="162">
        <f t="shared" si="12"/>
        <v>53.952579746814976</v>
      </c>
      <c r="G186" s="162">
        <f t="shared" si="13"/>
        <v>23.597541533705041</v>
      </c>
    </row>
    <row r="187" spans="1:7" ht="11.45" customHeight="1" x14ac:dyDescent="0.25">
      <c r="A187" s="49" t="s">
        <v>17</v>
      </c>
      <c r="B187" s="49" t="s">
        <v>32</v>
      </c>
      <c r="C187" s="90">
        <f>IF(G$3=2020,SUM('Energy Billed (kWh) by Bands'!C186:D186),IF(G$3=2021,SUM('Energy Billed (kWh) by Bands'!E186:P186), IF(G$3=2022,SUM('Energy Billed (kWh) by Bands'!Q186:AB186))))</f>
        <v>2395236.2999999993</v>
      </c>
      <c r="D187" s="90">
        <f>IF(G$3=2020,SUM('Billing (Naira) by Band'!C186:D186),IF(G$3=2021,SUM('Billing (Naira) by Band'!E186:P186),IF(G$3=2022,SUM('Billing (Naira) by Band'!Q186:AB186))))</f>
        <v>129337587.03840749</v>
      </c>
      <c r="E187" s="90">
        <f>IF(G$3=2020,SUM('Collection (Naira) by Bands'!C186:D186),IF(G$3=2021,SUM('Collection (Naira) by Bands'!E186:P186),IF(G$3=2022,SUM('Collection (Naira) by Bands'!Q186:AB186))))</f>
        <v>61752661.727499999</v>
      </c>
      <c r="F187" s="162">
        <f t="shared" si="12"/>
        <v>53.997840229127924</v>
      </c>
      <c r="G187" s="162">
        <f t="shared" si="13"/>
        <v>25.781448672725951</v>
      </c>
    </row>
    <row r="188" spans="1:7" s="23" customFormat="1" ht="11.45" customHeight="1" x14ac:dyDescent="0.25">
      <c r="A188" s="50" t="s">
        <v>2</v>
      </c>
      <c r="B188" s="50"/>
      <c r="C188" s="167">
        <f>IF(G$3=2020,SUM('Energy Billed (kWh) by Bands'!C187:D187),IF(G$3=2021,SUM('Energy Billed (kWh) by Bands'!E187:P187), IF(G$3=2022,SUM('Energy Billed (kWh) by Bands'!Q187:AB187))))</f>
        <v>68375840.899999708</v>
      </c>
      <c r="D188" s="167">
        <f>IF(G$3=2020,SUM('Billing (Naira) by Band'!C187:D187),IF(G$3=2021,SUM('Billing (Naira) by Band'!E187:P187),IF(G$3=2022,SUM('Billing (Naira) by Band'!Q187:AB187))))</f>
        <v>2749340298.7785649</v>
      </c>
      <c r="E188" s="167">
        <f>IF(G$3=2020,SUM('Collection (Naira) by Bands'!C187:D187),IF(G$3=2021,SUM('Collection (Naira) by Bands'!E187:P187),IF(G$3=2022,SUM('Collection (Naira) by Bands'!Q187:AB187))))</f>
        <v>1095029464.1417501</v>
      </c>
      <c r="F188" s="168">
        <f t="shared" si="12"/>
        <v>40.209235639229654</v>
      </c>
      <c r="G188" s="168">
        <f t="shared" si="13"/>
        <v>16.014859191907281</v>
      </c>
    </row>
    <row r="189" spans="1:7" ht="11.45" customHeight="1" x14ac:dyDescent="0.25">
      <c r="A189" s="49" t="s">
        <v>18</v>
      </c>
      <c r="B189" s="49" t="s">
        <v>33</v>
      </c>
      <c r="C189" s="90">
        <f>IF(G$3=2020,SUM('Energy Billed (kWh) by Bands'!C188:D188),IF(G$3=2021,SUM('Energy Billed (kWh) by Bands'!E188:P188), IF(G$3=2022,SUM('Energy Billed (kWh) by Bands'!Q188:AB188))))</f>
        <v>12654827.699999992</v>
      </c>
      <c r="D189" s="90">
        <f>IF(G$3=2020,SUM('Billing (Naira) by Band'!C188:D188),IF(G$3=2021,SUM('Billing (Naira) by Band'!E188:P188),IF(G$3=2022,SUM('Billing (Naira) by Band'!Q188:AB188))))</f>
        <v>486027320.98963773</v>
      </c>
      <c r="E189" s="90">
        <f>IF(G$3=2020,SUM('Collection (Naira) by Bands'!C188:D188),IF(G$3=2021,SUM('Collection (Naira) by Bands'!E188:P188),IF(G$3=2022,SUM('Collection (Naira) by Bands'!Q188:AB188))))</f>
        <v>139718638.58624998</v>
      </c>
      <c r="F189" s="162">
        <f t="shared" si="12"/>
        <v>38.406474786664859</v>
      </c>
      <c r="G189" s="162">
        <f t="shared" si="13"/>
        <v>11.040738119749356</v>
      </c>
    </row>
    <row r="190" spans="1:7" ht="11.45" customHeight="1" x14ac:dyDescent="0.25">
      <c r="A190" s="49" t="s">
        <v>19</v>
      </c>
      <c r="B190" s="49" t="s">
        <v>34</v>
      </c>
      <c r="C190" s="90">
        <f>IF(G$3=2020,SUM('Energy Billed (kWh) by Bands'!C189:D189),IF(G$3=2021,SUM('Energy Billed (kWh) by Bands'!E189:P189), IF(G$3=2022,SUM('Energy Billed (kWh) by Bands'!Q189:AB189))))</f>
        <v>430118.2</v>
      </c>
      <c r="D190" s="90">
        <f>IF(G$3=2020,SUM('Billing (Naira) by Band'!C189:D189),IF(G$3=2021,SUM('Billing (Naira) by Band'!E189:P189),IF(G$3=2022,SUM('Billing (Naira) by Band'!Q189:AB189))))</f>
        <v>22172192.076314993</v>
      </c>
      <c r="E190" s="90">
        <f>IF(G$3=2020,SUM('Collection (Naira) by Bands'!C189:D189),IF(G$3=2021,SUM('Collection (Naira) by Bands'!E189:P189),IF(G$3=2022,SUM('Collection (Naira) by Bands'!Q189:AB189))))</f>
        <v>20584604.817749999</v>
      </c>
      <c r="F190" s="162">
        <f t="shared" si="12"/>
        <v>51.549067387325138</v>
      </c>
      <c r="G190" s="162">
        <f t="shared" si="13"/>
        <v>47.858018604537072</v>
      </c>
    </row>
    <row r="191" spans="1:7" ht="11.45" customHeight="1" x14ac:dyDescent="0.25">
      <c r="A191" s="49" t="s">
        <v>20</v>
      </c>
      <c r="B191" s="49" t="s">
        <v>35</v>
      </c>
      <c r="C191" s="90">
        <f>IF(G$3=2020,SUM('Energy Billed (kWh) by Bands'!C190:D190),IF(G$3=2021,SUM('Energy Billed (kWh) by Bands'!E190:P190), IF(G$3=2022,SUM('Energy Billed (kWh) by Bands'!Q190:AB190))))</f>
        <v>92976</v>
      </c>
      <c r="D191" s="90">
        <f>IF(G$3=2020,SUM('Billing (Naira) by Band'!C190:D190),IF(G$3=2021,SUM('Billing (Naira) by Band'!E190:P190),IF(G$3=2022,SUM('Billing (Naira) by Band'!Q190:AB190))))</f>
        <v>5071255.3422149997</v>
      </c>
      <c r="E191" s="90">
        <f>IF(G$3=2020,SUM('Collection (Naira) by Bands'!C190:D190),IF(G$3=2021,SUM('Collection (Naira) by Bands'!E190:P190),IF(G$3=2022,SUM('Collection (Naira) by Bands'!Q190:AB190))))</f>
        <v>4316153.1004999997</v>
      </c>
      <c r="F191" s="162">
        <f t="shared" si="12"/>
        <v>54.54370313000129</v>
      </c>
      <c r="G191" s="162">
        <f t="shared" si="13"/>
        <v>46.422228322362756</v>
      </c>
    </row>
    <row r="192" spans="1:7" s="23" customFormat="1" ht="11.45" customHeight="1" x14ac:dyDescent="0.25">
      <c r="A192" s="50" t="s">
        <v>2</v>
      </c>
      <c r="B192" s="50"/>
      <c r="C192" s="167">
        <f>IF(G$3=2020,SUM('Energy Billed (kWh) by Bands'!C191:D191),IF(G$3=2021,SUM('Energy Billed (kWh) by Bands'!E191:P191), IF(G$3=2022,SUM('Energy Billed (kWh) by Bands'!Q191:AB191))))</f>
        <v>13177921.899999995</v>
      </c>
      <c r="D192" s="167">
        <f>IF(G$3=2020,SUM('Billing (Naira) by Band'!C191:D191),IF(G$3=2021,SUM('Billing (Naira) by Band'!E191:P191),IF(G$3=2022,SUM('Billing (Naira) by Band'!Q191:AB191))))</f>
        <v>513270768.4081676</v>
      </c>
      <c r="E192" s="167">
        <f>IF(G$3=2020,SUM('Collection (Naira) by Bands'!C191:D191),IF(G$3=2021,SUM('Collection (Naira) by Bands'!E191:P191),IF(G$3=2022,SUM('Collection (Naira) by Bands'!Q191:AB191))))</f>
        <v>164619396.50449997</v>
      </c>
      <c r="F192" s="168">
        <f t="shared" si="12"/>
        <v>38.949295063599351</v>
      </c>
      <c r="G192" s="168">
        <f t="shared" si="13"/>
        <v>12.492060413903351</v>
      </c>
    </row>
    <row r="193" spans="1:7" s="23" customFormat="1" ht="11.45" customHeight="1" x14ac:dyDescent="0.25">
      <c r="A193" s="50" t="s">
        <v>4</v>
      </c>
      <c r="B193" s="50"/>
      <c r="C193" s="167">
        <f>IF(G$3=2020,SUM('Energy Billed (kWh) by Bands'!C192:D192),IF(G$3=2021,SUM('Energy Billed (kWh) by Bands'!E192:P192), IF(G$3=2022,SUM('Energy Billed (kWh) by Bands'!Q192:AB192))))</f>
        <v>806433052.59996128</v>
      </c>
      <c r="D193" s="167">
        <f>IF(G$3=2020,SUM('Billing (Naira) by Band'!C192:D192),IF(G$3=2021,SUM('Billing (Naira) by Band'!E192:P192),IF(G$3=2022,SUM('Billing (Naira) by Band'!Q192:AB192))))</f>
        <v>45123395850.674812</v>
      </c>
      <c r="E193" s="167">
        <f>IF(G$3=2020,SUM('Collection (Naira) by Bands'!C192:D192),IF(G$3=2021,SUM('Collection (Naira) by Bands'!E192:P192),IF(G$3=2022,SUM('Collection (Naira) by Bands'!Q192:AB192))))</f>
        <v>20114706069.301632</v>
      </c>
      <c r="F193" s="168">
        <f t="shared" si="12"/>
        <v>55.954298630488672</v>
      </c>
      <c r="G193" s="168">
        <f t="shared" si="13"/>
        <v>24.942809579110495</v>
      </c>
    </row>
    <row r="194" spans="1:7" x14ac:dyDescent="0.25">
      <c r="C194" s="163"/>
      <c r="D194" s="163"/>
      <c r="E194" s="163"/>
      <c r="F194" s="163"/>
      <c r="G194" s="171"/>
    </row>
    <row r="195" spans="1:7" x14ac:dyDescent="0.25">
      <c r="C195" s="164"/>
      <c r="D195" s="164"/>
      <c r="E195" s="164"/>
      <c r="F195" s="164"/>
      <c r="G195" s="172"/>
    </row>
    <row r="196" spans="1:7" ht="11.45" customHeight="1" x14ac:dyDescent="0.25">
      <c r="A196" s="222" t="s">
        <v>101</v>
      </c>
      <c r="B196" s="222"/>
      <c r="C196" s="72" t="s">
        <v>102</v>
      </c>
      <c r="D196" s="72" t="s">
        <v>102</v>
      </c>
      <c r="E196" s="72" t="s">
        <v>102</v>
      </c>
      <c r="F196" s="72" t="s">
        <v>102</v>
      </c>
      <c r="G196" s="72" t="s">
        <v>102</v>
      </c>
    </row>
    <row r="197" spans="1:7" ht="11.25" customHeight="1" x14ac:dyDescent="0.25">
      <c r="A197" s="99" t="s">
        <v>37</v>
      </c>
      <c r="B197" s="99" t="s">
        <v>36</v>
      </c>
      <c r="C197" s="161">
        <f>G3</f>
        <v>2022</v>
      </c>
      <c r="D197" s="161">
        <f>G3</f>
        <v>2022</v>
      </c>
      <c r="E197" s="161">
        <f>G3</f>
        <v>2022</v>
      </c>
      <c r="F197" s="161">
        <f>G3</f>
        <v>2022</v>
      </c>
      <c r="G197" s="161">
        <f>G3</f>
        <v>2022</v>
      </c>
    </row>
    <row r="198" spans="1:7" ht="11.45" customHeight="1" x14ac:dyDescent="0.25">
      <c r="A198" s="49" t="s">
        <v>3</v>
      </c>
      <c r="B198" s="49" t="s">
        <v>3</v>
      </c>
      <c r="C198" s="90">
        <f>IF(G$3=2020,SUM('Energy Billed (kWh) by Bands'!C197:D197),IF(G$3=2021,SUM('Energy Billed (kWh) by Bands'!E197:P197), IF(G$3=2022,SUM('Energy Billed (kWh) by Bands'!Q197:AB197))))</f>
        <v>2497.87</v>
      </c>
      <c r="D198" s="90">
        <f>IF(G$3=2020,SUM('Billing (Naira) by Band'!C197:D197),IF(G$3=2021,SUM('Billing (Naira) by Band'!E197:P197),IF(G$3=2022,SUM('Billing (Naira) by Band'!Q197:AB197))))</f>
        <v>21700</v>
      </c>
      <c r="E198" s="90">
        <f>IF(G$3=2020,SUM('Collection (Naira) by Bands'!C197:D197),IF(G$3=2021,SUM('Collection (Naira) by Bands'!E197:P197),IF(G$3=2022,SUM('Collection (Naira) by Bands'!Q197:AB197))))</f>
        <v>7064230.5999999996</v>
      </c>
      <c r="F198" s="162">
        <f>IFERROR(D198/C198,0)</f>
        <v>8.6874016662196194</v>
      </c>
      <c r="G198" s="162">
        <f>IFERROR(E198/D198,0)</f>
        <v>325.5405806451613</v>
      </c>
    </row>
    <row r="199" spans="1:7" s="23" customFormat="1" ht="11.45" customHeight="1" x14ac:dyDescent="0.25">
      <c r="A199" s="50" t="s">
        <v>2</v>
      </c>
      <c r="B199" s="50"/>
      <c r="C199" s="167">
        <f>IF(G$3=2020,SUM('Energy Billed (kWh) by Bands'!C198:D198),IF(G$3=2021,SUM('Energy Billed (kWh) by Bands'!E198:P198), IF(G$3=2022,SUM('Energy Billed (kWh) by Bands'!Q198:AB198))))</f>
        <v>2497.87</v>
      </c>
      <c r="D199" s="167">
        <f>IF(G$3=2020,SUM('Billing (Naira) by Band'!C198:D198),IF(G$3=2021,SUM('Billing (Naira) by Band'!E198:P198),IF(G$3=2022,SUM('Billing (Naira) by Band'!Q198:AB198))))</f>
        <v>21700</v>
      </c>
      <c r="E199" s="167">
        <f>IF(G$3=2020,SUM('Collection (Naira) by Bands'!C198:D198),IF(G$3=2021,SUM('Collection (Naira) by Bands'!E198:P198),IF(G$3=2022,SUM('Collection (Naira) by Bands'!Q198:AB198))))</f>
        <v>7064230.5999999996</v>
      </c>
      <c r="F199" s="168">
        <f t="shared" ref="F199:F247" si="14">IFERROR(D199/C199,0)</f>
        <v>8.6874016662196194</v>
      </c>
      <c r="G199" s="168">
        <f t="shared" ref="G199:G247" si="15">IFERROR(E199/D199,0)</f>
        <v>325.5405806451613</v>
      </c>
    </row>
    <row r="200" spans="1:7" ht="11.45" customHeight="1" x14ac:dyDescent="0.25">
      <c r="A200" s="49" t="s">
        <v>6</v>
      </c>
      <c r="B200" s="49" t="s">
        <v>21</v>
      </c>
      <c r="C200" s="90">
        <f>IF(G$3=2020,SUM('Energy Billed (kWh) by Bands'!C199:D199),IF(G$3=2021,SUM('Energy Billed (kWh) by Bands'!E199:P199), IF(G$3=2022,SUM('Energy Billed (kWh) by Bands'!Q199:AB199))))</f>
        <v>221444535.13099998</v>
      </c>
      <c r="D200" s="90">
        <f>IF(G$3=2020,SUM('Billing (Naira) by Band'!C199:D199),IF(G$3=2021,SUM('Billing (Naira) by Band'!E199:P199),IF(G$3=2022,SUM('Billing (Naira) by Band'!Q199:AB199))))</f>
        <v>13092184480.006203</v>
      </c>
      <c r="E200" s="90">
        <f>IF(G$3=2020,SUM('Collection (Naira) by Bands'!C199:D199),IF(G$3=2021,SUM('Collection (Naira) by Bands'!E199:P199),IF(G$3=2022,SUM('Collection (Naira) by Bands'!Q199:AB199))))</f>
        <v>4684472761.8885002</v>
      </c>
      <c r="F200" s="162">
        <f t="shared" si="14"/>
        <v>59.121732095403743</v>
      </c>
      <c r="G200" s="162">
        <f t="shared" si="15"/>
        <v>0.35780680978353285</v>
      </c>
    </row>
    <row r="201" spans="1:7" ht="11.45" customHeight="1" x14ac:dyDescent="0.25">
      <c r="A201" s="49" t="s">
        <v>7</v>
      </c>
      <c r="B201" s="49" t="s">
        <v>22</v>
      </c>
      <c r="C201" s="90">
        <f>IF(G$3=2020,SUM('Energy Billed (kWh) by Bands'!C200:D200),IF(G$3=2021,SUM('Energy Billed (kWh) by Bands'!E200:P200), IF(G$3=2022,SUM('Energy Billed (kWh) by Bands'!Q200:AB200))))</f>
        <v>52092545.82</v>
      </c>
      <c r="D201" s="90">
        <f>IF(G$3=2020,SUM('Billing (Naira) by Band'!C200:D200),IF(G$3=2021,SUM('Billing (Naira) by Band'!E200:P200),IF(G$3=2022,SUM('Billing (Naira) by Band'!Q200:AB200))))</f>
        <v>3204528213.3319998</v>
      </c>
      <c r="E201" s="90">
        <f>IF(G$3=2020,SUM('Collection (Naira) by Bands'!C200:D200),IF(G$3=2021,SUM('Collection (Naira) by Bands'!E200:P200),IF(G$3=2022,SUM('Collection (Naira) by Bands'!Q200:AB200))))</f>
        <v>1973325302.2499995</v>
      </c>
      <c r="F201" s="162">
        <f t="shared" si="14"/>
        <v>61.516060750896891</v>
      </c>
      <c r="G201" s="162">
        <f t="shared" si="15"/>
        <v>0.61579276913220815</v>
      </c>
    </row>
    <row r="202" spans="1:7" ht="11.45" customHeight="1" x14ac:dyDescent="0.25">
      <c r="A202" s="49" t="s">
        <v>8</v>
      </c>
      <c r="B202" s="49" t="s">
        <v>23</v>
      </c>
      <c r="C202" s="90">
        <f>IF(G$3=2020,SUM('Energy Billed (kWh) by Bands'!C201:D201),IF(G$3=2021,SUM('Energy Billed (kWh) by Bands'!E201:P201), IF(G$3=2022,SUM('Energy Billed (kWh) by Bands'!Q201:AB201))))</f>
        <v>81850105.090000004</v>
      </c>
      <c r="D202" s="90">
        <f>IF(G$3=2020,SUM('Billing (Naira) by Band'!C201:D201),IF(G$3=2021,SUM('Billing (Naira) by Band'!E201:P201),IF(G$3=2022,SUM('Billing (Naira) by Band'!Q201:AB201))))</f>
        <v>5565088699.8300009</v>
      </c>
      <c r="E202" s="90">
        <f>IF(G$3=2020,SUM('Collection (Naira) by Bands'!C201:D201),IF(G$3=2021,SUM('Collection (Naira) by Bands'!E201:P201),IF(G$3=2022,SUM('Collection (Naira) by Bands'!Q201:AB201))))</f>
        <v>4096727550.5200005</v>
      </c>
      <c r="F202" s="162">
        <f t="shared" si="14"/>
        <v>67.991222414568568</v>
      </c>
      <c r="G202" s="162">
        <f t="shared" si="15"/>
        <v>0.7361477545982591</v>
      </c>
    </row>
    <row r="203" spans="1:7" s="23" customFormat="1" ht="11.45" customHeight="1" x14ac:dyDescent="0.25">
      <c r="A203" s="50" t="s">
        <v>2</v>
      </c>
      <c r="B203" s="50"/>
      <c r="C203" s="167">
        <f>IF(G$3=2020,SUM('Energy Billed (kWh) by Bands'!C202:D202),IF(G$3=2021,SUM('Energy Billed (kWh) by Bands'!E202:P202), IF(G$3=2022,SUM('Energy Billed (kWh) by Bands'!Q202:AB202))))</f>
        <v>355387186.04100001</v>
      </c>
      <c r="D203" s="167">
        <f>IF(G$3=2020,SUM('Billing (Naira) by Band'!C202:D202),IF(G$3=2021,SUM('Billing (Naira) by Band'!E202:P202),IF(G$3=2022,SUM('Billing (Naira) by Band'!Q202:AB202))))</f>
        <v>21861801393.168205</v>
      </c>
      <c r="E203" s="167">
        <f>IF(G$3=2020,SUM('Collection (Naira) by Bands'!C202:D202),IF(G$3=2021,SUM('Collection (Naira) by Bands'!E202:P202),IF(G$3=2022,SUM('Collection (Naira) by Bands'!Q202:AB202))))</f>
        <v>10754525614.658501</v>
      </c>
      <c r="F203" s="168">
        <f t="shared" si="14"/>
        <v>61.515446397231869</v>
      </c>
      <c r="G203" s="168">
        <f t="shared" si="15"/>
        <v>0.49193227132780015</v>
      </c>
    </row>
    <row r="204" spans="1:7" ht="11.45" customHeight="1" x14ac:dyDescent="0.25">
      <c r="A204" s="49" t="s">
        <v>9</v>
      </c>
      <c r="B204" s="49" t="s">
        <v>24</v>
      </c>
      <c r="C204" s="90">
        <f>IF(G$3=2020,SUM('Energy Billed (kWh) by Bands'!C203:D203),IF(G$3=2021,SUM('Energy Billed (kWh) by Bands'!E203:P203), IF(G$3=2022,SUM('Energy Billed (kWh) by Bands'!Q203:AB203))))</f>
        <v>199905588.77979997</v>
      </c>
      <c r="D204" s="90">
        <f>IF(G$3=2020,SUM('Billing (Naira) by Band'!C203:D203),IF(G$3=2021,SUM('Billing (Naira) by Band'!E203:P203),IF(G$3=2022,SUM('Billing (Naira) by Band'!Q203:AB203))))</f>
        <v>11149284616.002308</v>
      </c>
      <c r="E204" s="90">
        <f>IF(G$3=2020,SUM('Collection (Naira) by Bands'!C203:D203),IF(G$3=2021,SUM('Collection (Naira) by Bands'!E203:P203),IF(G$3=2022,SUM('Collection (Naira) by Bands'!Q203:AB203))))</f>
        <v>3088044262.8000002</v>
      </c>
      <c r="F204" s="162">
        <f t="shared" si="14"/>
        <v>55.772750947365807</v>
      </c>
      <c r="G204" s="162">
        <f t="shared" si="15"/>
        <v>0.27697241295354524</v>
      </c>
    </row>
    <row r="205" spans="1:7" ht="11.45" customHeight="1" x14ac:dyDescent="0.25">
      <c r="A205" s="49" t="s">
        <v>10</v>
      </c>
      <c r="B205" s="49" t="s">
        <v>25</v>
      </c>
      <c r="C205" s="90">
        <f>IF(G$3=2020,SUM('Energy Billed (kWh) by Bands'!C204:D204),IF(G$3=2021,SUM('Energy Billed (kWh) by Bands'!E204:P204), IF(G$3=2022,SUM('Energy Billed (kWh) by Bands'!Q204:AB204))))</f>
        <v>19743024.449999999</v>
      </c>
      <c r="D205" s="90">
        <f>IF(G$3=2020,SUM('Billing (Naira) by Band'!C204:D204),IF(G$3=2021,SUM('Billing (Naira) by Band'!E204:P204),IF(G$3=2022,SUM('Billing (Naira) by Band'!Q204:AB204))))</f>
        <v>1188838710.9707999</v>
      </c>
      <c r="E205" s="90">
        <f>IF(G$3=2020,SUM('Collection (Naira) by Bands'!C204:D204),IF(G$3=2021,SUM('Collection (Naira) by Bands'!E204:P204),IF(G$3=2022,SUM('Collection (Naira) by Bands'!Q204:AB204))))</f>
        <v>541615737.49000001</v>
      </c>
      <c r="F205" s="162">
        <f t="shared" si="14"/>
        <v>60.215632816622481</v>
      </c>
      <c r="G205" s="162">
        <f t="shared" si="15"/>
        <v>0.45558386725792199</v>
      </c>
    </row>
    <row r="206" spans="1:7" ht="11.45" customHeight="1" x14ac:dyDescent="0.25">
      <c r="A206" s="49" t="s">
        <v>11</v>
      </c>
      <c r="B206" s="49" t="s">
        <v>26</v>
      </c>
      <c r="C206" s="90">
        <f>IF(G$3=2020,SUM('Energy Billed (kWh) by Bands'!C205:D205),IF(G$3=2021,SUM('Energy Billed (kWh) by Bands'!E205:P205), IF(G$3=2022,SUM('Energy Billed (kWh) by Bands'!Q205:AB205))))</f>
        <v>12493334</v>
      </c>
      <c r="D206" s="90">
        <f>IF(G$3=2020,SUM('Billing (Naira) by Band'!C205:D205),IF(G$3=2021,SUM('Billing (Naira) by Band'!E205:P205),IF(G$3=2022,SUM('Billing (Naira) by Band'!Q205:AB205))))</f>
        <v>813645147.20000005</v>
      </c>
      <c r="E206" s="90">
        <f>IF(G$3=2020,SUM('Collection (Naira) by Bands'!C205:D205),IF(G$3=2021,SUM('Collection (Naira) by Bands'!E205:P205),IF(G$3=2022,SUM('Collection (Naira) by Bands'!Q205:AB205))))</f>
        <v>167406077.80999997</v>
      </c>
      <c r="F206" s="162">
        <f t="shared" si="14"/>
        <v>65.126342351849402</v>
      </c>
      <c r="G206" s="162">
        <f t="shared" si="15"/>
        <v>0.20574826555052297</v>
      </c>
    </row>
    <row r="207" spans="1:7" s="23" customFormat="1" ht="11.45" customHeight="1" x14ac:dyDescent="0.25">
      <c r="A207" s="50" t="s">
        <v>2</v>
      </c>
      <c r="B207" s="50"/>
      <c r="C207" s="167">
        <f>IF(G$3=2020,SUM('Energy Billed (kWh) by Bands'!C206:D206),IF(G$3=2021,SUM('Energy Billed (kWh) by Bands'!E206:P206), IF(G$3=2022,SUM('Energy Billed (kWh) by Bands'!Q206:AB206))))</f>
        <v>232141947.22979999</v>
      </c>
      <c r="D207" s="167">
        <f>IF(G$3=2020,SUM('Billing (Naira) by Band'!C206:D206),IF(G$3=2021,SUM('Billing (Naira) by Band'!E206:P206),IF(G$3=2022,SUM('Billing (Naira) by Band'!Q206:AB206))))</f>
        <v>13151768474.173105</v>
      </c>
      <c r="E207" s="167">
        <f>IF(G$3=2020,SUM('Collection (Naira) by Bands'!C206:D206),IF(G$3=2021,SUM('Collection (Naira) by Bands'!E206:P206),IF(G$3=2022,SUM('Collection (Naira) by Bands'!Q206:AB206))))</f>
        <v>3797066078.1000009</v>
      </c>
      <c r="F207" s="168">
        <f t="shared" si="14"/>
        <v>56.65399395118375</v>
      </c>
      <c r="G207" s="168">
        <f t="shared" si="15"/>
        <v>0.28871144481873451</v>
      </c>
    </row>
    <row r="208" spans="1:7" ht="11.45" customHeight="1" x14ac:dyDescent="0.25">
      <c r="A208" s="49" t="s">
        <v>12</v>
      </c>
      <c r="B208" s="49" t="s">
        <v>27</v>
      </c>
      <c r="C208" s="90">
        <f>IF(G$3=2020,SUM('Energy Billed (kWh) by Bands'!C207:D207),IF(G$3=2021,SUM('Energy Billed (kWh) by Bands'!E207:P207), IF(G$3=2022,SUM('Energy Billed (kWh) by Bands'!Q207:AB207))))</f>
        <v>216173827.83000001</v>
      </c>
      <c r="D208" s="90">
        <f>IF(G$3=2020,SUM('Billing (Naira) by Band'!C207:D207),IF(G$3=2021,SUM('Billing (Naira) by Band'!E207:P207),IF(G$3=2022,SUM('Billing (Naira) by Band'!Q207:AB207))))</f>
        <v>10336018020.019251</v>
      </c>
      <c r="E208" s="90">
        <f>IF(G$3=2020,SUM('Collection (Naira) by Bands'!C207:D207),IF(G$3=2021,SUM('Collection (Naira) by Bands'!E207:P207),IF(G$3=2022,SUM('Collection (Naira) by Bands'!Q207:AB207))))</f>
        <v>3211054950.6100001</v>
      </c>
      <c r="F208" s="162">
        <f t="shared" si="14"/>
        <v>47.813456993265333</v>
      </c>
      <c r="G208" s="162">
        <f t="shared" si="15"/>
        <v>0.31066653951170448</v>
      </c>
    </row>
    <row r="209" spans="1:7" ht="11.45" customHeight="1" x14ac:dyDescent="0.25">
      <c r="A209" s="49" t="s">
        <v>13</v>
      </c>
      <c r="B209" s="49" t="s">
        <v>28</v>
      </c>
      <c r="C209" s="90">
        <f>IF(G$3=2020,SUM('Energy Billed (kWh) by Bands'!C208:D208),IF(G$3=2021,SUM('Energy Billed (kWh) by Bands'!E208:P208), IF(G$3=2022,SUM('Energy Billed (kWh) by Bands'!Q208:AB208))))</f>
        <v>25667130.550000001</v>
      </c>
      <c r="D209" s="90">
        <f>IF(G$3=2020,SUM('Billing (Naira) by Band'!C208:D208),IF(G$3=2021,SUM('Billing (Naira) by Band'!E208:P208),IF(G$3=2022,SUM('Billing (Naira) by Band'!Q208:AB208))))</f>
        <v>1412376483.05</v>
      </c>
      <c r="E209" s="90">
        <f>IF(G$3=2020,SUM('Collection (Naira) by Bands'!C208:D208),IF(G$3=2021,SUM('Collection (Naira) by Bands'!E208:P208),IF(G$3=2022,SUM('Collection (Naira) by Bands'!Q208:AB208))))</f>
        <v>566895987.16999996</v>
      </c>
      <c r="F209" s="162">
        <f t="shared" si="14"/>
        <v>55.026660666203682</v>
      </c>
      <c r="G209" s="162">
        <f t="shared" si="15"/>
        <v>0.40137739049987503</v>
      </c>
    </row>
    <row r="210" spans="1:7" ht="11.45" customHeight="1" x14ac:dyDescent="0.25">
      <c r="A210" s="49" t="s">
        <v>14</v>
      </c>
      <c r="B210" s="49" t="s">
        <v>29</v>
      </c>
      <c r="C210" s="90">
        <f>IF(G$3=2020,SUM('Energy Billed (kWh) by Bands'!C209:D209),IF(G$3=2021,SUM('Energy Billed (kWh) by Bands'!E209:P209), IF(G$3=2022,SUM('Energy Billed (kWh) by Bands'!Q209:AB209))))</f>
        <v>8286301</v>
      </c>
      <c r="D210" s="90">
        <f>IF(G$3=2020,SUM('Billing (Naira) by Band'!C209:D209),IF(G$3=2021,SUM('Billing (Naira) by Band'!E209:P209),IF(G$3=2022,SUM('Billing (Naira) by Band'!Q209:AB209))))</f>
        <v>486160084.94</v>
      </c>
      <c r="E210" s="90">
        <f>IF(G$3=2020,SUM('Collection (Naira) by Bands'!C209:D209),IF(G$3=2021,SUM('Collection (Naira) by Bands'!E209:P209),IF(G$3=2022,SUM('Collection (Naira) by Bands'!Q209:AB209))))</f>
        <v>164100434.59</v>
      </c>
      <c r="F210" s="162">
        <f t="shared" si="14"/>
        <v>58.670338543096612</v>
      </c>
      <c r="G210" s="162">
        <f t="shared" si="15"/>
        <v>0.33754403060517124</v>
      </c>
    </row>
    <row r="211" spans="1:7" s="23" customFormat="1" ht="11.45" customHeight="1" x14ac:dyDescent="0.25">
      <c r="A211" s="50" t="s">
        <v>2</v>
      </c>
      <c r="B211" s="50"/>
      <c r="C211" s="167">
        <f>IF(G$3=2020,SUM('Energy Billed (kWh) by Bands'!C210:D210),IF(G$3=2021,SUM('Energy Billed (kWh) by Bands'!E210:P210), IF(G$3=2022,SUM('Energy Billed (kWh) by Bands'!Q210:AB210))))</f>
        <v>250127259.37999997</v>
      </c>
      <c r="D211" s="167">
        <f>IF(G$3=2020,SUM('Billing (Naira) by Band'!C210:D210),IF(G$3=2021,SUM('Billing (Naira) by Band'!E210:P210),IF(G$3=2022,SUM('Billing (Naira) by Band'!Q210:AB210))))</f>
        <v>12234554588.009249</v>
      </c>
      <c r="E211" s="167">
        <f>IF(G$3=2020,SUM('Collection (Naira) by Bands'!C210:D210),IF(G$3=2021,SUM('Collection (Naira) by Bands'!E210:P210),IF(G$3=2022,SUM('Collection (Naira) by Bands'!Q210:AB210))))</f>
        <v>3942051372.3699999</v>
      </c>
      <c r="F211" s="168">
        <f t="shared" si="14"/>
        <v>48.913319637113958</v>
      </c>
      <c r="G211" s="168">
        <f t="shared" si="15"/>
        <v>0.32220636591327129</v>
      </c>
    </row>
    <row r="212" spans="1:7" ht="11.45" customHeight="1" x14ac:dyDescent="0.25">
      <c r="A212" s="49" t="s">
        <v>15</v>
      </c>
      <c r="B212" s="49" t="s">
        <v>30</v>
      </c>
      <c r="C212" s="90">
        <f>IF(G$3=2020,SUM('Energy Billed (kWh) by Bands'!C211:D211),IF(G$3=2021,SUM('Energy Billed (kWh) by Bands'!E211:P211), IF(G$3=2022,SUM('Energy Billed (kWh) by Bands'!Q211:AB211))))</f>
        <v>160768488.28999999</v>
      </c>
      <c r="D212" s="90">
        <f>IF(G$3=2020,SUM('Billing (Naira) by Band'!C211:D211),IF(G$3=2021,SUM('Billing (Naira) by Band'!E211:P211),IF(G$3=2022,SUM('Billing (Naira) by Band'!Q211:AB211))))</f>
        <v>6167365765.1903172</v>
      </c>
      <c r="E212" s="90">
        <f>IF(G$3=2020,SUM('Collection (Naira) by Bands'!C211:D211),IF(G$3=2021,SUM('Collection (Naira) by Bands'!E211:P211),IF(G$3=2022,SUM('Collection (Naira) by Bands'!Q211:AB211))))</f>
        <v>1706846938.5500002</v>
      </c>
      <c r="F212" s="162">
        <f t="shared" si="14"/>
        <v>38.361782403933539</v>
      </c>
      <c r="G212" s="162">
        <f t="shared" si="15"/>
        <v>0.27675461510386501</v>
      </c>
    </row>
    <row r="213" spans="1:7" ht="11.45" customHeight="1" x14ac:dyDescent="0.25">
      <c r="A213" s="49" t="s">
        <v>16</v>
      </c>
      <c r="B213" s="49" t="s">
        <v>31</v>
      </c>
      <c r="C213" s="90">
        <f>IF(G$3=2020,SUM('Energy Billed (kWh) by Bands'!C212:D212),IF(G$3=2021,SUM('Energy Billed (kWh) by Bands'!E212:P212), IF(G$3=2022,SUM('Energy Billed (kWh) by Bands'!Q212:AB212))))</f>
        <v>5251109.0297999997</v>
      </c>
      <c r="D213" s="90">
        <f>IF(G$3=2020,SUM('Billing (Naira) by Band'!C212:D212),IF(G$3=2021,SUM('Billing (Naira) by Band'!E212:P212),IF(G$3=2022,SUM('Billing (Naira) by Band'!Q212:AB212))))</f>
        <v>262678510.19270003</v>
      </c>
      <c r="E213" s="90">
        <f>IF(G$3=2020,SUM('Collection (Naira) by Bands'!C212:D212),IF(G$3=2021,SUM('Collection (Naira) by Bands'!E212:P212),IF(G$3=2022,SUM('Collection (Naira) by Bands'!Q212:AB212))))</f>
        <v>169166227.62</v>
      </c>
      <c r="F213" s="162">
        <f t="shared" si="14"/>
        <v>50.023434802439198</v>
      </c>
      <c r="G213" s="162">
        <f t="shared" si="15"/>
        <v>0.64400482359938871</v>
      </c>
    </row>
    <row r="214" spans="1:7" ht="11.45" customHeight="1" x14ac:dyDescent="0.25">
      <c r="A214" s="49" t="s">
        <v>17</v>
      </c>
      <c r="B214" s="49" t="s">
        <v>32</v>
      </c>
      <c r="C214" s="90">
        <f>IF(G$3=2020,SUM('Energy Billed (kWh) by Bands'!C213:D213),IF(G$3=2021,SUM('Energy Billed (kWh) by Bands'!E213:P213), IF(G$3=2022,SUM('Energy Billed (kWh) by Bands'!Q213:AB213))))</f>
        <v>12575613</v>
      </c>
      <c r="D214" s="90">
        <f>IF(G$3=2020,SUM('Billing (Naira) by Band'!C213:D213),IF(G$3=2021,SUM('Billing (Naira) by Band'!E213:P213),IF(G$3=2022,SUM('Billing (Naira) by Band'!Q213:AB213))))</f>
        <v>751853417.59000003</v>
      </c>
      <c r="E214" s="90">
        <f>IF(G$3=2020,SUM('Collection (Naira) by Bands'!C213:D213),IF(G$3=2021,SUM('Collection (Naira) by Bands'!E213:P213),IF(G$3=2022,SUM('Collection (Naira) by Bands'!Q213:AB213))))</f>
        <v>84185115.030000001</v>
      </c>
      <c r="F214" s="162">
        <f t="shared" si="14"/>
        <v>59.786621740824884</v>
      </c>
      <c r="G214" s="162">
        <f t="shared" si="15"/>
        <v>0.11197011686114028</v>
      </c>
    </row>
    <row r="215" spans="1:7" s="23" customFormat="1" ht="11.45" customHeight="1" x14ac:dyDescent="0.25">
      <c r="A215" s="50" t="s">
        <v>2</v>
      </c>
      <c r="B215" s="50"/>
      <c r="C215" s="167">
        <f>IF(G$3=2020,SUM('Energy Billed (kWh) by Bands'!C214:D214),IF(G$3=2021,SUM('Energy Billed (kWh) by Bands'!E214:P214), IF(G$3=2022,SUM('Energy Billed (kWh) by Bands'!Q214:AB214))))</f>
        <v>178595210.31979999</v>
      </c>
      <c r="D215" s="167">
        <f>IF(G$3=2020,SUM('Billing (Naira) by Band'!C214:D214),IF(G$3=2021,SUM('Billing (Naira) by Band'!E214:P214),IF(G$3=2022,SUM('Billing (Naira) by Band'!Q214:AB214))))</f>
        <v>7181897692.9730167</v>
      </c>
      <c r="E215" s="167">
        <f>IF(G$3=2020,SUM('Collection (Naira) by Bands'!C214:D214),IF(G$3=2021,SUM('Collection (Naira) by Bands'!E214:P214),IF(G$3=2022,SUM('Collection (Naira) by Bands'!Q214:AB214))))</f>
        <v>1960198281.2</v>
      </c>
      <c r="F215" s="168">
        <f t="shared" si="14"/>
        <v>40.213271565977685</v>
      </c>
      <c r="G215" s="168">
        <f t="shared" si="15"/>
        <v>0.27293597945817533</v>
      </c>
    </row>
    <row r="216" spans="1:7" ht="11.45" customHeight="1" x14ac:dyDescent="0.25">
      <c r="A216" s="49" t="s">
        <v>18</v>
      </c>
      <c r="B216" s="49" t="s">
        <v>33</v>
      </c>
      <c r="C216" s="90">
        <f>IF(G$3=2020,SUM('Energy Billed (kWh) by Bands'!C215:D215),IF(G$3=2021,SUM('Energy Billed (kWh) by Bands'!E215:P215), IF(G$3=2022,SUM('Energy Billed (kWh) by Bands'!Q215:AB215))))</f>
        <v>75587642.950000003</v>
      </c>
      <c r="D216" s="90">
        <f>IF(G$3=2020,SUM('Billing (Naira) by Band'!C215:D215),IF(G$3=2021,SUM('Billing (Naira) by Band'!E215:P215),IF(G$3=2022,SUM('Billing (Naira) by Band'!Q215:AB215))))</f>
        <v>2944305384.7101145</v>
      </c>
      <c r="E216" s="90">
        <f>IF(G$3=2020,SUM('Collection (Naira) by Bands'!C215:D215),IF(G$3=2021,SUM('Collection (Naira) by Bands'!E215:P215),IF(G$3=2022,SUM('Collection (Naira) by Bands'!Q215:AB215))))</f>
        <v>576936499.30999994</v>
      </c>
      <c r="F216" s="162">
        <f t="shared" si="14"/>
        <v>38.952205278549627</v>
      </c>
      <c r="G216" s="162">
        <f t="shared" si="15"/>
        <v>0.19594995217074027</v>
      </c>
    </row>
    <row r="217" spans="1:7" ht="11.45" customHeight="1" x14ac:dyDescent="0.25">
      <c r="A217" s="49" t="s">
        <v>19</v>
      </c>
      <c r="B217" s="49" t="s">
        <v>34</v>
      </c>
      <c r="C217" s="90">
        <f>IF(G$3=2020,SUM('Energy Billed (kWh) by Bands'!C216:D216),IF(G$3=2021,SUM('Energy Billed (kWh) by Bands'!E216:P216), IF(G$3=2022,SUM('Energy Billed (kWh) by Bands'!Q216:AB216))))</f>
        <v>3524576.2199999997</v>
      </c>
      <c r="D217" s="90">
        <f>IF(G$3=2020,SUM('Billing (Naira) by Band'!C216:D216),IF(G$3=2021,SUM('Billing (Naira) by Band'!E216:P216),IF(G$3=2022,SUM('Billing (Naira) by Band'!Q216:AB216))))</f>
        <v>174149887.55000001</v>
      </c>
      <c r="E217" s="90">
        <f>IF(G$3=2020,SUM('Collection (Naira) by Bands'!C216:D216),IF(G$3=2021,SUM('Collection (Naira) by Bands'!E216:P216),IF(G$3=2022,SUM('Collection (Naira) by Bands'!Q216:AB216))))</f>
        <v>90243988.498099998</v>
      </c>
      <c r="F217" s="162">
        <f t="shared" si="14"/>
        <v>49.410163571381077</v>
      </c>
      <c r="G217" s="162">
        <f t="shared" si="15"/>
        <v>0.51819722520458211</v>
      </c>
    </row>
    <row r="218" spans="1:7" ht="11.45" customHeight="1" x14ac:dyDescent="0.25">
      <c r="A218" s="49" t="s">
        <v>20</v>
      </c>
      <c r="B218" s="49" t="s">
        <v>35</v>
      </c>
      <c r="C218" s="90">
        <f>IF(G$3=2020,SUM('Energy Billed (kWh) by Bands'!C217:D217),IF(G$3=2021,SUM('Energy Billed (kWh) by Bands'!E217:P217), IF(G$3=2022,SUM('Energy Billed (kWh) by Bands'!Q217:AB217))))</f>
        <v>4593563</v>
      </c>
      <c r="D218" s="90">
        <f>IF(G$3=2020,SUM('Billing (Naira) by Band'!C217:D217),IF(G$3=2021,SUM('Billing (Naira) by Band'!E217:P217),IF(G$3=2022,SUM('Billing (Naira) by Band'!Q217:AB217))))</f>
        <v>279162214.19</v>
      </c>
      <c r="E218" s="90">
        <f>IF(G$3=2020,SUM('Collection (Naira) by Bands'!C217:D217),IF(G$3=2021,SUM('Collection (Naira) by Bands'!E217:P217),IF(G$3=2022,SUM('Collection (Naira) by Bands'!Q217:AB217))))</f>
        <v>64786871.710000008</v>
      </c>
      <c r="F218" s="162">
        <f t="shared" si="14"/>
        <v>60.772479704752065</v>
      </c>
      <c r="G218" s="162">
        <f t="shared" si="15"/>
        <v>0.23207607769547764</v>
      </c>
    </row>
    <row r="219" spans="1:7" s="23" customFormat="1" ht="11.45" customHeight="1" x14ac:dyDescent="0.25">
      <c r="A219" s="50" t="s">
        <v>2</v>
      </c>
      <c r="B219" s="50"/>
      <c r="C219" s="167">
        <f>IF(G$3=2020,SUM('Energy Billed (kWh) by Bands'!C218:D218),IF(G$3=2021,SUM('Energy Billed (kWh) by Bands'!E218:P218), IF(G$3=2022,SUM('Energy Billed (kWh) by Bands'!Q218:AB218))))</f>
        <v>83705782.170000017</v>
      </c>
      <c r="D219" s="167">
        <f>IF(G$3=2020,SUM('Billing (Naira) by Band'!C218:D218),IF(G$3=2021,SUM('Billing (Naira) by Band'!E218:P218),IF(G$3=2022,SUM('Billing (Naira) by Band'!Q218:AB218))))</f>
        <v>3397617486.4501147</v>
      </c>
      <c r="E219" s="167">
        <f>IF(G$3=2020,SUM('Collection (Naira) by Bands'!C218:D218),IF(G$3=2021,SUM('Collection (Naira) by Bands'!E218:P218),IF(G$3=2022,SUM('Collection (Naira) by Bands'!Q218:AB218))))</f>
        <v>731967359.5180999</v>
      </c>
      <c r="F219" s="168">
        <f t="shared" si="14"/>
        <v>40.589997469348226</v>
      </c>
      <c r="G219" s="168">
        <f t="shared" si="15"/>
        <v>0.21543548160945897</v>
      </c>
    </row>
    <row r="220" spans="1:7" s="23" customFormat="1" ht="11.45" customHeight="1" x14ac:dyDescent="0.25">
      <c r="A220" s="50" t="s">
        <v>4</v>
      </c>
      <c r="B220" s="50"/>
      <c r="C220" s="167">
        <f>IF(G$3=2020,SUM('Energy Billed (kWh) by Bands'!C219:D219),IF(G$3=2021,SUM('Energy Billed (kWh) by Bands'!E219:P219), IF(G$3=2022,SUM('Energy Billed (kWh) by Bands'!Q219:AB219))))</f>
        <v>1099959883.0106001</v>
      </c>
      <c r="D220" s="167">
        <f>IF(G$3=2020,SUM('Billing (Naira) by Band'!C219:D219),IF(G$3=2021,SUM('Billing (Naira) by Band'!E219:P219),IF(G$3=2022,SUM('Billing (Naira) by Band'!Q219:AB219))))</f>
        <v>57827661334.773689</v>
      </c>
      <c r="E220" s="167">
        <f>IF(G$3=2020,SUM('Collection (Naira) by Bands'!C219:D219),IF(G$3=2021,SUM('Collection (Naira) by Bands'!E219:P219),IF(G$3=2022,SUM('Collection (Naira) by Bands'!Q219:AB219))))</f>
        <v>21192872936.446598</v>
      </c>
      <c r="F220" s="168">
        <f t="shared" si="14"/>
        <v>52.572518532674898</v>
      </c>
      <c r="G220" s="168">
        <f t="shared" si="15"/>
        <v>0.36648331347445695</v>
      </c>
    </row>
    <row r="221" spans="1:7" x14ac:dyDescent="0.25">
      <c r="C221" s="163"/>
      <c r="D221" s="163"/>
      <c r="E221" s="163"/>
      <c r="F221" s="165"/>
      <c r="G221" s="165"/>
    </row>
    <row r="222" spans="1:7" x14ac:dyDescent="0.25">
      <c r="C222" s="164"/>
      <c r="D222" s="164"/>
      <c r="E222" s="164"/>
      <c r="F222" s="166"/>
      <c r="G222" s="166"/>
    </row>
    <row r="223" spans="1:7" ht="11.45" customHeight="1" x14ac:dyDescent="0.25">
      <c r="A223" s="222" t="s">
        <v>103</v>
      </c>
      <c r="B223" s="222"/>
      <c r="C223" s="72" t="s">
        <v>104</v>
      </c>
      <c r="D223" s="72" t="s">
        <v>104</v>
      </c>
      <c r="E223" s="72" t="s">
        <v>104</v>
      </c>
      <c r="F223" s="72" t="s">
        <v>104</v>
      </c>
      <c r="G223" s="72" t="s">
        <v>104</v>
      </c>
    </row>
    <row r="224" spans="1:7" ht="11.25" customHeight="1" x14ac:dyDescent="0.25">
      <c r="A224" s="99" t="s">
        <v>37</v>
      </c>
      <c r="B224" s="99" t="s">
        <v>36</v>
      </c>
      <c r="C224" s="161">
        <f>G3</f>
        <v>2022</v>
      </c>
      <c r="D224" s="161">
        <f>G3</f>
        <v>2022</v>
      </c>
      <c r="E224" s="161">
        <f>G3</f>
        <v>2022</v>
      </c>
      <c r="F224" s="161">
        <f>G3</f>
        <v>2022</v>
      </c>
      <c r="G224" s="161">
        <f>G3</f>
        <v>2022</v>
      </c>
    </row>
    <row r="225" spans="1:7" ht="11.45" customHeight="1" x14ac:dyDescent="0.25">
      <c r="A225" s="49" t="s">
        <v>3</v>
      </c>
      <c r="B225" s="49" t="s">
        <v>3</v>
      </c>
      <c r="C225" s="90">
        <f>IF(G$3=2020,SUM('Energy Billed (kWh) by Bands'!C224:D224),IF(G$3=2021,SUM('Energy Billed (kWh) by Bands'!E224:P224), IF(G$3=2022,SUM('Energy Billed (kWh) by Bands'!Q224:AB224))))</f>
        <v>10914403</v>
      </c>
      <c r="D225" s="90">
        <f>IF(G$3=2020,SUM('Billing (Naira) by Band'!C224:D224),IF(G$3=2021,SUM('Billing (Naira) by Band'!E224:P224),IF(G$3=2022,SUM('Billing (Naira) by Band'!Q224:AB224))))</f>
        <v>43925675.300000004</v>
      </c>
      <c r="E225" s="90">
        <f>IF(G$3=2020,SUM('Collection (Naira) by Bands'!C224:D224),IF(G$3=2021,SUM('Collection (Naira) by Bands'!E224:P224),IF(G$3=2022,SUM('Collection (Naira) by Bands'!Q224:AB224))))</f>
        <v>82099110</v>
      </c>
      <c r="F225" s="162">
        <f t="shared" si="14"/>
        <v>4.024560509631173</v>
      </c>
      <c r="G225" s="162">
        <f t="shared" si="15"/>
        <v>1.8690460519795353</v>
      </c>
    </row>
    <row r="226" spans="1:7" s="23" customFormat="1" ht="11.45" customHeight="1" x14ac:dyDescent="0.25">
      <c r="A226" s="50" t="s">
        <v>2</v>
      </c>
      <c r="B226" s="50"/>
      <c r="C226" s="167">
        <f>IF(G$3=2020,SUM('Energy Billed (kWh) by Bands'!C225:D225),IF(G$3=2021,SUM('Energy Billed (kWh) by Bands'!E225:P225), IF(G$3=2022,SUM('Energy Billed (kWh) by Bands'!Q225:AB225))))</f>
        <v>10914403</v>
      </c>
      <c r="D226" s="167">
        <f>IF(G$3=2020,SUM('Billing (Naira) by Band'!C225:D225),IF(G$3=2021,SUM('Billing (Naira) by Band'!E225:P225),IF(G$3=2022,SUM('Billing (Naira) by Band'!Q225:AB225))))</f>
        <v>43925675.300000004</v>
      </c>
      <c r="E226" s="167">
        <f>IF(G$3=2020,SUM('Collection (Naira) by Bands'!C225:D225),IF(G$3=2021,SUM('Collection (Naira) by Bands'!E225:P225),IF(G$3=2022,SUM('Collection (Naira) by Bands'!Q225:AB225))))</f>
        <v>82099110</v>
      </c>
      <c r="F226" s="168">
        <f t="shared" si="14"/>
        <v>4.024560509631173</v>
      </c>
      <c r="G226" s="168">
        <f t="shared" si="15"/>
        <v>1.8690460519795353</v>
      </c>
    </row>
    <row r="227" spans="1:7" ht="11.45" customHeight="1" x14ac:dyDescent="0.25">
      <c r="A227" s="49" t="s">
        <v>6</v>
      </c>
      <c r="B227" s="49" t="s">
        <v>21</v>
      </c>
      <c r="C227" s="90">
        <f>IF(G$3=2020,SUM('Energy Billed (kWh) by Bands'!C226:D226),IF(G$3=2021,SUM('Energy Billed (kWh) by Bands'!E226:P226), IF(G$3=2022,SUM('Energy Billed (kWh) by Bands'!Q226:AB226))))</f>
        <v>46814377.82</v>
      </c>
      <c r="D227" s="90">
        <f>IF(G$3=2020,SUM('Billing (Naira) by Band'!C226:D226),IF(G$3=2021,SUM('Billing (Naira) by Band'!E226:P226),IF(G$3=2022,SUM('Billing (Naira) by Band'!Q226:AB226))))</f>
        <v>3034033942.530005</v>
      </c>
      <c r="E227" s="90">
        <f>IF(G$3=2020,SUM('Collection (Naira) by Bands'!C226:D226),IF(G$3=2021,SUM('Collection (Naira) by Bands'!E226:P226),IF(G$3=2022,SUM('Collection (Naira) by Bands'!Q226:AB226))))</f>
        <v>1373110001.3000002</v>
      </c>
      <c r="F227" s="162">
        <f t="shared" si="14"/>
        <v>64.809874312455506</v>
      </c>
      <c r="G227" s="162">
        <f t="shared" si="15"/>
        <v>0.45256909688854641</v>
      </c>
    </row>
    <row r="228" spans="1:7" ht="11.45" customHeight="1" x14ac:dyDescent="0.25">
      <c r="A228" s="49" t="s">
        <v>7</v>
      </c>
      <c r="B228" s="49" t="s">
        <v>22</v>
      </c>
      <c r="C228" s="90">
        <f>IF(G$3=2020,SUM('Energy Billed (kWh) by Bands'!C227:D227),IF(G$3=2021,SUM('Energy Billed (kWh) by Bands'!E227:P227), IF(G$3=2022,SUM('Energy Billed (kWh) by Bands'!Q227:AB227))))</f>
        <v>82321268.650000006</v>
      </c>
      <c r="D228" s="90">
        <f>IF(G$3=2020,SUM('Billing (Naira) by Band'!C227:D227),IF(G$3=2021,SUM('Billing (Naira) by Band'!E227:P227),IF(G$3=2022,SUM('Billing (Naira) by Band'!Q227:AB227))))</f>
        <v>5564095989.2400007</v>
      </c>
      <c r="E228" s="90">
        <f>IF(G$3=2020,SUM('Collection (Naira) by Bands'!C227:D227),IF(G$3=2021,SUM('Collection (Naira) by Bands'!E227:P227),IF(G$3=2022,SUM('Collection (Naira) by Bands'!Q227:AB227))))</f>
        <v>4331486411.882</v>
      </c>
      <c r="F228" s="162">
        <f t="shared" si="14"/>
        <v>67.590017506854835</v>
      </c>
      <c r="G228" s="162">
        <f t="shared" si="15"/>
        <v>0.77847082801201584</v>
      </c>
    </row>
    <row r="229" spans="1:7" ht="11.45" customHeight="1" x14ac:dyDescent="0.25">
      <c r="A229" s="49" t="s">
        <v>8</v>
      </c>
      <c r="B229" s="49" t="s">
        <v>23</v>
      </c>
      <c r="C229" s="90">
        <f>IF(G$3=2020,SUM('Energy Billed (kWh) by Bands'!C228:D228),IF(G$3=2021,SUM('Energy Billed (kWh) by Bands'!E228:P228), IF(G$3=2022,SUM('Energy Billed (kWh) by Bands'!Q228:AB228))))</f>
        <v>258729272.81</v>
      </c>
      <c r="D229" s="90">
        <f>IF(G$3=2020,SUM('Billing (Naira) by Band'!C228:D228),IF(G$3=2021,SUM('Billing (Naira) by Band'!E228:P228),IF(G$3=2022,SUM('Billing (Naira) by Band'!Q228:AB228))))</f>
        <v>18259136125.02</v>
      </c>
      <c r="E229" s="90">
        <f>IF(G$3=2020,SUM('Collection (Naira) by Bands'!C228:D228),IF(G$3=2021,SUM('Collection (Naira) by Bands'!E228:P228),IF(G$3=2022,SUM('Collection (Naira) by Bands'!Q228:AB228))))</f>
        <v>12026726727.500002</v>
      </c>
      <c r="F229" s="162">
        <f t="shared" si="14"/>
        <v>70.572362866836286</v>
      </c>
      <c r="G229" s="162">
        <f t="shared" si="15"/>
        <v>0.65866898878201052</v>
      </c>
    </row>
    <row r="230" spans="1:7" s="23" customFormat="1" ht="11.45" customHeight="1" x14ac:dyDescent="0.25">
      <c r="A230" s="50" t="s">
        <v>2</v>
      </c>
      <c r="B230" s="50"/>
      <c r="C230" s="167">
        <f>IF(G$3=2020,SUM('Energy Billed (kWh) by Bands'!C229:D229),IF(G$3=2021,SUM('Energy Billed (kWh) by Bands'!E229:P229), IF(G$3=2022,SUM('Energy Billed (kWh) by Bands'!Q229:AB229))))</f>
        <v>387864919.27999997</v>
      </c>
      <c r="D230" s="167">
        <f>IF(G$3=2020,SUM('Billing (Naira) by Band'!C229:D229),IF(G$3=2021,SUM('Billing (Naira) by Band'!E229:P229),IF(G$3=2022,SUM('Billing (Naira) by Band'!Q229:AB229))))</f>
        <v>26857266056.790009</v>
      </c>
      <c r="E230" s="167">
        <f>IF(G$3=2020,SUM('Collection (Naira) by Bands'!C229:D229),IF(G$3=2021,SUM('Collection (Naira) by Bands'!E229:P229),IF(G$3=2022,SUM('Collection (Naira) by Bands'!Q229:AB229))))</f>
        <v>17731323140.681999</v>
      </c>
      <c r="F230" s="168">
        <f t="shared" si="14"/>
        <v>69.243864865751704</v>
      </c>
      <c r="G230" s="168">
        <f t="shared" si="15"/>
        <v>0.66020581183464111</v>
      </c>
    </row>
    <row r="231" spans="1:7" ht="11.45" customHeight="1" x14ac:dyDescent="0.25">
      <c r="A231" s="49" t="s">
        <v>9</v>
      </c>
      <c r="B231" s="49" t="s">
        <v>24</v>
      </c>
      <c r="C231" s="90">
        <f>IF(G$3=2020,SUM('Energy Billed (kWh) by Bands'!C230:D230),IF(G$3=2021,SUM('Energy Billed (kWh) by Bands'!E230:P230), IF(G$3=2022,SUM('Energy Billed (kWh) by Bands'!Q230:AB230))))</f>
        <v>66578730.770000003</v>
      </c>
      <c r="D231" s="90">
        <f>IF(G$3=2020,SUM('Billing (Naira) by Band'!C230:D230),IF(G$3=2021,SUM('Billing (Naira) by Band'!E230:P230),IF(G$3=2022,SUM('Billing (Naira) by Band'!Q230:AB230))))</f>
        <v>3956402635.0000091</v>
      </c>
      <c r="E231" s="90">
        <f>IF(G$3=2020,SUM('Collection (Naira) by Bands'!C230:D230),IF(G$3=2021,SUM('Collection (Naira) by Bands'!E230:P230),IF(G$3=2022,SUM('Collection (Naira) by Bands'!Q230:AB230))))</f>
        <v>1380312327.8499999</v>
      </c>
      <c r="F231" s="162">
        <f t="shared" si="14"/>
        <v>59.424422623309326</v>
      </c>
      <c r="G231" s="162">
        <f t="shared" si="15"/>
        <v>0.34888065123584083</v>
      </c>
    </row>
    <row r="232" spans="1:7" ht="11.45" customHeight="1" x14ac:dyDescent="0.25">
      <c r="A232" s="49" t="s">
        <v>10</v>
      </c>
      <c r="B232" s="49" t="s">
        <v>25</v>
      </c>
      <c r="C232" s="90">
        <f>IF(G$3=2020,SUM('Energy Billed (kWh) by Bands'!C231:D231),IF(G$3=2021,SUM('Energy Billed (kWh) by Bands'!E231:P231), IF(G$3=2022,SUM('Energy Billed (kWh) by Bands'!Q231:AB231))))</f>
        <v>10891196.879999999</v>
      </c>
      <c r="D232" s="90">
        <f>IF(G$3=2020,SUM('Billing (Naira) by Band'!C231:D231),IF(G$3=2021,SUM('Billing (Naira) by Band'!E231:P231),IF(G$3=2022,SUM('Billing (Naira) by Band'!Q231:AB231))))</f>
        <v>701895408.54000008</v>
      </c>
      <c r="E232" s="90">
        <f>IF(G$3=2020,SUM('Collection (Naira) by Bands'!C231:D231),IF(G$3=2021,SUM('Collection (Naira) by Bands'!E231:P231),IF(G$3=2022,SUM('Collection (Naira) by Bands'!Q231:AB231))))</f>
        <v>1806267277</v>
      </c>
      <c r="F232" s="162">
        <f t="shared" si="14"/>
        <v>64.446122522027181</v>
      </c>
      <c r="G232" s="162">
        <f t="shared" si="15"/>
        <v>2.5734137237871151</v>
      </c>
    </row>
    <row r="233" spans="1:7" ht="11.45" customHeight="1" x14ac:dyDescent="0.25">
      <c r="A233" s="49" t="s">
        <v>11</v>
      </c>
      <c r="B233" s="49" t="s">
        <v>26</v>
      </c>
      <c r="C233" s="90">
        <f>IF(G$3=2020,SUM('Energy Billed (kWh) by Bands'!C232:D232),IF(G$3=2021,SUM('Energy Billed (kWh) by Bands'!E232:P232), IF(G$3=2022,SUM('Energy Billed (kWh) by Bands'!Q232:AB232))))</f>
        <v>7410385</v>
      </c>
      <c r="D233" s="90">
        <f>IF(G$3=2020,SUM('Billing (Naira) by Band'!C232:D232),IF(G$3=2021,SUM('Billing (Naira) by Band'!E232:P232),IF(G$3=2022,SUM('Billing (Naira) by Band'!Q232:AB232))))</f>
        <v>518734828.80000001</v>
      </c>
      <c r="E233" s="90">
        <f>IF(G$3=2020,SUM('Collection (Naira) by Bands'!C232:D232),IF(G$3=2021,SUM('Collection (Naira) by Bands'!E232:P232),IF(G$3=2022,SUM('Collection (Naira) by Bands'!Q232:AB232))))</f>
        <v>3262620054.9616995</v>
      </c>
      <c r="F233" s="162">
        <f t="shared" si="14"/>
        <v>70.001063210615911</v>
      </c>
      <c r="G233" s="162">
        <f t="shared" si="15"/>
        <v>6.2895720006099953</v>
      </c>
    </row>
    <row r="234" spans="1:7" s="23" customFormat="1" ht="11.45" customHeight="1" x14ac:dyDescent="0.25">
      <c r="A234" s="50" t="s">
        <v>2</v>
      </c>
      <c r="B234" s="50"/>
      <c r="C234" s="167">
        <f>IF(G$3=2020,SUM('Energy Billed (kWh) by Bands'!C233:D233),IF(G$3=2021,SUM('Energy Billed (kWh) by Bands'!E233:P233), IF(G$3=2022,SUM('Energy Billed (kWh) by Bands'!Q233:AB233))))</f>
        <v>84880312.649999991</v>
      </c>
      <c r="D234" s="167">
        <f>IF(G$3=2020,SUM('Billing (Naira) by Band'!C233:D233),IF(G$3=2021,SUM('Billing (Naira) by Band'!E233:P233),IF(G$3=2022,SUM('Billing (Naira) by Band'!Q233:AB233))))</f>
        <v>5177032872.3400097</v>
      </c>
      <c r="E234" s="167">
        <f>IF(G$3=2020,SUM('Collection (Naira) by Bands'!C233:D233),IF(G$3=2021,SUM('Collection (Naira) by Bands'!E233:P233),IF(G$3=2022,SUM('Collection (Naira) by Bands'!Q233:AB233))))</f>
        <v>6449199659.8116989</v>
      </c>
      <c r="F234" s="168">
        <f t="shared" si="14"/>
        <v>60.992151309423932</v>
      </c>
      <c r="G234" s="168">
        <f t="shared" si="15"/>
        <v>1.2457328007841433</v>
      </c>
    </row>
    <row r="235" spans="1:7" ht="11.45" customHeight="1" x14ac:dyDescent="0.25">
      <c r="A235" s="49" t="s">
        <v>12</v>
      </c>
      <c r="B235" s="49" t="s">
        <v>27</v>
      </c>
      <c r="C235" s="90">
        <f>IF(G$3=2020,SUM('Energy Billed (kWh) by Bands'!C234:D234),IF(G$3=2021,SUM('Energy Billed (kWh) by Bands'!E234:P234), IF(G$3=2022,SUM('Energy Billed (kWh) by Bands'!Q234:AB234))))</f>
        <v>206596873.2899999</v>
      </c>
      <c r="D235" s="90">
        <f>IF(G$3=2020,SUM('Billing (Naira) by Band'!C234:D234),IF(G$3=2021,SUM('Billing (Naira) by Band'!E234:P234),IF(G$3=2022,SUM('Billing (Naira) by Band'!Q234:AB234))))</f>
        <v>10298175182.030001</v>
      </c>
      <c r="E235" s="90">
        <f>IF(G$3=2020,SUM('Collection (Naira) by Bands'!C234:D234),IF(G$3=2021,SUM('Collection (Naira) by Bands'!E234:P234),IF(G$3=2022,SUM('Collection (Naira) by Bands'!Q234:AB234))))</f>
        <v>3066219375.5400004</v>
      </c>
      <c r="F235" s="162">
        <f t="shared" si="14"/>
        <v>49.846713641084293</v>
      </c>
      <c r="G235" s="162">
        <f t="shared" si="15"/>
        <v>0.297743951849883</v>
      </c>
    </row>
    <row r="236" spans="1:7" ht="11.45" customHeight="1" x14ac:dyDescent="0.25">
      <c r="A236" s="49" t="s">
        <v>13</v>
      </c>
      <c r="B236" s="49" t="s">
        <v>28</v>
      </c>
      <c r="C236" s="90">
        <f>IF(G$3=2020,SUM('Energy Billed (kWh) by Bands'!C235:D235),IF(G$3=2021,SUM('Energy Billed (kWh) by Bands'!E235:P235), IF(G$3=2022,SUM('Energy Billed (kWh) by Bands'!Q235:AB235))))</f>
        <v>10421656.469999999</v>
      </c>
      <c r="D236" s="90">
        <f>IF(G$3=2020,SUM('Billing (Naira) by Band'!C235:D235),IF(G$3=2021,SUM('Billing (Naira) by Band'!E235:P235),IF(G$3=2022,SUM('Billing (Naira) by Band'!Q235:AB235))))</f>
        <v>717037916.12</v>
      </c>
      <c r="E236" s="90">
        <f>IF(G$3=2020,SUM('Collection (Naira) by Bands'!C235:D235),IF(G$3=2021,SUM('Collection (Naira) by Bands'!E235:P235),IF(G$3=2022,SUM('Collection (Naira) by Bands'!Q235:AB235))))</f>
        <v>1216173329.7</v>
      </c>
      <c r="F236" s="162">
        <f t="shared" si="14"/>
        <v>68.802682009724705</v>
      </c>
      <c r="G236" s="162">
        <f t="shared" si="15"/>
        <v>1.6961074196478994</v>
      </c>
    </row>
    <row r="237" spans="1:7" ht="11.45" customHeight="1" x14ac:dyDescent="0.25">
      <c r="A237" s="49" t="s">
        <v>14</v>
      </c>
      <c r="B237" s="49" t="s">
        <v>29</v>
      </c>
      <c r="C237" s="90">
        <f>IF(G$3=2020,SUM('Energy Billed (kWh) by Bands'!C236:D236),IF(G$3=2021,SUM('Energy Billed (kWh) by Bands'!E236:P236), IF(G$3=2022,SUM('Energy Billed (kWh) by Bands'!Q236:AB236))))</f>
        <v>1732991.9599999997</v>
      </c>
      <c r="D237" s="90">
        <f>IF(G$3=2020,SUM('Billing (Naira) by Band'!C236:D236),IF(G$3=2021,SUM('Billing (Naira) by Band'!E236:P236),IF(G$3=2022,SUM('Billing (Naira) by Band'!Q236:AB236))))</f>
        <v>98567756.659999982</v>
      </c>
      <c r="E237" s="90">
        <f>IF(G$3=2020,SUM('Collection (Naira) by Bands'!C236:D236),IF(G$3=2021,SUM('Collection (Naira) by Bands'!E236:P236),IF(G$3=2022,SUM('Collection (Naira) by Bands'!Q236:AB236))))</f>
        <v>430854778.77000064</v>
      </c>
      <c r="F237" s="162">
        <f t="shared" si="14"/>
        <v>56.877215206468698</v>
      </c>
      <c r="G237" s="162">
        <f t="shared" si="15"/>
        <v>4.3711533402976075</v>
      </c>
    </row>
    <row r="238" spans="1:7" s="23" customFormat="1" ht="11.45" customHeight="1" x14ac:dyDescent="0.25">
      <c r="A238" s="50" t="s">
        <v>2</v>
      </c>
      <c r="B238" s="50"/>
      <c r="C238" s="167">
        <f>IF(G$3=2020,SUM('Energy Billed (kWh) by Bands'!C237:D237),IF(G$3=2021,SUM('Energy Billed (kWh) by Bands'!E237:P237), IF(G$3=2022,SUM('Energy Billed (kWh) by Bands'!Q237:AB237))))</f>
        <v>218751521.71999991</v>
      </c>
      <c r="D238" s="167">
        <f>IF(G$3=2020,SUM('Billing (Naira) by Band'!C237:D237),IF(G$3=2021,SUM('Billing (Naira) by Band'!E237:P237),IF(G$3=2022,SUM('Billing (Naira) by Band'!Q237:AB237))))</f>
        <v>11113780854.810001</v>
      </c>
      <c r="E238" s="167">
        <f>IF(G$3=2020,SUM('Collection (Naira) by Bands'!C237:D237),IF(G$3=2021,SUM('Collection (Naira) by Bands'!E237:P237),IF(G$3=2022,SUM('Collection (Naira) by Bands'!Q237:AB237))))</f>
        <v>4713247484.0100012</v>
      </c>
      <c r="F238" s="168">
        <f t="shared" si="14"/>
        <v>50.805501911138919</v>
      </c>
      <c r="G238" s="168">
        <f t="shared" si="15"/>
        <v>0.42409037442646047</v>
      </c>
    </row>
    <row r="239" spans="1:7" ht="11.45" customHeight="1" x14ac:dyDescent="0.25">
      <c r="A239" s="49" t="s">
        <v>15</v>
      </c>
      <c r="B239" s="49" t="s">
        <v>30</v>
      </c>
      <c r="C239" s="90">
        <f>IF(G$3=2020,SUM('Energy Billed (kWh) by Bands'!C238:D238),IF(G$3=2021,SUM('Energy Billed (kWh) by Bands'!E238:P238), IF(G$3=2022,SUM('Energy Billed (kWh) by Bands'!Q238:AB238))))</f>
        <v>200344656.04000002</v>
      </c>
      <c r="D239" s="90">
        <f>IF(G$3=2020,SUM('Billing (Naira) by Band'!C238:D238),IF(G$3=2021,SUM('Billing (Naira) by Band'!E238:P238),IF(G$3=2022,SUM('Billing (Naira) by Band'!Q238:AB238))))</f>
        <v>6636592804.6699953</v>
      </c>
      <c r="E239" s="90">
        <f>IF(G$3=2020,SUM('Collection (Naira) by Bands'!C238:D238),IF(G$3=2021,SUM('Collection (Naira) by Bands'!E238:P238),IF(G$3=2022,SUM('Collection (Naira) by Bands'!Q238:AB238))))</f>
        <v>3350399167.8860002</v>
      </c>
      <c r="F239" s="162">
        <f t="shared" si="14"/>
        <v>33.125878852216353</v>
      </c>
      <c r="G239" s="162">
        <f t="shared" si="15"/>
        <v>0.50483723598778163</v>
      </c>
    </row>
    <row r="240" spans="1:7" ht="11.45" customHeight="1" x14ac:dyDescent="0.25">
      <c r="A240" s="49" t="s">
        <v>16</v>
      </c>
      <c r="B240" s="49" t="s">
        <v>31</v>
      </c>
      <c r="C240" s="90">
        <f>IF(G$3=2020,SUM('Energy Billed (kWh) by Bands'!C239:D239),IF(G$3=2021,SUM('Energy Billed (kWh) by Bands'!E239:P239), IF(G$3=2022,SUM('Energy Billed (kWh) by Bands'!Q239:AB239))))</f>
        <v>4955129.42</v>
      </c>
      <c r="D240" s="90">
        <f>IF(G$3=2020,SUM('Billing (Naira) by Band'!C239:D239),IF(G$3=2021,SUM('Billing (Naira) by Band'!E239:P239),IF(G$3=2022,SUM('Billing (Naira) by Band'!Q239:AB239))))</f>
        <v>387511922.43999994</v>
      </c>
      <c r="E240" s="90">
        <f>IF(G$3=2020,SUM('Collection (Naira) by Bands'!C239:D239),IF(G$3=2021,SUM('Collection (Naira) by Bands'!E239:P239),IF(G$3=2022,SUM('Collection (Naira) by Bands'!Q239:AB239))))</f>
        <v>352572896.85000038</v>
      </c>
      <c r="F240" s="162">
        <f t="shared" si="14"/>
        <v>78.204198032833602</v>
      </c>
      <c r="G240" s="162">
        <f t="shared" si="15"/>
        <v>0.90983754675210204</v>
      </c>
    </row>
    <row r="241" spans="1:7" ht="11.45" customHeight="1" x14ac:dyDescent="0.25">
      <c r="A241" s="49" t="s">
        <v>17</v>
      </c>
      <c r="B241" s="49" t="s">
        <v>32</v>
      </c>
      <c r="C241" s="90">
        <f>IF(G$3=2020,SUM('Energy Billed (kWh) by Bands'!C240:D240),IF(G$3=2021,SUM('Energy Billed (kWh) by Bands'!E240:P240), IF(G$3=2022,SUM('Energy Billed (kWh) by Bands'!Q240:AB240))))</f>
        <v>1600041.9600000002</v>
      </c>
      <c r="D241" s="90">
        <f>IF(G$3=2020,SUM('Billing (Naira) by Band'!C240:D240),IF(G$3=2021,SUM('Billing (Naira) by Band'!E240:P240),IF(G$3=2022,SUM('Billing (Naira) by Band'!Q240:AB240))))</f>
        <v>76778878.919999987</v>
      </c>
      <c r="E241" s="90">
        <f>IF(G$3=2020,SUM('Collection (Naira) by Bands'!C240:D240),IF(G$3=2021,SUM('Collection (Naira) by Bands'!E240:P240),IF(G$3=2022,SUM('Collection (Naira) by Bands'!Q240:AB240))))</f>
        <v>80224739.059999973</v>
      </c>
      <c r="F241" s="162">
        <f t="shared" si="14"/>
        <v>47.985540904189776</v>
      </c>
      <c r="G241" s="162">
        <f t="shared" si="15"/>
        <v>1.0448803132902007</v>
      </c>
    </row>
    <row r="242" spans="1:7" s="23" customFormat="1" ht="11.45" customHeight="1" x14ac:dyDescent="0.25">
      <c r="A242" s="50" t="s">
        <v>2</v>
      </c>
      <c r="B242" s="50"/>
      <c r="C242" s="167">
        <f>IF(G$3=2020,SUM('Energy Billed (kWh) by Bands'!C241:D241),IF(G$3=2021,SUM('Energy Billed (kWh) by Bands'!E241:P241), IF(G$3=2022,SUM('Energy Billed (kWh) by Bands'!Q241:AB241))))</f>
        <v>206899827.41999999</v>
      </c>
      <c r="D242" s="167">
        <f>IF(G$3=2020,SUM('Billing (Naira) by Band'!C241:D241),IF(G$3=2021,SUM('Billing (Naira) by Band'!E241:P241),IF(G$3=2022,SUM('Billing (Naira) by Band'!Q241:AB241))))</f>
        <v>7100883606.0299959</v>
      </c>
      <c r="E242" s="167">
        <f>IF(G$3=2020,SUM('Collection (Naira) by Bands'!C241:D241),IF(G$3=2021,SUM('Collection (Naira) by Bands'!E241:P241),IF(G$3=2022,SUM('Collection (Naira) by Bands'!Q241:AB241))))</f>
        <v>3783196803.7959995</v>
      </c>
      <c r="F242" s="168">
        <f t="shared" si="14"/>
        <v>34.320394050476565</v>
      </c>
      <c r="G242" s="168">
        <f t="shared" si="15"/>
        <v>0.53277831516395346</v>
      </c>
    </row>
    <row r="243" spans="1:7" ht="11.45" customHeight="1" x14ac:dyDescent="0.25">
      <c r="A243" s="49" t="s">
        <v>18</v>
      </c>
      <c r="B243" s="49" t="s">
        <v>33</v>
      </c>
      <c r="C243" s="90">
        <f>IF(G$3=2020,SUM('Energy Billed (kWh) by Bands'!C242:D242),IF(G$3=2021,SUM('Energy Billed (kWh) by Bands'!E242:P242), IF(G$3=2022,SUM('Energy Billed (kWh) by Bands'!Q242:AB242))))</f>
        <v>73840782.669999987</v>
      </c>
      <c r="D243" s="90">
        <f>IF(G$3=2020,SUM('Billing (Naira) by Band'!C242:D242),IF(G$3=2021,SUM('Billing (Naira) by Band'!E242:P242),IF(G$3=2022,SUM('Billing (Naira) by Band'!Q242:AB242))))</f>
        <v>2380674446.319984</v>
      </c>
      <c r="E243" s="90">
        <f>IF(G$3=2020,SUM('Collection (Naira) by Bands'!C242:D242),IF(G$3=2021,SUM('Collection (Naira) by Bands'!E242:P242),IF(G$3=2022,SUM('Collection (Naira) by Bands'!Q242:AB242))))</f>
        <v>1315438709.79</v>
      </c>
      <c r="F243" s="162">
        <f t="shared" si="14"/>
        <v>32.240644806805435</v>
      </c>
      <c r="G243" s="162">
        <f t="shared" si="15"/>
        <v>0.55254875853495566</v>
      </c>
    </row>
    <row r="244" spans="1:7" ht="11.45" customHeight="1" x14ac:dyDescent="0.25">
      <c r="A244" s="49" t="s">
        <v>19</v>
      </c>
      <c r="B244" s="49" t="s">
        <v>34</v>
      </c>
      <c r="C244" s="90">
        <f>IF(G$3=2020,SUM('Energy Billed (kWh) by Bands'!C243:D243),IF(G$3=2021,SUM('Energy Billed (kWh) by Bands'!E243:P243), IF(G$3=2022,SUM('Energy Billed (kWh) by Bands'!Q243:AB243))))</f>
        <v>1850858.96</v>
      </c>
      <c r="D244" s="90">
        <f>IF(G$3=2020,SUM('Billing (Naira) by Band'!C243:D243),IF(G$3=2021,SUM('Billing (Naira) by Band'!E243:P243),IF(G$3=2022,SUM('Billing (Naira) by Band'!Q243:AB243))))</f>
        <v>90394814.290000007</v>
      </c>
      <c r="E244" s="90">
        <f>IF(G$3=2020,SUM('Collection (Naira) by Bands'!C243:D243),IF(G$3=2021,SUM('Collection (Naira) by Bands'!E243:P243),IF(G$3=2022,SUM('Collection (Naira) by Bands'!Q243:AB243))))</f>
        <v>151609552.56999996</v>
      </c>
      <c r="F244" s="162">
        <f t="shared" si="14"/>
        <v>48.839385519683255</v>
      </c>
      <c r="G244" s="162">
        <f t="shared" si="15"/>
        <v>1.6771930310472676</v>
      </c>
    </row>
    <row r="245" spans="1:7" ht="11.45" customHeight="1" x14ac:dyDescent="0.25">
      <c r="A245" s="49" t="s">
        <v>20</v>
      </c>
      <c r="B245" s="49" t="s">
        <v>35</v>
      </c>
      <c r="C245" s="90">
        <f>IF(G$3=2020,SUM('Energy Billed (kWh) by Bands'!C244:D244),IF(G$3=2021,SUM('Energy Billed (kWh) by Bands'!E244:P244), IF(G$3=2022,SUM('Energy Billed (kWh) by Bands'!Q244:AB244))))</f>
        <v>514615.1</v>
      </c>
      <c r="D245" s="90">
        <f>IF(G$3=2020,SUM('Billing (Naira) by Band'!C244:D244),IF(G$3=2021,SUM('Billing (Naira) by Band'!E244:P244),IF(G$3=2022,SUM('Billing (Naira) by Band'!Q244:AB244))))</f>
        <v>25057957.590000004</v>
      </c>
      <c r="E245" s="90">
        <f>IF(G$3=2020,SUM('Collection (Naira) by Bands'!C244:D244),IF(G$3=2021,SUM('Collection (Naira) by Bands'!E244:P244),IF(G$3=2022,SUM('Collection (Naira) by Bands'!Q244:AB244))))</f>
        <v>151038179.81</v>
      </c>
      <c r="F245" s="162">
        <f t="shared" si="14"/>
        <v>48.692620154363922</v>
      </c>
      <c r="G245" s="162">
        <f t="shared" si="15"/>
        <v>6.0275534934369714</v>
      </c>
    </row>
    <row r="246" spans="1:7" s="23" customFormat="1" ht="11.45" customHeight="1" x14ac:dyDescent="0.25">
      <c r="A246" s="50" t="s">
        <v>2</v>
      </c>
      <c r="B246" s="50"/>
      <c r="C246" s="167">
        <f>IF(G$3=2020,SUM('Energy Billed (kWh) by Bands'!C245:D245),IF(G$3=2021,SUM('Energy Billed (kWh) by Bands'!E245:P245), IF(G$3=2022,SUM('Energy Billed (kWh) by Bands'!Q245:AB245))))</f>
        <v>76206256.730000004</v>
      </c>
      <c r="D246" s="167">
        <f>IF(G$3=2020,SUM('Billing (Naira) by Band'!C245:D245),IF(G$3=2021,SUM('Billing (Naira) by Band'!E245:P245),IF(G$3=2022,SUM('Billing (Naira) by Band'!Q245:AB245))))</f>
        <v>2496127218.1999841</v>
      </c>
      <c r="E246" s="167">
        <f>IF(G$3=2020,SUM('Collection (Naira) by Bands'!C245:D245),IF(G$3=2021,SUM('Collection (Naira) by Bands'!E245:P245),IF(G$3=2022,SUM('Collection (Naira) by Bands'!Q245:AB245))))</f>
        <v>1618086442.1700003</v>
      </c>
      <c r="F246" s="168">
        <f t="shared" si="14"/>
        <v>32.754885560693566</v>
      </c>
      <c r="G246" s="168">
        <f t="shared" si="15"/>
        <v>0.64823877179498901</v>
      </c>
    </row>
    <row r="247" spans="1:7" s="23" customFormat="1" ht="11.45" customHeight="1" x14ac:dyDescent="0.25">
      <c r="A247" s="50" t="s">
        <v>4</v>
      </c>
      <c r="B247" s="50"/>
      <c r="C247" s="167">
        <f>IF(G$3=2020,SUM('Energy Billed (kWh) by Bands'!C246:D246),IF(G$3=2021,SUM('Energy Billed (kWh) by Bands'!E246:P246), IF(G$3=2022,SUM('Energy Billed (kWh) by Bands'!Q246:AB246))))</f>
        <v>985517240.79999995</v>
      </c>
      <c r="D247" s="167">
        <f>IF(G$3=2020,SUM('Billing (Naira) by Band'!C246:D246),IF(G$3=2021,SUM('Billing (Naira) by Band'!E246:P246),IF(G$3=2022,SUM('Billing (Naira) by Band'!Q246:AB246))))</f>
        <v>52789016283.470001</v>
      </c>
      <c r="E247" s="167">
        <f>IF(G$3=2020,SUM('Collection (Naira) by Bands'!C246:D246),IF(G$3=2021,SUM('Collection (Naira) by Bands'!E246:P246),IF(G$3=2022,SUM('Collection (Naira) by Bands'!Q246:AB246))))</f>
        <v>34377152640.469696</v>
      </c>
      <c r="F247" s="168">
        <f t="shared" si="14"/>
        <v>53.564782124580773</v>
      </c>
      <c r="G247" s="168">
        <f t="shared" si="15"/>
        <v>0.65121790593461626</v>
      </c>
    </row>
    <row r="248" spans="1:7" x14ac:dyDescent="0.25">
      <c r="C248" s="163"/>
      <c r="D248" s="163"/>
      <c r="E248" s="163"/>
      <c r="F248" s="163"/>
      <c r="G248" s="171"/>
    </row>
    <row r="249" spans="1:7" x14ac:dyDescent="0.25">
      <c r="C249" s="164"/>
      <c r="D249" s="164"/>
      <c r="E249" s="164"/>
      <c r="F249" s="164"/>
      <c r="G249" s="172"/>
    </row>
    <row r="250" spans="1:7" ht="11.45" customHeight="1" x14ac:dyDescent="0.25">
      <c r="A250" s="222" t="s">
        <v>105</v>
      </c>
      <c r="B250" s="222"/>
      <c r="C250" s="72" t="s">
        <v>106</v>
      </c>
      <c r="D250" s="72" t="s">
        <v>106</v>
      </c>
      <c r="E250" s="72" t="s">
        <v>106</v>
      </c>
      <c r="F250" s="72" t="s">
        <v>106</v>
      </c>
      <c r="G250" s="72" t="s">
        <v>106</v>
      </c>
    </row>
    <row r="251" spans="1:7" ht="11.25" customHeight="1" x14ac:dyDescent="0.25">
      <c r="A251" s="99" t="s">
        <v>37</v>
      </c>
      <c r="B251" s="99" t="s">
        <v>36</v>
      </c>
      <c r="C251" s="161">
        <f>G3</f>
        <v>2022</v>
      </c>
      <c r="D251" s="161">
        <f>G3</f>
        <v>2022</v>
      </c>
      <c r="E251" s="161">
        <f>G3</f>
        <v>2022</v>
      </c>
      <c r="F251" s="161">
        <f>G3</f>
        <v>2022</v>
      </c>
      <c r="G251" s="161">
        <f>G3</f>
        <v>2022</v>
      </c>
    </row>
    <row r="252" spans="1:7" ht="11.45" customHeight="1" x14ac:dyDescent="0.25">
      <c r="A252" s="49" t="s">
        <v>3</v>
      </c>
      <c r="B252" s="49" t="s">
        <v>3</v>
      </c>
      <c r="C252" s="90">
        <f>IF(G$3=2020,SUM('Energy Billed (kWh) by Bands'!C251:D251),IF(G$3=2021,SUM('Energy Billed (kWh) by Bands'!E251:P251), IF(G$3=2022,SUM('Energy Billed (kWh) by Bands'!Q251:AB251))))</f>
        <v>254751.75</v>
      </c>
      <c r="D252" s="90">
        <f>IF(G$3=2020,SUM('Billing (Naira) by Band'!C251:D251),IF(G$3=2021,SUM('Billing (Naira) by Band'!E251:P251),IF(G$3=2022,SUM('Billing (Naira) by Band'!Q251:AB251))))</f>
        <v>4434243.03</v>
      </c>
      <c r="E252" s="90">
        <f>IF(G$3=2020,SUM('Collection (Naira) by Bands'!C251:D251),IF(G$3=2021,SUM('Collection (Naira) by Bands'!E251:P251),IF(G$3=2022,SUM('Collection (Naira) by Bands'!Q251:AB251))))</f>
        <v>205750</v>
      </c>
      <c r="F252" s="162">
        <f>IFERROR(D252/C252,0)</f>
        <v>17.40613373607836</v>
      </c>
      <c r="G252" s="162">
        <f>IFERROR(E252/C252,0)</f>
        <v>0.8076490151686887</v>
      </c>
    </row>
    <row r="253" spans="1:7" s="23" customFormat="1" ht="11.45" customHeight="1" x14ac:dyDescent="0.25">
      <c r="A253" s="50" t="s">
        <v>2</v>
      </c>
      <c r="B253" s="50"/>
      <c r="C253" s="167">
        <f>IF(G$3=2020,SUM('Energy Billed (kWh) by Bands'!C252:D252),IF(G$3=2021,SUM('Energy Billed (kWh) by Bands'!E252:P252), IF(G$3=2022,SUM('Energy Billed (kWh) by Bands'!Q252:AB252))))</f>
        <v>254751.75</v>
      </c>
      <c r="D253" s="167">
        <f>IF(G$3=2020,SUM('Billing (Naira) by Band'!C252:D252),IF(G$3=2021,SUM('Billing (Naira) by Band'!E252:P252),IF(G$3=2022,SUM('Billing (Naira) by Band'!Q252:AB252))))</f>
        <v>4434243.03</v>
      </c>
      <c r="E253" s="167">
        <f>IF(G$3=2020,SUM('Collection (Naira) by Bands'!C252:D252),IF(G$3=2021,SUM('Collection (Naira) by Bands'!E252:P252),IF(G$3=2022,SUM('Collection (Naira) by Bands'!Q252:AB252))))</f>
        <v>205750</v>
      </c>
      <c r="F253" s="168">
        <f t="shared" ref="F253:F274" si="16">IFERROR(D253/C253,0)</f>
        <v>17.40613373607836</v>
      </c>
      <c r="G253" s="168">
        <f t="shared" ref="G253:G274" si="17">IFERROR(E253/C253,0)</f>
        <v>0.8076490151686887</v>
      </c>
    </row>
    <row r="254" spans="1:7" ht="11.45" customHeight="1" x14ac:dyDescent="0.25">
      <c r="A254" s="49" t="s">
        <v>6</v>
      </c>
      <c r="B254" s="49" t="s">
        <v>21</v>
      </c>
      <c r="C254" s="90">
        <f>IF(G$3=2020,SUM('Energy Billed (kWh) by Bands'!C253:D253),IF(G$3=2021,SUM('Energy Billed (kWh) by Bands'!E253:P253), IF(G$3=2022,SUM('Energy Billed (kWh) by Bands'!Q253:AB253))))</f>
        <v>170231052.68000028</v>
      </c>
      <c r="D254" s="90">
        <f>IF(G$3=2020,SUM('Billing (Naira) by Band'!C253:D253),IF(G$3=2021,SUM('Billing (Naira) by Band'!E253:P253),IF(G$3=2022,SUM('Billing (Naira) by Band'!Q253:AB253))))</f>
        <v>10747062221.460012</v>
      </c>
      <c r="E254" s="90">
        <f>IF(G$3=2020,SUM('Collection (Naira) by Bands'!C253:D253),IF(G$3=2021,SUM('Collection (Naira) by Bands'!E253:P253),IF(G$3=2022,SUM('Collection (Naira) by Bands'!Q253:AB253))))</f>
        <v>6011579325.7299995</v>
      </c>
      <c r="F254" s="162">
        <f t="shared" si="16"/>
        <v>63.132207974195531</v>
      </c>
      <c r="G254" s="162">
        <f t="shared" si="17"/>
        <v>35.314234571706166</v>
      </c>
    </row>
    <row r="255" spans="1:7" ht="11.45" customHeight="1" x14ac:dyDescent="0.25">
      <c r="A255" s="49" t="s">
        <v>7</v>
      </c>
      <c r="B255" s="49" t="s">
        <v>22</v>
      </c>
      <c r="C255" s="90">
        <f>IF(G$3=2020,SUM('Energy Billed (kWh) by Bands'!C254:D254),IF(G$3=2021,SUM('Energy Billed (kWh) by Bands'!E254:P254), IF(G$3=2022,SUM('Energy Billed (kWh) by Bands'!Q254:AB254))))</f>
        <v>76412078.399999991</v>
      </c>
      <c r="D255" s="90">
        <f>IF(G$3=2020,SUM('Billing (Naira) by Band'!C254:D254),IF(G$3=2021,SUM('Billing (Naira) by Band'!E254:P254),IF(G$3=2022,SUM('Billing (Naira) by Band'!Q254:AB254))))</f>
        <v>4911798776.3400021</v>
      </c>
      <c r="E255" s="90">
        <f>IF(G$3=2020,SUM('Collection (Naira) by Bands'!C254:D254),IF(G$3=2021,SUM('Collection (Naira) by Bands'!E254:P254),IF(G$3=2022,SUM('Collection (Naira) by Bands'!Q254:AB254))))</f>
        <v>4837869590.4100008</v>
      </c>
      <c r="F255" s="162">
        <f t="shared" si="16"/>
        <v>64.280397539088568</v>
      </c>
      <c r="G255" s="162">
        <f t="shared" si="17"/>
        <v>63.312890994599634</v>
      </c>
    </row>
    <row r="256" spans="1:7" ht="11.45" customHeight="1" x14ac:dyDescent="0.25">
      <c r="A256" s="49" t="s">
        <v>8</v>
      </c>
      <c r="B256" s="49" t="s">
        <v>23</v>
      </c>
      <c r="C256" s="90">
        <f>IF(G$3=2020,SUM('Energy Billed (kWh) by Bands'!C255:D255),IF(G$3=2021,SUM('Energy Billed (kWh) by Bands'!E255:P255), IF(G$3=2022,SUM('Energy Billed (kWh) by Bands'!Q255:AB255))))</f>
        <v>103730797.06</v>
      </c>
      <c r="D256" s="90">
        <f>IF(G$3=2020,SUM('Billing (Naira) by Band'!C255:D255),IF(G$3=2021,SUM('Billing (Naira) by Band'!E255:P255),IF(G$3=2022,SUM('Billing (Naira) by Band'!Q255:AB255))))</f>
        <v>6337429339.2999992</v>
      </c>
      <c r="E256" s="90">
        <f>IF(G$3=2020,SUM('Collection (Naira) by Bands'!C255:D255),IF(G$3=2021,SUM('Collection (Naira) by Bands'!E255:P255),IF(G$3=2022,SUM('Collection (Naira) by Bands'!Q255:AB255))))</f>
        <v>6902648116.3200006</v>
      </c>
      <c r="F256" s="162">
        <f t="shared" si="16"/>
        <v>61.094964262487075</v>
      </c>
      <c r="G256" s="162">
        <f t="shared" si="17"/>
        <v>66.543864618406133</v>
      </c>
    </row>
    <row r="257" spans="1:7" s="23" customFormat="1" ht="11.45" customHeight="1" x14ac:dyDescent="0.25">
      <c r="A257" s="50" t="s">
        <v>2</v>
      </c>
      <c r="B257" s="50"/>
      <c r="C257" s="167">
        <f>IF(G$3=2020,SUM('Energy Billed (kWh) by Bands'!C256:D256),IF(G$3=2021,SUM('Energy Billed (kWh) by Bands'!E256:P256), IF(G$3=2022,SUM('Energy Billed (kWh) by Bands'!Q256:AB256))))</f>
        <v>350373928.14000022</v>
      </c>
      <c r="D257" s="167">
        <f>IF(G$3=2020,SUM('Billing (Naira) by Band'!C256:D256),IF(G$3=2021,SUM('Billing (Naira) by Band'!E256:P256),IF(G$3=2022,SUM('Billing (Naira) by Band'!Q256:AB256))))</f>
        <v>21996290337.100014</v>
      </c>
      <c r="E257" s="167">
        <f>IF(G$3=2020,SUM('Collection (Naira) by Bands'!C256:D256),IF(G$3=2021,SUM('Collection (Naira) by Bands'!E256:P256),IF(G$3=2022,SUM('Collection (Naira) by Bands'!Q256:AB256))))</f>
        <v>17752097032.459999</v>
      </c>
      <c r="F257" s="168">
        <f t="shared" si="16"/>
        <v>62.779472359344254</v>
      </c>
      <c r="G257" s="168">
        <f t="shared" si="17"/>
        <v>50.66614724074654</v>
      </c>
    </row>
    <row r="258" spans="1:7" ht="11.45" customHeight="1" x14ac:dyDescent="0.25">
      <c r="A258" s="49" t="s">
        <v>9</v>
      </c>
      <c r="B258" s="49" t="s">
        <v>24</v>
      </c>
      <c r="C258" s="90">
        <f>IF(G$3=2020,SUM('Energy Billed (kWh) by Bands'!C257:D257),IF(G$3=2021,SUM('Energy Billed (kWh) by Bands'!E257:P257), IF(G$3=2022,SUM('Energy Billed (kWh) by Bands'!Q257:AB257))))</f>
        <v>123768938.13000005</v>
      </c>
      <c r="D258" s="90">
        <f>IF(G$3=2020,SUM('Billing (Naira) by Band'!C257:D257),IF(G$3=2021,SUM('Billing (Naira) by Band'!E257:P257),IF(G$3=2022,SUM('Billing (Naira) by Band'!Q257:AB257))))</f>
        <v>7709872532.4299955</v>
      </c>
      <c r="E258" s="90">
        <f>IF(G$3=2020,SUM('Collection (Naira) by Bands'!C257:D257),IF(G$3=2021,SUM('Collection (Naira) by Bands'!E257:P257),IF(G$3=2022,SUM('Collection (Naira) by Bands'!Q257:AB257))))</f>
        <v>4600675154.7099991</v>
      </c>
      <c r="F258" s="162">
        <f t="shared" si="16"/>
        <v>62.292467309786332</v>
      </c>
      <c r="G258" s="162">
        <f t="shared" si="17"/>
        <v>37.171484414592811</v>
      </c>
    </row>
    <row r="259" spans="1:7" ht="11.45" customHeight="1" x14ac:dyDescent="0.25">
      <c r="A259" s="49" t="s">
        <v>10</v>
      </c>
      <c r="B259" s="49" t="s">
        <v>25</v>
      </c>
      <c r="C259" s="90">
        <f>IF(G$3=2020,SUM('Energy Billed (kWh) by Bands'!C258:D258),IF(G$3=2021,SUM('Energy Billed (kWh) by Bands'!E258:P258), IF(G$3=2022,SUM('Energy Billed (kWh) by Bands'!Q258:AB258))))</f>
        <v>30935199.809999995</v>
      </c>
      <c r="D259" s="90">
        <f>IF(G$3=2020,SUM('Billing (Naira) by Band'!C258:D258),IF(G$3=2021,SUM('Billing (Naira) by Band'!E258:P258),IF(G$3=2022,SUM('Billing (Naira) by Band'!Q258:AB258))))</f>
        <v>1914844796.0099993</v>
      </c>
      <c r="E259" s="90">
        <f>IF(G$3=2020,SUM('Collection (Naira) by Bands'!C258:D258),IF(G$3=2021,SUM('Collection (Naira) by Bands'!E258:P258),IF(G$3=2022,SUM('Collection (Naira) by Bands'!Q258:AB258))))</f>
        <v>1859984130.5</v>
      </c>
      <c r="F259" s="162">
        <f t="shared" si="16"/>
        <v>61.898575337179942</v>
      </c>
      <c r="G259" s="162">
        <f t="shared" si="17"/>
        <v>60.125169448517624</v>
      </c>
    </row>
    <row r="260" spans="1:7" ht="11.45" customHeight="1" x14ac:dyDescent="0.25">
      <c r="A260" s="49" t="s">
        <v>11</v>
      </c>
      <c r="B260" s="49" t="s">
        <v>26</v>
      </c>
      <c r="C260" s="90">
        <f>IF(G$3=2020,SUM('Energy Billed (kWh) by Bands'!C259:D259),IF(G$3=2021,SUM('Energy Billed (kWh) by Bands'!E259:P259), IF(G$3=2022,SUM('Energy Billed (kWh) by Bands'!Q259:AB259))))</f>
        <v>8872979.290000001</v>
      </c>
      <c r="D260" s="90">
        <f>IF(G$3=2020,SUM('Billing (Naira) by Band'!C259:D259),IF(G$3=2021,SUM('Billing (Naira) by Band'!E259:P259),IF(G$3=2022,SUM('Billing (Naira) by Band'!Q259:AB259))))</f>
        <v>549434362.85000002</v>
      </c>
      <c r="E260" s="90">
        <f>IF(G$3=2020,SUM('Collection (Naira) by Bands'!C259:D259),IF(G$3=2021,SUM('Collection (Naira) by Bands'!E259:P259),IF(G$3=2022,SUM('Collection (Naira) by Bands'!Q259:AB259))))</f>
        <v>515926131.32999992</v>
      </c>
      <c r="F260" s="162">
        <f t="shared" si="16"/>
        <v>61.922196016981793</v>
      </c>
      <c r="G260" s="162">
        <f t="shared" si="17"/>
        <v>58.145760794399408</v>
      </c>
    </row>
    <row r="261" spans="1:7" s="23" customFormat="1" ht="11.45" customHeight="1" x14ac:dyDescent="0.25">
      <c r="A261" s="50" t="s">
        <v>2</v>
      </c>
      <c r="B261" s="50"/>
      <c r="C261" s="167">
        <f>IF(G$3=2020,SUM('Energy Billed (kWh) by Bands'!C260:D260),IF(G$3=2021,SUM('Energy Billed (kWh) by Bands'!E260:P260), IF(G$3=2022,SUM('Energy Billed (kWh) by Bands'!Q260:AB260))))</f>
        <v>163577117.23000005</v>
      </c>
      <c r="D261" s="167">
        <f>IF(G$3=2020,SUM('Billing (Naira) by Band'!C260:D260),IF(G$3=2021,SUM('Billing (Naira) by Band'!E260:P260),IF(G$3=2022,SUM('Billing (Naira) by Band'!Q260:AB260))))</f>
        <v>10174151691.289995</v>
      </c>
      <c r="E261" s="167">
        <f>IF(G$3=2020,SUM('Collection (Naira) by Bands'!C260:D260),IF(G$3=2021,SUM('Collection (Naira) by Bands'!E260:P260),IF(G$3=2022,SUM('Collection (Naira) by Bands'!Q260:AB260))))</f>
        <v>6976585416.54</v>
      </c>
      <c r="F261" s="168">
        <f t="shared" si="16"/>
        <v>62.197890900500937</v>
      </c>
      <c r="G261" s="168">
        <f t="shared" si="17"/>
        <v>42.650130621451581</v>
      </c>
    </row>
    <row r="262" spans="1:7" ht="11.45" customHeight="1" x14ac:dyDescent="0.25">
      <c r="A262" s="49" t="s">
        <v>12</v>
      </c>
      <c r="B262" s="49" t="s">
        <v>27</v>
      </c>
      <c r="C262" s="90">
        <f>IF(G$3=2020,SUM('Energy Billed (kWh) by Bands'!C261:D261),IF(G$3=2021,SUM('Energy Billed (kWh) by Bands'!E261:P261), IF(G$3=2022,SUM('Energy Billed (kWh) by Bands'!Q261:AB261))))</f>
        <v>214792993.42999998</v>
      </c>
      <c r="D262" s="90">
        <f>IF(G$3=2020,SUM('Billing (Naira) by Band'!C261:D261),IF(G$3=2021,SUM('Billing (Naira) by Band'!E261:P261),IF(G$3=2022,SUM('Billing (Naira) by Band'!Q261:AB261))))</f>
        <v>12378002471.529999</v>
      </c>
      <c r="E262" s="90">
        <f>IF(G$3=2020,SUM('Collection (Naira) by Bands'!C261:D261),IF(G$3=2021,SUM('Collection (Naira) by Bands'!E261:P261),IF(G$3=2022,SUM('Collection (Naira) by Bands'!Q261:AB261))))</f>
        <v>6389045867.4499989</v>
      </c>
      <c r="F262" s="162">
        <f t="shared" si="16"/>
        <v>57.627589586919797</v>
      </c>
      <c r="G262" s="162">
        <f t="shared" si="17"/>
        <v>29.745131651755479</v>
      </c>
    </row>
    <row r="263" spans="1:7" ht="11.45" customHeight="1" x14ac:dyDescent="0.25">
      <c r="A263" s="49" t="s">
        <v>13</v>
      </c>
      <c r="B263" s="49" t="s">
        <v>28</v>
      </c>
      <c r="C263" s="90">
        <f>IF(G$3=2020,SUM('Energy Billed (kWh) by Bands'!C262:D262),IF(G$3=2021,SUM('Energy Billed (kWh) by Bands'!E262:P262), IF(G$3=2022,SUM('Energy Billed (kWh) by Bands'!Q262:AB262))))</f>
        <v>14335164.600000001</v>
      </c>
      <c r="D263" s="90">
        <f>IF(G$3=2020,SUM('Billing (Naira) by Band'!C262:D262),IF(G$3=2021,SUM('Billing (Naira) by Band'!E262:P262),IF(G$3=2022,SUM('Billing (Naira) by Band'!Q262:AB262))))</f>
        <v>822744744.44000006</v>
      </c>
      <c r="E263" s="90">
        <f>IF(G$3=2020,SUM('Collection (Naira) by Bands'!C262:D262),IF(G$3=2021,SUM('Collection (Naira) by Bands'!E262:P262),IF(G$3=2022,SUM('Collection (Naira) by Bands'!Q262:AB262))))</f>
        <v>776430643.32000005</v>
      </c>
      <c r="F263" s="162">
        <f t="shared" si="16"/>
        <v>57.393463374672372</v>
      </c>
      <c r="G263" s="162">
        <f t="shared" si="17"/>
        <v>54.162659793944741</v>
      </c>
    </row>
    <row r="264" spans="1:7" ht="11.45" customHeight="1" x14ac:dyDescent="0.25">
      <c r="A264" s="49" t="s">
        <v>14</v>
      </c>
      <c r="B264" s="49" t="s">
        <v>29</v>
      </c>
      <c r="C264" s="90">
        <f>IF(G$3=2020,SUM('Energy Billed (kWh) by Bands'!C263:D263),IF(G$3=2021,SUM('Energy Billed (kWh) by Bands'!E263:P263), IF(G$3=2022,SUM('Energy Billed (kWh) by Bands'!Q263:AB263))))</f>
        <v>3078747.6399999997</v>
      </c>
      <c r="D264" s="90">
        <f>IF(G$3=2020,SUM('Billing (Naira) by Band'!C263:D263),IF(G$3=2021,SUM('Billing (Naira) by Band'!E263:P263),IF(G$3=2022,SUM('Billing (Naira) by Band'!Q263:AB263))))</f>
        <v>177713780.54000002</v>
      </c>
      <c r="E264" s="90">
        <f>IF(G$3=2020,SUM('Collection (Naira) by Bands'!C263:D263),IF(G$3=2021,SUM('Collection (Naira) by Bands'!E263:P263),IF(G$3=2022,SUM('Collection (Naira) by Bands'!Q263:AB263))))</f>
        <v>160865743.97</v>
      </c>
      <c r="F264" s="162">
        <f t="shared" si="16"/>
        <v>57.72275006599763</v>
      </c>
      <c r="G264" s="162">
        <f t="shared" si="17"/>
        <v>52.250383201268164</v>
      </c>
    </row>
    <row r="265" spans="1:7" s="23" customFormat="1" ht="11.45" customHeight="1" x14ac:dyDescent="0.25">
      <c r="A265" s="50" t="s">
        <v>2</v>
      </c>
      <c r="B265" s="50"/>
      <c r="C265" s="167">
        <f>IF(G$3=2020,SUM('Energy Billed (kWh) by Bands'!C264:D264),IF(G$3=2021,SUM('Energy Billed (kWh) by Bands'!E264:P264), IF(G$3=2022,SUM('Energy Billed (kWh) by Bands'!Q264:AB264))))</f>
        <v>232206905.66999999</v>
      </c>
      <c r="D265" s="167">
        <f>IF(G$3=2020,SUM('Billing (Naira) by Band'!C264:D264),IF(G$3=2021,SUM('Billing (Naira) by Band'!E264:P264),IF(G$3=2022,SUM('Billing (Naira) by Band'!Q264:AB264))))</f>
        <v>13378460996.51</v>
      </c>
      <c r="E265" s="167">
        <f>IF(G$3=2020,SUM('Collection (Naira) by Bands'!C264:D264),IF(G$3=2021,SUM('Collection (Naira) by Bands'!E264:P264),IF(G$3=2022,SUM('Collection (Naira) by Bands'!Q264:AB264))))</f>
        <v>7326342254.7399979</v>
      </c>
      <c r="F265" s="168">
        <f t="shared" si="16"/>
        <v>57.614397633474141</v>
      </c>
      <c r="G265" s="168">
        <f t="shared" si="17"/>
        <v>31.550923232023955</v>
      </c>
    </row>
    <row r="266" spans="1:7" ht="11.45" customHeight="1" x14ac:dyDescent="0.25">
      <c r="A266" s="49" t="s">
        <v>15</v>
      </c>
      <c r="B266" s="49" t="s">
        <v>30</v>
      </c>
      <c r="C266" s="90">
        <f>IF(G$3=2020,SUM('Energy Billed (kWh) by Bands'!C265:D265),IF(G$3=2021,SUM('Energy Billed (kWh) by Bands'!E265:P265), IF(G$3=2022,SUM('Energy Billed (kWh) by Bands'!Q265:AB265))))</f>
        <v>352367671.62000024</v>
      </c>
      <c r="D266" s="90">
        <f>IF(G$3=2020,SUM('Billing (Naira) by Band'!C265:D265),IF(G$3=2021,SUM('Billing (Naira) by Band'!E265:P265),IF(G$3=2022,SUM('Billing (Naira) by Band'!Q265:AB265))))</f>
        <v>14645234879.700024</v>
      </c>
      <c r="E266" s="90">
        <f>IF(G$3=2020,SUM('Collection (Naira) by Bands'!C265:D265),IF(G$3=2021,SUM('Collection (Naira) by Bands'!E265:P265),IF(G$3=2022,SUM('Collection (Naira) by Bands'!Q265:AB265))))</f>
        <v>7351996806.8199978</v>
      </c>
      <c r="F266" s="162">
        <f t="shared" si="16"/>
        <v>41.562368115011736</v>
      </c>
      <c r="G266" s="162">
        <f t="shared" si="17"/>
        <v>20.864561079112065</v>
      </c>
    </row>
    <row r="267" spans="1:7" ht="11.45" customHeight="1" x14ac:dyDescent="0.25">
      <c r="A267" s="49" t="s">
        <v>16</v>
      </c>
      <c r="B267" s="49" t="s">
        <v>31</v>
      </c>
      <c r="C267" s="90">
        <f>IF(G$3=2020,SUM('Energy Billed (kWh) by Bands'!C266:D266),IF(G$3=2021,SUM('Energy Billed (kWh) by Bands'!E266:P266), IF(G$3=2022,SUM('Energy Billed (kWh) by Bands'!Q266:AB266))))</f>
        <v>12791365.020000005</v>
      </c>
      <c r="D267" s="90">
        <f>IF(G$3=2020,SUM('Billing (Naira) by Band'!C266:D266),IF(G$3=2021,SUM('Billing (Naira) by Band'!E266:P266),IF(G$3=2022,SUM('Billing (Naira) by Band'!Q266:AB266))))</f>
        <v>745257072.25999975</v>
      </c>
      <c r="E267" s="90">
        <f>IF(G$3=2020,SUM('Collection (Naira) by Bands'!C266:D266),IF(G$3=2021,SUM('Collection (Naira) by Bands'!E266:P266),IF(G$3=2022,SUM('Collection (Naira) by Bands'!Q266:AB266))))</f>
        <v>697504261.72000003</v>
      </c>
      <c r="F267" s="162">
        <f t="shared" si="16"/>
        <v>58.262513116836956</v>
      </c>
      <c r="G267" s="162">
        <f t="shared" si="17"/>
        <v>54.529306342944139</v>
      </c>
    </row>
    <row r="268" spans="1:7" ht="11.45" customHeight="1" x14ac:dyDescent="0.25">
      <c r="A268" s="49" t="s">
        <v>17</v>
      </c>
      <c r="B268" s="49" t="s">
        <v>32</v>
      </c>
      <c r="C268" s="90">
        <f>IF(G$3=2020,SUM('Energy Billed (kWh) by Bands'!C267:D267),IF(G$3=2021,SUM('Energy Billed (kWh) by Bands'!E267:P267), IF(G$3=2022,SUM('Energy Billed (kWh) by Bands'!Q267:AB267))))</f>
        <v>1087669.8500000001</v>
      </c>
      <c r="D268" s="90">
        <f>IF(G$3=2020,SUM('Billing (Naira) by Band'!C267:D267),IF(G$3=2021,SUM('Billing (Naira) by Band'!E267:P267),IF(G$3=2022,SUM('Billing (Naira) by Band'!Q267:AB267))))</f>
        <v>63085834.910000004</v>
      </c>
      <c r="E268" s="90">
        <f>IF(G$3=2020,SUM('Collection (Naira) by Bands'!C267:D267),IF(G$3=2021,SUM('Collection (Naira) by Bands'!E267:P267),IF(G$3=2022,SUM('Collection (Naira) by Bands'!Q267:AB267))))</f>
        <v>43608647.359999999</v>
      </c>
      <c r="F268" s="162">
        <f t="shared" si="16"/>
        <v>58.000904327724079</v>
      </c>
      <c r="G268" s="162">
        <f t="shared" si="17"/>
        <v>40.093643636439857</v>
      </c>
    </row>
    <row r="269" spans="1:7" s="23" customFormat="1" ht="11.45" customHeight="1" x14ac:dyDescent="0.25">
      <c r="A269" s="50" t="s">
        <v>2</v>
      </c>
      <c r="B269" s="50"/>
      <c r="C269" s="167">
        <f>IF(G$3=2020,SUM('Energy Billed (kWh) by Bands'!C268:D268),IF(G$3=2021,SUM('Energy Billed (kWh) by Bands'!E268:P268), IF(G$3=2022,SUM('Energy Billed (kWh) by Bands'!Q268:AB268))))</f>
        <v>366246706.49000025</v>
      </c>
      <c r="D269" s="167">
        <f>IF(G$3=2020,SUM('Billing (Naira) by Band'!C268:D268),IF(G$3=2021,SUM('Billing (Naira) by Band'!E268:P268),IF(G$3=2022,SUM('Billing (Naira) by Band'!Q268:AB268))))</f>
        <v>15453577786.870022</v>
      </c>
      <c r="E269" s="167">
        <f>IF(G$3=2020,SUM('Collection (Naira) by Bands'!C268:D268),IF(G$3=2021,SUM('Collection (Naira) by Bands'!E268:P268),IF(G$3=2022,SUM('Collection (Naira) by Bands'!Q268:AB268))))</f>
        <v>8093109715.8999977</v>
      </c>
      <c r="F269" s="168">
        <f t="shared" si="16"/>
        <v>42.194448477018469</v>
      </c>
      <c r="G269" s="168">
        <f t="shared" si="17"/>
        <v>22.09742660476584</v>
      </c>
    </row>
    <row r="270" spans="1:7" ht="11.45" customHeight="1" x14ac:dyDescent="0.25">
      <c r="A270" s="49" t="s">
        <v>18</v>
      </c>
      <c r="B270" s="49" t="s">
        <v>33</v>
      </c>
      <c r="C270" s="90">
        <f>IF(G$3=2020,SUM('Energy Billed (kWh) by Bands'!C269:D269),IF(G$3=2021,SUM('Energy Billed (kWh) by Bands'!E269:P269), IF(G$3=2022,SUM('Energy Billed (kWh) by Bands'!Q269:AB269))))</f>
        <v>72966755.469999969</v>
      </c>
      <c r="D270" s="90">
        <f>IF(G$3=2020,SUM('Billing (Naira) by Band'!C269:D269),IF(G$3=2021,SUM('Billing (Naira) by Band'!E269:P269),IF(G$3=2022,SUM('Billing (Naira) by Band'!Q269:AB269))))</f>
        <v>3007774398.6600008</v>
      </c>
      <c r="E270" s="90">
        <f>IF(G$3=2020,SUM('Collection (Naira) by Bands'!C269:D269),IF(G$3=2021,SUM('Collection (Naira) by Bands'!E269:P269),IF(G$3=2022,SUM('Collection (Naira) by Bands'!Q269:AB269))))</f>
        <v>1201802523.8800001</v>
      </c>
      <c r="F270" s="162">
        <f t="shared" si="16"/>
        <v>41.221161325949829</v>
      </c>
      <c r="G270" s="162">
        <f t="shared" si="17"/>
        <v>16.470549034815136</v>
      </c>
    </row>
    <row r="271" spans="1:7" ht="11.45" customHeight="1" x14ac:dyDescent="0.25">
      <c r="A271" s="49" t="s">
        <v>19</v>
      </c>
      <c r="B271" s="49" t="s">
        <v>34</v>
      </c>
      <c r="C271" s="90">
        <f>IF(G$3=2020,SUM('Energy Billed (kWh) by Bands'!C270:D270),IF(G$3=2021,SUM('Energy Billed (kWh) by Bands'!E270:P270), IF(G$3=2022,SUM('Energy Billed (kWh) by Bands'!Q270:AB270))))</f>
        <v>4334955.62</v>
      </c>
      <c r="D271" s="90">
        <f>IF(G$3=2020,SUM('Billing (Naira) by Band'!C270:D270),IF(G$3=2021,SUM('Billing (Naira) by Band'!E270:P270),IF(G$3=2022,SUM('Billing (Naira) by Band'!Q270:AB270))))</f>
        <v>252664911.23000002</v>
      </c>
      <c r="E271" s="90">
        <f>IF(G$3=2020,SUM('Collection (Naira) by Bands'!C270:D270),IF(G$3=2021,SUM('Collection (Naira) by Bands'!E270:P270),IF(G$3=2022,SUM('Collection (Naira) by Bands'!Q270:AB270))))</f>
        <v>170144708.44999999</v>
      </c>
      <c r="F271" s="162">
        <f t="shared" si="16"/>
        <v>58.285466652597478</v>
      </c>
      <c r="G271" s="162">
        <f t="shared" si="17"/>
        <v>39.249469513600232</v>
      </c>
    </row>
    <row r="272" spans="1:7" ht="11.45" customHeight="1" x14ac:dyDescent="0.25">
      <c r="A272" s="49" t="s">
        <v>20</v>
      </c>
      <c r="B272" s="49" t="s">
        <v>35</v>
      </c>
      <c r="C272" s="90">
        <f>IF(G$3=2020,SUM('Energy Billed (kWh) by Bands'!C271:D271),IF(G$3=2021,SUM('Energy Billed (kWh) by Bands'!E271:P271), IF(G$3=2022,SUM('Energy Billed (kWh) by Bands'!Q271:AB271))))</f>
        <v>63094.76</v>
      </c>
      <c r="D272" s="90">
        <f>IF(G$3=2020,SUM('Billing (Naira) by Band'!C271:D271),IF(G$3=2021,SUM('Billing (Naira) by Band'!E271:P271),IF(G$3=2022,SUM('Billing (Naira) by Band'!Q271:AB271))))</f>
        <v>3658173.27</v>
      </c>
      <c r="E272" s="90">
        <f>IF(G$3=2020,SUM('Collection (Naira) by Bands'!C271:D271),IF(G$3=2021,SUM('Collection (Naira) by Bands'!E271:P271),IF(G$3=2022,SUM('Collection (Naira) by Bands'!Q271:AB271))))</f>
        <v>2899150</v>
      </c>
      <c r="F272" s="162">
        <f t="shared" si="16"/>
        <v>57.979034550571235</v>
      </c>
      <c r="G272" s="162">
        <f t="shared" si="17"/>
        <v>45.949140625941041</v>
      </c>
    </row>
    <row r="273" spans="1:7" s="23" customFormat="1" ht="11.45" customHeight="1" x14ac:dyDescent="0.25">
      <c r="A273" s="50" t="s">
        <v>2</v>
      </c>
      <c r="B273" s="50"/>
      <c r="C273" s="167">
        <f>IF(G$3=2020,SUM('Energy Billed (kWh) by Bands'!C272:D272),IF(G$3=2021,SUM('Energy Billed (kWh) by Bands'!E272:P272), IF(G$3=2022,SUM('Energy Billed (kWh) by Bands'!Q272:AB272))))</f>
        <v>77364805.849999979</v>
      </c>
      <c r="D273" s="167">
        <f>IF(G$3=2020,SUM('Billing (Naira) by Band'!C272:D272),IF(G$3=2021,SUM('Billing (Naira) by Band'!E272:P272),IF(G$3=2022,SUM('Billing (Naira) by Band'!Q272:AB272))))</f>
        <v>3264097483.1600008</v>
      </c>
      <c r="E273" s="167">
        <f>IF(G$3=2020,SUM('Collection (Naira) by Bands'!C272:D272),IF(G$3=2021,SUM('Collection (Naira) by Bands'!E272:P272),IF(G$3=2022,SUM('Collection (Naira) by Bands'!Q272:AB272))))</f>
        <v>1374846382.3299999</v>
      </c>
      <c r="F273" s="168">
        <f t="shared" si="16"/>
        <v>42.190986551283402</v>
      </c>
      <c r="G273" s="168">
        <f t="shared" si="17"/>
        <v>17.770953694314741</v>
      </c>
    </row>
    <row r="274" spans="1:7" s="23" customFormat="1" ht="11.45" customHeight="1" x14ac:dyDescent="0.25">
      <c r="A274" s="50" t="s">
        <v>4</v>
      </c>
      <c r="B274" s="50"/>
      <c r="C274" s="167">
        <f>IF(G$3=2020,SUM('Energy Billed (kWh) by Bands'!C273:D273),IF(G$3=2021,SUM('Energy Billed (kWh) by Bands'!E273:P273), IF(G$3=2022,SUM('Energy Billed (kWh) by Bands'!Q273:AB273))))</f>
        <v>1190024215.1300004</v>
      </c>
      <c r="D274" s="167">
        <f>IF(G$3=2020,SUM('Billing (Naira) by Band'!C273:D273),IF(G$3=2021,SUM('Billing (Naira) by Band'!E273:P273),IF(G$3=2022,SUM('Billing (Naira) by Band'!Q273:AB273))))</f>
        <v>64271012537.96003</v>
      </c>
      <c r="E274" s="167">
        <f>IF(G$3=2020,SUM('Collection (Naira) by Bands'!C273:D273),IF(G$3=2021,SUM('Collection (Naira) by Bands'!E273:P273),IF(G$3=2022,SUM('Collection (Naira) by Bands'!Q273:AB273))))</f>
        <v>41523186551.970001</v>
      </c>
      <c r="F274" s="168">
        <f t="shared" si="16"/>
        <v>54.008155229798369</v>
      </c>
      <c r="G274" s="168">
        <f t="shared" si="17"/>
        <v>34.892724050521892</v>
      </c>
    </row>
    <row r="275" spans="1:7" x14ac:dyDescent="0.25">
      <c r="C275" s="163"/>
      <c r="D275" s="163"/>
      <c r="E275" s="163"/>
      <c r="F275" s="163"/>
      <c r="G275" s="171"/>
    </row>
    <row r="276" spans="1:7" x14ac:dyDescent="0.25">
      <c r="C276" s="164"/>
      <c r="D276" s="164"/>
      <c r="E276" s="164"/>
      <c r="F276" s="164"/>
      <c r="G276" s="172"/>
    </row>
    <row r="277" spans="1:7" ht="11.45" customHeight="1" x14ac:dyDescent="0.25">
      <c r="A277" s="222" t="s">
        <v>107</v>
      </c>
      <c r="B277" s="222"/>
      <c r="C277" s="72" t="s">
        <v>108</v>
      </c>
      <c r="D277" s="72" t="s">
        <v>108</v>
      </c>
      <c r="E277" s="72" t="s">
        <v>108</v>
      </c>
      <c r="F277" s="72" t="s">
        <v>108</v>
      </c>
      <c r="G277" s="72" t="s">
        <v>108</v>
      </c>
    </row>
    <row r="278" spans="1:7" ht="11.25" customHeight="1" x14ac:dyDescent="0.25">
      <c r="A278" s="99" t="s">
        <v>37</v>
      </c>
      <c r="B278" s="99" t="s">
        <v>36</v>
      </c>
      <c r="C278" s="161">
        <f>G3</f>
        <v>2022</v>
      </c>
      <c r="D278" s="161">
        <f>G3</f>
        <v>2022</v>
      </c>
      <c r="E278" s="161">
        <f>G3</f>
        <v>2022</v>
      </c>
      <c r="F278" s="161">
        <f>G3</f>
        <v>2022</v>
      </c>
      <c r="G278" s="161">
        <f>G3</f>
        <v>2022</v>
      </c>
    </row>
    <row r="279" spans="1:7" ht="11.45" customHeight="1" x14ac:dyDescent="0.25">
      <c r="A279" s="49" t="s">
        <v>3</v>
      </c>
      <c r="B279" s="49" t="s">
        <v>3</v>
      </c>
      <c r="C279" s="90">
        <f>IF(G$3=2020,SUM('Energy Billed (kWh) by Bands'!C278:D278),IF(G$3=2021,SUM('Energy Billed (kWh) by Bands'!E278:P278), IF(G$3=2022,SUM('Energy Billed (kWh) by Bands'!Q278:AB278))))</f>
        <v>1805151</v>
      </c>
      <c r="D279" s="90">
        <f>IF(G$3=2020,SUM('Billing (Naira) by Band'!C278:D278),IF(G$3=2021,SUM('Billing (Naira) by Band'!E278:P278),IF(G$3=2022,SUM('Billing (Naira) by Band'!Q278:AB278))))</f>
        <v>7221204</v>
      </c>
      <c r="E279" s="90">
        <f>IF(G$3=2020,SUM('Collection (Naira) by Bands'!C278:D278),IF(G$3=2021,SUM('Collection (Naira) by Bands'!E278:P278),IF(G$3=2022,SUM('Collection (Naira) by Bands'!Q278:AB278))))</f>
        <v>10259710</v>
      </c>
      <c r="F279" s="162">
        <f t="shared" ref="F279:F301" si="18">IFERROR(D279/C279,0)</f>
        <v>4.0003323821663672</v>
      </c>
      <c r="G279" s="162">
        <f t="shared" ref="G279:G301" si="19">IFERROR(E279/C279,0)</f>
        <v>5.6835743934994909</v>
      </c>
    </row>
    <row r="280" spans="1:7" s="23" customFormat="1" ht="11.45" customHeight="1" x14ac:dyDescent="0.25">
      <c r="A280" s="50" t="s">
        <v>2</v>
      </c>
      <c r="B280" s="50"/>
      <c r="C280" s="167">
        <f>IF(G$3=2020,SUM('Energy Billed (kWh) by Bands'!C279:D279),IF(G$3=2021,SUM('Energy Billed (kWh) by Bands'!E279:P279), IF(G$3=2022,SUM('Energy Billed (kWh) by Bands'!Q279:AB279))))</f>
        <v>1805151</v>
      </c>
      <c r="D280" s="167">
        <f>IF(G$3=2020,SUM('Billing (Naira) by Band'!C279:D279),IF(G$3=2021,SUM('Billing (Naira) by Band'!E279:P279),IF(G$3=2022,SUM('Billing (Naira) by Band'!Q279:AB279))))</f>
        <v>7221204</v>
      </c>
      <c r="E280" s="167">
        <f>IF(G$3=2020,SUM('Collection (Naira) by Bands'!C279:D279),IF(G$3=2021,SUM('Collection (Naira) by Bands'!E279:P279),IF(G$3=2022,SUM('Collection (Naira) by Bands'!Q279:AB279))))</f>
        <v>10259710</v>
      </c>
      <c r="F280" s="168">
        <f t="shared" si="18"/>
        <v>4.0003323821663672</v>
      </c>
      <c r="G280" s="168">
        <f t="shared" si="19"/>
        <v>5.6835743934994909</v>
      </c>
    </row>
    <row r="281" spans="1:7" ht="11.45" customHeight="1" x14ac:dyDescent="0.25">
      <c r="A281" s="49" t="s">
        <v>6</v>
      </c>
      <c r="B281" s="49" t="s">
        <v>21</v>
      </c>
      <c r="C281" s="90">
        <f>IF(G$3=2020,SUM('Energy Billed (kWh) by Bands'!C280:D280),IF(G$3=2021,SUM('Energy Billed (kWh) by Bands'!E280:P280), IF(G$3=2022,SUM('Energy Billed (kWh) by Bands'!Q280:AB280))))</f>
        <v>129986067.7859998</v>
      </c>
      <c r="D281" s="90">
        <f>IF(G$3=2020,SUM('Billing (Naira) by Band'!C280:D280),IF(G$3=2021,SUM('Billing (Naira) by Band'!E280:P280),IF(G$3=2022,SUM('Billing (Naira) by Band'!Q280:AB280))))</f>
        <v>6963335943.8747292</v>
      </c>
      <c r="E281" s="90">
        <f>IF(G$3=2020,SUM('Collection (Naira) by Bands'!C280:D280),IF(G$3=2021,SUM('Collection (Naira) by Bands'!E280:P280),IF(G$3=2022,SUM('Collection (Naira) by Bands'!Q280:AB280))))</f>
        <v>4009275701.2620015</v>
      </c>
      <c r="F281" s="162">
        <f t="shared" si="18"/>
        <v>53.569863774467663</v>
      </c>
      <c r="G281" s="162">
        <f t="shared" si="19"/>
        <v>30.843887883912295</v>
      </c>
    </row>
    <row r="282" spans="1:7" ht="11.45" customHeight="1" x14ac:dyDescent="0.25">
      <c r="A282" s="49" t="s">
        <v>7</v>
      </c>
      <c r="B282" s="49" t="s">
        <v>22</v>
      </c>
      <c r="C282" s="90">
        <f>IF(G$3=2020,SUM('Energy Billed (kWh) by Bands'!C281:D281),IF(G$3=2021,SUM('Energy Billed (kWh) by Bands'!E281:P281), IF(G$3=2022,SUM('Energy Billed (kWh) by Bands'!Q281:AB281))))</f>
        <v>36932438.354599997</v>
      </c>
      <c r="D282" s="90">
        <f>IF(G$3=2020,SUM('Billing (Naira) by Band'!C281:D281),IF(G$3=2021,SUM('Billing (Naira) by Band'!E281:P281),IF(G$3=2022,SUM('Billing (Naira) by Band'!Q281:AB281))))</f>
        <v>2086558177.7846994</v>
      </c>
      <c r="E282" s="90">
        <f>IF(G$3=2020,SUM('Collection (Naira) by Bands'!C281:D281),IF(G$3=2021,SUM('Collection (Naira) by Bands'!E281:P281),IF(G$3=2022,SUM('Collection (Naira) by Bands'!Q281:AB281))))</f>
        <v>1697952272.9697499</v>
      </c>
      <c r="F282" s="162">
        <f t="shared" si="18"/>
        <v>56.496626563104115</v>
      </c>
      <c r="G282" s="162">
        <f t="shared" si="19"/>
        <v>45.974551061784069</v>
      </c>
    </row>
    <row r="283" spans="1:7" ht="11.45" customHeight="1" x14ac:dyDescent="0.25">
      <c r="A283" s="49" t="s">
        <v>8</v>
      </c>
      <c r="B283" s="49" t="s">
        <v>23</v>
      </c>
      <c r="C283" s="90">
        <f>IF(G$3=2020,SUM('Energy Billed (kWh) by Bands'!C282:D282),IF(G$3=2021,SUM('Energy Billed (kWh) by Bands'!E282:P282), IF(G$3=2022,SUM('Energy Billed (kWh) by Bands'!Q282:AB282))))</f>
        <v>25999729.752000004</v>
      </c>
      <c r="D283" s="90">
        <f>IF(G$3=2020,SUM('Billing (Naira) by Band'!C282:D282),IF(G$3=2021,SUM('Billing (Naira) by Band'!E282:P282),IF(G$3=2022,SUM('Billing (Naira) by Band'!Q282:AB282))))</f>
        <v>1551426382.0204999</v>
      </c>
      <c r="E283" s="90">
        <f>IF(G$3=2020,SUM('Collection (Naira) by Bands'!C282:D282),IF(G$3=2021,SUM('Collection (Naira) by Bands'!E282:P282),IF(G$3=2022,SUM('Collection (Naira) by Bands'!Q282:AB282))))</f>
        <v>1337191020.3099999</v>
      </c>
      <c r="F283" s="162">
        <f t="shared" si="18"/>
        <v>59.67086569048503</v>
      </c>
      <c r="G283" s="162">
        <f t="shared" si="19"/>
        <v>51.430958439371388</v>
      </c>
    </row>
    <row r="284" spans="1:7" s="23" customFormat="1" ht="11.45" customHeight="1" x14ac:dyDescent="0.25">
      <c r="A284" s="50" t="s">
        <v>2</v>
      </c>
      <c r="B284" s="50"/>
      <c r="C284" s="167">
        <f>IF(G$3=2020,SUM('Energy Billed (kWh) by Bands'!C283:D283),IF(G$3=2021,SUM('Energy Billed (kWh) by Bands'!E283:P283), IF(G$3=2022,SUM('Energy Billed (kWh) by Bands'!Q283:AB283))))</f>
        <v>192918235.89259979</v>
      </c>
      <c r="D284" s="167">
        <f>IF(G$3=2020,SUM('Billing (Naira) by Band'!C283:D283),IF(G$3=2021,SUM('Billing (Naira) by Band'!E283:P283),IF(G$3=2022,SUM('Billing (Naira) by Band'!Q283:AB283))))</f>
        <v>10601320503.679928</v>
      </c>
      <c r="E284" s="167">
        <f>IF(G$3=2020,SUM('Collection (Naira) by Bands'!C283:D283),IF(G$3=2021,SUM('Collection (Naira) by Bands'!E283:P283),IF(G$3=2022,SUM('Collection (Naira) by Bands'!Q283:AB283))))</f>
        <v>7044418994.5417519</v>
      </c>
      <c r="F284" s="168">
        <f t="shared" si="18"/>
        <v>54.952402268398451</v>
      </c>
      <c r="G284" s="168">
        <f t="shared" si="19"/>
        <v>36.515049818636513</v>
      </c>
    </row>
    <row r="285" spans="1:7" ht="11.45" customHeight="1" x14ac:dyDescent="0.25">
      <c r="A285" s="49" t="s">
        <v>9</v>
      </c>
      <c r="B285" s="49" t="s">
        <v>24</v>
      </c>
      <c r="C285" s="90">
        <f>IF(G$3=2020,SUM('Energy Billed (kWh) by Bands'!C284:D284),IF(G$3=2021,SUM('Energy Billed (kWh) by Bands'!E284:P284), IF(G$3=2022,SUM('Energy Billed (kWh) by Bands'!Q284:AB284))))</f>
        <v>30129126.259999994</v>
      </c>
      <c r="D285" s="90">
        <f>IF(G$3=2020,SUM('Billing (Naira) by Band'!C284:D284),IF(G$3=2021,SUM('Billing (Naira) by Band'!E284:P284),IF(G$3=2022,SUM('Billing (Naira) by Band'!Q284:AB284))))</f>
        <v>1559915841.5799661</v>
      </c>
      <c r="E285" s="90">
        <f>IF(G$3=2020,SUM('Collection (Naira) by Bands'!C284:D284),IF(G$3=2021,SUM('Collection (Naira) by Bands'!E284:P284),IF(G$3=2022,SUM('Collection (Naira) by Bands'!Q284:AB284))))</f>
        <v>530114977.79400003</v>
      </c>
      <c r="F285" s="162">
        <f t="shared" si="18"/>
        <v>51.77434712572267</v>
      </c>
      <c r="G285" s="162">
        <f t="shared" si="19"/>
        <v>17.59476770814263</v>
      </c>
    </row>
    <row r="286" spans="1:7" ht="11.45" customHeight="1" x14ac:dyDescent="0.25">
      <c r="A286" s="49" t="s">
        <v>10</v>
      </c>
      <c r="B286" s="49" t="s">
        <v>25</v>
      </c>
      <c r="C286" s="90">
        <f>IF(G$3=2020,SUM('Energy Billed (kWh) by Bands'!C285:D285),IF(G$3=2021,SUM('Energy Billed (kWh) by Bands'!E285:P285), IF(G$3=2022,SUM('Energy Billed (kWh) by Bands'!Q285:AB285))))</f>
        <v>9565736.7400000077</v>
      </c>
      <c r="D286" s="90">
        <f>IF(G$3=2020,SUM('Billing (Naira) by Band'!C285:D285),IF(G$3=2021,SUM('Billing (Naira) by Band'!E285:P285),IF(G$3=2022,SUM('Billing (Naira) by Band'!Q285:AB285))))</f>
        <v>521481708.01200056</v>
      </c>
      <c r="E286" s="90">
        <f>IF(G$3=2020,SUM('Collection (Naira) by Bands'!C285:D285),IF(G$3=2021,SUM('Collection (Naira) by Bands'!E285:P285),IF(G$3=2022,SUM('Collection (Naira) by Bands'!Q285:AB285))))</f>
        <v>310688645.44650006</v>
      </c>
      <c r="F286" s="162">
        <f t="shared" si="18"/>
        <v>54.515582247980632</v>
      </c>
      <c r="G286" s="162">
        <f t="shared" si="19"/>
        <v>32.479322177802253</v>
      </c>
    </row>
    <row r="287" spans="1:7" ht="11.45" customHeight="1" x14ac:dyDescent="0.25">
      <c r="A287" s="49" t="s">
        <v>11</v>
      </c>
      <c r="B287" s="49" t="s">
        <v>26</v>
      </c>
      <c r="C287" s="90">
        <f>IF(G$3=2020,SUM('Energy Billed (kWh) by Bands'!C286:D286),IF(G$3=2021,SUM('Energy Billed (kWh) by Bands'!E286:P286), IF(G$3=2022,SUM('Energy Billed (kWh) by Bands'!Q286:AB286))))</f>
        <v>8268197.9800000004</v>
      </c>
      <c r="D287" s="90">
        <f>IF(G$3=2020,SUM('Billing (Naira) by Band'!C286:D286),IF(G$3=2021,SUM('Billing (Naira) by Band'!E286:P286),IF(G$3=2022,SUM('Billing (Naira) by Band'!Q286:AB286))))</f>
        <v>443399873.09898627</v>
      </c>
      <c r="E287" s="90">
        <f>IF(G$3=2020,SUM('Collection (Naira) by Bands'!C286:D286),IF(G$3=2021,SUM('Collection (Naira) by Bands'!E286:P286),IF(G$3=2022,SUM('Collection (Naira) by Bands'!Q286:AB286))))</f>
        <v>48797958.209999993</v>
      </c>
      <c r="F287" s="162">
        <f t="shared" si="18"/>
        <v>53.627147556399734</v>
      </c>
      <c r="G287" s="162">
        <f t="shared" si="19"/>
        <v>5.9018855533016632</v>
      </c>
    </row>
    <row r="288" spans="1:7" s="23" customFormat="1" ht="11.45" customHeight="1" x14ac:dyDescent="0.25">
      <c r="A288" s="50" t="s">
        <v>2</v>
      </c>
      <c r="B288" s="50"/>
      <c r="C288" s="167">
        <f>IF(G$3=2020,SUM('Energy Billed (kWh) by Bands'!C287:D287),IF(G$3=2021,SUM('Energy Billed (kWh) by Bands'!E287:P287), IF(G$3=2022,SUM('Energy Billed (kWh) by Bands'!Q287:AB287))))</f>
        <v>47963060.980000012</v>
      </c>
      <c r="D288" s="167">
        <f>IF(G$3=2020,SUM('Billing (Naira) by Band'!C287:D287),IF(G$3=2021,SUM('Billing (Naira) by Band'!E287:P287),IF(G$3=2022,SUM('Billing (Naira) by Band'!Q287:AB287))))</f>
        <v>2524797422.6909533</v>
      </c>
      <c r="E288" s="167">
        <f>IF(G$3=2020,SUM('Collection (Naira) by Bands'!C287:D287),IF(G$3=2021,SUM('Collection (Naira) by Bands'!E287:P287),IF(G$3=2022,SUM('Collection (Naira) by Bands'!Q287:AB287))))</f>
        <v>889601581.45050001</v>
      </c>
      <c r="F288" s="168">
        <f t="shared" si="18"/>
        <v>52.640456449261272</v>
      </c>
      <c r="G288" s="168">
        <f t="shared" si="19"/>
        <v>18.547639856043645</v>
      </c>
    </row>
    <row r="289" spans="1:7" ht="11.45" customHeight="1" x14ac:dyDescent="0.25">
      <c r="A289" s="49" t="s">
        <v>12</v>
      </c>
      <c r="B289" s="49" t="s">
        <v>27</v>
      </c>
      <c r="C289" s="90">
        <f>IF(G$3=2020,SUM('Energy Billed (kWh) by Bands'!C288:D288),IF(G$3=2021,SUM('Energy Billed (kWh) by Bands'!E288:P288), IF(G$3=2022,SUM('Energy Billed (kWh) by Bands'!Q288:AB288))))</f>
        <v>84942101.725000009</v>
      </c>
      <c r="D289" s="90">
        <f>IF(G$3=2020,SUM('Billing (Naira) by Band'!C288:D288),IF(G$3=2021,SUM('Billing (Naira) by Band'!E288:P288),IF(G$3=2022,SUM('Billing (Naira) by Band'!Q288:AB288))))</f>
        <v>3587143874.6361618</v>
      </c>
      <c r="E289" s="90">
        <f>IF(G$3=2020,SUM('Collection (Naira) by Bands'!C288:D288),IF(G$3=2021,SUM('Collection (Naira) by Bands'!E288:P288),IF(G$3=2022,SUM('Collection (Naira) by Bands'!Q288:AB288))))</f>
        <v>1026104752.7800001</v>
      </c>
      <c r="F289" s="162">
        <f t="shared" si="18"/>
        <v>42.230458180202994</v>
      </c>
      <c r="G289" s="162">
        <f t="shared" si="19"/>
        <v>12.080049020943859</v>
      </c>
    </row>
    <row r="290" spans="1:7" ht="11.45" customHeight="1" x14ac:dyDescent="0.25">
      <c r="A290" s="49" t="s">
        <v>13</v>
      </c>
      <c r="B290" s="49" t="s">
        <v>28</v>
      </c>
      <c r="C290" s="90">
        <f>IF(G$3=2020,SUM('Energy Billed (kWh) by Bands'!C289:D289),IF(G$3=2021,SUM('Energy Billed (kWh) by Bands'!E289:P289), IF(G$3=2022,SUM('Energy Billed (kWh) by Bands'!Q289:AB289))))</f>
        <v>6647892.4224000014</v>
      </c>
      <c r="D290" s="90">
        <f>IF(G$3=2020,SUM('Billing (Naira) by Band'!C289:D289),IF(G$3=2021,SUM('Billing (Naira) by Band'!E289:P289),IF(G$3=2022,SUM('Billing (Naira) by Band'!Q289:AB289))))</f>
        <v>348542874.19379979</v>
      </c>
      <c r="E290" s="90">
        <f>IF(G$3=2020,SUM('Collection (Naira) by Bands'!C289:D289),IF(G$3=2021,SUM('Collection (Naira) by Bands'!E289:P289),IF(G$3=2022,SUM('Collection (Naira) by Bands'!Q289:AB289))))</f>
        <v>251685644.12</v>
      </c>
      <c r="F290" s="162">
        <f t="shared" si="18"/>
        <v>52.42907857825562</v>
      </c>
      <c r="G290" s="162">
        <f t="shared" si="19"/>
        <v>37.859464041859034</v>
      </c>
    </row>
    <row r="291" spans="1:7" ht="11.45" customHeight="1" x14ac:dyDescent="0.25">
      <c r="A291" s="49" t="s">
        <v>14</v>
      </c>
      <c r="B291" s="49" t="s">
        <v>29</v>
      </c>
      <c r="C291" s="90">
        <f>IF(G$3=2020,SUM('Energy Billed (kWh) by Bands'!C290:D290),IF(G$3=2021,SUM('Energy Billed (kWh) by Bands'!E290:P290), IF(G$3=2022,SUM('Energy Billed (kWh) by Bands'!Q290:AB290))))</f>
        <v>823727</v>
      </c>
      <c r="D291" s="90">
        <f>IF(G$3=2020,SUM('Billing (Naira) by Band'!C290:D290),IF(G$3=2021,SUM('Billing (Naira) by Band'!E290:P290),IF(G$3=2022,SUM('Billing (Naira) by Band'!Q290:AB290))))</f>
        <v>44876748.840000004</v>
      </c>
      <c r="E291" s="90">
        <f>IF(G$3=2020,SUM('Collection (Naira) by Bands'!C290:D290),IF(G$3=2021,SUM('Collection (Naira) by Bands'!E290:P290),IF(G$3=2022,SUM('Collection (Naira) by Bands'!Q290:AB290))))</f>
        <v>37556732.869999997</v>
      </c>
      <c r="F291" s="162">
        <f t="shared" si="18"/>
        <v>54.480123681753788</v>
      </c>
      <c r="G291" s="162">
        <f t="shared" si="19"/>
        <v>45.593664976381731</v>
      </c>
    </row>
    <row r="292" spans="1:7" s="23" customFormat="1" ht="11.45" customHeight="1" x14ac:dyDescent="0.25">
      <c r="A292" s="50" t="s">
        <v>2</v>
      </c>
      <c r="B292" s="50"/>
      <c r="C292" s="167">
        <f>IF(G$3=2020,SUM('Energy Billed (kWh) by Bands'!C291:D291),IF(G$3=2021,SUM('Energy Billed (kWh) by Bands'!E291:P291), IF(G$3=2022,SUM('Energy Billed (kWh) by Bands'!Q291:AB291))))</f>
        <v>92413721.147400007</v>
      </c>
      <c r="D292" s="167">
        <f>IF(G$3=2020,SUM('Billing (Naira) by Band'!C291:D291),IF(G$3=2021,SUM('Billing (Naira) by Band'!E291:P291),IF(G$3=2022,SUM('Billing (Naira) by Band'!Q291:AB291))))</f>
        <v>3980563497.669961</v>
      </c>
      <c r="E292" s="167">
        <f>IF(G$3=2020,SUM('Collection (Naira) by Bands'!C291:D291),IF(G$3=2021,SUM('Collection (Naira) by Bands'!E291:P291),IF(G$3=2022,SUM('Collection (Naira) by Bands'!Q291:AB291))))</f>
        <v>1315347129.77</v>
      </c>
      <c r="F292" s="168">
        <f t="shared" si="18"/>
        <v>43.073295266629906</v>
      </c>
      <c r="G292" s="168">
        <f t="shared" si="19"/>
        <v>14.233244949329761</v>
      </c>
    </row>
    <row r="293" spans="1:7" ht="11.45" customHeight="1" x14ac:dyDescent="0.25">
      <c r="A293" s="49" t="s">
        <v>15</v>
      </c>
      <c r="B293" s="49" t="s">
        <v>30</v>
      </c>
      <c r="C293" s="90">
        <f>IF(G$3=2020,SUM('Energy Billed (kWh) by Bands'!C292:D292),IF(G$3=2021,SUM('Energy Billed (kWh) by Bands'!E292:P292), IF(G$3=2022,SUM('Energy Billed (kWh) by Bands'!Q292:AB292))))</f>
        <v>19335574.539999999</v>
      </c>
      <c r="D293" s="90">
        <f>IF(G$3=2020,SUM('Billing (Naira) by Band'!C292:D292),IF(G$3=2021,SUM('Billing (Naira) by Band'!E292:P292),IF(G$3=2022,SUM('Billing (Naira) by Band'!Q292:AB292))))</f>
        <v>786381885.66947627</v>
      </c>
      <c r="E293" s="90">
        <f>IF(G$3=2020,SUM('Collection (Naira) by Bands'!C292:D292),IF(G$3=2021,SUM('Collection (Naira) by Bands'!E292:P292),IF(G$3=2022,SUM('Collection (Naira) by Bands'!Q292:AB292))))</f>
        <v>402475824.13</v>
      </c>
      <c r="F293" s="162">
        <f t="shared" si="18"/>
        <v>40.670210447725147</v>
      </c>
      <c r="G293" s="162">
        <f t="shared" si="19"/>
        <v>20.815302038084667</v>
      </c>
    </row>
    <row r="294" spans="1:7" ht="11.45" customHeight="1" x14ac:dyDescent="0.25">
      <c r="A294" s="49" t="s">
        <v>16</v>
      </c>
      <c r="B294" s="49" t="s">
        <v>31</v>
      </c>
      <c r="C294" s="90">
        <f>IF(G$3=2020,SUM('Energy Billed (kWh) by Bands'!C293:D293),IF(G$3=2021,SUM('Energy Billed (kWh) by Bands'!E293:P293), IF(G$3=2022,SUM('Energy Billed (kWh) by Bands'!Q293:AB293))))</f>
        <v>2218332.9101</v>
      </c>
      <c r="D294" s="90">
        <f>IF(G$3=2020,SUM('Billing (Naira) by Band'!C293:D293),IF(G$3=2021,SUM('Billing (Naira) by Band'!E293:P293),IF(G$3=2022,SUM('Billing (Naira) by Band'!Q293:AB293))))</f>
        <v>110604194.78309998</v>
      </c>
      <c r="E294" s="90">
        <f>IF(G$3=2020,SUM('Collection (Naira) by Bands'!C293:D293),IF(G$3=2021,SUM('Collection (Naira) by Bands'!E293:P293),IF(G$3=2022,SUM('Collection (Naira) by Bands'!Q293:AB293))))</f>
        <v>58160707.509999998</v>
      </c>
      <c r="F294" s="162">
        <f t="shared" si="18"/>
        <v>49.859150661977992</v>
      </c>
      <c r="G294" s="162">
        <f t="shared" si="19"/>
        <v>26.218205232044355</v>
      </c>
    </row>
    <row r="295" spans="1:7" ht="11.45" customHeight="1" x14ac:dyDescent="0.25">
      <c r="A295" s="49" t="s">
        <v>17</v>
      </c>
      <c r="B295" s="49" t="s">
        <v>32</v>
      </c>
      <c r="C295" s="90">
        <f>IF(G$3=2020,SUM('Energy Billed (kWh) by Bands'!C294:D294),IF(G$3=2021,SUM('Energy Billed (kWh) by Bands'!E294:P294), IF(G$3=2022,SUM('Energy Billed (kWh) by Bands'!Q294:AB294))))</f>
        <v>1076149.05</v>
      </c>
      <c r="D295" s="90">
        <f>IF(G$3=2020,SUM('Billing (Naira) by Band'!C294:D294),IF(G$3=2021,SUM('Billing (Naira) by Band'!E294:P294),IF(G$3=2022,SUM('Billing (Naira) by Band'!Q294:AB294))))</f>
        <v>54320720.340000004</v>
      </c>
      <c r="E295" s="90">
        <f>IF(G$3=2020,SUM('Collection (Naira) by Bands'!C294:D294),IF(G$3=2021,SUM('Collection (Naira) by Bands'!E294:P294),IF(G$3=2022,SUM('Collection (Naira) by Bands'!Q294:AB294))))</f>
        <v>28806941.749999993</v>
      </c>
      <c r="F295" s="162">
        <f t="shared" si="18"/>
        <v>50.476948653162871</v>
      </c>
      <c r="G295" s="162">
        <f t="shared" si="19"/>
        <v>26.768542656800182</v>
      </c>
    </row>
    <row r="296" spans="1:7" s="23" customFormat="1" ht="11.45" customHeight="1" x14ac:dyDescent="0.25">
      <c r="A296" s="50" t="s">
        <v>2</v>
      </c>
      <c r="B296" s="50"/>
      <c r="C296" s="167">
        <f>IF(G$3=2020,SUM('Energy Billed (kWh) by Bands'!C295:D295),IF(G$3=2021,SUM('Energy Billed (kWh) by Bands'!E295:P295), IF(G$3=2022,SUM('Energy Billed (kWh) by Bands'!Q295:AB295))))</f>
        <v>22630056.500099998</v>
      </c>
      <c r="D296" s="167">
        <f>IF(G$3=2020,SUM('Billing (Naira) by Band'!C295:D295),IF(G$3=2021,SUM('Billing (Naira) by Band'!E295:P295),IF(G$3=2022,SUM('Billing (Naira) by Band'!Q295:AB295))))</f>
        <v>951306800.79257631</v>
      </c>
      <c r="E296" s="167">
        <f>IF(G$3=2020,SUM('Collection (Naira) by Bands'!C295:D295),IF(G$3=2021,SUM('Collection (Naira) by Bands'!E295:P295),IF(G$3=2022,SUM('Collection (Naira) by Bands'!Q295:AB295))))</f>
        <v>489443473.38999999</v>
      </c>
      <c r="F296" s="168">
        <f t="shared" si="18"/>
        <v>42.037314435709547</v>
      </c>
      <c r="G296" s="168">
        <f t="shared" si="19"/>
        <v>21.628027017424248</v>
      </c>
    </row>
    <row r="297" spans="1:7" ht="11.45" customHeight="1" x14ac:dyDescent="0.25">
      <c r="A297" s="49" t="s">
        <v>18</v>
      </c>
      <c r="B297" s="49" t="s">
        <v>33</v>
      </c>
      <c r="C297" s="90">
        <f>IF(G$3=2020,SUM('Energy Billed (kWh) by Bands'!C296:D296),IF(G$3=2021,SUM('Energy Billed (kWh) by Bands'!E296:P296), IF(G$3=2022,SUM('Energy Billed (kWh) by Bands'!Q296:AB296))))</f>
        <v>0</v>
      </c>
      <c r="D297" s="90">
        <f>IF(G$3=2020,SUM('Billing (Naira) by Band'!C296:D296),IF(G$3=2021,SUM('Billing (Naira) by Band'!E296:P296),IF(G$3=2022,SUM('Billing (Naira) by Band'!Q296:AB296))))</f>
        <v>0</v>
      </c>
      <c r="E297" s="90">
        <f>IF(G$3=2020,SUM('Collection (Naira) by Bands'!C296:D296),IF(G$3=2021,SUM('Collection (Naira) by Bands'!E296:P296),IF(G$3=2022,SUM('Collection (Naira) by Bands'!Q296:AB296))))</f>
        <v>0</v>
      </c>
      <c r="F297" s="162">
        <f t="shared" si="18"/>
        <v>0</v>
      </c>
      <c r="G297" s="162">
        <f t="shared" si="19"/>
        <v>0</v>
      </c>
    </row>
    <row r="298" spans="1:7" ht="11.45" customHeight="1" x14ac:dyDescent="0.25">
      <c r="A298" s="49" t="s">
        <v>19</v>
      </c>
      <c r="B298" s="49" t="s">
        <v>34</v>
      </c>
      <c r="C298" s="90">
        <f>IF(G$3=2020,SUM('Energy Billed (kWh) by Bands'!C297:D297),IF(G$3=2021,SUM('Energy Billed (kWh) by Bands'!E297:P297), IF(G$3=2022,SUM('Energy Billed (kWh) by Bands'!Q297:AB297))))</f>
        <v>0</v>
      </c>
      <c r="D298" s="90">
        <f>IF(G$3=2020,SUM('Billing (Naira) by Band'!C297:D297),IF(G$3=2021,SUM('Billing (Naira) by Band'!E297:P297),IF(G$3=2022,SUM('Billing (Naira) by Band'!Q297:AB297))))</f>
        <v>0</v>
      </c>
      <c r="E298" s="90">
        <f>IF(G$3=2020,SUM('Collection (Naira) by Bands'!C297:D297),IF(G$3=2021,SUM('Collection (Naira) by Bands'!E297:P297),IF(G$3=2022,SUM('Collection (Naira) by Bands'!Q297:AB297))))</f>
        <v>0</v>
      </c>
      <c r="F298" s="162">
        <f t="shared" si="18"/>
        <v>0</v>
      </c>
      <c r="G298" s="162">
        <f t="shared" si="19"/>
        <v>0</v>
      </c>
    </row>
    <row r="299" spans="1:7" ht="11.45" customHeight="1" x14ac:dyDescent="0.25">
      <c r="A299" s="49" t="s">
        <v>20</v>
      </c>
      <c r="B299" s="49" t="s">
        <v>35</v>
      </c>
      <c r="C299" s="90">
        <f>IF(G$3=2020,SUM('Energy Billed (kWh) by Bands'!C298:D298),IF(G$3=2021,SUM('Energy Billed (kWh) by Bands'!E298:P298), IF(G$3=2022,SUM('Energy Billed (kWh) by Bands'!Q298:AB298))))</f>
        <v>0</v>
      </c>
      <c r="D299" s="90">
        <f>IF(G$3=2020,SUM('Billing (Naira) by Band'!C298:D298),IF(G$3=2021,SUM('Billing (Naira) by Band'!E298:P298),IF(G$3=2022,SUM('Billing (Naira) by Band'!Q298:AB298))))</f>
        <v>0</v>
      </c>
      <c r="E299" s="90">
        <f>IF(G$3=2020,SUM('Collection (Naira) by Bands'!C298:D298),IF(G$3=2021,SUM('Collection (Naira) by Bands'!E298:P298),IF(G$3=2022,SUM('Collection (Naira) by Bands'!Q298:AB298))))</f>
        <v>0</v>
      </c>
      <c r="F299" s="162">
        <f t="shared" si="18"/>
        <v>0</v>
      </c>
      <c r="G299" s="162">
        <f t="shared" si="19"/>
        <v>0</v>
      </c>
    </row>
    <row r="300" spans="1:7" s="23" customFormat="1" ht="11.45" customHeight="1" x14ac:dyDescent="0.25">
      <c r="A300" s="50" t="s">
        <v>2</v>
      </c>
      <c r="B300" s="50"/>
      <c r="C300" s="167">
        <f>IF(G$3=2020,SUM('Energy Billed (kWh) by Bands'!C299:D299),IF(G$3=2021,SUM('Energy Billed (kWh) by Bands'!E299:P299), IF(G$3=2022,SUM('Energy Billed (kWh) by Bands'!Q299:AB299))))</f>
        <v>0</v>
      </c>
      <c r="D300" s="167">
        <f>IF(G$3=2020,SUM('Billing (Naira) by Band'!C299:D299),IF(G$3=2021,SUM('Billing (Naira) by Band'!E299:P299),IF(G$3=2022,SUM('Billing (Naira) by Band'!Q299:AB299))))</f>
        <v>0</v>
      </c>
      <c r="E300" s="167">
        <f>IF(G$3=2020,SUM('Collection (Naira) by Bands'!C299:D299),IF(G$3=2021,SUM('Collection (Naira) by Bands'!E299:P299),IF(G$3=2022,SUM('Collection (Naira) by Bands'!Q299:AB299))))</f>
        <v>0</v>
      </c>
      <c r="F300" s="168">
        <f t="shared" si="18"/>
        <v>0</v>
      </c>
      <c r="G300" s="168">
        <f t="shared" si="19"/>
        <v>0</v>
      </c>
    </row>
    <row r="301" spans="1:7" s="23" customFormat="1" ht="11.45" customHeight="1" x14ac:dyDescent="0.25">
      <c r="A301" s="50" t="s">
        <v>4</v>
      </c>
      <c r="B301" s="50"/>
      <c r="C301" s="167">
        <f>IF(G$3=2020,SUM('Energy Billed (kWh) by Bands'!C300:D300),IF(G$3=2021,SUM('Energy Billed (kWh) by Bands'!E300:P300), IF(G$3=2022,SUM('Energy Billed (kWh) by Bands'!Q300:AB300))))</f>
        <v>357730225.52009982</v>
      </c>
      <c r="D301" s="167">
        <f>IF(G$3=2020,SUM('Billing (Naira) by Band'!C300:D300),IF(G$3=2021,SUM('Billing (Naira) by Band'!E300:P300),IF(G$3=2022,SUM('Billing (Naira) by Band'!Q300:AB300))))</f>
        <v>18065209428.83342</v>
      </c>
      <c r="E301" s="167">
        <f>IF(G$3=2020,SUM('Collection (Naira) by Bands'!C300:D300),IF(G$3=2021,SUM('Collection (Naira) by Bands'!E300:P300),IF(G$3=2022,SUM('Collection (Naira) by Bands'!Q300:AB300))))</f>
        <v>9749070889.1522522</v>
      </c>
      <c r="F301" s="168">
        <f t="shared" si="18"/>
        <v>50.499533279774226</v>
      </c>
      <c r="G301" s="168">
        <f t="shared" si="19"/>
        <v>27.252578042512877</v>
      </c>
    </row>
    <row r="302" spans="1:7" x14ac:dyDescent="0.25">
      <c r="C302" s="163"/>
      <c r="D302" s="163"/>
      <c r="E302" s="163"/>
      <c r="F302" s="165"/>
      <c r="G302" s="173"/>
    </row>
    <row r="303" spans="1:7" x14ac:dyDescent="0.25">
      <c r="C303" s="164"/>
      <c r="D303" s="164"/>
      <c r="E303" s="164"/>
      <c r="F303" s="166"/>
      <c r="G303" s="174"/>
    </row>
    <row r="304" spans="1:7" ht="11.45" customHeight="1" x14ac:dyDescent="0.25">
      <c r="A304" s="222" t="s">
        <v>109</v>
      </c>
      <c r="B304" s="222"/>
      <c r="C304" s="72" t="s">
        <v>56</v>
      </c>
      <c r="D304" s="72" t="s">
        <v>56</v>
      </c>
      <c r="E304" s="72" t="s">
        <v>56</v>
      </c>
      <c r="F304" s="72" t="s">
        <v>56</v>
      </c>
      <c r="G304" s="72" t="s">
        <v>56</v>
      </c>
    </row>
    <row r="305" spans="1:7" ht="11.25" customHeight="1" x14ac:dyDescent="0.25">
      <c r="A305" s="99" t="s">
        <v>37</v>
      </c>
      <c r="B305" s="99" t="s">
        <v>36</v>
      </c>
      <c r="C305" s="161">
        <f>G3</f>
        <v>2022</v>
      </c>
      <c r="D305" s="161">
        <f>G3</f>
        <v>2022</v>
      </c>
      <c r="E305" s="161">
        <f>G3</f>
        <v>2022</v>
      </c>
      <c r="F305" s="161">
        <f>G3</f>
        <v>2022</v>
      </c>
      <c r="G305" s="161">
        <f>G3</f>
        <v>2022</v>
      </c>
    </row>
    <row r="306" spans="1:7" ht="11.45" customHeight="1" x14ac:dyDescent="0.25">
      <c r="A306" s="49" t="s">
        <v>3</v>
      </c>
      <c r="B306" s="49" t="s">
        <v>3</v>
      </c>
      <c r="C306" s="90">
        <f>IF(G$3=2020,SUM('Energy Billed (kWh) by Bands'!C305:D305),IF(G$3=2021,SUM('Energy Billed (kWh) by Bands'!E305:P305), IF(G$3=2022,SUM('Energy Billed (kWh) by Bands'!Q305:AB305))))</f>
        <v>23206368.561772503</v>
      </c>
      <c r="D306" s="90">
        <f>IF(G$3=2020,SUM('Billing (Naira) by Band'!C305:D305),IF(G$3=2021,SUM('Billing (Naira) by Band'!E305:P305),IF(G$3=2022,SUM('Billing (Naira) by Band'!Q305:AB305))))</f>
        <v>354806707.97732568</v>
      </c>
      <c r="E306" s="90">
        <f>IF(G$3=2020,SUM('Collection (Naira) by Bands'!C305:D305),IF(G$3=2021,SUM('Collection (Naira) by Bands'!E305:P305),IF(G$3=2022,SUM('Collection (Naira) by Bands'!Q305:AB305))))</f>
        <v>191219300.45809218</v>
      </c>
      <c r="F306" s="162">
        <f>IFERROR(D306/C306,0)</f>
        <v>15.289195594428048</v>
      </c>
      <c r="G306" s="162">
        <f>IFERROR(E306/C306,0)</f>
        <v>8.2399493031014259</v>
      </c>
    </row>
    <row r="307" spans="1:7" s="23" customFormat="1" ht="11.45" customHeight="1" x14ac:dyDescent="0.25">
      <c r="A307" s="50" t="s">
        <v>2</v>
      </c>
      <c r="B307" s="50"/>
      <c r="C307" s="167">
        <f>IF(G$3=2020,SUM('Energy Billed (kWh) by Bands'!C306:D306),IF(G$3=2021,SUM('Energy Billed (kWh) by Bands'!E306:P306), IF(G$3=2022,SUM('Energy Billed (kWh) by Bands'!Q306:AB306))))</f>
        <v>23206368.561772503</v>
      </c>
      <c r="D307" s="167">
        <f>IF(G$3=2020,SUM('Billing (Naira) by Band'!C306:D306),IF(G$3=2021,SUM('Billing (Naira) by Band'!E306:P306),IF(G$3=2022,SUM('Billing (Naira) by Band'!Q306:AB306))))</f>
        <v>354806707.97732568</v>
      </c>
      <c r="E307" s="167">
        <f>IF(G$3=2020,SUM('Collection (Naira) by Bands'!C306:D306),IF(G$3=2021,SUM('Collection (Naira) by Bands'!E306:P306),IF(G$3=2022,SUM('Collection (Naira) by Bands'!Q306:AB306))))</f>
        <v>191219300.45809218</v>
      </c>
      <c r="F307" s="168">
        <f t="shared" ref="F307:F329" si="20">IFERROR(D307/C307,0)</f>
        <v>15.289195594428048</v>
      </c>
      <c r="G307" s="168">
        <f t="shared" ref="G307:G329" si="21">IFERROR(E307/C307,0)</f>
        <v>8.2399493031014259</v>
      </c>
    </row>
    <row r="308" spans="1:7" ht="11.45" customHeight="1" x14ac:dyDescent="0.25">
      <c r="A308" s="49" t="s">
        <v>6</v>
      </c>
      <c r="B308" s="49" t="s">
        <v>21</v>
      </c>
      <c r="C308" s="90">
        <f>IF(G$3=2020,SUM('Energy Billed (kWh) by Bands'!C307:D307),IF(G$3=2021,SUM('Energy Billed (kWh) by Bands'!E307:P307), IF(G$3=2022,SUM('Energy Billed (kWh) by Bands'!Q307:AB307))))</f>
        <v>1873380577.8384979</v>
      </c>
      <c r="D308" s="90">
        <f>IF(G$3=2020,SUM('Billing (Naira) by Band'!C307:D307),IF(G$3=2021,SUM('Billing (Naira) by Band'!E307:P307),IF(G$3=2022,SUM('Billing (Naira) by Band'!Q307:AB307))))</f>
        <v>113368810572.89688</v>
      </c>
      <c r="E308" s="90">
        <f>IF(G$3=2020,SUM('Collection (Naira) by Bands'!C307:D307),IF(G$3=2021,SUM('Collection (Naira) by Bands'!E307:P307),IF(G$3=2022,SUM('Collection (Naira) by Bands'!Q307:AB307))))</f>
        <v>75140061269.20343</v>
      </c>
      <c r="F308" s="162">
        <f t="shared" si="20"/>
        <v>60.515632495614717</v>
      </c>
      <c r="G308" s="162">
        <f t="shared" si="21"/>
        <v>40.10934145367294</v>
      </c>
    </row>
    <row r="309" spans="1:7" ht="11.45" customHeight="1" x14ac:dyDescent="0.25">
      <c r="A309" s="49" t="s">
        <v>7</v>
      </c>
      <c r="B309" s="49" t="s">
        <v>22</v>
      </c>
      <c r="C309" s="90">
        <f>IF(G$3=2020,SUM('Energy Billed (kWh) by Bands'!C308:D308),IF(G$3=2021,SUM('Energy Billed (kWh) by Bands'!E308:P308), IF(G$3=2022,SUM('Energy Billed (kWh) by Bands'!Q308:AB308))))</f>
        <v>954203913.64896083</v>
      </c>
      <c r="D309" s="90">
        <f>IF(G$3=2020,SUM('Billing (Naira) by Band'!C308:D308),IF(G$3=2021,SUM('Billing (Naira) by Band'!E308:P308),IF(G$3=2022,SUM('Billing (Naira) by Band'!Q308:AB308))))</f>
        <v>61489308608.248474</v>
      </c>
      <c r="E309" s="90">
        <f>IF(G$3=2020,SUM('Collection (Naira) by Bands'!C308:D308),IF(G$3=2021,SUM('Collection (Naira) by Bands'!E308:P308),IF(G$3=2022,SUM('Collection (Naira) by Bands'!Q308:AB308))))</f>
        <v>57102278693.652695</v>
      </c>
      <c r="F309" s="162">
        <f t="shared" si="20"/>
        <v>64.440428014079174</v>
      </c>
      <c r="G309" s="162">
        <f t="shared" si="21"/>
        <v>59.842846876710546</v>
      </c>
    </row>
    <row r="310" spans="1:7" ht="11.45" customHeight="1" x14ac:dyDescent="0.25">
      <c r="A310" s="49" t="s">
        <v>8</v>
      </c>
      <c r="B310" s="49" t="s">
        <v>23</v>
      </c>
      <c r="C310" s="90">
        <f>IF(G$3=2020,SUM('Energy Billed (kWh) by Bands'!C309:D309),IF(G$3=2021,SUM('Energy Billed (kWh) by Bands'!E309:P309), IF(G$3=2022,SUM('Energy Billed (kWh) by Bands'!Q309:AB309))))</f>
        <v>2330275755.645803</v>
      </c>
      <c r="D310" s="90">
        <f>IF(G$3=2020,SUM('Billing (Naira) by Band'!C309:D309),IF(G$3=2021,SUM('Billing (Naira) by Band'!E309:P309),IF(G$3=2022,SUM('Billing (Naira) by Band'!Q309:AB309))))</f>
        <v>150356433922.68512</v>
      </c>
      <c r="E310" s="90">
        <f>IF(G$3=2020,SUM('Collection (Naira) by Bands'!C309:D309),IF(G$3=2021,SUM('Collection (Naira) by Bands'!E309:P309),IF(G$3=2022,SUM('Collection (Naira) by Bands'!Q309:AB309))))</f>
        <v>135382236815.68132</v>
      </c>
      <c r="F310" s="162">
        <f t="shared" si="20"/>
        <v>64.523022032221235</v>
      </c>
      <c r="G310" s="162">
        <f t="shared" si="21"/>
        <v>58.097088504515661</v>
      </c>
    </row>
    <row r="311" spans="1:7" ht="11.45" customHeight="1" x14ac:dyDescent="0.25">
      <c r="A311" s="49" t="s">
        <v>68</v>
      </c>
      <c r="B311" s="49" t="s">
        <v>74</v>
      </c>
      <c r="C311" s="90">
        <f>IF(G$3=2020,SUM('Energy Billed (kWh) by Bands'!C310:D310),IF(G$3=2021,SUM('Energy Billed (kWh) by Bands'!E310:P310), IF(G$3=2022,SUM('Energy Billed (kWh) by Bands'!Q310:AB310))))</f>
        <v>226933276.6999988</v>
      </c>
      <c r="D311" s="90">
        <f>IF(G$3=2020,SUM('Billing (Naira) by Band'!C310:D310),IF(G$3=2021,SUM('Billing (Naira) by Band'!E310:P310),IF(G$3=2022,SUM('Billing (Naira) by Band'!Q310:AB310))))</f>
        <v>13741520227.430204</v>
      </c>
      <c r="E311" s="90">
        <f>IF(G$3=2020,SUM('Collection (Naira) by Bands'!C310:D310),IF(G$3=2021,SUM('Collection (Naira) by Bands'!E310:P310),IF(G$3=2022,SUM('Collection (Naira) by Bands'!Q310:AB310))))</f>
        <v>14453218208.514704</v>
      </c>
      <c r="F311" s="162">
        <f t="shared" si="20"/>
        <v>60.553130097337892</v>
      </c>
      <c r="G311" s="162">
        <f t="shared" si="21"/>
        <v>63.689285320731372</v>
      </c>
    </row>
    <row r="312" spans="1:7" s="23" customFormat="1" ht="11.45" customHeight="1" x14ac:dyDescent="0.25">
      <c r="A312" s="50" t="s">
        <v>2</v>
      </c>
      <c r="B312" s="50"/>
      <c r="C312" s="167">
        <f>IF(G$3=2020,SUM('Energy Billed (kWh) by Bands'!C311:D311),IF(G$3=2021,SUM('Energy Billed (kWh) by Bands'!E311:P311), IF(G$3=2022,SUM('Energy Billed (kWh) by Bands'!Q311:AB311))))</f>
        <v>5384793523.8332615</v>
      </c>
      <c r="D312" s="167">
        <f>IF(G$3=2020,SUM('Billing (Naira) by Band'!C311:D311),IF(G$3=2021,SUM('Billing (Naira) by Band'!E311:P311),IF(G$3=2022,SUM('Billing (Naira) by Band'!Q311:AB311))))</f>
        <v>338956073331.26068</v>
      </c>
      <c r="E312" s="167">
        <f>IF(G$3=2020,SUM('Collection (Naira) by Bands'!C311:D311),IF(G$3=2021,SUM('Collection (Naira) by Bands'!E311:P311),IF(G$3=2022,SUM('Collection (Naira) by Bands'!Q311:AB311))))</f>
        <v>282077794987.05212</v>
      </c>
      <c r="F312" s="168">
        <f t="shared" si="20"/>
        <v>62.946902575006952</v>
      </c>
      <c r="G312" s="168">
        <f t="shared" si="21"/>
        <v>52.384143187397463</v>
      </c>
    </row>
    <row r="313" spans="1:7" ht="11.45" customHeight="1" x14ac:dyDescent="0.25">
      <c r="A313" s="49" t="s">
        <v>9</v>
      </c>
      <c r="B313" s="49" t="s">
        <v>24</v>
      </c>
      <c r="C313" s="90">
        <f>IF(G$3=2020,SUM('Energy Billed (kWh) by Bands'!C312:D312),IF(G$3=2021,SUM('Energy Billed (kWh) by Bands'!E312:P312), IF(G$3=2022,SUM('Energy Billed (kWh) by Bands'!Q312:AB312))))</f>
        <v>1822074737.0796854</v>
      </c>
      <c r="D313" s="90">
        <f>IF(G$3=2020,SUM('Billing (Naira) by Band'!C312:D312),IF(G$3=2021,SUM('Billing (Naira) by Band'!E312:P312),IF(G$3=2022,SUM('Billing (Naira) by Band'!Q312:AB312))))</f>
        <v>105220971740.02635</v>
      </c>
      <c r="E313" s="90">
        <f>IF(G$3=2020,SUM('Collection (Naira) by Bands'!C312:D312),IF(G$3=2021,SUM('Collection (Naira) by Bands'!E312:P312),IF(G$3=2022,SUM('Collection (Naira) by Bands'!Q312:AB312))))</f>
        <v>63986303870.056847</v>
      </c>
      <c r="F313" s="162">
        <f t="shared" si="20"/>
        <v>57.747890137957981</v>
      </c>
      <c r="G313" s="162">
        <f t="shared" si="21"/>
        <v>35.117277336609334</v>
      </c>
    </row>
    <row r="314" spans="1:7" ht="11.45" customHeight="1" x14ac:dyDescent="0.25">
      <c r="A314" s="49" t="s">
        <v>10</v>
      </c>
      <c r="B314" s="49" t="s">
        <v>25</v>
      </c>
      <c r="C314" s="90">
        <f>IF(G$3=2020,SUM('Energy Billed (kWh) by Bands'!C313:D313),IF(G$3=2021,SUM('Energy Billed (kWh) by Bands'!E313:P313), IF(G$3=2022,SUM('Energy Billed (kWh) by Bands'!Q313:AB313))))</f>
        <v>534390895.73792088</v>
      </c>
      <c r="D314" s="90">
        <f>IF(G$3=2020,SUM('Billing (Naira) by Band'!C313:D313),IF(G$3=2021,SUM('Billing (Naira) by Band'!E313:P313),IF(G$3=2022,SUM('Billing (Naira) by Band'!Q313:AB313))))</f>
        <v>30948196990.367382</v>
      </c>
      <c r="E314" s="90">
        <f>IF(G$3=2020,SUM('Collection (Naira) by Bands'!C313:D313),IF(G$3=2021,SUM('Collection (Naira) by Bands'!E313:P313),IF(G$3=2022,SUM('Collection (Naira) by Bands'!Q313:AB313))))</f>
        <v>30179089241.985558</v>
      </c>
      <c r="F314" s="162">
        <f t="shared" si="20"/>
        <v>57.913031897057579</v>
      </c>
      <c r="G314" s="162">
        <f t="shared" si="21"/>
        <v>56.473808746895578</v>
      </c>
    </row>
    <row r="315" spans="1:7" ht="11.45" customHeight="1" x14ac:dyDescent="0.25">
      <c r="A315" s="49" t="s">
        <v>11</v>
      </c>
      <c r="B315" s="49" t="s">
        <v>26</v>
      </c>
      <c r="C315" s="90">
        <f>IF(G$3=2020,SUM('Energy Billed (kWh) by Bands'!C314:D314),IF(G$3=2021,SUM('Energy Billed (kWh) by Bands'!E314:P314), IF(G$3=2022,SUM('Energy Billed (kWh) by Bands'!Q314:AB314))))</f>
        <v>296101560.52815104</v>
      </c>
      <c r="D315" s="90">
        <f>IF(G$3=2020,SUM('Billing (Naira) by Band'!C314:D314),IF(G$3=2021,SUM('Billing (Naira) by Band'!E314:P314),IF(G$3=2022,SUM('Billing (Naira) by Band'!Q314:AB314))))</f>
        <v>17588741398.984951</v>
      </c>
      <c r="E315" s="90">
        <f>IF(G$3=2020,SUM('Collection (Naira) by Bands'!C314:D314),IF(G$3=2021,SUM('Collection (Naira) by Bands'!E314:P314),IF(G$3=2022,SUM('Collection (Naira) by Bands'!Q314:AB314))))</f>
        <v>17881929689.568447</v>
      </c>
      <c r="F315" s="162">
        <f t="shared" si="20"/>
        <v>59.40104255989813</v>
      </c>
      <c r="G315" s="162">
        <f t="shared" si="21"/>
        <v>60.391203807480011</v>
      </c>
    </row>
    <row r="316" spans="1:7" s="23" customFormat="1" ht="11.45" customHeight="1" x14ac:dyDescent="0.25">
      <c r="A316" s="50" t="s">
        <v>2</v>
      </c>
      <c r="B316" s="50"/>
      <c r="C316" s="167">
        <f>IF(G$3=2020,SUM('Energy Billed (kWh) by Bands'!C315:D315),IF(G$3=2021,SUM('Energy Billed (kWh) by Bands'!E315:P315), IF(G$3=2022,SUM('Energy Billed (kWh) by Bands'!Q315:AB315))))</f>
        <v>2652567193.3457575</v>
      </c>
      <c r="D316" s="167">
        <f>IF(G$3=2020,SUM('Billing (Naira) by Band'!C315:D315),IF(G$3=2021,SUM('Billing (Naira) by Band'!E315:P315),IF(G$3=2022,SUM('Billing (Naira) by Band'!Q315:AB315))))</f>
        <v>153757910129.37866</v>
      </c>
      <c r="E316" s="167">
        <f>IF(G$3=2020,SUM('Collection (Naira) by Bands'!C315:D315),IF(G$3=2021,SUM('Collection (Naira) by Bands'!E315:P315),IF(G$3=2022,SUM('Collection (Naira) by Bands'!Q315:AB315))))</f>
        <v>112047322801.61086</v>
      </c>
      <c r="F316" s="168">
        <f t="shared" si="20"/>
        <v>57.965698480738389</v>
      </c>
      <c r="G316" s="168">
        <f t="shared" si="21"/>
        <v>42.241087457725214</v>
      </c>
    </row>
    <row r="317" spans="1:7" ht="11.45" customHeight="1" x14ac:dyDescent="0.25">
      <c r="A317" s="49" t="s">
        <v>12</v>
      </c>
      <c r="B317" s="49" t="s">
        <v>27</v>
      </c>
      <c r="C317" s="90">
        <f>IF(G$3=2020,SUM('Energy Billed (kWh) by Bands'!C316:D316),IF(G$3=2021,SUM('Energy Billed (kWh) by Bands'!E316:P316), IF(G$3=2022,SUM('Energy Billed (kWh) by Bands'!Q316:AB316))))</f>
        <v>2820248229.4044833</v>
      </c>
      <c r="D317" s="90">
        <f>IF(G$3=2020,SUM('Billing (Naira) by Band'!C316:D316),IF(G$3=2021,SUM('Billing (Naira) by Band'!E316:P316),IF(G$3=2022,SUM('Billing (Naira) by Band'!Q316:AB316))))</f>
        <v>150720221055.57758</v>
      </c>
      <c r="E317" s="90">
        <f>IF(G$3=2020,SUM('Collection (Naira) by Bands'!C316:D316),IF(G$3=2021,SUM('Collection (Naira) by Bands'!E316:P316),IF(G$3=2022,SUM('Collection (Naira) by Bands'!Q316:AB316))))</f>
        <v>89428084685.01651</v>
      </c>
      <c r="F317" s="162">
        <f t="shared" si="20"/>
        <v>53.442182671772578</v>
      </c>
      <c r="G317" s="162">
        <f t="shared" si="21"/>
        <v>31.709295569312324</v>
      </c>
    </row>
    <row r="318" spans="1:7" ht="11.45" customHeight="1" x14ac:dyDescent="0.25">
      <c r="A318" s="49" t="s">
        <v>13</v>
      </c>
      <c r="B318" s="49" t="s">
        <v>28</v>
      </c>
      <c r="C318" s="90">
        <f>IF(G$3=2020,SUM('Energy Billed (kWh) by Bands'!C317:D317),IF(G$3=2021,SUM('Energy Billed (kWh) by Bands'!E317:P317), IF(G$3=2022,SUM('Energy Billed (kWh) by Bands'!Q317:AB317))))</f>
        <v>306066497.78329754</v>
      </c>
      <c r="D318" s="90">
        <f>IF(G$3=2020,SUM('Billing (Naira) by Band'!C317:D317),IF(G$3=2021,SUM('Billing (Naira) by Band'!E317:P317),IF(G$3=2022,SUM('Billing (Naira) by Band'!Q317:AB317))))</f>
        <v>16664141994.565811</v>
      </c>
      <c r="E318" s="90">
        <f>IF(G$3=2020,SUM('Collection (Naira) by Bands'!C317:D317),IF(G$3=2021,SUM('Collection (Naira) by Bands'!E317:P317),IF(G$3=2022,SUM('Collection (Naira) by Bands'!Q317:AB317))))</f>
        <v>14560412736.019604</v>
      </c>
      <c r="F318" s="162">
        <f t="shared" si="20"/>
        <v>54.446148517582692</v>
      </c>
      <c r="G318" s="162">
        <f t="shared" si="21"/>
        <v>47.57270998777765</v>
      </c>
    </row>
    <row r="319" spans="1:7" ht="11.45" customHeight="1" x14ac:dyDescent="0.25">
      <c r="A319" s="49" t="s">
        <v>14</v>
      </c>
      <c r="B319" s="49" t="s">
        <v>29</v>
      </c>
      <c r="C319" s="90">
        <f>IF(G$3=2020,SUM('Energy Billed (kWh) by Bands'!C318:D318),IF(G$3=2021,SUM('Energy Billed (kWh) by Bands'!E318:P318), IF(G$3=2022,SUM('Energy Billed (kWh) by Bands'!Q318:AB318))))</f>
        <v>107567092.29234061</v>
      </c>
      <c r="D319" s="90">
        <f>IF(G$3=2020,SUM('Billing (Naira) by Band'!C318:D318),IF(G$3=2021,SUM('Billing (Naira) by Band'!E318:P318),IF(G$3=2022,SUM('Billing (Naira) by Band'!Q318:AB318))))</f>
        <v>6862699212.0980434</v>
      </c>
      <c r="E319" s="90">
        <f>IF(G$3=2020,SUM('Collection (Naira) by Bands'!C318:D318),IF(G$3=2021,SUM('Collection (Naira) by Bands'!E318:P318),IF(G$3=2022,SUM('Collection (Naira) by Bands'!Q318:AB318))))</f>
        <v>4265668415.4864721</v>
      </c>
      <c r="F319" s="162">
        <f t="shared" si="20"/>
        <v>63.799244414331973</v>
      </c>
      <c r="G319" s="162">
        <f t="shared" si="21"/>
        <v>39.655886615336279</v>
      </c>
    </row>
    <row r="320" spans="1:7" s="23" customFormat="1" ht="11.45" customHeight="1" x14ac:dyDescent="0.25">
      <c r="A320" s="50" t="s">
        <v>2</v>
      </c>
      <c r="B320" s="50"/>
      <c r="C320" s="167">
        <f>IF(G$3=2020,SUM('Energy Billed (kWh) by Bands'!C319:D319),IF(G$3=2021,SUM('Energy Billed (kWh) by Bands'!E319:P319), IF(G$3=2022,SUM('Energy Billed (kWh) by Bands'!Q319:AB319))))</f>
        <v>3233881819.4801207</v>
      </c>
      <c r="D320" s="167">
        <f>IF(G$3=2020,SUM('Billing (Naira) by Band'!C319:D319),IF(G$3=2021,SUM('Billing (Naira) by Band'!E319:P319),IF(G$3=2022,SUM('Billing (Naira) by Band'!Q319:AB319))))</f>
        <v>174247062262.24139</v>
      </c>
      <c r="E320" s="167">
        <f>IF(G$3=2020,SUM('Collection (Naira) by Bands'!C319:D319),IF(G$3=2021,SUM('Collection (Naira) by Bands'!E319:P319),IF(G$3=2022,SUM('Collection (Naira) by Bands'!Q319:AB319))))</f>
        <v>108254165836.52258</v>
      </c>
      <c r="F320" s="168">
        <f t="shared" si="20"/>
        <v>53.881703781696444</v>
      </c>
      <c r="G320" s="168">
        <f t="shared" si="21"/>
        <v>33.47499131985149</v>
      </c>
    </row>
    <row r="321" spans="1:7" ht="11.45" customHeight="1" x14ac:dyDescent="0.25">
      <c r="A321" s="49" t="s">
        <v>15</v>
      </c>
      <c r="B321" s="49" t="s">
        <v>30</v>
      </c>
      <c r="C321" s="90">
        <f>IF(G$3=2020,SUM('Energy Billed (kWh) by Bands'!C320:D320),IF(G$3=2021,SUM('Energy Billed (kWh) by Bands'!E320:P320), IF(G$3=2022,SUM('Energy Billed (kWh) by Bands'!Q320:AB320))))</f>
        <v>3008125071.2509322</v>
      </c>
      <c r="D321" s="90">
        <f>IF(G$3=2020,SUM('Billing (Naira) by Band'!C320:D320),IF(G$3=2021,SUM('Billing (Naira) by Band'!E320:P320),IF(G$3=2022,SUM('Billing (Naira) by Band'!Q320:AB320))))</f>
        <v>108700001276.50848</v>
      </c>
      <c r="E321" s="90">
        <f>IF(G$3=2020,SUM('Collection (Naira) by Bands'!C320:D320),IF(G$3=2021,SUM('Collection (Naira) by Bands'!E320:P320),IF(G$3=2022,SUM('Collection (Naira) by Bands'!Q320:AB320))))</f>
        <v>59399562116.460022</v>
      </c>
      <c r="F321" s="162">
        <f t="shared" si="20"/>
        <v>36.135466013487751</v>
      </c>
      <c r="G321" s="162">
        <f t="shared" si="21"/>
        <v>19.746373807442335</v>
      </c>
    </row>
    <row r="322" spans="1:7" ht="11.45" customHeight="1" x14ac:dyDescent="0.25">
      <c r="A322" s="49" t="s">
        <v>16</v>
      </c>
      <c r="B322" s="49" t="s">
        <v>31</v>
      </c>
      <c r="C322" s="90">
        <f>IF(G$3=2020,SUM('Energy Billed (kWh) by Bands'!C321:D321),IF(G$3=2021,SUM('Energy Billed (kWh) by Bands'!E321:P321), IF(G$3=2022,SUM('Energy Billed (kWh) by Bands'!Q321:AB321))))</f>
        <v>144614183.92344245</v>
      </c>
      <c r="D322" s="90">
        <f>IF(G$3=2020,SUM('Billing (Naira) by Band'!C321:D321),IF(G$3=2021,SUM('Billing (Naira) by Band'!E321:P321),IF(G$3=2022,SUM('Billing (Naira) by Band'!Q321:AB321))))</f>
        <v>7226782978.5799046</v>
      </c>
      <c r="E322" s="90">
        <f>IF(G$3=2020,SUM('Collection (Naira) by Bands'!C321:D321),IF(G$3=2021,SUM('Collection (Naira) by Bands'!E321:P321),IF(G$3=2022,SUM('Collection (Naira) by Bands'!Q321:AB321))))</f>
        <v>6104783407.4341278</v>
      </c>
      <c r="F322" s="162">
        <f t="shared" si="20"/>
        <v>49.9728503976187</v>
      </c>
      <c r="G322" s="162">
        <f t="shared" si="21"/>
        <v>42.214278308038921</v>
      </c>
    </row>
    <row r="323" spans="1:7" ht="11.45" customHeight="1" x14ac:dyDescent="0.25">
      <c r="A323" s="49" t="s">
        <v>17</v>
      </c>
      <c r="B323" s="49" t="s">
        <v>32</v>
      </c>
      <c r="C323" s="90">
        <f>IF(G$3=2020,SUM('Energy Billed (kWh) by Bands'!C322:D322),IF(G$3=2021,SUM('Energy Billed (kWh) by Bands'!E322:P322), IF(G$3=2022,SUM('Energy Billed (kWh) by Bands'!Q322:AB322))))</f>
        <v>50520178.500315785</v>
      </c>
      <c r="D323" s="90">
        <f>IF(G$3=2020,SUM('Billing (Naira) by Band'!C322:D322),IF(G$3=2021,SUM('Billing (Naira) by Band'!E322:P322),IF(G$3=2022,SUM('Billing (Naira) by Band'!Q322:AB322))))</f>
        <v>2614469574.763483</v>
      </c>
      <c r="E323" s="90">
        <f>IF(G$3=2020,SUM('Collection (Naira) by Bands'!C322:D322),IF(G$3=2021,SUM('Collection (Naira) by Bands'!E322:P322),IF(G$3=2022,SUM('Collection (Naira) by Bands'!Q322:AB322))))</f>
        <v>2038347476.9713166</v>
      </c>
      <c r="F323" s="162">
        <f t="shared" si="20"/>
        <v>51.75099638151795</v>
      </c>
      <c r="G323" s="162">
        <f t="shared" si="21"/>
        <v>40.347194675065836</v>
      </c>
    </row>
    <row r="324" spans="1:7" s="23" customFormat="1" ht="11.45" customHeight="1" x14ac:dyDescent="0.25">
      <c r="A324" s="50" t="s">
        <v>2</v>
      </c>
      <c r="B324" s="50"/>
      <c r="C324" s="167">
        <f>IF(G$3=2020,SUM('Energy Billed (kWh) by Bands'!C323:D323),IF(G$3=2021,SUM('Energy Billed (kWh) by Bands'!E323:P323), IF(G$3=2022,SUM('Energy Billed (kWh) by Bands'!Q323:AB323))))</f>
        <v>3203259433.6746902</v>
      </c>
      <c r="D324" s="167">
        <f>IF(G$3=2020,SUM('Billing (Naira) by Band'!C323:D323),IF(G$3=2021,SUM('Billing (Naira) by Band'!E323:P323),IF(G$3=2022,SUM('Billing (Naira) by Band'!Q323:AB323))))</f>
        <v>118541253829.85185</v>
      </c>
      <c r="E324" s="167">
        <f>IF(G$3=2020,SUM('Collection (Naira) by Bands'!C323:D323),IF(G$3=2021,SUM('Collection (Naira) by Bands'!E323:P323),IF(G$3=2022,SUM('Collection (Naira) by Bands'!Q323:AB323))))</f>
        <v>67542693000.865479</v>
      </c>
      <c r="F324" s="168">
        <f t="shared" si="20"/>
        <v>37.006448052153125</v>
      </c>
      <c r="G324" s="168">
        <f t="shared" si="21"/>
        <v>21.085614324838616</v>
      </c>
    </row>
    <row r="325" spans="1:7" ht="11.45" customHeight="1" x14ac:dyDescent="0.25">
      <c r="A325" s="49" t="s">
        <v>18</v>
      </c>
      <c r="B325" s="49" t="s">
        <v>33</v>
      </c>
      <c r="C325" s="90">
        <f>IF(G$3=2020,SUM('Energy Billed (kWh) by Bands'!C324:D324),IF(G$3=2021,SUM('Energy Billed (kWh) by Bands'!E324:P324), IF(G$3=2022,SUM('Energy Billed (kWh) by Bands'!Q324:AB324))))</f>
        <v>1358999577.5140958</v>
      </c>
      <c r="D325" s="90">
        <f>IF(G$3=2020,SUM('Billing (Naira) by Band'!C324:D324),IF(G$3=2021,SUM('Billing (Naira) by Band'!E324:P324),IF(G$3=2022,SUM('Billing (Naira) by Band'!Q324:AB324))))</f>
        <v>50850737878.336182</v>
      </c>
      <c r="E325" s="90">
        <f>IF(G$3=2020,SUM('Collection (Naira) by Bands'!C324:D324),IF(G$3=2021,SUM('Collection (Naira) by Bands'!E324:P324),IF(G$3=2022,SUM('Collection (Naira) by Bands'!Q324:AB324))))</f>
        <v>23696672909.626171</v>
      </c>
      <c r="F325" s="162">
        <f t="shared" si="20"/>
        <v>37.417773132316334</v>
      </c>
      <c r="G325" s="162">
        <f t="shared" si="21"/>
        <v>17.436850828881429</v>
      </c>
    </row>
    <row r="326" spans="1:7" ht="11.45" customHeight="1" x14ac:dyDescent="0.25">
      <c r="A326" s="49" t="s">
        <v>19</v>
      </c>
      <c r="B326" s="49" t="s">
        <v>34</v>
      </c>
      <c r="C326" s="90">
        <f>IF(G$3=2020,SUM('Energy Billed (kWh) by Bands'!C325:D325),IF(G$3=2021,SUM('Energy Billed (kWh) by Bands'!E325:P325), IF(G$3=2022,SUM('Energy Billed (kWh) by Bands'!Q325:AB325))))</f>
        <v>53611535.064487033</v>
      </c>
      <c r="D326" s="90">
        <f>IF(G$3=2020,SUM('Billing (Naira) by Band'!C325:D325),IF(G$3=2021,SUM('Billing (Naira) by Band'!E325:P325),IF(G$3=2022,SUM('Billing (Naira) by Band'!Q325:AB325))))</f>
        <v>2544487596.5563936</v>
      </c>
      <c r="E326" s="90">
        <f>IF(G$3=2020,SUM('Collection (Naira) by Bands'!C325:D325),IF(G$3=2021,SUM('Collection (Naira) by Bands'!E325:P325),IF(G$3=2022,SUM('Collection (Naira) by Bands'!Q325:AB325))))</f>
        <v>2103313929.3932467</v>
      </c>
      <c r="F326" s="162">
        <f t="shared" si="20"/>
        <v>47.461569483055051</v>
      </c>
      <c r="G326" s="162">
        <f t="shared" si="21"/>
        <v>39.232488434872458</v>
      </c>
    </row>
    <row r="327" spans="1:7" ht="11.45" customHeight="1" x14ac:dyDescent="0.25">
      <c r="A327" s="49" t="s">
        <v>20</v>
      </c>
      <c r="B327" s="49" t="s">
        <v>35</v>
      </c>
      <c r="C327" s="90">
        <f>IF(G$3=2020,SUM('Energy Billed (kWh) by Bands'!C326:D326),IF(G$3=2021,SUM('Energy Billed (kWh) by Bands'!E326:P326), IF(G$3=2022,SUM('Energy Billed (kWh) by Bands'!Q326:AB326))))</f>
        <v>19527946.680679932</v>
      </c>
      <c r="D327" s="90">
        <f>IF(G$3=2020,SUM('Billing (Naira) by Band'!C326:D326),IF(G$3=2021,SUM('Billing (Naira) by Band'!E326:P326),IF(G$3=2022,SUM('Billing (Naira) by Band'!Q326:AB326))))</f>
        <v>929638846.92560446</v>
      </c>
      <c r="E327" s="90">
        <f>IF(G$3=2020,SUM('Collection (Naira) by Bands'!C326:D326),IF(G$3=2021,SUM('Collection (Naira) by Bands'!E326:P326),IF(G$3=2022,SUM('Collection (Naira) by Bands'!Q326:AB326))))</f>
        <v>726684404.30463076</v>
      </c>
      <c r="F327" s="162">
        <f t="shared" si="20"/>
        <v>47.605560488617428</v>
      </c>
      <c r="G327" s="162">
        <f t="shared" si="21"/>
        <v>37.212535254593838</v>
      </c>
    </row>
    <row r="328" spans="1:7" s="23" customFormat="1" ht="11.45" customHeight="1" x14ac:dyDescent="0.25">
      <c r="A328" s="50" t="s">
        <v>2</v>
      </c>
      <c r="B328" s="50"/>
      <c r="C328" s="167">
        <f>IF(G$3=2020,SUM('Energy Billed (kWh) by Bands'!C327:D327),IF(G$3=2021,SUM('Energy Billed (kWh) by Bands'!E327:P327), IF(G$3=2022,SUM('Energy Billed (kWh) by Bands'!Q327:AB327))))</f>
        <v>1432139059.2592628</v>
      </c>
      <c r="D328" s="167">
        <f>IF(G$3=2020,SUM('Billing (Naira) by Band'!C327:D327),IF(G$3=2021,SUM('Billing (Naira) by Band'!E327:P327),IF(G$3=2022,SUM('Billing (Naira) by Band'!Q327:AB327))))</f>
        <v>54324864321.818192</v>
      </c>
      <c r="E328" s="167">
        <f>IF(G$3=2020,SUM('Collection (Naira) by Bands'!C327:D327),IF(G$3=2021,SUM('Collection (Naira) by Bands'!E327:P327),IF(G$3=2022,SUM('Collection (Naira) by Bands'!Q327:AB327))))</f>
        <v>26526671243.324043</v>
      </c>
      <c r="F328" s="168">
        <f t="shared" si="20"/>
        <v>37.932674184528096</v>
      </c>
      <c r="G328" s="168">
        <f t="shared" si="21"/>
        <v>18.52241307980545</v>
      </c>
    </row>
    <row r="329" spans="1:7" s="23" customFormat="1" ht="11.45" customHeight="1" x14ac:dyDescent="0.25">
      <c r="A329" s="50" t="s">
        <v>4</v>
      </c>
      <c r="B329" s="50"/>
      <c r="C329" s="167">
        <f>IF(G$3=2020,SUM('Energy Billed (kWh) by Bands'!C328:D328),IF(G$3=2021,SUM('Energy Billed (kWh) by Bands'!E328:P328), IF(G$3=2022,SUM('Energy Billed (kWh) by Bands'!Q328:AB328))))</f>
        <v>15929847398.154861</v>
      </c>
      <c r="D329" s="167">
        <f>IF(G$3=2020,SUM('Billing (Naira) by Band'!C328:D328),IF(G$3=2021,SUM('Billing (Naira) by Band'!E328:P328),IF(G$3=2022,SUM('Billing (Naira) by Band'!Q328:AB328))))</f>
        <v>840181970582.52832</v>
      </c>
      <c r="E329" s="167">
        <f>IF(G$3=2020,SUM('Collection (Naira) by Bands'!C328:D328),IF(G$3=2021,SUM('Collection (Naira) by Bands'!E328:P328),IF(G$3=2022,SUM('Collection (Naira) by Bands'!Q328:AB328))))</f>
        <v>596639867169.83325</v>
      </c>
      <c r="F329" s="168">
        <f t="shared" si="20"/>
        <v>52.742625185464476</v>
      </c>
      <c r="G329" s="168">
        <f t="shared" si="21"/>
        <v>37.454211095515042</v>
      </c>
    </row>
  </sheetData>
  <mergeCells count="14">
    <mergeCell ref="A277:B277"/>
    <mergeCell ref="A304:B304"/>
    <mergeCell ref="G1:G2"/>
    <mergeCell ref="A2:A4"/>
    <mergeCell ref="A114:B114"/>
    <mergeCell ref="A141:B141"/>
    <mergeCell ref="A169:B169"/>
    <mergeCell ref="A196:B196"/>
    <mergeCell ref="A223:B223"/>
    <mergeCell ref="A250:B250"/>
    <mergeCell ref="A5:B5"/>
    <mergeCell ref="A33:B33"/>
    <mergeCell ref="A60:B60"/>
    <mergeCell ref="A87:B87"/>
  </mergeCells>
  <dataValidations count="1">
    <dataValidation type="list" allowBlank="1" showInputMessage="1" showErrorMessage="1" sqref="G3" xr:uid="{CFB3350F-CB28-437E-9099-5DDE2500EE92}">
      <formula1>"2020, 2021, 2022"</formula1>
    </dataValidation>
  </dataValidations>
  <hyperlinks>
    <hyperlink ref="C1" location="'Yearly Aggregate'!A5:B30" display="Abuja DisCo" xr:uid="{DB2C9261-D14B-4741-9829-0969D7784DD4}"/>
    <hyperlink ref="D1" location="'Yearly Aggregate'!A33:B57" display="Benin DisCo" xr:uid="{0CD87715-6ACF-4AAF-8D26-3F7A4D38B36B}"/>
    <hyperlink ref="C2" location="'Yearly Aggregate'!A114:B138" display="Ibadan DisCo" xr:uid="{2D74494C-CFED-4D22-A59D-8C425EFA0680}"/>
    <hyperlink ref="D2" location="'Yearly Aggregate'!A141:B166" display="Ikeja DisCo" xr:uid="{50092F33-529F-4353-A8CF-BAD6C2CBE701}"/>
    <hyperlink ref="C3" location="'Yearly Aggregate'!A223:B247" display="Kano DisCo" xr:uid="{2D769D12-3D5F-44B4-8193-D8C8C4F61B7F}"/>
    <hyperlink ref="D3" location="'Yearly Aggregate'!A250:B274" display="P/Harcourt DisCo" xr:uid="{90134DAB-5E83-421B-9381-777E729D883D}"/>
    <hyperlink ref="E1" location="'Yearly Aggregate'!A60:B84" display="Eko DisCo" xr:uid="{C4DC17F1-876C-4EA0-96FE-C7878F7DDB60}"/>
    <hyperlink ref="F1" location="'Yearly Aggregate'!A87:B111" display="Enugu DisCo" xr:uid="{298CEAB0-7CA5-4119-8972-2C0A0B040851}"/>
    <hyperlink ref="E2" location="'Yearly Aggregate'!A169:B193" display="Jos DisCo" xr:uid="{CA300343-6978-4532-B441-E438C495F60F}"/>
    <hyperlink ref="F2" location="'Yearly Aggregate'!A196:B220" display="Kaduna DisCo" xr:uid="{099AA64C-CFCF-4B75-B847-E54C21A5FE10}"/>
    <hyperlink ref="E3" location="'Yearly Aggregate'!A277:B301" display="Yola DisCo" xr:uid="{85D4AAA8-9B2D-4921-BB09-63447F0CC7D0}"/>
    <hyperlink ref="F3" location="'Yearly Aggregate'!A304:B329" display="All DisCos" xr:uid="{CC90AD50-F499-4481-935B-5D200C6670D4}"/>
    <hyperlink ref="A1" location="Menu!A1" display="Menu" xr:uid="{EB7BB9B6-C66C-4D2F-B2BD-AF839751C4F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S51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" sqref="E1:E2"/>
    </sheetView>
  </sheetViews>
  <sheetFormatPr defaultColWidth="24.28515625" defaultRowHeight="11.45" customHeight="1" x14ac:dyDescent="0.25"/>
  <cols>
    <col min="1" max="1" width="8.85546875" style="7" customWidth="1"/>
    <col min="2" max="2" width="18.140625" style="7" customWidth="1"/>
    <col min="3" max="3" width="15.28515625" style="7" customWidth="1"/>
    <col min="4" max="4" width="2.28515625" style="7" customWidth="1"/>
    <col min="5" max="5" width="15.85546875" style="8" customWidth="1"/>
    <col min="6" max="27" width="16" style="8" customWidth="1"/>
    <col min="28" max="30" width="15.85546875" style="8" customWidth="1"/>
    <col min="31" max="31" width="17" style="9" customWidth="1"/>
    <col min="32" max="16384" width="24.28515625" style="8"/>
  </cols>
  <sheetData>
    <row r="1" spans="1:31" ht="16.5" customHeight="1" thickTop="1" thickBot="1" x14ac:dyDescent="0.3">
      <c r="A1" s="131" t="s">
        <v>5</v>
      </c>
      <c r="B1" s="60" t="s">
        <v>73</v>
      </c>
      <c r="C1" s="186" t="s">
        <v>72</v>
      </c>
      <c r="D1" s="56"/>
      <c r="E1" s="240" t="s">
        <v>85</v>
      </c>
      <c r="F1" s="132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242" t="s">
        <v>86</v>
      </c>
      <c r="AE1" s="238" t="s">
        <v>38</v>
      </c>
    </row>
    <row r="2" spans="1:31" ht="11.45" customHeight="1" thickTop="1" x14ac:dyDescent="0.25">
      <c r="A2" s="244" t="s">
        <v>77</v>
      </c>
      <c r="B2" s="245"/>
      <c r="C2" s="245"/>
      <c r="D2" s="133"/>
      <c r="E2" s="241"/>
      <c r="F2" s="132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243"/>
      <c r="AE2" s="239"/>
    </row>
    <row r="3" spans="1:31" ht="11.25" customHeight="1" x14ac:dyDescent="0.25">
      <c r="A3" s="127" t="s">
        <v>37</v>
      </c>
      <c r="B3" s="127"/>
      <c r="C3" s="128" t="s">
        <v>36</v>
      </c>
      <c r="D3" s="129"/>
      <c r="E3" s="130">
        <v>44136</v>
      </c>
      <c r="F3" s="130">
        <v>44166</v>
      </c>
      <c r="G3" s="130">
        <v>44197</v>
      </c>
      <c r="H3" s="130">
        <v>44228</v>
      </c>
      <c r="I3" s="130">
        <v>44256</v>
      </c>
      <c r="J3" s="130">
        <v>44287</v>
      </c>
      <c r="K3" s="130">
        <v>44317</v>
      </c>
      <c r="L3" s="130">
        <v>44348</v>
      </c>
      <c r="M3" s="130">
        <v>44378</v>
      </c>
      <c r="N3" s="130">
        <v>44409</v>
      </c>
      <c r="O3" s="130">
        <v>44440</v>
      </c>
      <c r="P3" s="130">
        <v>44470</v>
      </c>
      <c r="Q3" s="130">
        <v>44501</v>
      </c>
      <c r="R3" s="130">
        <v>44531</v>
      </c>
      <c r="S3" s="130">
        <v>44562</v>
      </c>
      <c r="T3" s="130">
        <v>44593</v>
      </c>
      <c r="U3" s="130">
        <v>44621</v>
      </c>
      <c r="V3" s="130">
        <v>44652</v>
      </c>
      <c r="W3" s="130">
        <v>44682</v>
      </c>
      <c r="X3" s="130">
        <v>44713</v>
      </c>
      <c r="Y3" s="130">
        <v>44743</v>
      </c>
      <c r="Z3" s="130">
        <v>44774</v>
      </c>
      <c r="AA3" s="130">
        <v>44805</v>
      </c>
      <c r="AB3" s="130">
        <v>44835</v>
      </c>
      <c r="AC3" s="130">
        <v>44866</v>
      </c>
      <c r="AD3" s="130">
        <v>44896</v>
      </c>
      <c r="AE3" s="38">
        <v>2022</v>
      </c>
    </row>
    <row r="4" spans="1:31" ht="11.45" customHeight="1" x14ac:dyDescent="0.25">
      <c r="A4" s="11" t="s">
        <v>3</v>
      </c>
      <c r="B4" s="10" t="s">
        <v>43</v>
      </c>
      <c r="C4" s="53" t="s">
        <v>75</v>
      </c>
      <c r="D4" s="52"/>
      <c r="E4" s="124">
        <f>IF($C$1="Abuja",'Energy Billed (kWh) by Bands'!C7, IF($C$1="Benin",'Energy Billed (kWh) by Bands'!C35, IF($C$1="Eko",'Energy Billed (kWh) by Bands'!C62, IF($C$1="Enugu",'Energy Billed (kWh) by Bands'!C89, IF($C$1="Ibadan",'Energy Billed (kWh) by Bands'!C116, IF($C$1="Ikeja",'Energy Billed (kWh) by Bands'!C143, IF($C$1="Jos",'Energy Billed (kWh) by Bands'!C171, IF($C$1="Kaduna",'Energy Billed (kWh) by Bands'!C198, IF($C$1="Kano",'Energy Billed (kWh) by Bands'!C225, IF($C$1="Port Harcourt",'Energy Billed (kWh) by Bands'!C252, IF($C$1="Yola",'Energy Billed (kWh) by Bands'!C279, IF($C$1="All DisCos",'Energy Billed (kWh) by Bands'!C306,0))))))))))))</f>
        <v>4016230.250692613</v>
      </c>
      <c r="F4" s="124">
        <f>IF($C$1="Abuja",'Energy Billed (kWh) by Bands'!D7, IF($C$1="Benin",'Energy Billed (kWh) by Bands'!D35, IF($C$1="Eko",'Energy Billed (kWh) by Bands'!D62, IF($C$1="Enugu",'Energy Billed (kWh) by Bands'!D89, IF($C$1="Ibadan",'Energy Billed (kWh) by Bands'!D116, IF($C$1="Ikeja",'Energy Billed (kWh) by Bands'!D143, IF($C$1="Jos",'Energy Billed (kWh) by Bands'!D171, IF($C$1="Kaduna",'Energy Billed (kWh) by Bands'!D198, IF($C$1="Kano",'Energy Billed (kWh) by Bands'!D225, IF($C$1="Port Harcourt",'Energy Billed (kWh) by Bands'!D252, IF($C$1="Yola",'Energy Billed (kWh) by Bands'!D279, IF($C$1="All DisCos",'Energy Billed (kWh) by Bands'!D306,0))))))))))))</f>
        <v>11746030.487564756</v>
      </c>
      <c r="G4" s="124">
        <f>IF($C$1="Abuja",'Energy Billed (kWh) by Bands'!E7, IF($C$1="Benin",'Energy Billed (kWh) by Bands'!E35, IF($C$1="Eko",'Energy Billed (kWh) by Bands'!E62, IF($C$1="Enugu",'Energy Billed (kWh) by Bands'!E89, IF($C$1="Ibadan",'Energy Billed (kWh) by Bands'!E116, IF($C$1="Ikeja",'Energy Billed (kWh) by Bands'!E143, IF($C$1="Jos",'Energy Billed (kWh) by Bands'!E171, IF($C$1="Kaduna",'Energy Billed (kWh) by Bands'!E198, IF($C$1="Kano",'Energy Billed (kWh) by Bands'!E225, IF($C$1="Port Harcourt",'Energy Billed (kWh) by Bands'!E252, IF($C$1="Yola",'Energy Billed (kWh) by Bands'!E279, IF($C$1="All DisCos",'Energy Billed (kWh) by Bands'!E306,0))))))))))))</f>
        <v>5091007.8828344187</v>
      </c>
      <c r="H4" s="124">
        <f>IF($C$1="Abuja",'Energy Billed (kWh) by Bands'!F7, IF($C$1="Benin",'Energy Billed (kWh) by Bands'!F35, IF($C$1="Eko",'Energy Billed (kWh) by Bands'!F62, IF($C$1="Enugu",'Energy Billed (kWh) by Bands'!F89, IF($C$1="Ibadan",'Energy Billed (kWh) by Bands'!F116, IF($C$1="Ikeja",'Energy Billed (kWh) by Bands'!F143, IF($C$1="Jos",'Energy Billed (kWh) by Bands'!F171, IF($C$1="Kaduna",'Energy Billed (kWh) by Bands'!F198, IF($C$1="Kano",'Energy Billed (kWh) by Bands'!F225, IF($C$1="Port Harcourt",'Energy Billed (kWh) by Bands'!F252, IF($C$1="Yola",'Energy Billed (kWh) by Bands'!F279, IF($C$1="All DisCos",'Energy Billed (kWh) by Bands'!F306,0))))))))))))</f>
        <v>4654817.0102608809</v>
      </c>
      <c r="I4" s="124">
        <f>IF($C$1="Abuja",'Energy Billed (kWh) by Bands'!G7, IF($C$1="Benin",'Energy Billed (kWh) by Bands'!G35, IF($C$1="Eko",'Energy Billed (kWh) by Bands'!G62, IF($C$1="Enugu",'Energy Billed (kWh) by Bands'!G89, IF($C$1="Ibadan",'Energy Billed (kWh) by Bands'!G116, IF($C$1="Ikeja",'Energy Billed (kWh) by Bands'!G143, IF($C$1="Jos",'Energy Billed (kWh) by Bands'!G171, IF($C$1="Kaduna",'Energy Billed (kWh) by Bands'!G198, IF($C$1="Kano",'Energy Billed (kWh) by Bands'!G225, IF($C$1="Port Harcourt",'Energy Billed (kWh) by Bands'!G252, IF($C$1="Yola",'Energy Billed (kWh) by Bands'!G279, IF($C$1="All DisCos",'Energy Billed (kWh) by Bands'!G306,0))))))))))))</f>
        <v>3206547.9266672353</v>
      </c>
      <c r="J4" s="124">
        <f>IF($C$1="Abuja",'Energy Billed (kWh) by Bands'!H7, IF($C$1="Benin",'Energy Billed (kWh) by Bands'!H35, IF($C$1="Eko",'Energy Billed (kWh) by Bands'!H62, IF($C$1="Enugu",'Energy Billed (kWh) by Bands'!H89, IF($C$1="Ibadan",'Energy Billed (kWh) by Bands'!H116, IF($C$1="Ikeja",'Energy Billed (kWh) by Bands'!H143, IF($C$1="Jos",'Energy Billed (kWh) by Bands'!H171, IF($C$1="Kaduna",'Energy Billed (kWh) by Bands'!H198, IF($C$1="Kano",'Energy Billed (kWh) by Bands'!H225, IF($C$1="Port Harcourt",'Energy Billed (kWh) by Bands'!H252, IF($C$1="Yola",'Energy Billed (kWh) by Bands'!H279, IF($C$1="All DisCos",'Energy Billed (kWh) by Bands'!H306,0))))))))))))</f>
        <v>2735180.9325196408</v>
      </c>
      <c r="K4" s="124">
        <f>IF($C$1="Abuja",'Energy Billed (kWh) by Bands'!I7, IF($C$1="Benin",'Energy Billed (kWh) by Bands'!I35, IF($C$1="Eko",'Energy Billed (kWh) by Bands'!I62, IF($C$1="Enugu",'Energy Billed (kWh) by Bands'!I89, IF($C$1="Ibadan",'Energy Billed (kWh) by Bands'!I116, IF($C$1="Ikeja",'Energy Billed (kWh) by Bands'!I143, IF($C$1="Jos",'Energy Billed (kWh) by Bands'!I171, IF($C$1="Kaduna",'Energy Billed (kWh) by Bands'!I198, IF($C$1="Kano",'Energy Billed (kWh) by Bands'!I225, IF($C$1="Port Harcourt",'Energy Billed (kWh) by Bands'!I252, IF($C$1="Yola",'Energy Billed (kWh) by Bands'!I279, IF($C$1="All DisCos",'Energy Billed (kWh) by Bands'!I306,0))))))))))))</f>
        <v>1765782.1220559056</v>
      </c>
      <c r="L4" s="124">
        <f>IF($C$1="Abuja",'Energy Billed (kWh) by Bands'!J7, IF($C$1="Benin",'Energy Billed (kWh) by Bands'!J35, IF($C$1="Eko",'Energy Billed (kWh) by Bands'!J62, IF($C$1="Enugu",'Energy Billed (kWh) by Bands'!J89, IF($C$1="Ibadan",'Energy Billed (kWh) by Bands'!J116, IF($C$1="Ikeja",'Energy Billed (kWh) by Bands'!J143, IF($C$1="Jos",'Energy Billed (kWh) by Bands'!J171, IF($C$1="Kaduna",'Energy Billed (kWh) by Bands'!J198, IF($C$1="Kano",'Energy Billed (kWh) by Bands'!J225, IF($C$1="Port Harcourt",'Energy Billed (kWh) by Bands'!J252, IF($C$1="Yola",'Energy Billed (kWh) by Bands'!J279, IF($C$1="All DisCos",'Energy Billed (kWh) by Bands'!J306,0))))))))))))</f>
        <v>2053354.0067109156</v>
      </c>
      <c r="M4" s="124">
        <f>IF($C$1="Abuja",'Energy Billed (kWh) by Bands'!K7, IF($C$1="Benin",'Energy Billed (kWh) by Bands'!K35, IF($C$1="Eko",'Energy Billed (kWh) by Bands'!K62, IF($C$1="Enugu",'Energy Billed (kWh) by Bands'!K89, IF($C$1="Ibadan",'Energy Billed (kWh) by Bands'!K116, IF($C$1="Ikeja",'Energy Billed (kWh) by Bands'!K143, IF($C$1="Jos",'Energy Billed (kWh) by Bands'!K171, IF($C$1="Kaduna",'Energy Billed (kWh) by Bands'!K198, IF($C$1="Kano",'Energy Billed (kWh) by Bands'!K225, IF($C$1="Port Harcourt",'Energy Billed (kWh) by Bands'!K252, IF($C$1="Yola",'Energy Billed (kWh) by Bands'!K279, IF($C$1="All DisCos",'Energy Billed (kWh) by Bands'!K306,0))))))))))))</f>
        <v>2040922.8167825821</v>
      </c>
      <c r="N4" s="124">
        <f>IF($C$1="Abuja",'Energy Billed (kWh) by Bands'!L7, IF($C$1="Benin",'Energy Billed (kWh) by Bands'!L35, IF($C$1="Eko",'Energy Billed (kWh) by Bands'!L62, IF($C$1="Enugu",'Energy Billed (kWh) by Bands'!L89, IF($C$1="Ibadan",'Energy Billed (kWh) by Bands'!L116, IF($C$1="Ikeja",'Energy Billed (kWh) by Bands'!L143, IF($C$1="Jos",'Energy Billed (kWh) by Bands'!L171, IF($C$1="Kaduna",'Energy Billed (kWh) by Bands'!L198, IF($C$1="Kano",'Energy Billed (kWh) by Bands'!L225, IF($C$1="Port Harcourt",'Energy Billed (kWh) by Bands'!L252, IF($C$1="Yola",'Energy Billed (kWh) by Bands'!L279, IF($C$1="All DisCos",'Energy Billed (kWh) by Bands'!L306,0))))))))))))</f>
        <v>2240091.2386962594</v>
      </c>
      <c r="O4" s="124">
        <f>IF($C$1="Abuja",'Energy Billed (kWh) by Bands'!M7, IF($C$1="Benin",'Energy Billed (kWh) by Bands'!M35, IF($C$1="Eko",'Energy Billed (kWh) by Bands'!M62, IF($C$1="Enugu",'Energy Billed (kWh) by Bands'!M89, IF($C$1="Ibadan",'Energy Billed (kWh) by Bands'!M116, IF($C$1="Ikeja",'Energy Billed (kWh) by Bands'!M143, IF($C$1="Jos",'Energy Billed (kWh) by Bands'!M171, IF($C$1="Kaduna",'Energy Billed (kWh) by Bands'!M198, IF($C$1="Kano",'Energy Billed (kWh) by Bands'!M225, IF($C$1="Port Harcourt",'Energy Billed (kWh) by Bands'!M252, IF($C$1="Yola",'Energy Billed (kWh) by Bands'!M279, IF($C$1="All DisCos",'Energy Billed (kWh) by Bands'!M306,0))))))))))))</f>
        <v>2228641.1961985687</v>
      </c>
      <c r="P4" s="124">
        <f>IF($C$1="Abuja",'Energy Billed (kWh) by Bands'!N7, IF($C$1="Benin",'Energy Billed (kWh) by Bands'!N35, IF($C$1="Eko",'Energy Billed (kWh) by Bands'!N62, IF($C$1="Enugu",'Energy Billed (kWh) by Bands'!N89, IF($C$1="Ibadan",'Energy Billed (kWh) by Bands'!N116, IF($C$1="Ikeja",'Energy Billed (kWh) by Bands'!N143, IF($C$1="Jos",'Energy Billed (kWh) by Bands'!N171, IF($C$1="Kaduna",'Energy Billed (kWh) by Bands'!N198, IF($C$1="Kano",'Energy Billed (kWh) by Bands'!N225, IF($C$1="Port Harcourt",'Energy Billed (kWh) by Bands'!N252, IF($C$1="Yola",'Energy Billed (kWh) by Bands'!N279, IF($C$1="All DisCos",'Energy Billed (kWh) by Bands'!N306,0))))))))))))</f>
        <v>2271375.40061248</v>
      </c>
      <c r="Q4" s="124">
        <f>IF($C$1="Abuja",'Energy Billed (kWh) by Bands'!O7, IF($C$1="Benin",'Energy Billed (kWh) by Bands'!O35, IF($C$1="Eko",'Energy Billed (kWh) by Bands'!O62, IF($C$1="Enugu",'Energy Billed (kWh) by Bands'!O89, IF($C$1="Ibadan",'Energy Billed (kWh) by Bands'!O116, IF($C$1="Ikeja",'Energy Billed (kWh) by Bands'!O143, IF($C$1="Jos",'Energy Billed (kWh) by Bands'!O171, IF($C$1="Kaduna",'Energy Billed (kWh) by Bands'!O198, IF($C$1="Kano",'Energy Billed (kWh) by Bands'!O225, IF($C$1="Port Harcourt",'Energy Billed (kWh) by Bands'!O252, IF($C$1="Yola",'Energy Billed (kWh) by Bands'!O279, IF($C$1="All DisCos",'Energy Billed (kWh) by Bands'!O306,0))))))))))))</f>
        <v>2265896.155004302</v>
      </c>
      <c r="R4" s="124">
        <f>IF($C$1="Abuja",'Energy Billed (kWh) by Bands'!P7, IF($C$1="Benin",'Energy Billed (kWh) by Bands'!P35, IF($C$1="Eko",'Energy Billed (kWh) by Bands'!P62, IF($C$1="Enugu",'Energy Billed (kWh) by Bands'!P89, IF($C$1="Ibadan",'Energy Billed (kWh) by Bands'!P116, IF($C$1="Ikeja",'Energy Billed (kWh) by Bands'!P143, IF($C$1="Jos",'Energy Billed (kWh) by Bands'!P171, IF($C$1="Kaduna",'Energy Billed (kWh) by Bands'!P198, IF($C$1="Kano",'Energy Billed (kWh) by Bands'!P225, IF($C$1="Port Harcourt",'Energy Billed (kWh) by Bands'!P252, IF($C$1="Yola",'Energy Billed (kWh) by Bands'!P279, IF($C$1="All DisCos",'Energy Billed (kWh) by Bands'!P306,0))))))))))))</f>
        <v>3651540.4565579202</v>
      </c>
      <c r="S4" s="124">
        <f>IF($C$1="Abuja",'Energy Billed (kWh) by Bands'!Q7, IF($C$1="Benin",'Energy Billed (kWh) by Bands'!Q35, IF($C$1="Eko",'Energy Billed (kWh) by Bands'!Q62, IF($C$1="Enugu",'Energy Billed (kWh) by Bands'!Q89, IF($C$1="Ibadan",'Energy Billed (kWh) by Bands'!Q116, IF($C$1="Ikeja",'Energy Billed (kWh) by Bands'!Q143, IF($C$1="Jos",'Energy Billed (kWh) by Bands'!Q171, IF($C$1="Kaduna",'Energy Billed (kWh) by Bands'!Q198, IF($C$1="Kano",'Energy Billed (kWh) by Bands'!Q225, IF($C$1="Port Harcourt",'Energy Billed (kWh) by Bands'!Q252, IF($C$1="Yola",'Energy Billed (kWh) by Bands'!Q279, IF($C$1="All DisCos",'Energy Billed (kWh) by Bands'!Q306,0))))))))))))</f>
        <v>3429741.9007222233</v>
      </c>
      <c r="T4" s="124">
        <f>IF($C$1="Abuja",'Energy Billed (kWh) by Bands'!R7, IF($C$1="Benin",'Energy Billed (kWh) by Bands'!R35, IF($C$1="Eko",'Energy Billed (kWh) by Bands'!R62, IF($C$1="Enugu",'Energy Billed (kWh) by Bands'!R89, IF($C$1="Ibadan",'Energy Billed (kWh) by Bands'!R116, IF($C$1="Ikeja",'Energy Billed (kWh) by Bands'!R143, IF($C$1="Jos",'Energy Billed (kWh) by Bands'!R171, IF($C$1="Kaduna",'Energy Billed (kWh) by Bands'!R198, IF($C$1="Kano",'Energy Billed (kWh) by Bands'!R225, IF($C$1="Port Harcourt",'Energy Billed (kWh) by Bands'!R252, IF($C$1="Yola",'Energy Billed (kWh) by Bands'!R279, IF($C$1="All DisCos",'Energy Billed (kWh) by Bands'!R306,0))))))))))))</f>
        <v>2015126.8569973949</v>
      </c>
      <c r="U4" s="124">
        <f>IF($C$1="Abuja",'Energy Billed (kWh) by Bands'!S7, IF($C$1="Benin",'Energy Billed (kWh) by Bands'!S35, IF($C$1="Eko",'Energy Billed (kWh) by Bands'!S62, IF($C$1="Enugu",'Energy Billed (kWh) by Bands'!S89, IF($C$1="Ibadan",'Energy Billed (kWh) by Bands'!S116, IF($C$1="Ikeja",'Energy Billed (kWh) by Bands'!S143, IF($C$1="Jos",'Energy Billed (kWh) by Bands'!S171, IF($C$1="Kaduna",'Energy Billed (kWh) by Bands'!S198, IF($C$1="Kano",'Energy Billed (kWh) by Bands'!S225, IF($C$1="Port Harcourt",'Energy Billed (kWh) by Bands'!S252, IF($C$1="Yola",'Energy Billed (kWh) by Bands'!S279, IF($C$1="All DisCos",'Energy Billed (kWh) by Bands'!S306,0))))))))))))</f>
        <v>2248919.0853386959</v>
      </c>
      <c r="V4" s="124">
        <f>IF($C$1="Abuja",'Energy Billed (kWh) by Bands'!T7, IF($C$1="Benin",'Energy Billed (kWh) by Bands'!T35, IF($C$1="Eko",'Energy Billed (kWh) by Bands'!T62, IF($C$1="Enugu",'Energy Billed (kWh) by Bands'!T89, IF($C$1="Ibadan",'Energy Billed (kWh) by Bands'!T116, IF($C$1="Ikeja",'Energy Billed (kWh) by Bands'!T143, IF($C$1="Jos",'Energy Billed (kWh) by Bands'!T171, IF($C$1="Kaduna",'Energy Billed (kWh) by Bands'!T198, IF($C$1="Kano",'Energy Billed (kWh) by Bands'!T225, IF($C$1="Port Harcourt",'Energy Billed (kWh) by Bands'!T252, IF($C$1="Yola",'Energy Billed (kWh) by Bands'!T279, IF($C$1="All DisCos",'Energy Billed (kWh) by Bands'!T306,0))))))))))))</f>
        <v>3099890.3221938303</v>
      </c>
      <c r="W4" s="124">
        <f>IF($C$1="Abuja",'Energy Billed (kWh) by Bands'!U7, IF($C$1="Benin",'Energy Billed (kWh) by Bands'!U35, IF($C$1="Eko",'Energy Billed (kWh) by Bands'!U62, IF($C$1="Enugu",'Energy Billed (kWh) by Bands'!U89, IF($C$1="Ibadan",'Energy Billed (kWh) by Bands'!U116, IF($C$1="Ikeja",'Energy Billed (kWh) by Bands'!U143, IF($C$1="Jos",'Energy Billed (kWh) by Bands'!U171, IF($C$1="Kaduna",'Energy Billed (kWh) by Bands'!U198, IF($C$1="Kano",'Energy Billed (kWh) by Bands'!U225, IF($C$1="Port Harcourt",'Energy Billed (kWh) by Bands'!U252, IF($C$1="Yola",'Energy Billed (kWh) by Bands'!U279, IF($C$1="All DisCos",'Energy Billed (kWh) by Bands'!U306,0))))))))))))</f>
        <v>2929208.4428976108</v>
      </c>
      <c r="X4" s="124">
        <f>IF($C$1="Abuja",'Energy Billed (kWh) by Bands'!V7, IF($C$1="Benin",'Energy Billed (kWh) by Bands'!V35, IF($C$1="Eko",'Energy Billed (kWh) by Bands'!V62, IF($C$1="Enugu",'Energy Billed (kWh) by Bands'!V89, IF($C$1="Ibadan",'Energy Billed (kWh) by Bands'!V116, IF($C$1="Ikeja",'Energy Billed (kWh) by Bands'!V143, IF($C$1="Jos",'Energy Billed (kWh) by Bands'!V171, IF($C$1="Kaduna",'Energy Billed (kWh) by Bands'!V198, IF($C$1="Kano",'Energy Billed (kWh) by Bands'!V225, IF($C$1="Port Harcourt",'Energy Billed (kWh) by Bands'!V252, IF($C$1="Yola",'Energy Billed (kWh) by Bands'!V279, IF($C$1="All DisCos",'Energy Billed (kWh) by Bands'!V306,0))))))))))))</f>
        <v>2153394.2112386036</v>
      </c>
      <c r="Y4" s="124">
        <f>IF($C$1="Abuja",'Energy Billed (kWh) by Bands'!W7, IF($C$1="Benin",'Energy Billed (kWh) by Bands'!W35, IF($C$1="Eko",'Energy Billed (kWh) by Bands'!W62, IF($C$1="Enugu",'Energy Billed (kWh) by Bands'!W89, IF($C$1="Ibadan",'Energy Billed (kWh) by Bands'!W116, IF($C$1="Ikeja",'Energy Billed (kWh) by Bands'!W143, IF($C$1="Jos",'Energy Billed (kWh) by Bands'!W171, IF($C$1="Kaduna",'Energy Billed (kWh) by Bands'!W198, IF($C$1="Kano",'Energy Billed (kWh) by Bands'!W225, IF($C$1="Port Harcourt",'Energy Billed (kWh) by Bands'!W252, IF($C$1="Yola",'Energy Billed (kWh) by Bands'!W279, IF($C$1="All DisCos",'Energy Billed (kWh) by Bands'!W306,0))))))))))))</f>
        <v>2519450.5497630783</v>
      </c>
      <c r="Z4" s="124">
        <f>IF($C$1="Abuja",'Energy Billed (kWh) by Bands'!X7, IF($C$1="Benin",'Energy Billed (kWh) by Bands'!X35, IF($C$1="Eko",'Energy Billed (kWh) by Bands'!X62, IF($C$1="Enugu",'Energy Billed (kWh) by Bands'!X89, IF($C$1="Ibadan",'Energy Billed (kWh) by Bands'!X116, IF($C$1="Ikeja",'Energy Billed (kWh) by Bands'!X143, IF($C$1="Jos",'Energy Billed (kWh) by Bands'!X171, IF($C$1="Kaduna",'Energy Billed (kWh) by Bands'!X198, IF($C$1="Kano",'Energy Billed (kWh) by Bands'!X225, IF($C$1="Port Harcourt",'Energy Billed (kWh) by Bands'!X252, IF($C$1="Yola",'Energy Billed (kWh) by Bands'!X279, IF($C$1="All DisCos",'Energy Billed (kWh) by Bands'!X306,0))))))))))))</f>
        <v>2849492.729356674</v>
      </c>
      <c r="AA4" s="124">
        <f>IF($C$1="Abuja",'Energy Billed (kWh) by Bands'!Y7, IF($C$1="Benin",'Energy Billed (kWh) by Bands'!Y35, IF($C$1="Eko",'Energy Billed (kWh) by Bands'!Y62, IF($C$1="Enugu",'Energy Billed (kWh) by Bands'!Y89, IF($C$1="Ibadan",'Energy Billed (kWh) by Bands'!Y116, IF($C$1="Ikeja",'Energy Billed (kWh) by Bands'!Y143, IF($C$1="Jos",'Energy Billed (kWh) by Bands'!Y171, IF($C$1="Kaduna",'Energy Billed (kWh) by Bands'!Y198, IF($C$1="Kano",'Energy Billed (kWh) by Bands'!Y225, IF($C$1="Port Harcourt",'Energy Billed (kWh) by Bands'!Y252, IF($C$1="Yola",'Energy Billed (kWh) by Bands'!Y279, IF($C$1="All DisCos",'Energy Billed (kWh) by Bands'!Y306,0))))))))))))</f>
        <v>1961144.4632643906</v>
      </c>
      <c r="AB4" s="150">
        <f>IF($C$1="Abuja",'Energy Billed (kWh) by Bands'!Z7, IF($C$1="Benin",'Energy Billed (kWh) by Bands'!Z35, IF($C$1="Eko",'Energy Billed (kWh) by Bands'!Z62, IF($C$1="Enugu",'Energy Billed (kWh) by Bands'!Z89, IF($C$1="Ibadan",'Energy Billed (kWh) by Bands'!Z116, IF($C$1="Ikeja",'Energy Billed (kWh) by Bands'!Z143, IF($C$1="Jos",'Energy Billed (kWh) by Bands'!Z171, IF($C$1="Kaduna",'Energy Billed (kWh) by Bands'!Z198, IF($C$1="Kano",'Energy Billed (kWh) by Bands'!Z225, IF($C$1="Port Harcourt",'Energy Billed (kWh) by Bands'!Z252, IF($C$1="Yola",'Energy Billed (kWh) by Bands'!Z279, IF($C$1="All DisCos",'Energy Billed (kWh) by Bands'!Z306,0))))))))))))</f>
        <v>0</v>
      </c>
      <c r="AC4" s="150">
        <f>IF($C$1="Abuja",'Energy Billed (kWh) by Bands'!AA7, IF($C$1="Benin",'Energy Billed (kWh) by Bands'!AA35, IF($C$1="Eko",'Energy Billed (kWh) by Bands'!AA62, IF($C$1="Enugu",'Energy Billed (kWh) by Bands'!AA89, IF($C$1="Ibadan",'Energy Billed (kWh) by Bands'!AA116, IF($C$1="Ikeja",'Energy Billed (kWh) by Bands'!AA143, IF($C$1="Jos",'Energy Billed (kWh) by Bands'!AA171, IF($C$1="Kaduna",'Energy Billed (kWh) by Bands'!AA198, IF($C$1="Kano",'Energy Billed (kWh) by Bands'!AA225, IF($C$1="Port Harcourt",'Energy Billed (kWh) by Bands'!AA252, IF($C$1="Yola",'Energy Billed (kWh) by Bands'!AA279, IF($C$1="All DisCos",'Energy Billed (kWh) by Bands'!AA306,0))))))))))))</f>
        <v>0</v>
      </c>
      <c r="AD4" s="150">
        <f>IF($C$1="Abuja",'Energy Billed (kWh) by Bands'!AB7, IF($C$1="Benin",'Energy Billed (kWh) by Bands'!AB35, IF($C$1="Eko",'Energy Billed (kWh) by Bands'!AB62, IF($C$1="Enugu",'Energy Billed (kWh) by Bands'!AB89, IF($C$1="Ibadan",'Energy Billed (kWh) by Bands'!AB116, IF($C$1="Ikeja",'Energy Billed (kWh) by Bands'!AB143, IF($C$1="Jos",'Energy Billed (kWh) by Bands'!AB171, IF($C$1="Kaduna",'Energy Billed (kWh) by Bands'!AB198, IF($C$1="Kano",'Energy Billed (kWh) by Bands'!AB225, IF($C$1="Port Harcourt",'Energy Billed (kWh) by Bands'!AB252, IF($C$1="Yola",'Energy Billed (kWh) by Bands'!AB279, IF($C$1="All DisCos",'Energy Billed (kWh) by Bands'!AB306,0))))))))))))</f>
        <v>0</v>
      </c>
      <c r="AE4" s="142">
        <f>IF(AE$3=2020,SUM(E4:F4),IF(AE$3=2021,SUM(G4:R4), IF(AE$3=2022,SUM(S4:AD4))))</f>
        <v>23206368.561772503</v>
      </c>
    </row>
    <row r="5" spans="1:31" ht="11.45" customHeight="1" x14ac:dyDescent="0.25">
      <c r="A5" s="11" t="s">
        <v>1</v>
      </c>
      <c r="B5" s="10" t="s">
        <v>43</v>
      </c>
      <c r="C5" s="53" t="s">
        <v>75</v>
      </c>
      <c r="D5" s="52"/>
      <c r="E5" s="126">
        <f>IF($C$1="Abuja",'Energy Billed (kWh) by Bands'!C12, IF($C$1="Benin",'Energy Billed (kWh) by Bands'!C39, IF($C$1="Eko",'Energy Billed (kWh) by Bands'!C66, IF($C$1="Enugu",'Energy Billed (kWh) by Bands'!C93, IF($C$1="Ibadan",'Energy Billed (kWh) by Bands'!C120, IF($C$1="Ikeja",'Energy Billed (kWh) by Bands'!C148, IF($C$1="Jos",'Energy Billed (kWh) by Bands'!C175, IF($C$1="Kaduna",'Energy Billed (kWh) by Bands'!C202, IF($C$1="Kano",'Energy Billed (kWh) by Bands'!C229, IF($C$1="Port Harcourt",'Energy Billed (kWh) by Bands'!C256, IF($C$1="Yola",'Energy Billed (kWh) by Bands'!C283, IF($C$1="All DisCos",'Energy Billed (kWh) by Bands'!C311,0))))))))))))</f>
        <v>562955086.8021487</v>
      </c>
      <c r="F5" s="126">
        <f>IF($C$1="Abuja",'Energy Billed (kWh) by Bands'!D12, IF($C$1="Benin",'Energy Billed (kWh) by Bands'!D39, IF($C$1="Eko",'Energy Billed (kWh) by Bands'!D66, IF($C$1="Enugu",'Energy Billed (kWh) by Bands'!D93, IF($C$1="Ibadan",'Energy Billed (kWh) by Bands'!D120, IF($C$1="Ikeja",'Energy Billed (kWh) by Bands'!D148, IF($C$1="Jos",'Energy Billed (kWh) by Bands'!D175, IF($C$1="Kaduna",'Energy Billed (kWh) by Bands'!D202, IF($C$1="Kano",'Energy Billed (kWh) by Bands'!D229, IF($C$1="Port Harcourt",'Energy Billed (kWh) by Bands'!D256, IF($C$1="Yola",'Energy Billed (kWh) by Bands'!D283, IF($C$1="All DisCos",'Energy Billed (kWh) by Bands'!D311,0))))))))))))</f>
        <v>583169943.7150985</v>
      </c>
      <c r="G5" s="126">
        <f>IF($C$1="Abuja",'Energy Billed (kWh) by Bands'!E12, IF($C$1="Benin",'Energy Billed (kWh) by Bands'!E39, IF($C$1="Eko",'Energy Billed (kWh) by Bands'!E66, IF($C$1="Enugu",'Energy Billed (kWh) by Bands'!E93, IF($C$1="Ibadan",'Energy Billed (kWh) by Bands'!E120, IF($C$1="Ikeja",'Energy Billed (kWh) by Bands'!E148, IF($C$1="Jos",'Energy Billed (kWh) by Bands'!E175, IF($C$1="Kaduna",'Energy Billed (kWh) by Bands'!E202, IF($C$1="Kano",'Energy Billed (kWh) by Bands'!E229, IF($C$1="Port Harcourt",'Energy Billed (kWh) by Bands'!E256, IF($C$1="Yola",'Energy Billed (kWh) by Bands'!E283, IF($C$1="All DisCos",'Energy Billed (kWh) by Bands'!E311,0))))))))))))</f>
        <v>579179036.30508971</v>
      </c>
      <c r="H5" s="126">
        <f>IF($C$1="Abuja",'Energy Billed (kWh) by Bands'!F12, IF($C$1="Benin",'Energy Billed (kWh) by Bands'!F39, IF($C$1="Eko",'Energy Billed (kWh) by Bands'!F66, IF($C$1="Enugu",'Energy Billed (kWh) by Bands'!F93, IF($C$1="Ibadan",'Energy Billed (kWh) by Bands'!F120, IF($C$1="Ikeja",'Energy Billed (kWh) by Bands'!F148, IF($C$1="Jos",'Energy Billed (kWh) by Bands'!F175, IF($C$1="Kaduna",'Energy Billed (kWh) by Bands'!F202, IF($C$1="Kano",'Energy Billed (kWh) by Bands'!F229, IF($C$1="Port Harcourt",'Energy Billed (kWh) by Bands'!F256, IF($C$1="Yola",'Energy Billed (kWh) by Bands'!F283, IF($C$1="All DisCos",'Energy Billed (kWh) by Bands'!F311,0))))))))))))</f>
        <v>570447707.98333955</v>
      </c>
      <c r="I5" s="126">
        <f>IF($C$1="Abuja",'Energy Billed (kWh) by Bands'!G12, IF($C$1="Benin",'Energy Billed (kWh) by Bands'!G39, IF($C$1="Eko",'Energy Billed (kWh) by Bands'!G66, IF($C$1="Enugu",'Energy Billed (kWh) by Bands'!G93, IF($C$1="Ibadan",'Energy Billed (kWh) by Bands'!G120, IF($C$1="Ikeja",'Energy Billed (kWh) by Bands'!G148, IF($C$1="Jos",'Energy Billed (kWh) by Bands'!G175, IF($C$1="Kaduna",'Energy Billed (kWh) by Bands'!G202, IF($C$1="Kano",'Energy Billed (kWh) by Bands'!G229, IF($C$1="Port Harcourt",'Energy Billed (kWh) by Bands'!G256, IF($C$1="Yola",'Energy Billed (kWh) by Bands'!G283, IF($C$1="All DisCos",'Energy Billed (kWh) by Bands'!G311,0))))))))))))</f>
        <v>565164784.14024746</v>
      </c>
      <c r="J5" s="126">
        <f>IF($C$1="Abuja",'Energy Billed (kWh) by Bands'!H12, IF($C$1="Benin",'Energy Billed (kWh) by Bands'!H39, IF($C$1="Eko",'Energy Billed (kWh) by Bands'!H66, IF($C$1="Enugu",'Energy Billed (kWh) by Bands'!H93, IF($C$1="Ibadan",'Energy Billed (kWh) by Bands'!H120, IF($C$1="Ikeja",'Energy Billed (kWh) by Bands'!H148, IF($C$1="Jos",'Energy Billed (kWh) by Bands'!H175, IF($C$1="Kaduna",'Energy Billed (kWh) by Bands'!H202, IF($C$1="Kano",'Energy Billed (kWh) by Bands'!H229, IF($C$1="Port Harcourt",'Energy Billed (kWh) by Bands'!H256, IF($C$1="Yola",'Energy Billed (kWh) by Bands'!H283, IF($C$1="All DisCos",'Energy Billed (kWh) by Bands'!H311,0))))))))))))</f>
        <v>578064709.50561535</v>
      </c>
      <c r="K5" s="126">
        <f>IF($C$1="Abuja",'Energy Billed (kWh) by Bands'!I12, IF($C$1="Benin",'Energy Billed (kWh) by Bands'!I39, IF($C$1="Eko",'Energy Billed (kWh) by Bands'!I66, IF($C$1="Enugu",'Energy Billed (kWh) by Bands'!I93, IF($C$1="Ibadan",'Energy Billed (kWh) by Bands'!I120, IF($C$1="Ikeja",'Energy Billed (kWh) by Bands'!I148, IF($C$1="Jos",'Energy Billed (kWh) by Bands'!I175, IF($C$1="Kaduna",'Energy Billed (kWh) by Bands'!I202, IF($C$1="Kano",'Energy Billed (kWh) by Bands'!I229, IF($C$1="Port Harcourt",'Energy Billed (kWh) by Bands'!I256, IF($C$1="Yola",'Energy Billed (kWh) by Bands'!I283, IF($C$1="All DisCos",'Energy Billed (kWh) by Bands'!I311,0))))))))))))</f>
        <v>547673009.35251367</v>
      </c>
      <c r="L5" s="126">
        <f>IF($C$1="Abuja",'Energy Billed (kWh) by Bands'!J12, IF($C$1="Benin",'Energy Billed (kWh) by Bands'!J39, IF($C$1="Eko",'Energy Billed (kWh) by Bands'!J66, IF($C$1="Enugu",'Energy Billed (kWh) by Bands'!J93, IF($C$1="Ibadan",'Energy Billed (kWh) by Bands'!J120, IF($C$1="Ikeja",'Energy Billed (kWh) by Bands'!J148, IF($C$1="Jos",'Energy Billed (kWh) by Bands'!J175, IF($C$1="Kaduna",'Energy Billed (kWh) by Bands'!J202, IF($C$1="Kano",'Energy Billed (kWh) by Bands'!J229, IF($C$1="Port Harcourt",'Energy Billed (kWh) by Bands'!J256, IF($C$1="Yola",'Energy Billed (kWh) by Bands'!J283, IF($C$1="All DisCos",'Energy Billed (kWh) by Bands'!J311,0))))))))))))</f>
        <v>524089438.11669582</v>
      </c>
      <c r="M5" s="126">
        <f>IF($C$1="Abuja",'Energy Billed (kWh) by Bands'!K12, IF($C$1="Benin",'Energy Billed (kWh) by Bands'!K39, IF($C$1="Eko",'Energy Billed (kWh) by Bands'!K66, IF($C$1="Enugu",'Energy Billed (kWh) by Bands'!K93, IF($C$1="Ibadan",'Energy Billed (kWh) by Bands'!K120, IF($C$1="Ikeja",'Energy Billed (kWh) by Bands'!K148, IF($C$1="Jos",'Energy Billed (kWh) by Bands'!K175, IF($C$1="Kaduna",'Energy Billed (kWh) by Bands'!K202, IF($C$1="Kano",'Energy Billed (kWh) by Bands'!K229, IF($C$1="Port Harcourt",'Energy Billed (kWh) by Bands'!K256, IF($C$1="Yola",'Energy Billed (kWh) by Bands'!K283, IF($C$1="All DisCos",'Energy Billed (kWh) by Bands'!K311,0))))))))))))</f>
        <v>540900389.72472048</v>
      </c>
      <c r="N5" s="126">
        <f>IF($C$1="Abuja",'Energy Billed (kWh) by Bands'!L12, IF($C$1="Benin",'Energy Billed (kWh) by Bands'!L39, IF($C$1="Eko",'Energy Billed (kWh) by Bands'!L66, IF($C$1="Enugu",'Energy Billed (kWh) by Bands'!L93, IF($C$1="Ibadan",'Energy Billed (kWh) by Bands'!L120, IF($C$1="Ikeja",'Energy Billed (kWh) by Bands'!L148, IF($C$1="Jos",'Energy Billed (kWh) by Bands'!L175, IF($C$1="Kaduna",'Energy Billed (kWh) by Bands'!L202, IF($C$1="Kano",'Energy Billed (kWh) by Bands'!L229, IF($C$1="Port Harcourt",'Energy Billed (kWh) by Bands'!L256, IF($C$1="Yola",'Energy Billed (kWh) by Bands'!L283, IF($C$1="All DisCos",'Energy Billed (kWh) by Bands'!L311,0))))))))))))</f>
        <v>562815282.7214576</v>
      </c>
      <c r="O5" s="126">
        <f>IF($C$1="Abuja",'Energy Billed (kWh) by Bands'!M12, IF($C$1="Benin",'Energy Billed (kWh) by Bands'!M39, IF($C$1="Eko",'Energy Billed (kWh) by Bands'!M66, IF($C$1="Enugu",'Energy Billed (kWh) by Bands'!M93, IF($C$1="Ibadan",'Energy Billed (kWh) by Bands'!M120, IF($C$1="Ikeja",'Energy Billed (kWh) by Bands'!M148, IF($C$1="Jos",'Energy Billed (kWh) by Bands'!M175, IF($C$1="Kaduna",'Energy Billed (kWh) by Bands'!M202, IF($C$1="Kano",'Energy Billed (kWh) by Bands'!M229, IF($C$1="Port Harcourt",'Energy Billed (kWh) by Bands'!M256, IF($C$1="Yola",'Energy Billed (kWh) by Bands'!M283, IF($C$1="All DisCos",'Energy Billed (kWh) by Bands'!M311,0))))))))))))</f>
        <v>562691018.36596835</v>
      </c>
      <c r="P5" s="126">
        <f>IF($C$1="Abuja",'Energy Billed (kWh) by Bands'!N12, IF($C$1="Benin",'Energy Billed (kWh) by Bands'!N39, IF($C$1="Eko",'Energy Billed (kWh) by Bands'!N66, IF($C$1="Enugu",'Energy Billed (kWh) by Bands'!N93, IF($C$1="Ibadan",'Energy Billed (kWh) by Bands'!N120, IF($C$1="Ikeja",'Energy Billed (kWh) by Bands'!N148, IF($C$1="Jos",'Energy Billed (kWh) by Bands'!N175, IF($C$1="Kaduna",'Energy Billed (kWh) by Bands'!N202, IF($C$1="Kano",'Energy Billed (kWh) by Bands'!N229, IF($C$1="Port Harcourt",'Energy Billed (kWh) by Bands'!N256, IF($C$1="Yola",'Energy Billed (kWh) by Bands'!N283, IF($C$1="All DisCos",'Energy Billed (kWh) by Bands'!N311,0))))))))))))</f>
        <v>549690772.17932057</v>
      </c>
      <c r="Q5" s="126">
        <f>IF($C$1="Abuja",'Energy Billed (kWh) by Bands'!O12, IF($C$1="Benin",'Energy Billed (kWh) by Bands'!O39, IF($C$1="Eko",'Energy Billed (kWh) by Bands'!O66, IF($C$1="Enugu",'Energy Billed (kWh) by Bands'!O93, IF($C$1="Ibadan",'Energy Billed (kWh) by Bands'!O120, IF($C$1="Ikeja",'Energy Billed (kWh) by Bands'!O148, IF($C$1="Jos",'Energy Billed (kWh) by Bands'!O175, IF($C$1="Kaduna",'Energy Billed (kWh) by Bands'!O202, IF($C$1="Kano",'Energy Billed (kWh) by Bands'!O229, IF($C$1="Port Harcourt",'Energy Billed (kWh) by Bands'!O256, IF($C$1="Yola",'Energy Billed (kWh) by Bands'!O283, IF($C$1="All DisCos",'Energy Billed (kWh) by Bands'!O311,0))))))))))))</f>
        <v>573702260.17997968</v>
      </c>
      <c r="R5" s="126">
        <f>IF($C$1="Abuja",'Energy Billed (kWh) by Bands'!P12, IF($C$1="Benin",'Energy Billed (kWh) by Bands'!P39, IF($C$1="Eko",'Energy Billed (kWh) by Bands'!P66, IF($C$1="Enugu",'Energy Billed (kWh) by Bands'!P93, IF($C$1="Ibadan",'Energy Billed (kWh) by Bands'!P120, IF($C$1="Ikeja",'Energy Billed (kWh) by Bands'!P148, IF($C$1="Jos",'Energy Billed (kWh) by Bands'!P175, IF($C$1="Kaduna",'Energy Billed (kWh) by Bands'!P202, IF($C$1="Kano",'Energy Billed (kWh) by Bands'!P229, IF($C$1="Port Harcourt",'Energy Billed (kWh) by Bands'!P256, IF($C$1="Yola",'Energy Billed (kWh) by Bands'!P283, IF($C$1="All DisCos",'Energy Billed (kWh) by Bands'!P311,0))))))))))))</f>
        <v>582720171.39505279</v>
      </c>
      <c r="S5" s="126">
        <f>IF($C$1="Abuja",'Energy Billed (kWh) by Bands'!Q12, IF($C$1="Benin",'Energy Billed (kWh) by Bands'!Q39, IF($C$1="Eko",'Energy Billed (kWh) by Bands'!Q66, IF($C$1="Enugu",'Energy Billed (kWh) by Bands'!Q93, IF($C$1="Ibadan",'Energy Billed (kWh) by Bands'!Q120, IF($C$1="Ikeja",'Energy Billed (kWh) by Bands'!Q148, IF($C$1="Jos",'Energy Billed (kWh) by Bands'!Q175, IF($C$1="Kaduna",'Energy Billed (kWh) by Bands'!Q202, IF($C$1="Kano",'Energy Billed (kWh) by Bands'!Q229, IF($C$1="Port Harcourt",'Energy Billed (kWh) by Bands'!Q256, IF($C$1="Yola",'Energy Billed (kWh) by Bands'!Q283, IF($C$1="All DisCos",'Energy Billed (kWh) by Bands'!Q311,0))))))))))))</f>
        <v>597164820.50761807</v>
      </c>
      <c r="T5" s="126">
        <f>IF($C$1="Abuja",'Energy Billed (kWh) by Bands'!R12, IF($C$1="Benin",'Energy Billed (kWh) by Bands'!R39, IF($C$1="Eko",'Energy Billed (kWh) by Bands'!R66, IF($C$1="Enugu",'Energy Billed (kWh) by Bands'!R93, IF($C$1="Ibadan",'Energy Billed (kWh) by Bands'!R120, IF($C$1="Ikeja",'Energy Billed (kWh) by Bands'!R148, IF($C$1="Jos",'Energy Billed (kWh) by Bands'!R175, IF($C$1="Kaduna",'Energy Billed (kWh) by Bands'!R202, IF($C$1="Kano",'Energy Billed (kWh) by Bands'!R229, IF($C$1="Port Harcourt",'Energy Billed (kWh) by Bands'!R256, IF($C$1="Yola",'Energy Billed (kWh) by Bands'!R283, IF($C$1="All DisCos",'Energy Billed (kWh) by Bands'!R311,0))))))))))))</f>
        <v>631124072.24103081</v>
      </c>
      <c r="U5" s="126">
        <f>IF($C$1="Abuja",'Energy Billed (kWh) by Bands'!S12, IF($C$1="Benin",'Energy Billed (kWh) by Bands'!S39, IF($C$1="Eko",'Energy Billed (kWh) by Bands'!S66, IF($C$1="Enugu",'Energy Billed (kWh) by Bands'!S93, IF($C$1="Ibadan",'Energy Billed (kWh) by Bands'!S120, IF($C$1="Ikeja",'Energy Billed (kWh) by Bands'!S148, IF($C$1="Jos",'Energy Billed (kWh) by Bands'!S175, IF($C$1="Kaduna",'Energy Billed (kWh) by Bands'!S202, IF($C$1="Kano",'Energy Billed (kWh) by Bands'!S229, IF($C$1="Port Harcourt",'Energy Billed (kWh) by Bands'!S256, IF($C$1="Yola",'Energy Billed (kWh) by Bands'!S283, IF($C$1="All DisCos",'Energy Billed (kWh) by Bands'!S311,0))))))))))))</f>
        <v>606874868.73734963</v>
      </c>
      <c r="V5" s="126">
        <f>IF($C$1="Abuja",'Energy Billed (kWh) by Bands'!T12, IF($C$1="Benin",'Energy Billed (kWh) by Bands'!T39, IF($C$1="Eko",'Energy Billed (kWh) by Bands'!T66, IF($C$1="Enugu",'Energy Billed (kWh) by Bands'!T93, IF($C$1="Ibadan",'Energy Billed (kWh) by Bands'!T120, IF($C$1="Ikeja",'Energy Billed (kWh) by Bands'!T148, IF($C$1="Jos",'Energy Billed (kWh) by Bands'!T175, IF($C$1="Kaduna",'Energy Billed (kWh) by Bands'!T202, IF($C$1="Kano",'Energy Billed (kWh) by Bands'!T229, IF($C$1="Port Harcourt",'Energy Billed (kWh) by Bands'!T256, IF($C$1="Yola",'Energy Billed (kWh) by Bands'!T283, IF($C$1="All DisCos",'Energy Billed (kWh) by Bands'!T311,0))))))))))))</f>
        <v>599150781.13834095</v>
      </c>
      <c r="W5" s="126">
        <f>IF($C$1="Abuja",'Energy Billed (kWh) by Bands'!U12, IF($C$1="Benin",'Energy Billed (kWh) by Bands'!U39, IF($C$1="Eko",'Energy Billed (kWh) by Bands'!U66, IF($C$1="Enugu",'Energy Billed (kWh) by Bands'!U93, IF($C$1="Ibadan",'Energy Billed (kWh) by Bands'!U120, IF($C$1="Ikeja",'Energy Billed (kWh) by Bands'!U148, IF($C$1="Jos",'Energy Billed (kWh) by Bands'!U175, IF($C$1="Kaduna",'Energy Billed (kWh) by Bands'!U202, IF($C$1="Kano",'Energy Billed (kWh) by Bands'!U229, IF($C$1="Port Harcourt",'Energy Billed (kWh) by Bands'!U256, IF($C$1="Yola",'Energy Billed (kWh) by Bands'!U283, IF($C$1="All DisCos",'Energy Billed (kWh) by Bands'!U311,0))))))))))))</f>
        <v>597277742.19933534</v>
      </c>
      <c r="X5" s="126">
        <f>IF($C$1="Abuja",'Energy Billed (kWh) by Bands'!V12, IF($C$1="Benin",'Energy Billed (kWh) by Bands'!V39, IF($C$1="Eko",'Energy Billed (kWh) by Bands'!V66, IF($C$1="Enugu",'Energy Billed (kWh) by Bands'!V93, IF($C$1="Ibadan",'Energy Billed (kWh) by Bands'!V120, IF($C$1="Ikeja",'Energy Billed (kWh) by Bands'!V148, IF($C$1="Jos",'Energy Billed (kWh) by Bands'!V175, IF($C$1="Kaduna",'Energy Billed (kWh) by Bands'!V202, IF($C$1="Kano",'Energy Billed (kWh) by Bands'!V229, IF($C$1="Port Harcourt",'Energy Billed (kWh) by Bands'!V256, IF($C$1="Yola",'Energy Billed (kWh) by Bands'!V283, IF($C$1="All DisCos",'Energy Billed (kWh) by Bands'!V311,0))))))))))))</f>
        <v>542109063.17615581</v>
      </c>
      <c r="Y5" s="126">
        <f>IF($C$1="Abuja",'Energy Billed (kWh) by Bands'!W12, IF($C$1="Benin",'Energy Billed (kWh) by Bands'!W39, IF($C$1="Eko",'Energy Billed (kWh) by Bands'!W66, IF($C$1="Enugu",'Energy Billed (kWh) by Bands'!W93, IF($C$1="Ibadan",'Energy Billed (kWh) by Bands'!W120, IF($C$1="Ikeja",'Energy Billed (kWh) by Bands'!W148, IF($C$1="Jos",'Energy Billed (kWh) by Bands'!W175, IF($C$1="Kaduna",'Energy Billed (kWh) by Bands'!W202, IF($C$1="Kano",'Energy Billed (kWh) by Bands'!W229, IF($C$1="Port Harcourt",'Energy Billed (kWh) by Bands'!W256, IF($C$1="Yola",'Energy Billed (kWh) by Bands'!W283, IF($C$1="All DisCos",'Energy Billed (kWh) by Bands'!W311,0))))))))))))</f>
        <v>573700406.84359157</v>
      </c>
      <c r="Z5" s="126">
        <f>IF($C$1="Abuja",'Energy Billed (kWh) by Bands'!X12, IF($C$1="Benin",'Energy Billed (kWh) by Bands'!X39, IF($C$1="Eko",'Energy Billed (kWh) by Bands'!X66, IF($C$1="Enugu",'Energy Billed (kWh) by Bands'!X93, IF($C$1="Ibadan",'Energy Billed (kWh) by Bands'!X120, IF($C$1="Ikeja",'Energy Billed (kWh) by Bands'!X148, IF($C$1="Jos",'Energy Billed (kWh) by Bands'!X175, IF($C$1="Kaduna",'Energy Billed (kWh) by Bands'!X202, IF($C$1="Kano",'Energy Billed (kWh) by Bands'!X229, IF($C$1="Port Harcourt",'Energy Billed (kWh) by Bands'!X256, IF($C$1="Yola",'Energy Billed (kWh) by Bands'!X283, IF($C$1="All DisCos",'Energy Billed (kWh) by Bands'!X311,0))))))))))))</f>
        <v>601263016.88520455</v>
      </c>
      <c r="AA5" s="126">
        <f>IF($C$1="Abuja",'Energy Billed (kWh) by Bands'!Y12, IF($C$1="Benin",'Energy Billed (kWh) by Bands'!Y39, IF($C$1="Eko",'Energy Billed (kWh) by Bands'!Y66, IF($C$1="Enugu",'Energy Billed (kWh) by Bands'!Y93, IF($C$1="Ibadan",'Energy Billed (kWh) by Bands'!Y120, IF($C$1="Ikeja",'Energy Billed (kWh) by Bands'!Y148, IF($C$1="Jos",'Energy Billed (kWh) by Bands'!Y175, IF($C$1="Kaduna",'Energy Billed (kWh) by Bands'!Y202, IF($C$1="Kano",'Energy Billed (kWh) by Bands'!Y229, IF($C$1="Port Harcourt",'Energy Billed (kWh) by Bands'!Y256, IF($C$1="Yola",'Energy Billed (kWh) by Bands'!Y283, IF($C$1="All DisCos",'Energy Billed (kWh) by Bands'!Y311,0))))))))))))</f>
        <v>636128752.10463381</v>
      </c>
      <c r="AB5" s="151">
        <f>IF($C$1="Abuja",'Energy Billed (kWh) by Bands'!Z12, IF($C$1="Benin",'Energy Billed (kWh) by Bands'!Z39, IF($C$1="Eko",'Energy Billed (kWh) by Bands'!Z66, IF($C$1="Enugu",'Energy Billed (kWh) by Bands'!Z93, IF($C$1="Ibadan",'Energy Billed (kWh) by Bands'!Z120, IF($C$1="Ikeja",'Energy Billed (kWh) by Bands'!Z148, IF($C$1="Jos",'Energy Billed (kWh) by Bands'!Z175, IF($C$1="Kaduna",'Energy Billed (kWh) by Bands'!Z202, IF($C$1="Kano",'Energy Billed (kWh) by Bands'!Z229, IF($C$1="Port Harcourt",'Energy Billed (kWh) by Bands'!Z256, IF($C$1="Yola",'Energy Billed (kWh) by Bands'!Z283, IF($C$1="All DisCos",'Energy Billed (kWh) by Bands'!Z311,0))))))))))))</f>
        <v>0</v>
      </c>
      <c r="AC5" s="151">
        <f>IF($C$1="Abuja",'Energy Billed (kWh) by Bands'!AA12, IF($C$1="Benin",'Energy Billed (kWh) by Bands'!AA39, IF($C$1="Eko",'Energy Billed (kWh) by Bands'!AA66, IF($C$1="Enugu",'Energy Billed (kWh) by Bands'!AA93, IF($C$1="Ibadan",'Energy Billed (kWh) by Bands'!AA120, IF($C$1="Ikeja",'Energy Billed (kWh) by Bands'!AA148, IF($C$1="Jos",'Energy Billed (kWh) by Bands'!AA175, IF($C$1="Kaduna",'Energy Billed (kWh) by Bands'!AA202, IF($C$1="Kano",'Energy Billed (kWh) by Bands'!AA229, IF($C$1="Port Harcourt",'Energy Billed (kWh) by Bands'!AA256, IF($C$1="Yola",'Energy Billed (kWh) by Bands'!AA283, IF($C$1="All DisCos",'Energy Billed (kWh) by Bands'!AA311,0))))))))))))</f>
        <v>0</v>
      </c>
      <c r="AD5" s="151">
        <f>IF($C$1="Abuja",'Energy Billed (kWh) by Bands'!AB12, IF($C$1="Benin",'Energy Billed (kWh) by Bands'!AB39, IF($C$1="Eko",'Energy Billed (kWh) by Bands'!AB66, IF($C$1="Enugu",'Energy Billed (kWh) by Bands'!AB93, IF($C$1="Ibadan",'Energy Billed (kWh) by Bands'!AB120, IF($C$1="Ikeja",'Energy Billed (kWh) by Bands'!AB148, IF($C$1="Jos",'Energy Billed (kWh) by Bands'!AB175, IF($C$1="Kaduna",'Energy Billed (kWh) by Bands'!AB202, IF($C$1="Kano",'Energy Billed (kWh) by Bands'!AB229, IF($C$1="Port Harcourt",'Energy Billed (kWh) by Bands'!AB256, IF($C$1="Yola",'Energy Billed (kWh) by Bands'!AB283, IF($C$1="All DisCos",'Energy Billed (kWh) by Bands'!AB311,0))))))))))))</f>
        <v>0</v>
      </c>
      <c r="AE5" s="125">
        <f t="shared" ref="AE5:AE24" si="0">IF(AE$3=2020,SUM(E5:F5),IF(AE$3=2021,SUM(G5:R5), IF(AE$3=2022,SUM(S5:AD5))))</f>
        <v>5384793523.8332615</v>
      </c>
    </row>
    <row r="6" spans="1:31" ht="11.45" customHeight="1" x14ac:dyDescent="0.25">
      <c r="A6" s="11" t="s">
        <v>39</v>
      </c>
      <c r="B6" s="10" t="s">
        <v>43</v>
      </c>
      <c r="C6" s="53" t="s">
        <v>75</v>
      </c>
      <c r="D6" s="52"/>
      <c r="E6" s="124">
        <f>IF($C$1="Abuja",'Energy Billed (kWh) by Bands'!C16, IF($C$1="Benin",'Energy Billed (kWh) by Bands'!C43, IF($C$1="Eko",'Energy Billed (kWh) by Bands'!C70, IF($C$1="Enugu",'Energy Billed (kWh) by Bands'!C97, IF($C$1="Ibadan",'Energy Billed (kWh) by Bands'!C124, IF($C$1="Ikeja",'Energy Billed (kWh) by Bands'!C152, IF($C$1="Jos",'Energy Billed (kWh) by Bands'!C179, IF($C$1="Kaduna",'Energy Billed (kWh) by Bands'!C206, IF($C$1="Kano",'Energy Billed (kWh) by Bands'!C233, IF($C$1="Port Harcourt",'Energy Billed (kWh) by Bands'!C260, IF($C$1="Yola",'Energy Billed (kWh) by Bands'!C287, IF($C$1="All DisCos",'Energy Billed (kWh) by Bands'!C315,0))))))))))))</f>
        <v>321785187.48686171</v>
      </c>
      <c r="F6" s="124">
        <f>IF($C$1="Abuja",'Energy Billed (kWh) by Bands'!D16, IF($C$1="Benin",'Energy Billed (kWh) by Bands'!D43, IF($C$1="Eko",'Energy Billed (kWh) by Bands'!D70, IF($C$1="Enugu",'Energy Billed (kWh) by Bands'!D97, IF($C$1="Ibadan",'Energy Billed (kWh) by Bands'!D124, IF($C$1="Ikeja",'Energy Billed (kWh) by Bands'!D152, IF($C$1="Jos",'Energy Billed (kWh) by Bands'!D179, IF($C$1="Kaduna",'Energy Billed (kWh) by Bands'!D206, IF($C$1="Kano",'Energy Billed (kWh) by Bands'!D233, IF($C$1="Port Harcourt",'Energy Billed (kWh) by Bands'!D260, IF($C$1="Yola",'Energy Billed (kWh) by Bands'!D287, IF($C$1="All DisCos",'Energy Billed (kWh) by Bands'!D315,0))))))))))))</f>
        <v>352863110.73587596</v>
      </c>
      <c r="G6" s="124">
        <f>IF($C$1="Abuja",'Energy Billed (kWh) by Bands'!E16, IF($C$1="Benin",'Energy Billed (kWh) by Bands'!E43, IF($C$1="Eko",'Energy Billed (kWh) by Bands'!E70, IF($C$1="Enugu",'Energy Billed (kWh) by Bands'!E97, IF($C$1="Ibadan",'Energy Billed (kWh) by Bands'!E124, IF($C$1="Ikeja",'Energy Billed (kWh) by Bands'!E152, IF($C$1="Jos",'Energy Billed (kWh) by Bands'!E179, IF($C$1="Kaduna",'Energy Billed (kWh) by Bands'!E206, IF($C$1="Kano",'Energy Billed (kWh) by Bands'!E233, IF($C$1="Port Harcourt",'Energy Billed (kWh) by Bands'!E260, IF($C$1="Yola",'Energy Billed (kWh) by Bands'!E287, IF($C$1="All DisCos",'Energy Billed (kWh) by Bands'!E315,0))))))))))))</f>
        <v>349490758.1680423</v>
      </c>
      <c r="H6" s="124">
        <f>IF($C$1="Abuja",'Energy Billed (kWh) by Bands'!F16, IF($C$1="Benin",'Energy Billed (kWh) by Bands'!F43, IF($C$1="Eko",'Energy Billed (kWh) by Bands'!F70, IF($C$1="Enugu",'Energy Billed (kWh) by Bands'!F97, IF($C$1="Ibadan",'Energy Billed (kWh) by Bands'!F124, IF($C$1="Ikeja",'Energy Billed (kWh) by Bands'!F152, IF($C$1="Jos",'Energy Billed (kWh) by Bands'!F179, IF($C$1="Kaduna",'Energy Billed (kWh) by Bands'!F206, IF($C$1="Kano",'Energy Billed (kWh) by Bands'!F233, IF($C$1="Port Harcourt",'Energy Billed (kWh) by Bands'!F260, IF($C$1="Yola",'Energy Billed (kWh) by Bands'!F287, IF($C$1="All DisCos",'Energy Billed (kWh) by Bands'!F315,0))))))))))))</f>
        <v>329650261.46658766</v>
      </c>
      <c r="I6" s="124">
        <f>IF($C$1="Abuja",'Energy Billed (kWh) by Bands'!G16, IF($C$1="Benin",'Energy Billed (kWh) by Bands'!G43, IF($C$1="Eko",'Energy Billed (kWh) by Bands'!G70, IF($C$1="Enugu",'Energy Billed (kWh) by Bands'!G97, IF($C$1="Ibadan",'Energy Billed (kWh) by Bands'!G124, IF($C$1="Ikeja",'Energy Billed (kWh) by Bands'!G152, IF($C$1="Jos",'Energy Billed (kWh) by Bands'!G179, IF($C$1="Kaduna",'Energy Billed (kWh) by Bands'!G206, IF($C$1="Kano",'Energy Billed (kWh) by Bands'!G233, IF($C$1="Port Harcourt",'Energy Billed (kWh) by Bands'!G260, IF($C$1="Yola",'Energy Billed (kWh) by Bands'!G287, IF($C$1="All DisCos",'Energy Billed (kWh) by Bands'!G315,0))))))))))))</f>
        <v>338531006.45243144</v>
      </c>
      <c r="J6" s="124">
        <f>IF($C$1="Abuja",'Energy Billed (kWh) by Bands'!H16, IF($C$1="Benin",'Energy Billed (kWh) by Bands'!H43, IF($C$1="Eko",'Energy Billed (kWh) by Bands'!H70, IF($C$1="Enugu",'Energy Billed (kWh) by Bands'!H97, IF($C$1="Ibadan",'Energy Billed (kWh) by Bands'!H124, IF($C$1="Ikeja",'Energy Billed (kWh) by Bands'!H152, IF($C$1="Jos",'Energy Billed (kWh) by Bands'!H179, IF($C$1="Kaduna",'Energy Billed (kWh) by Bands'!H206, IF($C$1="Kano",'Energy Billed (kWh) by Bands'!H233, IF($C$1="Port Harcourt",'Energy Billed (kWh) by Bands'!H260, IF($C$1="Yola",'Energy Billed (kWh) by Bands'!H287, IF($C$1="All DisCos",'Energy Billed (kWh) by Bands'!H315,0))))))))))))</f>
        <v>333014654.63176727</v>
      </c>
      <c r="K6" s="124">
        <f>IF($C$1="Abuja",'Energy Billed (kWh) by Bands'!I16, IF($C$1="Benin",'Energy Billed (kWh) by Bands'!I43, IF($C$1="Eko",'Energy Billed (kWh) by Bands'!I70, IF($C$1="Enugu",'Energy Billed (kWh) by Bands'!I97, IF($C$1="Ibadan",'Energy Billed (kWh) by Bands'!I124, IF($C$1="Ikeja",'Energy Billed (kWh) by Bands'!I152, IF($C$1="Jos",'Energy Billed (kWh) by Bands'!I179, IF($C$1="Kaduna",'Energy Billed (kWh) by Bands'!I206, IF($C$1="Kano",'Energy Billed (kWh) by Bands'!I233, IF($C$1="Port Harcourt",'Energy Billed (kWh) by Bands'!I260, IF($C$1="Yola",'Energy Billed (kWh) by Bands'!I287, IF($C$1="All DisCos",'Energy Billed (kWh) by Bands'!I315,0))))))))))))</f>
        <v>315632139.80138469</v>
      </c>
      <c r="L6" s="124">
        <f>IF($C$1="Abuja",'Energy Billed (kWh) by Bands'!J16, IF($C$1="Benin",'Energy Billed (kWh) by Bands'!J43, IF($C$1="Eko",'Energy Billed (kWh) by Bands'!J70, IF($C$1="Enugu",'Energy Billed (kWh) by Bands'!J97, IF($C$1="Ibadan",'Energy Billed (kWh) by Bands'!J124, IF($C$1="Ikeja",'Energy Billed (kWh) by Bands'!J152, IF($C$1="Jos",'Energy Billed (kWh) by Bands'!J179, IF($C$1="Kaduna",'Energy Billed (kWh) by Bands'!J206, IF($C$1="Kano",'Energy Billed (kWh) by Bands'!J233, IF($C$1="Port Harcourt",'Energy Billed (kWh) by Bands'!J260, IF($C$1="Yola",'Energy Billed (kWh) by Bands'!J287, IF($C$1="All DisCos",'Energy Billed (kWh) by Bands'!J315,0))))))))))))</f>
        <v>290448675.43061423</v>
      </c>
      <c r="M6" s="124">
        <f>IF($C$1="Abuja",'Energy Billed (kWh) by Bands'!K16, IF($C$1="Benin",'Energy Billed (kWh) by Bands'!K43, IF($C$1="Eko",'Energy Billed (kWh) by Bands'!K70, IF($C$1="Enugu",'Energy Billed (kWh) by Bands'!K97, IF($C$1="Ibadan",'Energy Billed (kWh) by Bands'!K124, IF($C$1="Ikeja",'Energy Billed (kWh) by Bands'!K152, IF($C$1="Jos",'Energy Billed (kWh) by Bands'!K179, IF($C$1="Kaduna",'Energy Billed (kWh) by Bands'!K206, IF($C$1="Kano",'Energy Billed (kWh) by Bands'!K233, IF($C$1="Port Harcourt",'Energy Billed (kWh) by Bands'!K260, IF($C$1="Yola",'Energy Billed (kWh) by Bands'!K287, IF($C$1="All DisCos",'Energy Billed (kWh) by Bands'!K315,0))))))))))))</f>
        <v>300423467.67685783</v>
      </c>
      <c r="N6" s="124">
        <f>IF($C$1="Abuja",'Energy Billed (kWh) by Bands'!L16, IF($C$1="Benin",'Energy Billed (kWh) by Bands'!L43, IF($C$1="Eko",'Energy Billed (kWh) by Bands'!L70, IF($C$1="Enugu",'Energy Billed (kWh) by Bands'!L97, IF($C$1="Ibadan",'Energy Billed (kWh) by Bands'!L124, IF($C$1="Ikeja",'Energy Billed (kWh) by Bands'!L152, IF($C$1="Jos",'Energy Billed (kWh) by Bands'!L179, IF($C$1="Kaduna",'Energy Billed (kWh) by Bands'!L206, IF($C$1="Kano",'Energy Billed (kWh) by Bands'!L233, IF($C$1="Port Harcourt",'Energy Billed (kWh) by Bands'!L260, IF($C$1="Yola",'Energy Billed (kWh) by Bands'!L287, IF($C$1="All DisCos",'Energy Billed (kWh) by Bands'!L315,0))))))))))))</f>
        <v>315083997.1196472</v>
      </c>
      <c r="O6" s="124">
        <f>IF($C$1="Abuja",'Energy Billed (kWh) by Bands'!M16, IF($C$1="Benin",'Energy Billed (kWh) by Bands'!M43, IF($C$1="Eko",'Energy Billed (kWh) by Bands'!M70, IF($C$1="Enugu",'Energy Billed (kWh) by Bands'!M97, IF($C$1="Ibadan",'Energy Billed (kWh) by Bands'!M124, IF($C$1="Ikeja",'Energy Billed (kWh) by Bands'!M152, IF($C$1="Jos",'Energy Billed (kWh) by Bands'!M179, IF($C$1="Kaduna",'Energy Billed (kWh) by Bands'!M206, IF($C$1="Kano",'Energy Billed (kWh) by Bands'!M233, IF($C$1="Port Harcourt",'Energy Billed (kWh) by Bands'!M260, IF($C$1="Yola",'Energy Billed (kWh) by Bands'!M287, IF($C$1="All DisCos",'Energy Billed (kWh) by Bands'!M315,0))))))))))))</f>
        <v>316230216.27865589</v>
      </c>
      <c r="P6" s="124">
        <f>IF($C$1="Abuja",'Energy Billed (kWh) by Bands'!N16, IF($C$1="Benin",'Energy Billed (kWh) by Bands'!N43, IF($C$1="Eko",'Energy Billed (kWh) by Bands'!N70, IF($C$1="Enugu",'Energy Billed (kWh) by Bands'!N97, IF($C$1="Ibadan",'Energy Billed (kWh) by Bands'!N124, IF($C$1="Ikeja",'Energy Billed (kWh) by Bands'!N152, IF($C$1="Jos",'Energy Billed (kWh) by Bands'!N179, IF($C$1="Kaduna",'Energy Billed (kWh) by Bands'!N206, IF($C$1="Kano",'Energy Billed (kWh) by Bands'!N233, IF($C$1="Port Harcourt",'Energy Billed (kWh) by Bands'!N260, IF($C$1="Yola",'Energy Billed (kWh) by Bands'!N287, IF($C$1="All DisCos",'Energy Billed (kWh) by Bands'!N315,0))))))))))))</f>
        <v>350655272.09582663</v>
      </c>
      <c r="Q6" s="124">
        <f>IF($C$1="Abuja",'Energy Billed (kWh) by Bands'!O16, IF($C$1="Benin",'Energy Billed (kWh) by Bands'!O43, IF($C$1="Eko",'Energy Billed (kWh) by Bands'!O70, IF($C$1="Enugu",'Energy Billed (kWh) by Bands'!O97, IF($C$1="Ibadan",'Energy Billed (kWh) by Bands'!O124, IF($C$1="Ikeja",'Energy Billed (kWh) by Bands'!O152, IF($C$1="Jos",'Energy Billed (kWh) by Bands'!O179, IF($C$1="Kaduna",'Energy Billed (kWh) by Bands'!O206, IF($C$1="Kano",'Energy Billed (kWh) by Bands'!O233, IF($C$1="Port Harcourt",'Energy Billed (kWh) by Bands'!O260, IF($C$1="Yola",'Energy Billed (kWh) by Bands'!O287, IF($C$1="All DisCos",'Energy Billed (kWh) by Bands'!O315,0))))))))))))</f>
        <v>355394870.01342338</v>
      </c>
      <c r="R6" s="124">
        <f>IF($C$1="Abuja",'Energy Billed (kWh) by Bands'!P16, IF($C$1="Benin",'Energy Billed (kWh) by Bands'!P43, IF($C$1="Eko",'Energy Billed (kWh) by Bands'!P70, IF($C$1="Enugu",'Energy Billed (kWh) by Bands'!P97, IF($C$1="Ibadan",'Energy Billed (kWh) by Bands'!P124, IF($C$1="Ikeja",'Energy Billed (kWh) by Bands'!P152, IF($C$1="Jos",'Energy Billed (kWh) by Bands'!P179, IF($C$1="Kaduna",'Energy Billed (kWh) by Bands'!P206, IF($C$1="Kano",'Energy Billed (kWh) by Bands'!P233, IF($C$1="Port Harcourt",'Energy Billed (kWh) by Bands'!P260, IF($C$1="Yola",'Energy Billed (kWh) by Bands'!P287, IF($C$1="All DisCos",'Energy Billed (kWh) by Bands'!P315,0))))))))))))</f>
        <v>367404274.86985481</v>
      </c>
      <c r="S6" s="124">
        <f>IF($C$1="Abuja",'Energy Billed (kWh) by Bands'!Q16, IF($C$1="Benin",'Energy Billed (kWh) by Bands'!Q43, IF($C$1="Eko",'Energy Billed (kWh) by Bands'!Q70, IF($C$1="Enugu",'Energy Billed (kWh) by Bands'!Q97, IF($C$1="Ibadan",'Energy Billed (kWh) by Bands'!Q124, IF($C$1="Ikeja",'Energy Billed (kWh) by Bands'!Q152, IF($C$1="Jos",'Energy Billed (kWh) by Bands'!Q179, IF($C$1="Kaduna",'Energy Billed (kWh) by Bands'!Q206, IF($C$1="Kano",'Energy Billed (kWh) by Bands'!Q233, IF($C$1="Port Harcourt",'Energy Billed (kWh) by Bands'!Q260, IF($C$1="Yola",'Energy Billed (kWh) by Bands'!Q287, IF($C$1="All DisCos",'Energy Billed (kWh) by Bands'!Q315,0))))))))))))</f>
        <v>337419067.47904819</v>
      </c>
      <c r="T6" s="124">
        <f>IF($C$1="Abuja",'Energy Billed (kWh) by Bands'!R16, IF($C$1="Benin",'Energy Billed (kWh) by Bands'!R43, IF($C$1="Eko",'Energy Billed (kWh) by Bands'!R70, IF($C$1="Enugu",'Energy Billed (kWh) by Bands'!R97, IF($C$1="Ibadan",'Energy Billed (kWh) by Bands'!R124, IF($C$1="Ikeja",'Energy Billed (kWh) by Bands'!R152, IF($C$1="Jos",'Energy Billed (kWh) by Bands'!R179, IF($C$1="Kaduna",'Energy Billed (kWh) by Bands'!R206, IF($C$1="Kano",'Energy Billed (kWh) by Bands'!R233, IF($C$1="Port Harcourt",'Energy Billed (kWh) by Bands'!R260, IF($C$1="Yola",'Energy Billed (kWh) by Bands'!R287, IF($C$1="All DisCos",'Energy Billed (kWh) by Bands'!R315,0))))))))))))</f>
        <v>310925753.2818892</v>
      </c>
      <c r="U6" s="124">
        <f>IF($C$1="Abuja",'Energy Billed (kWh) by Bands'!S16, IF($C$1="Benin",'Energy Billed (kWh) by Bands'!S43, IF($C$1="Eko",'Energy Billed (kWh) by Bands'!S70, IF($C$1="Enugu",'Energy Billed (kWh) by Bands'!S97, IF($C$1="Ibadan",'Energy Billed (kWh) by Bands'!S124, IF($C$1="Ikeja",'Energy Billed (kWh) by Bands'!S152, IF($C$1="Jos",'Energy Billed (kWh) by Bands'!S179, IF($C$1="Kaduna",'Energy Billed (kWh) by Bands'!S206, IF($C$1="Kano",'Energy Billed (kWh) by Bands'!S233, IF($C$1="Port Harcourt",'Energy Billed (kWh) by Bands'!S260, IF($C$1="Yola",'Energy Billed (kWh) by Bands'!S287, IF($C$1="All DisCos",'Energy Billed (kWh) by Bands'!S315,0))))))))))))</f>
        <v>283787098.78978211</v>
      </c>
      <c r="V6" s="124">
        <f>IF($C$1="Abuja",'Energy Billed (kWh) by Bands'!T16, IF($C$1="Benin",'Energy Billed (kWh) by Bands'!T43, IF($C$1="Eko",'Energy Billed (kWh) by Bands'!T70, IF($C$1="Enugu",'Energy Billed (kWh) by Bands'!T97, IF($C$1="Ibadan",'Energy Billed (kWh) by Bands'!T124, IF($C$1="Ikeja",'Energy Billed (kWh) by Bands'!T152, IF($C$1="Jos",'Energy Billed (kWh) by Bands'!T179, IF($C$1="Kaduna",'Energy Billed (kWh) by Bands'!T206, IF($C$1="Kano",'Energy Billed (kWh) by Bands'!T233, IF($C$1="Port Harcourt",'Energy Billed (kWh) by Bands'!T260, IF($C$1="Yola",'Energy Billed (kWh) by Bands'!T287, IF($C$1="All DisCos",'Energy Billed (kWh) by Bands'!T315,0))))))))))))</f>
        <v>293308312.90729189</v>
      </c>
      <c r="W6" s="124">
        <f>IF($C$1="Abuja",'Energy Billed (kWh) by Bands'!U16, IF($C$1="Benin",'Energy Billed (kWh) by Bands'!U43, IF($C$1="Eko",'Energy Billed (kWh) by Bands'!U70, IF($C$1="Enugu",'Energy Billed (kWh) by Bands'!U97, IF($C$1="Ibadan",'Energy Billed (kWh) by Bands'!U124, IF($C$1="Ikeja",'Energy Billed (kWh) by Bands'!U152, IF($C$1="Jos",'Energy Billed (kWh) by Bands'!U179, IF($C$1="Kaduna",'Energy Billed (kWh) by Bands'!U206, IF($C$1="Kano",'Energy Billed (kWh) by Bands'!U233, IF($C$1="Port Harcourt",'Energy Billed (kWh) by Bands'!U260, IF($C$1="Yola",'Energy Billed (kWh) by Bands'!U287, IF($C$1="All DisCos",'Energy Billed (kWh) by Bands'!U315,0))))))))))))</f>
        <v>296111121.11980993</v>
      </c>
      <c r="X6" s="124">
        <f>IF($C$1="Abuja",'Energy Billed (kWh) by Bands'!V16, IF($C$1="Benin",'Energy Billed (kWh) by Bands'!V43, IF($C$1="Eko",'Energy Billed (kWh) by Bands'!V70, IF($C$1="Enugu",'Energy Billed (kWh) by Bands'!V97, IF($C$1="Ibadan",'Energy Billed (kWh) by Bands'!V124, IF($C$1="Ikeja",'Energy Billed (kWh) by Bands'!V152, IF($C$1="Jos",'Energy Billed (kWh) by Bands'!V179, IF($C$1="Kaduna",'Energy Billed (kWh) by Bands'!V206, IF($C$1="Kano",'Energy Billed (kWh) by Bands'!V233, IF($C$1="Port Harcourt",'Energy Billed (kWh) by Bands'!V260, IF($C$1="Yola",'Energy Billed (kWh) by Bands'!V287, IF($C$1="All DisCos",'Energy Billed (kWh) by Bands'!V315,0))))))))))))</f>
        <v>243339417.48677319</v>
      </c>
      <c r="Y6" s="124">
        <f>IF($C$1="Abuja",'Energy Billed (kWh) by Bands'!W16, IF($C$1="Benin",'Energy Billed (kWh) by Bands'!W43, IF($C$1="Eko",'Energy Billed (kWh) by Bands'!W70, IF($C$1="Enugu",'Energy Billed (kWh) by Bands'!W97, IF($C$1="Ibadan",'Energy Billed (kWh) by Bands'!W124, IF($C$1="Ikeja",'Energy Billed (kWh) by Bands'!W152, IF($C$1="Jos",'Energy Billed (kWh) by Bands'!W179, IF($C$1="Kaduna",'Energy Billed (kWh) by Bands'!W206, IF($C$1="Kano",'Energy Billed (kWh) by Bands'!W233, IF($C$1="Port Harcourt",'Energy Billed (kWh) by Bands'!W260, IF($C$1="Yola",'Energy Billed (kWh) by Bands'!W287, IF($C$1="All DisCos",'Energy Billed (kWh) by Bands'!W315,0))))))))))))</f>
        <v>279719156.1243757</v>
      </c>
      <c r="Z6" s="124">
        <f>IF($C$1="Abuja",'Energy Billed (kWh) by Bands'!X16, IF($C$1="Benin",'Energy Billed (kWh) by Bands'!X43, IF($C$1="Eko",'Energy Billed (kWh) by Bands'!X70, IF($C$1="Enugu",'Energy Billed (kWh) by Bands'!X97, IF($C$1="Ibadan",'Energy Billed (kWh) by Bands'!X124, IF($C$1="Ikeja",'Energy Billed (kWh) by Bands'!X152, IF($C$1="Jos",'Energy Billed (kWh) by Bands'!X179, IF($C$1="Kaduna",'Energy Billed (kWh) by Bands'!X206, IF($C$1="Kano",'Energy Billed (kWh) by Bands'!X233, IF($C$1="Port Harcourt",'Energy Billed (kWh) by Bands'!X260, IF($C$1="Yola",'Energy Billed (kWh) by Bands'!X287, IF($C$1="All DisCos",'Energy Billed (kWh) by Bands'!X315,0))))))))))))</f>
        <v>302197413.14438909</v>
      </c>
      <c r="AA6" s="124">
        <f>IF($C$1="Abuja",'Energy Billed (kWh) by Bands'!Y16, IF($C$1="Benin",'Energy Billed (kWh) by Bands'!Y43, IF($C$1="Eko",'Energy Billed (kWh) by Bands'!Y70, IF($C$1="Enugu",'Energy Billed (kWh) by Bands'!Y97, IF($C$1="Ibadan",'Energy Billed (kWh) by Bands'!Y124, IF($C$1="Ikeja",'Energy Billed (kWh) by Bands'!Y152, IF($C$1="Jos",'Energy Billed (kWh) by Bands'!Y179, IF($C$1="Kaduna",'Energy Billed (kWh) by Bands'!Y206, IF($C$1="Kano",'Energy Billed (kWh) by Bands'!Y233, IF($C$1="Port Harcourt",'Energy Billed (kWh) by Bands'!Y260, IF($C$1="Yola",'Energy Billed (kWh) by Bands'!Y287, IF($C$1="All DisCos",'Energy Billed (kWh) by Bands'!Y315,0))))))))))))</f>
        <v>305759853.012398</v>
      </c>
      <c r="AB6" s="150">
        <f>IF($C$1="Abuja",'Energy Billed (kWh) by Bands'!Z16, IF($C$1="Benin",'Energy Billed (kWh) by Bands'!Z43, IF($C$1="Eko",'Energy Billed (kWh) by Bands'!Z70, IF($C$1="Enugu",'Energy Billed (kWh) by Bands'!Z97, IF($C$1="Ibadan",'Energy Billed (kWh) by Bands'!Z124, IF($C$1="Ikeja",'Energy Billed (kWh) by Bands'!Z152, IF($C$1="Jos",'Energy Billed (kWh) by Bands'!Z179, IF($C$1="Kaduna",'Energy Billed (kWh) by Bands'!Z206, IF($C$1="Kano",'Energy Billed (kWh) by Bands'!Z233, IF($C$1="Port Harcourt",'Energy Billed (kWh) by Bands'!Z260, IF($C$1="Yola",'Energy Billed (kWh) by Bands'!Z287, IF($C$1="All DisCos",'Energy Billed (kWh) by Bands'!Z315,0))))))))))))</f>
        <v>0</v>
      </c>
      <c r="AC6" s="150">
        <f>IF($C$1="Abuja",'Energy Billed (kWh) by Bands'!AA16, IF($C$1="Benin",'Energy Billed (kWh) by Bands'!AA43, IF($C$1="Eko",'Energy Billed (kWh) by Bands'!AA70, IF($C$1="Enugu",'Energy Billed (kWh) by Bands'!AA97, IF($C$1="Ibadan",'Energy Billed (kWh) by Bands'!AA124, IF($C$1="Ikeja",'Energy Billed (kWh) by Bands'!AA152, IF($C$1="Jos",'Energy Billed (kWh) by Bands'!AA179, IF($C$1="Kaduna",'Energy Billed (kWh) by Bands'!AA206, IF($C$1="Kano",'Energy Billed (kWh) by Bands'!AA233, IF($C$1="Port Harcourt",'Energy Billed (kWh) by Bands'!AA260, IF($C$1="Yola",'Energy Billed (kWh) by Bands'!AA287, IF($C$1="All DisCos",'Energy Billed (kWh) by Bands'!AA315,0))))))))))))</f>
        <v>0</v>
      </c>
      <c r="AD6" s="150">
        <f>IF($C$1="Abuja",'Energy Billed (kWh) by Bands'!AB16, IF($C$1="Benin",'Energy Billed (kWh) by Bands'!AB43, IF($C$1="Eko",'Energy Billed (kWh) by Bands'!AB70, IF($C$1="Enugu",'Energy Billed (kWh) by Bands'!AB97, IF($C$1="Ibadan",'Energy Billed (kWh) by Bands'!AB124, IF($C$1="Ikeja",'Energy Billed (kWh) by Bands'!AB152, IF($C$1="Jos",'Energy Billed (kWh) by Bands'!AB179, IF($C$1="Kaduna",'Energy Billed (kWh) by Bands'!AB206, IF($C$1="Kano",'Energy Billed (kWh) by Bands'!AB233, IF($C$1="Port Harcourt",'Energy Billed (kWh) by Bands'!AB260, IF($C$1="Yola",'Energy Billed (kWh) by Bands'!AB287, IF($C$1="All DisCos",'Energy Billed (kWh) by Bands'!AB315,0))))))))))))</f>
        <v>0</v>
      </c>
      <c r="AE6" s="125">
        <f t="shared" si="0"/>
        <v>2652567193.3457575</v>
      </c>
    </row>
    <row r="7" spans="1:31" ht="11.45" customHeight="1" x14ac:dyDescent="0.25">
      <c r="A7" s="11" t="s">
        <v>40</v>
      </c>
      <c r="B7" s="10" t="s">
        <v>43</v>
      </c>
      <c r="C7" s="53" t="s">
        <v>75</v>
      </c>
      <c r="D7" s="52"/>
      <c r="E7" s="124">
        <f>IF($C$1="Abuja",'Energy Billed (kWh) by Bands'!C20, IF($C$1="Benin",'Energy Billed (kWh) by Bands'!C47, IF($C$1="Eko",'Energy Billed (kWh) by Bands'!C74, IF($C$1="Enugu",'Energy Billed (kWh) by Bands'!C101, IF($C$1="Ibadan",'Energy Billed (kWh) by Bands'!C128, IF($C$1="Ikeja",'Energy Billed (kWh) by Bands'!C156, IF($C$1="Jos",'Energy Billed (kWh) by Bands'!C183, IF($C$1="Kaduna",'Energy Billed (kWh) by Bands'!C210, IF($C$1="Kano",'Energy Billed (kWh) by Bands'!C237, IF($C$1="Port Harcourt",'Energy Billed (kWh) by Bands'!C264, IF($C$1="Yola",'Energy Billed (kWh) by Bands'!C291, IF($C$1="All DisCos",'Energy Billed (kWh) by Bands'!C319,0))))))))))))</f>
        <v>458653613.81969452</v>
      </c>
      <c r="F7" s="124">
        <f>IF($C$1="Abuja",'Energy Billed (kWh) by Bands'!D20, IF($C$1="Benin",'Energy Billed (kWh) by Bands'!D47, IF($C$1="Eko",'Energy Billed (kWh) by Bands'!D74, IF($C$1="Enugu",'Energy Billed (kWh) by Bands'!D101, IF($C$1="Ibadan",'Energy Billed (kWh) by Bands'!D128, IF($C$1="Ikeja",'Energy Billed (kWh) by Bands'!D156, IF($C$1="Jos",'Energy Billed (kWh) by Bands'!D183, IF($C$1="Kaduna",'Energy Billed (kWh) by Bands'!D210, IF($C$1="Kano",'Energy Billed (kWh) by Bands'!D237, IF($C$1="Port Harcourt",'Energy Billed (kWh) by Bands'!D264, IF($C$1="Yola",'Energy Billed (kWh) by Bands'!D291, IF($C$1="All DisCos",'Energy Billed (kWh) by Bands'!D319,0))))))))))))</f>
        <v>468751582.57353508</v>
      </c>
      <c r="G7" s="124">
        <f>IF($C$1="Abuja",'Energy Billed (kWh) by Bands'!E20, IF($C$1="Benin",'Energy Billed (kWh) by Bands'!E47, IF($C$1="Eko",'Energy Billed (kWh) by Bands'!E74, IF($C$1="Enugu",'Energy Billed (kWh) by Bands'!E101, IF($C$1="Ibadan",'Energy Billed (kWh) by Bands'!E128, IF($C$1="Ikeja",'Energy Billed (kWh) by Bands'!E156, IF($C$1="Jos",'Energy Billed (kWh) by Bands'!E183, IF($C$1="Kaduna",'Energy Billed (kWh) by Bands'!E210, IF($C$1="Kano",'Energy Billed (kWh) by Bands'!E237, IF($C$1="Port Harcourt",'Energy Billed (kWh) by Bands'!E264, IF($C$1="Yola",'Energy Billed (kWh) by Bands'!E291, IF($C$1="All DisCos",'Energy Billed (kWh) by Bands'!E319,0))))))))))))</f>
        <v>477040069.02187818</v>
      </c>
      <c r="H7" s="124">
        <f>IF($C$1="Abuja",'Energy Billed (kWh) by Bands'!F20, IF($C$1="Benin",'Energy Billed (kWh) by Bands'!F47, IF($C$1="Eko",'Energy Billed (kWh) by Bands'!F74, IF($C$1="Enugu",'Energy Billed (kWh) by Bands'!F101, IF($C$1="Ibadan",'Energy Billed (kWh) by Bands'!F128, IF($C$1="Ikeja",'Energy Billed (kWh) by Bands'!F156, IF($C$1="Jos",'Energy Billed (kWh) by Bands'!F183, IF($C$1="Kaduna",'Energy Billed (kWh) by Bands'!F210, IF($C$1="Kano",'Energy Billed (kWh) by Bands'!F237, IF($C$1="Port Harcourt",'Energy Billed (kWh) by Bands'!F264, IF($C$1="Yola",'Energy Billed (kWh) by Bands'!F291, IF($C$1="All DisCos",'Energy Billed (kWh) by Bands'!F319,0))))))))))))</f>
        <v>441956751.22674876</v>
      </c>
      <c r="I7" s="124">
        <f>IF($C$1="Abuja",'Energy Billed (kWh) by Bands'!G20, IF($C$1="Benin",'Energy Billed (kWh) by Bands'!G47, IF($C$1="Eko",'Energy Billed (kWh) by Bands'!G74, IF($C$1="Enugu",'Energy Billed (kWh) by Bands'!G101, IF($C$1="Ibadan",'Energy Billed (kWh) by Bands'!G128, IF($C$1="Ikeja",'Energy Billed (kWh) by Bands'!G156, IF($C$1="Jos",'Energy Billed (kWh) by Bands'!G183, IF($C$1="Kaduna",'Energy Billed (kWh) by Bands'!G210, IF($C$1="Kano",'Energy Billed (kWh) by Bands'!G237, IF($C$1="Port Harcourt",'Energy Billed (kWh) by Bands'!G264, IF($C$1="Yola",'Energy Billed (kWh) by Bands'!G291, IF($C$1="All DisCos",'Energy Billed (kWh) by Bands'!G319,0))))))))))))</f>
        <v>448317329.72489047</v>
      </c>
      <c r="J7" s="124">
        <f>IF($C$1="Abuja",'Energy Billed (kWh) by Bands'!H20, IF($C$1="Benin",'Energy Billed (kWh) by Bands'!H47, IF($C$1="Eko",'Energy Billed (kWh) by Bands'!H74, IF($C$1="Enugu",'Energy Billed (kWh) by Bands'!H101, IF($C$1="Ibadan",'Energy Billed (kWh) by Bands'!H128, IF($C$1="Ikeja",'Energy Billed (kWh) by Bands'!H156, IF($C$1="Jos",'Energy Billed (kWh) by Bands'!H183, IF($C$1="Kaduna",'Energy Billed (kWh) by Bands'!H210, IF($C$1="Kano",'Energy Billed (kWh) by Bands'!H237, IF($C$1="Port Harcourt",'Energy Billed (kWh) by Bands'!H264, IF($C$1="Yola",'Energy Billed (kWh) by Bands'!H291, IF($C$1="All DisCos",'Energy Billed (kWh) by Bands'!H319,0))))))))))))</f>
        <v>407329839.96973497</v>
      </c>
      <c r="K7" s="124">
        <f>IF($C$1="Abuja",'Energy Billed (kWh) by Bands'!I20, IF($C$1="Benin",'Energy Billed (kWh) by Bands'!I47, IF($C$1="Eko",'Energy Billed (kWh) by Bands'!I74, IF($C$1="Enugu",'Energy Billed (kWh) by Bands'!I101, IF($C$1="Ibadan",'Energy Billed (kWh) by Bands'!I128, IF($C$1="Ikeja",'Energy Billed (kWh) by Bands'!I156, IF($C$1="Jos",'Energy Billed (kWh) by Bands'!I183, IF($C$1="Kaduna",'Energy Billed (kWh) by Bands'!I210, IF($C$1="Kano",'Energy Billed (kWh) by Bands'!I237, IF($C$1="Port Harcourt",'Energy Billed (kWh) by Bands'!I264, IF($C$1="Yola",'Energy Billed (kWh) by Bands'!I291, IF($C$1="All DisCos",'Energy Billed (kWh) by Bands'!I319,0))))))))))))</f>
        <v>427047265.38777834</v>
      </c>
      <c r="L7" s="124">
        <f>IF($C$1="Abuja",'Energy Billed (kWh) by Bands'!J20, IF($C$1="Benin",'Energy Billed (kWh) by Bands'!J47, IF($C$1="Eko",'Energy Billed (kWh) by Bands'!J74, IF($C$1="Enugu",'Energy Billed (kWh) by Bands'!J101, IF($C$1="Ibadan",'Energy Billed (kWh) by Bands'!J128, IF($C$1="Ikeja",'Energy Billed (kWh) by Bands'!J156, IF($C$1="Jos",'Energy Billed (kWh) by Bands'!J183, IF($C$1="Kaduna",'Energy Billed (kWh) by Bands'!J210, IF($C$1="Kano",'Energy Billed (kWh) by Bands'!J237, IF($C$1="Port Harcourt",'Energy Billed (kWh) by Bands'!J264, IF($C$1="Yola",'Energy Billed (kWh) by Bands'!J291, IF($C$1="All DisCos",'Energy Billed (kWh) by Bands'!J319,0))))))))))))</f>
        <v>362024967.0054366</v>
      </c>
      <c r="M7" s="124">
        <f>IF($C$1="Abuja",'Energy Billed (kWh) by Bands'!K20, IF($C$1="Benin",'Energy Billed (kWh) by Bands'!K47, IF($C$1="Eko",'Energy Billed (kWh) by Bands'!K74, IF($C$1="Enugu",'Energy Billed (kWh) by Bands'!K101, IF($C$1="Ibadan",'Energy Billed (kWh) by Bands'!K128, IF($C$1="Ikeja",'Energy Billed (kWh) by Bands'!K156, IF($C$1="Jos",'Energy Billed (kWh) by Bands'!K183, IF($C$1="Kaduna",'Energy Billed (kWh) by Bands'!K210, IF($C$1="Kano",'Energy Billed (kWh) by Bands'!K237, IF($C$1="Port Harcourt",'Energy Billed (kWh) by Bands'!K264, IF($C$1="Yola",'Energy Billed (kWh) by Bands'!K291, IF($C$1="All DisCos",'Energy Billed (kWh) by Bands'!K319,0))))))))))))</f>
        <v>389958249.73660398</v>
      </c>
      <c r="N7" s="124">
        <f>IF($C$1="Abuja",'Energy Billed (kWh) by Bands'!L20, IF($C$1="Benin",'Energy Billed (kWh) by Bands'!L47, IF($C$1="Eko",'Energy Billed (kWh) by Bands'!L74, IF($C$1="Enugu",'Energy Billed (kWh) by Bands'!L101, IF($C$1="Ibadan",'Energy Billed (kWh) by Bands'!L128, IF($C$1="Ikeja",'Energy Billed (kWh) by Bands'!L156, IF($C$1="Jos",'Energy Billed (kWh) by Bands'!L183, IF($C$1="Kaduna",'Energy Billed (kWh) by Bands'!L210, IF($C$1="Kano",'Energy Billed (kWh) by Bands'!L237, IF($C$1="Port Harcourt",'Energy Billed (kWh) by Bands'!L264, IF($C$1="Yola",'Energy Billed (kWh) by Bands'!L291, IF($C$1="All DisCos",'Energy Billed (kWh) by Bands'!L319,0))))))))))))</f>
        <v>381211100.53409916</v>
      </c>
      <c r="O7" s="124">
        <f>IF($C$1="Abuja",'Energy Billed (kWh) by Bands'!M20, IF($C$1="Benin",'Energy Billed (kWh) by Bands'!M47, IF($C$1="Eko",'Energy Billed (kWh) by Bands'!M74, IF($C$1="Enugu",'Energy Billed (kWh) by Bands'!M101, IF($C$1="Ibadan",'Energy Billed (kWh) by Bands'!M128, IF($C$1="Ikeja",'Energy Billed (kWh) by Bands'!M156, IF($C$1="Jos",'Energy Billed (kWh) by Bands'!M183, IF($C$1="Kaduna",'Energy Billed (kWh) by Bands'!M210, IF($C$1="Kano",'Energy Billed (kWh) by Bands'!M237, IF($C$1="Port Harcourt",'Energy Billed (kWh) by Bands'!M264, IF($C$1="Yola",'Energy Billed (kWh) by Bands'!M291, IF($C$1="All DisCos",'Energy Billed (kWh) by Bands'!M319,0))))))))))))</f>
        <v>384074078.44852275</v>
      </c>
      <c r="P7" s="124">
        <f>IF($C$1="Abuja",'Energy Billed (kWh) by Bands'!N20, IF($C$1="Benin",'Energy Billed (kWh) by Bands'!N47, IF($C$1="Eko",'Energy Billed (kWh) by Bands'!N74, IF($C$1="Enugu",'Energy Billed (kWh) by Bands'!N101, IF($C$1="Ibadan",'Energy Billed (kWh) by Bands'!N128, IF($C$1="Ikeja",'Energy Billed (kWh) by Bands'!N156, IF($C$1="Jos",'Energy Billed (kWh) by Bands'!N183, IF($C$1="Kaduna",'Energy Billed (kWh) by Bands'!N210, IF($C$1="Kano",'Energy Billed (kWh) by Bands'!N237, IF($C$1="Port Harcourt",'Energy Billed (kWh) by Bands'!N264, IF($C$1="Yola",'Energy Billed (kWh) by Bands'!N291, IF($C$1="All DisCos",'Energy Billed (kWh) by Bands'!N319,0))))))))))))</f>
        <v>413001291.0216642</v>
      </c>
      <c r="Q7" s="124">
        <f>IF($C$1="Abuja",'Energy Billed (kWh) by Bands'!O20, IF($C$1="Benin",'Energy Billed (kWh) by Bands'!O47, IF($C$1="Eko",'Energy Billed (kWh) by Bands'!O74, IF($C$1="Enugu",'Energy Billed (kWh) by Bands'!O101, IF($C$1="Ibadan",'Energy Billed (kWh) by Bands'!O128, IF($C$1="Ikeja",'Energy Billed (kWh) by Bands'!O156, IF($C$1="Jos",'Energy Billed (kWh) by Bands'!O183, IF($C$1="Kaduna",'Energy Billed (kWh) by Bands'!O210, IF($C$1="Kano",'Energy Billed (kWh) by Bands'!O237, IF($C$1="Port Harcourt",'Energy Billed (kWh) by Bands'!O264, IF($C$1="Yola",'Energy Billed (kWh) by Bands'!O291, IF($C$1="All DisCos",'Energy Billed (kWh) by Bands'!O319,0))))))))))))</f>
        <v>426900572.80462492</v>
      </c>
      <c r="R7" s="124">
        <f>IF($C$1="Abuja",'Energy Billed (kWh) by Bands'!P20, IF($C$1="Benin",'Energy Billed (kWh) by Bands'!P47, IF($C$1="Eko",'Energy Billed (kWh) by Bands'!P74, IF($C$1="Enugu",'Energy Billed (kWh) by Bands'!P101, IF($C$1="Ibadan",'Energy Billed (kWh) by Bands'!P128, IF($C$1="Ikeja",'Energy Billed (kWh) by Bands'!P156, IF($C$1="Jos",'Energy Billed (kWh) by Bands'!P183, IF($C$1="Kaduna",'Energy Billed (kWh) by Bands'!P210, IF($C$1="Kano",'Energy Billed (kWh) by Bands'!P237, IF($C$1="Port Harcourt",'Energy Billed (kWh) by Bands'!P264, IF($C$1="Yola",'Energy Billed (kWh) by Bands'!P291, IF($C$1="All DisCos",'Energy Billed (kWh) by Bands'!P319,0))))))))))))</f>
        <v>447187305.07082218</v>
      </c>
      <c r="S7" s="124">
        <f>IF($C$1="Abuja",'Energy Billed (kWh) by Bands'!Q20, IF($C$1="Benin",'Energy Billed (kWh) by Bands'!Q47, IF($C$1="Eko",'Energy Billed (kWh) by Bands'!Q74, IF($C$1="Enugu",'Energy Billed (kWh) by Bands'!Q101, IF($C$1="Ibadan",'Energy Billed (kWh) by Bands'!Q128, IF($C$1="Ikeja",'Energy Billed (kWh) by Bands'!Q156, IF($C$1="Jos",'Energy Billed (kWh) by Bands'!Q183, IF($C$1="Kaduna",'Energy Billed (kWh) by Bands'!Q210, IF($C$1="Kano",'Energy Billed (kWh) by Bands'!Q237, IF($C$1="Port Harcourt",'Energy Billed (kWh) by Bands'!Q264, IF($C$1="Yola",'Energy Billed (kWh) by Bands'!Q291, IF($C$1="All DisCos",'Energy Billed (kWh) by Bands'!Q319,0))))))))))))</f>
        <v>412577652.42734182</v>
      </c>
      <c r="T7" s="124">
        <f>IF($C$1="Abuja",'Energy Billed (kWh) by Bands'!R20, IF($C$1="Benin",'Energy Billed (kWh) by Bands'!R47, IF($C$1="Eko",'Energy Billed (kWh) by Bands'!R74, IF($C$1="Enugu",'Energy Billed (kWh) by Bands'!R101, IF($C$1="Ibadan",'Energy Billed (kWh) by Bands'!R128, IF($C$1="Ikeja",'Energy Billed (kWh) by Bands'!R156, IF($C$1="Jos",'Energy Billed (kWh) by Bands'!R183, IF($C$1="Kaduna",'Energy Billed (kWh) by Bands'!R210, IF($C$1="Kano",'Energy Billed (kWh) by Bands'!R237, IF($C$1="Port Harcourt",'Energy Billed (kWh) by Bands'!R264, IF($C$1="Yola",'Energy Billed (kWh) by Bands'!R291, IF($C$1="All DisCos",'Energy Billed (kWh) by Bands'!R319,0))))))))))))</f>
        <v>393750222.45252889</v>
      </c>
      <c r="U7" s="124">
        <f>IF($C$1="Abuja",'Energy Billed (kWh) by Bands'!S20, IF($C$1="Benin",'Energy Billed (kWh) by Bands'!S47, IF($C$1="Eko",'Energy Billed (kWh) by Bands'!S74, IF($C$1="Enugu",'Energy Billed (kWh) by Bands'!S101, IF($C$1="Ibadan",'Energy Billed (kWh) by Bands'!S128, IF($C$1="Ikeja",'Energy Billed (kWh) by Bands'!S156, IF($C$1="Jos",'Energy Billed (kWh) by Bands'!S183, IF($C$1="Kaduna",'Energy Billed (kWh) by Bands'!S210, IF($C$1="Kano",'Energy Billed (kWh) by Bands'!S237, IF($C$1="Port Harcourt",'Energy Billed (kWh) by Bands'!S264, IF($C$1="Yola",'Energy Billed (kWh) by Bands'!S291, IF($C$1="All DisCos",'Energy Billed (kWh) by Bands'!S319,0))))))))))))</f>
        <v>351896288.46066648</v>
      </c>
      <c r="V7" s="124">
        <f>IF($C$1="Abuja",'Energy Billed (kWh) by Bands'!T20, IF($C$1="Benin",'Energy Billed (kWh) by Bands'!T47, IF($C$1="Eko",'Energy Billed (kWh) by Bands'!T74, IF($C$1="Enugu",'Energy Billed (kWh) by Bands'!T101, IF($C$1="Ibadan",'Energy Billed (kWh) by Bands'!T128, IF($C$1="Ikeja",'Energy Billed (kWh) by Bands'!T156, IF($C$1="Jos",'Energy Billed (kWh) by Bands'!T183, IF($C$1="Kaduna",'Energy Billed (kWh) by Bands'!T210, IF($C$1="Kano",'Energy Billed (kWh) by Bands'!T237, IF($C$1="Port Harcourt",'Energy Billed (kWh) by Bands'!T264, IF($C$1="Yola",'Energy Billed (kWh) by Bands'!T291, IF($C$1="All DisCos",'Energy Billed (kWh) by Bands'!T319,0))))))))))))</f>
        <v>360872006.3129636</v>
      </c>
      <c r="W7" s="124">
        <f>IF($C$1="Abuja",'Energy Billed (kWh) by Bands'!U20, IF($C$1="Benin",'Energy Billed (kWh) by Bands'!U47, IF($C$1="Eko",'Energy Billed (kWh) by Bands'!U74, IF($C$1="Enugu",'Energy Billed (kWh) by Bands'!U101, IF($C$1="Ibadan",'Energy Billed (kWh) by Bands'!U128, IF($C$1="Ikeja",'Energy Billed (kWh) by Bands'!U156, IF($C$1="Jos",'Energy Billed (kWh) by Bands'!U183, IF($C$1="Kaduna",'Energy Billed (kWh) by Bands'!U210, IF($C$1="Kano",'Energy Billed (kWh) by Bands'!U237, IF($C$1="Port Harcourt",'Energy Billed (kWh) by Bands'!U264, IF($C$1="Yola",'Energy Billed (kWh) by Bands'!U291, IF($C$1="All DisCos",'Energy Billed (kWh) by Bands'!U319,0))))))))))))</f>
        <v>325683508.81618804</v>
      </c>
      <c r="X7" s="124">
        <f>IF($C$1="Abuja",'Energy Billed (kWh) by Bands'!V20, IF($C$1="Benin",'Energy Billed (kWh) by Bands'!V47, IF($C$1="Eko",'Energy Billed (kWh) by Bands'!V74, IF($C$1="Enugu",'Energy Billed (kWh) by Bands'!V101, IF($C$1="Ibadan",'Energy Billed (kWh) by Bands'!V128, IF($C$1="Ikeja",'Energy Billed (kWh) by Bands'!V156, IF($C$1="Jos",'Energy Billed (kWh) by Bands'!V183, IF($C$1="Kaduna",'Energy Billed (kWh) by Bands'!V210, IF($C$1="Kano",'Energy Billed (kWh) by Bands'!V237, IF($C$1="Port Harcourt",'Energy Billed (kWh) by Bands'!V264, IF($C$1="Yola",'Energy Billed (kWh) by Bands'!V291, IF($C$1="All DisCos",'Energy Billed (kWh) by Bands'!V319,0))))))))))))</f>
        <v>298861130.9665665</v>
      </c>
      <c r="Y7" s="124">
        <f>IF($C$1="Abuja",'Energy Billed (kWh) by Bands'!W20, IF($C$1="Benin",'Energy Billed (kWh) by Bands'!W47, IF($C$1="Eko",'Energy Billed (kWh) by Bands'!W74, IF($C$1="Enugu",'Energy Billed (kWh) by Bands'!W101, IF($C$1="Ibadan",'Energy Billed (kWh) by Bands'!W128, IF($C$1="Ikeja",'Energy Billed (kWh) by Bands'!W156, IF($C$1="Jos",'Energy Billed (kWh) by Bands'!W183, IF($C$1="Kaduna",'Energy Billed (kWh) by Bands'!W210, IF($C$1="Kano",'Energy Billed (kWh) by Bands'!W237, IF($C$1="Port Harcourt",'Energy Billed (kWh) by Bands'!W264, IF($C$1="Yola",'Energy Billed (kWh) by Bands'!W291, IF($C$1="All DisCos",'Energy Billed (kWh) by Bands'!W319,0))))))))))))</f>
        <v>352327542.87153524</v>
      </c>
      <c r="Z7" s="124">
        <f>IF($C$1="Abuja",'Energy Billed (kWh) by Bands'!X20, IF($C$1="Benin",'Energy Billed (kWh) by Bands'!X47, IF($C$1="Eko",'Energy Billed (kWh) by Bands'!X74, IF($C$1="Enugu",'Energy Billed (kWh) by Bands'!X101, IF($C$1="Ibadan",'Energy Billed (kWh) by Bands'!X128, IF($C$1="Ikeja",'Energy Billed (kWh) by Bands'!X156, IF($C$1="Jos",'Energy Billed (kWh) by Bands'!X183, IF($C$1="Kaduna",'Energy Billed (kWh) by Bands'!X210, IF($C$1="Kano",'Energy Billed (kWh) by Bands'!X237, IF($C$1="Port Harcourt",'Energy Billed (kWh) by Bands'!X264, IF($C$1="Yola",'Energy Billed (kWh) by Bands'!X291, IF($C$1="All DisCos",'Energy Billed (kWh) by Bands'!X319,0))))))))))))</f>
        <v>378078413.34195906</v>
      </c>
      <c r="AA7" s="124">
        <f>IF($C$1="Abuja",'Energy Billed (kWh) by Bands'!Y20, IF($C$1="Benin",'Energy Billed (kWh) by Bands'!Y47, IF($C$1="Eko",'Energy Billed (kWh) by Bands'!Y74, IF($C$1="Enugu",'Energy Billed (kWh) by Bands'!Y101, IF($C$1="Ibadan",'Energy Billed (kWh) by Bands'!Y128, IF($C$1="Ikeja",'Energy Billed (kWh) by Bands'!Y156, IF($C$1="Jos",'Energy Billed (kWh) by Bands'!Y183, IF($C$1="Kaduna",'Energy Billed (kWh) by Bands'!Y210, IF($C$1="Kano",'Energy Billed (kWh) by Bands'!Y237, IF($C$1="Port Harcourt",'Energy Billed (kWh) by Bands'!Y264, IF($C$1="Yola",'Energy Billed (kWh) by Bands'!Y291, IF($C$1="All DisCos",'Energy Billed (kWh) by Bands'!Y319,0))))))))))))</f>
        <v>359835053.8303715</v>
      </c>
      <c r="AB7" s="150">
        <f>IF($C$1="Abuja",'Energy Billed (kWh) by Bands'!Z20, IF($C$1="Benin",'Energy Billed (kWh) by Bands'!Z47, IF($C$1="Eko",'Energy Billed (kWh) by Bands'!Z74, IF($C$1="Enugu",'Energy Billed (kWh) by Bands'!Z101, IF($C$1="Ibadan",'Energy Billed (kWh) by Bands'!Z128, IF($C$1="Ikeja",'Energy Billed (kWh) by Bands'!Z156, IF($C$1="Jos",'Energy Billed (kWh) by Bands'!Z183, IF($C$1="Kaduna",'Energy Billed (kWh) by Bands'!Z210, IF($C$1="Kano",'Energy Billed (kWh) by Bands'!Z237, IF($C$1="Port Harcourt",'Energy Billed (kWh) by Bands'!Z264, IF($C$1="Yola",'Energy Billed (kWh) by Bands'!Z291, IF($C$1="All DisCos",'Energy Billed (kWh) by Bands'!Z319,0))))))))))))</f>
        <v>0</v>
      </c>
      <c r="AC7" s="150">
        <f>IF($C$1="Abuja",'Energy Billed (kWh) by Bands'!AA20, IF($C$1="Benin",'Energy Billed (kWh) by Bands'!AA47, IF($C$1="Eko",'Energy Billed (kWh) by Bands'!AA74, IF($C$1="Enugu",'Energy Billed (kWh) by Bands'!AA101, IF($C$1="Ibadan",'Energy Billed (kWh) by Bands'!AA128, IF($C$1="Ikeja",'Energy Billed (kWh) by Bands'!AA156, IF($C$1="Jos",'Energy Billed (kWh) by Bands'!AA183, IF($C$1="Kaduna",'Energy Billed (kWh) by Bands'!AA210, IF($C$1="Kano",'Energy Billed (kWh) by Bands'!AA237, IF($C$1="Port Harcourt",'Energy Billed (kWh) by Bands'!AA264, IF($C$1="Yola",'Energy Billed (kWh) by Bands'!AA291, IF($C$1="All DisCos",'Energy Billed (kWh) by Bands'!AA319,0))))))))))))</f>
        <v>0</v>
      </c>
      <c r="AD7" s="150">
        <f>IF($C$1="Abuja",'Energy Billed (kWh) by Bands'!AB20, IF($C$1="Benin",'Energy Billed (kWh) by Bands'!AB47, IF($C$1="Eko",'Energy Billed (kWh) by Bands'!AB74, IF($C$1="Enugu",'Energy Billed (kWh) by Bands'!AB101, IF($C$1="Ibadan",'Energy Billed (kWh) by Bands'!AB128, IF($C$1="Ikeja",'Energy Billed (kWh) by Bands'!AB156, IF($C$1="Jos",'Energy Billed (kWh) by Bands'!AB183, IF($C$1="Kaduna",'Energy Billed (kWh) by Bands'!AB210, IF($C$1="Kano",'Energy Billed (kWh) by Bands'!AB237, IF($C$1="Port Harcourt",'Energy Billed (kWh) by Bands'!AB264, IF($C$1="Yola",'Energy Billed (kWh) by Bands'!AB291, IF($C$1="All DisCos",'Energy Billed (kWh) by Bands'!AB319,0))))))))))))</f>
        <v>0</v>
      </c>
      <c r="AE7" s="125">
        <f t="shared" si="0"/>
        <v>3233881819.4801207</v>
      </c>
    </row>
    <row r="8" spans="1:31" ht="11.45" customHeight="1" x14ac:dyDescent="0.25">
      <c r="A8" s="11" t="s">
        <v>41</v>
      </c>
      <c r="B8" s="10" t="s">
        <v>43</v>
      </c>
      <c r="C8" s="53" t="s">
        <v>75</v>
      </c>
      <c r="D8" s="52"/>
      <c r="E8" s="124">
        <f>IF($C$1="Abuja",'Energy Billed (kWh) by Bands'!C24, IF($C$1="Benin",'Energy Billed (kWh) by Bands'!C51, IF($C$1="Eko",'Energy Billed (kWh) by Bands'!C78, IF($C$1="Enugu",'Energy Billed (kWh) by Bands'!C105, IF($C$1="Ibadan",'Energy Billed (kWh) by Bands'!C132, IF($C$1="Ikeja",'Energy Billed (kWh) by Bands'!C160, IF($C$1="Jos",'Energy Billed (kWh) by Bands'!C187, IF($C$1="Kaduna",'Energy Billed (kWh) by Bands'!C214, IF($C$1="Kano",'Energy Billed (kWh) by Bands'!C241, IF($C$1="Port Harcourt",'Energy Billed (kWh) by Bands'!C268, IF($C$1="Yola",'Energy Billed (kWh) by Bands'!C295, IF($C$1="All DisCos",'Energy Billed (kWh) by Bands'!C323,0))))))))))))</f>
        <v>462439312.27941281</v>
      </c>
      <c r="F8" s="124">
        <f>IF($C$1="Abuja",'Energy Billed (kWh) by Bands'!D24, IF($C$1="Benin",'Energy Billed (kWh) by Bands'!D51, IF($C$1="Eko",'Energy Billed (kWh) by Bands'!D78, IF($C$1="Enugu",'Energy Billed (kWh) by Bands'!D105, IF($C$1="Ibadan",'Energy Billed (kWh) by Bands'!D132, IF($C$1="Ikeja",'Energy Billed (kWh) by Bands'!D160, IF($C$1="Jos",'Energy Billed (kWh) by Bands'!D187, IF($C$1="Kaduna",'Energy Billed (kWh) by Bands'!D214, IF($C$1="Kano",'Energy Billed (kWh) by Bands'!D241, IF($C$1="Port Harcourt",'Energy Billed (kWh) by Bands'!D268, IF($C$1="Yola",'Energy Billed (kWh) by Bands'!D295, IF($C$1="All DisCos",'Energy Billed (kWh) by Bands'!D323,0))))))))))))</f>
        <v>470813220.42230457</v>
      </c>
      <c r="G8" s="124">
        <f>IF($C$1="Abuja",'Energy Billed (kWh) by Bands'!E24, IF($C$1="Benin",'Energy Billed (kWh) by Bands'!E51, IF($C$1="Eko",'Energy Billed (kWh) by Bands'!E78, IF($C$1="Enugu",'Energy Billed (kWh) by Bands'!E105, IF($C$1="Ibadan",'Energy Billed (kWh) by Bands'!E132, IF($C$1="Ikeja",'Energy Billed (kWh) by Bands'!E160, IF($C$1="Jos",'Energy Billed (kWh) by Bands'!E187, IF($C$1="Kaduna",'Energy Billed (kWh) by Bands'!E214, IF($C$1="Kano",'Energy Billed (kWh) by Bands'!E241, IF($C$1="Port Harcourt",'Energy Billed (kWh) by Bands'!E268, IF($C$1="Yola",'Energy Billed (kWh) by Bands'!E295, IF($C$1="All DisCos",'Energy Billed (kWh) by Bands'!E323,0))))))))))))</f>
        <v>484614728.61141229</v>
      </c>
      <c r="H8" s="124">
        <f>IF($C$1="Abuja",'Energy Billed (kWh) by Bands'!F24, IF($C$1="Benin",'Energy Billed (kWh) by Bands'!F51, IF($C$1="Eko",'Energy Billed (kWh) by Bands'!F78, IF($C$1="Enugu",'Energy Billed (kWh) by Bands'!F105, IF($C$1="Ibadan",'Energy Billed (kWh) by Bands'!F132, IF($C$1="Ikeja",'Energy Billed (kWh) by Bands'!F160, IF($C$1="Jos",'Energy Billed (kWh) by Bands'!F187, IF($C$1="Kaduna",'Energy Billed (kWh) by Bands'!F214, IF($C$1="Kano",'Energy Billed (kWh) by Bands'!F241, IF($C$1="Port Harcourt",'Energy Billed (kWh) by Bands'!F268, IF($C$1="Yola",'Energy Billed (kWh) by Bands'!F295, IF($C$1="All DisCos",'Energy Billed (kWh) by Bands'!F323,0))))))))))))</f>
        <v>444619026.88555276</v>
      </c>
      <c r="I8" s="124">
        <f>IF($C$1="Abuja",'Energy Billed (kWh) by Bands'!G24, IF($C$1="Benin",'Energy Billed (kWh) by Bands'!G51, IF($C$1="Eko",'Energy Billed (kWh) by Bands'!G78, IF($C$1="Enugu",'Energy Billed (kWh) by Bands'!G105, IF($C$1="Ibadan",'Energy Billed (kWh) by Bands'!G132, IF($C$1="Ikeja",'Energy Billed (kWh) by Bands'!G160, IF($C$1="Jos",'Energy Billed (kWh) by Bands'!G187, IF($C$1="Kaduna",'Energy Billed (kWh) by Bands'!G214, IF($C$1="Kano",'Energy Billed (kWh) by Bands'!G241, IF($C$1="Port Harcourt",'Energy Billed (kWh) by Bands'!G268, IF($C$1="Yola",'Energy Billed (kWh) by Bands'!G295, IF($C$1="All DisCos",'Energy Billed (kWh) by Bands'!G323,0))))))))))))</f>
        <v>466280835.21694338</v>
      </c>
      <c r="J8" s="124">
        <f>IF($C$1="Abuja",'Energy Billed (kWh) by Bands'!H24, IF($C$1="Benin",'Energy Billed (kWh) by Bands'!H51, IF($C$1="Eko",'Energy Billed (kWh) by Bands'!H78, IF($C$1="Enugu",'Energy Billed (kWh) by Bands'!H105, IF($C$1="Ibadan",'Energy Billed (kWh) by Bands'!H132, IF($C$1="Ikeja",'Energy Billed (kWh) by Bands'!H160, IF($C$1="Jos",'Energy Billed (kWh) by Bands'!H187, IF($C$1="Kaduna",'Energy Billed (kWh) by Bands'!H214, IF($C$1="Kano",'Energy Billed (kWh) by Bands'!H241, IF($C$1="Port Harcourt",'Energy Billed (kWh) by Bands'!H268, IF($C$1="Yola",'Energy Billed (kWh) by Bands'!H295, IF($C$1="All DisCos",'Energy Billed (kWh) by Bands'!H323,0))))))))))))</f>
        <v>423290865.48960376</v>
      </c>
      <c r="K8" s="124">
        <f>IF($C$1="Abuja",'Energy Billed (kWh) by Bands'!I24, IF($C$1="Benin",'Energy Billed (kWh) by Bands'!I51, IF($C$1="Eko",'Energy Billed (kWh) by Bands'!I78, IF($C$1="Enugu",'Energy Billed (kWh) by Bands'!I105, IF($C$1="Ibadan",'Energy Billed (kWh) by Bands'!I132, IF($C$1="Ikeja",'Energy Billed (kWh) by Bands'!I160, IF($C$1="Jos",'Energy Billed (kWh) by Bands'!I187, IF($C$1="Kaduna",'Energy Billed (kWh) by Bands'!I214, IF($C$1="Kano",'Energy Billed (kWh) by Bands'!I241, IF($C$1="Port Harcourt",'Energy Billed (kWh) by Bands'!I268, IF($C$1="Yola",'Energy Billed (kWh) by Bands'!I295, IF($C$1="All DisCos",'Energy Billed (kWh) by Bands'!I323,0))))))))))))</f>
        <v>420316052.50376105</v>
      </c>
      <c r="L8" s="124">
        <f>IF($C$1="Abuja",'Energy Billed (kWh) by Bands'!J24, IF($C$1="Benin",'Energy Billed (kWh) by Bands'!J51, IF($C$1="Eko",'Energy Billed (kWh) by Bands'!J78, IF($C$1="Enugu",'Energy Billed (kWh) by Bands'!J105, IF($C$1="Ibadan",'Energy Billed (kWh) by Bands'!J132, IF($C$1="Ikeja",'Energy Billed (kWh) by Bands'!J160, IF($C$1="Jos",'Energy Billed (kWh) by Bands'!J187, IF($C$1="Kaduna",'Energy Billed (kWh) by Bands'!J214, IF($C$1="Kano",'Energy Billed (kWh) by Bands'!J241, IF($C$1="Port Harcourt",'Energy Billed (kWh) by Bands'!J268, IF($C$1="Yola",'Energy Billed (kWh) by Bands'!J295, IF($C$1="All DisCos",'Energy Billed (kWh) by Bands'!J323,0))))))))))))</f>
        <v>401351701.82399929</v>
      </c>
      <c r="M8" s="124">
        <f>IF($C$1="Abuja",'Energy Billed (kWh) by Bands'!K24, IF($C$1="Benin",'Energy Billed (kWh) by Bands'!K51, IF($C$1="Eko",'Energy Billed (kWh) by Bands'!K78, IF($C$1="Enugu",'Energy Billed (kWh) by Bands'!K105, IF($C$1="Ibadan",'Energy Billed (kWh) by Bands'!K132, IF($C$1="Ikeja",'Energy Billed (kWh) by Bands'!K160, IF($C$1="Jos",'Energy Billed (kWh) by Bands'!K187, IF($C$1="Kaduna",'Energy Billed (kWh) by Bands'!K214, IF($C$1="Kano",'Energy Billed (kWh) by Bands'!K241, IF($C$1="Port Harcourt",'Energy Billed (kWh) by Bands'!K268, IF($C$1="Yola",'Energy Billed (kWh) by Bands'!K295, IF($C$1="All DisCos",'Energy Billed (kWh) by Bands'!K323,0))))))))))))</f>
        <v>428642205.79857266</v>
      </c>
      <c r="N8" s="124">
        <f>IF($C$1="Abuja",'Energy Billed (kWh) by Bands'!L24, IF($C$1="Benin",'Energy Billed (kWh) by Bands'!L51, IF($C$1="Eko",'Energy Billed (kWh) by Bands'!L78, IF($C$1="Enugu",'Energy Billed (kWh) by Bands'!L105, IF($C$1="Ibadan",'Energy Billed (kWh) by Bands'!L132, IF($C$1="Ikeja",'Energy Billed (kWh) by Bands'!L160, IF($C$1="Jos",'Energy Billed (kWh) by Bands'!L187, IF($C$1="Kaduna",'Energy Billed (kWh) by Bands'!L214, IF($C$1="Kano",'Energy Billed (kWh) by Bands'!L241, IF($C$1="Port Harcourt",'Energy Billed (kWh) by Bands'!L268, IF($C$1="Yola",'Energy Billed (kWh) by Bands'!L295, IF($C$1="All DisCos",'Energy Billed (kWh) by Bands'!L323,0))))))))))))</f>
        <v>435700969.043181</v>
      </c>
      <c r="O8" s="124">
        <f>IF($C$1="Abuja",'Energy Billed (kWh) by Bands'!M24, IF($C$1="Benin",'Energy Billed (kWh) by Bands'!M51, IF($C$1="Eko",'Energy Billed (kWh) by Bands'!M78, IF($C$1="Enugu",'Energy Billed (kWh) by Bands'!M105, IF($C$1="Ibadan",'Energy Billed (kWh) by Bands'!M132, IF($C$1="Ikeja",'Energy Billed (kWh) by Bands'!M160, IF($C$1="Jos",'Energy Billed (kWh) by Bands'!M187, IF($C$1="Kaduna",'Energy Billed (kWh) by Bands'!M214, IF($C$1="Kano",'Energy Billed (kWh) by Bands'!M241, IF($C$1="Port Harcourt",'Energy Billed (kWh) by Bands'!M268, IF($C$1="Yola",'Energy Billed (kWh) by Bands'!M295, IF($C$1="All DisCos",'Energy Billed (kWh) by Bands'!M323,0))))))))))))</f>
        <v>418109040.27078205</v>
      </c>
      <c r="P8" s="124">
        <f>IF($C$1="Abuja",'Energy Billed (kWh) by Bands'!N24, IF($C$1="Benin",'Energy Billed (kWh) by Bands'!N51, IF($C$1="Eko",'Energy Billed (kWh) by Bands'!N78, IF($C$1="Enugu",'Energy Billed (kWh) by Bands'!N105, IF($C$1="Ibadan",'Energy Billed (kWh) by Bands'!N132, IF($C$1="Ikeja",'Energy Billed (kWh) by Bands'!N160, IF($C$1="Jos",'Energy Billed (kWh) by Bands'!N187, IF($C$1="Kaduna",'Energy Billed (kWh) by Bands'!N214, IF($C$1="Kano",'Energy Billed (kWh) by Bands'!N241, IF($C$1="Port Harcourt",'Energy Billed (kWh) by Bands'!N268, IF($C$1="Yola",'Energy Billed (kWh) by Bands'!N295, IF($C$1="All DisCos",'Energy Billed (kWh) by Bands'!N323,0))))))))))))</f>
        <v>465706087.20964843</v>
      </c>
      <c r="Q8" s="124">
        <f>IF($C$1="Abuja",'Energy Billed (kWh) by Bands'!O24, IF($C$1="Benin",'Energy Billed (kWh) by Bands'!O51, IF($C$1="Eko",'Energy Billed (kWh) by Bands'!O78, IF($C$1="Enugu",'Energy Billed (kWh) by Bands'!O105, IF($C$1="Ibadan",'Energy Billed (kWh) by Bands'!O132, IF($C$1="Ikeja",'Energy Billed (kWh) by Bands'!O160, IF($C$1="Jos",'Energy Billed (kWh) by Bands'!O187, IF($C$1="Kaduna",'Energy Billed (kWh) by Bands'!O214, IF($C$1="Kano",'Energy Billed (kWh) by Bands'!O241, IF($C$1="Port Harcourt",'Energy Billed (kWh) by Bands'!O268, IF($C$1="Yola",'Energy Billed (kWh) by Bands'!O295, IF($C$1="All DisCos",'Energy Billed (kWh) by Bands'!O323,0))))))))))))</f>
        <v>460773995.42756879</v>
      </c>
      <c r="R8" s="124">
        <f>IF($C$1="Abuja",'Energy Billed (kWh) by Bands'!P24, IF($C$1="Benin",'Energy Billed (kWh) by Bands'!P51, IF($C$1="Eko",'Energy Billed (kWh) by Bands'!P78, IF($C$1="Enugu",'Energy Billed (kWh) by Bands'!P105, IF($C$1="Ibadan",'Energy Billed (kWh) by Bands'!P132, IF($C$1="Ikeja",'Energy Billed (kWh) by Bands'!P160, IF($C$1="Jos",'Energy Billed (kWh) by Bands'!P187, IF($C$1="Kaduna",'Energy Billed (kWh) by Bands'!P214, IF($C$1="Kano",'Energy Billed (kWh) by Bands'!P241, IF($C$1="Port Harcourt",'Energy Billed (kWh) by Bands'!P268, IF($C$1="Yola",'Energy Billed (kWh) by Bands'!P295, IF($C$1="All DisCos",'Energy Billed (kWh) by Bands'!P323,0))))))))))))</f>
        <v>469956011.83064723</v>
      </c>
      <c r="S8" s="124">
        <f>IF($C$1="Abuja",'Energy Billed (kWh) by Bands'!Q24, IF($C$1="Benin",'Energy Billed (kWh) by Bands'!Q51, IF($C$1="Eko",'Energy Billed (kWh) by Bands'!Q78, IF($C$1="Enugu",'Energy Billed (kWh) by Bands'!Q105, IF($C$1="Ibadan",'Energy Billed (kWh) by Bands'!Q132, IF($C$1="Ikeja",'Energy Billed (kWh) by Bands'!Q160, IF($C$1="Jos",'Energy Billed (kWh) by Bands'!Q187, IF($C$1="Kaduna",'Energy Billed (kWh) by Bands'!Q214, IF($C$1="Kano",'Energy Billed (kWh) by Bands'!Q241, IF($C$1="Port Harcourt",'Energy Billed (kWh) by Bands'!Q268, IF($C$1="Yola",'Energy Billed (kWh) by Bands'!Q295, IF($C$1="All DisCos",'Energy Billed (kWh) by Bands'!Q323,0))))))))))))</f>
        <v>458621413.65713787</v>
      </c>
      <c r="T8" s="124">
        <f>IF($C$1="Abuja",'Energy Billed (kWh) by Bands'!R24, IF($C$1="Benin",'Energy Billed (kWh) by Bands'!R51, IF($C$1="Eko",'Energy Billed (kWh) by Bands'!R78, IF($C$1="Enugu",'Energy Billed (kWh) by Bands'!R105, IF($C$1="Ibadan",'Energy Billed (kWh) by Bands'!R132, IF($C$1="Ikeja",'Energy Billed (kWh) by Bands'!R160, IF($C$1="Jos",'Energy Billed (kWh) by Bands'!R187, IF($C$1="Kaduna",'Energy Billed (kWh) by Bands'!R214, IF($C$1="Kano",'Energy Billed (kWh) by Bands'!R241, IF($C$1="Port Harcourt",'Energy Billed (kWh) by Bands'!R268, IF($C$1="Yola",'Energy Billed (kWh) by Bands'!R295, IF($C$1="All DisCos",'Energy Billed (kWh) by Bands'!R323,0))))))))))))</f>
        <v>361978650.54056436</v>
      </c>
      <c r="U8" s="124">
        <f>IF($C$1="Abuja",'Energy Billed (kWh) by Bands'!S24, IF($C$1="Benin",'Energy Billed (kWh) by Bands'!S51, IF($C$1="Eko",'Energy Billed (kWh) by Bands'!S78, IF($C$1="Enugu",'Energy Billed (kWh) by Bands'!S105, IF($C$1="Ibadan",'Energy Billed (kWh) by Bands'!S132, IF($C$1="Ikeja",'Energy Billed (kWh) by Bands'!S160, IF($C$1="Jos",'Energy Billed (kWh) by Bands'!S187, IF($C$1="Kaduna",'Energy Billed (kWh) by Bands'!S214, IF($C$1="Kano",'Energy Billed (kWh) by Bands'!S241, IF($C$1="Port Harcourt",'Energy Billed (kWh) by Bands'!S268, IF($C$1="Yola",'Energy Billed (kWh) by Bands'!S295, IF($C$1="All DisCos",'Energy Billed (kWh) by Bands'!S323,0))))))))))))</f>
        <v>336282966.77850085</v>
      </c>
      <c r="V8" s="124">
        <f>IF($C$1="Abuja",'Energy Billed (kWh) by Bands'!T24, IF($C$1="Benin",'Energy Billed (kWh) by Bands'!T51, IF($C$1="Eko",'Energy Billed (kWh) by Bands'!T78, IF($C$1="Enugu",'Energy Billed (kWh) by Bands'!T105, IF($C$1="Ibadan",'Energy Billed (kWh) by Bands'!T132, IF($C$1="Ikeja",'Energy Billed (kWh) by Bands'!T160, IF($C$1="Jos",'Energy Billed (kWh) by Bands'!T187, IF($C$1="Kaduna",'Energy Billed (kWh) by Bands'!T214, IF($C$1="Kano",'Energy Billed (kWh) by Bands'!T241, IF($C$1="Port Harcourt",'Energy Billed (kWh) by Bands'!T268, IF($C$1="Yola",'Energy Billed (kWh) by Bands'!T295, IF($C$1="All DisCos",'Energy Billed (kWh) by Bands'!T323,0))))))))))))</f>
        <v>350742252.13243115</v>
      </c>
      <c r="W8" s="124">
        <f>IF($C$1="Abuja",'Energy Billed (kWh) by Bands'!U24, IF($C$1="Benin",'Energy Billed (kWh) by Bands'!U51, IF($C$1="Eko",'Energy Billed (kWh) by Bands'!U78, IF($C$1="Enugu",'Energy Billed (kWh) by Bands'!U105, IF($C$1="Ibadan",'Energy Billed (kWh) by Bands'!U132, IF($C$1="Ikeja",'Energy Billed (kWh) by Bands'!U160, IF($C$1="Jos",'Energy Billed (kWh) by Bands'!U187, IF($C$1="Kaduna",'Energy Billed (kWh) by Bands'!U214, IF($C$1="Kano",'Energy Billed (kWh) by Bands'!U241, IF($C$1="Port Harcourt",'Energy Billed (kWh) by Bands'!U268, IF($C$1="Yola",'Energy Billed (kWh) by Bands'!U295, IF($C$1="All DisCos",'Energy Billed (kWh) by Bands'!U323,0))))))))))))</f>
        <v>331351281.51331216</v>
      </c>
      <c r="X8" s="124">
        <f>IF($C$1="Abuja",'Energy Billed (kWh) by Bands'!V24, IF($C$1="Benin",'Energy Billed (kWh) by Bands'!V51, IF($C$1="Eko",'Energy Billed (kWh) by Bands'!V78, IF($C$1="Enugu",'Energy Billed (kWh) by Bands'!V105, IF($C$1="Ibadan",'Energy Billed (kWh) by Bands'!V132, IF($C$1="Ikeja",'Energy Billed (kWh) by Bands'!V160, IF($C$1="Jos",'Energy Billed (kWh) by Bands'!V187, IF($C$1="Kaduna",'Energy Billed (kWh) by Bands'!V214, IF($C$1="Kano",'Energy Billed (kWh) by Bands'!V241, IF($C$1="Port Harcourt",'Energy Billed (kWh) by Bands'!V268, IF($C$1="Yola",'Energy Billed (kWh) by Bands'!V295, IF($C$1="All DisCos",'Energy Billed (kWh) by Bands'!V323,0))))))))))))</f>
        <v>296986508.3927173</v>
      </c>
      <c r="Y8" s="124">
        <f>IF($C$1="Abuja",'Energy Billed (kWh) by Bands'!W24, IF($C$1="Benin",'Energy Billed (kWh) by Bands'!W51, IF($C$1="Eko",'Energy Billed (kWh) by Bands'!W78, IF($C$1="Enugu",'Energy Billed (kWh) by Bands'!W105, IF($C$1="Ibadan",'Energy Billed (kWh) by Bands'!W132, IF($C$1="Ikeja",'Energy Billed (kWh) by Bands'!W160, IF($C$1="Jos",'Energy Billed (kWh) by Bands'!W187, IF($C$1="Kaduna",'Energy Billed (kWh) by Bands'!W214, IF($C$1="Kano",'Energy Billed (kWh) by Bands'!W241, IF($C$1="Port Harcourt",'Energy Billed (kWh) by Bands'!W268, IF($C$1="Yola",'Energy Billed (kWh) by Bands'!W295, IF($C$1="All DisCos",'Energy Billed (kWh) by Bands'!W323,0))))))))))))</f>
        <v>345987611.53609806</v>
      </c>
      <c r="Z8" s="124">
        <f>IF($C$1="Abuja",'Energy Billed (kWh) by Bands'!X24, IF($C$1="Benin",'Energy Billed (kWh) by Bands'!X51, IF($C$1="Eko",'Energy Billed (kWh) by Bands'!X78, IF($C$1="Enugu",'Energy Billed (kWh) by Bands'!X105, IF($C$1="Ibadan",'Energy Billed (kWh) by Bands'!X132, IF($C$1="Ikeja",'Energy Billed (kWh) by Bands'!X160, IF($C$1="Jos",'Energy Billed (kWh) by Bands'!X187, IF($C$1="Kaduna",'Energy Billed (kWh) by Bands'!X214, IF($C$1="Kano",'Energy Billed (kWh) by Bands'!X241, IF($C$1="Port Harcourt",'Energy Billed (kWh) by Bands'!X268, IF($C$1="Yola",'Energy Billed (kWh) by Bands'!X295, IF($C$1="All DisCos",'Energy Billed (kWh) by Bands'!X323,0))))))))))))</f>
        <v>372963754.3691572</v>
      </c>
      <c r="AA8" s="124">
        <f>IF($C$1="Abuja",'Energy Billed (kWh) by Bands'!Y24, IF($C$1="Benin",'Energy Billed (kWh) by Bands'!Y51, IF($C$1="Eko",'Energy Billed (kWh) by Bands'!Y78, IF($C$1="Enugu",'Energy Billed (kWh) by Bands'!Y105, IF($C$1="Ibadan",'Energy Billed (kWh) by Bands'!Y132, IF($C$1="Ikeja",'Energy Billed (kWh) by Bands'!Y160, IF($C$1="Jos",'Energy Billed (kWh) by Bands'!Y187, IF($C$1="Kaduna",'Energy Billed (kWh) by Bands'!Y214, IF($C$1="Kano",'Energy Billed (kWh) by Bands'!Y241, IF($C$1="Port Harcourt",'Energy Billed (kWh) by Bands'!Y268, IF($C$1="Yola",'Energy Billed (kWh) by Bands'!Y295, IF($C$1="All DisCos",'Energy Billed (kWh) by Bands'!Y323,0))))))))))))</f>
        <v>348344994.75477099</v>
      </c>
      <c r="AB8" s="150">
        <f>IF($C$1="Abuja",'Energy Billed (kWh) by Bands'!Z24, IF($C$1="Benin",'Energy Billed (kWh) by Bands'!Z51, IF($C$1="Eko",'Energy Billed (kWh) by Bands'!Z78, IF($C$1="Enugu",'Energy Billed (kWh) by Bands'!Z105, IF($C$1="Ibadan",'Energy Billed (kWh) by Bands'!Z132, IF($C$1="Ikeja",'Energy Billed (kWh) by Bands'!Z160, IF($C$1="Jos",'Energy Billed (kWh) by Bands'!Z187, IF($C$1="Kaduna",'Energy Billed (kWh) by Bands'!Z214, IF($C$1="Kano",'Energy Billed (kWh) by Bands'!Z241, IF($C$1="Port Harcourt",'Energy Billed (kWh) by Bands'!Z268, IF($C$1="Yola",'Energy Billed (kWh) by Bands'!Z295, IF($C$1="All DisCos",'Energy Billed (kWh) by Bands'!Z323,0))))))))))))</f>
        <v>0</v>
      </c>
      <c r="AC8" s="150">
        <f>IF($C$1="Abuja",'Energy Billed (kWh) by Bands'!AA24, IF($C$1="Benin",'Energy Billed (kWh) by Bands'!AA51, IF($C$1="Eko",'Energy Billed (kWh) by Bands'!AA78, IF($C$1="Enugu",'Energy Billed (kWh) by Bands'!AA105, IF($C$1="Ibadan",'Energy Billed (kWh) by Bands'!AA132, IF($C$1="Ikeja",'Energy Billed (kWh) by Bands'!AA160, IF($C$1="Jos",'Energy Billed (kWh) by Bands'!AA187, IF($C$1="Kaduna",'Energy Billed (kWh) by Bands'!AA214, IF($C$1="Kano",'Energy Billed (kWh) by Bands'!AA241, IF($C$1="Port Harcourt",'Energy Billed (kWh) by Bands'!AA268, IF($C$1="Yola",'Energy Billed (kWh) by Bands'!AA295, IF($C$1="All DisCos",'Energy Billed (kWh) by Bands'!AA323,0))))))))))))</f>
        <v>0</v>
      </c>
      <c r="AD8" s="150">
        <f>IF($C$1="Abuja",'Energy Billed (kWh) by Bands'!AB24, IF($C$1="Benin",'Energy Billed (kWh) by Bands'!AB51, IF($C$1="Eko",'Energy Billed (kWh) by Bands'!AB78, IF($C$1="Enugu",'Energy Billed (kWh) by Bands'!AB105, IF($C$1="Ibadan",'Energy Billed (kWh) by Bands'!AB132, IF($C$1="Ikeja",'Energy Billed (kWh) by Bands'!AB160, IF($C$1="Jos",'Energy Billed (kWh) by Bands'!AB187, IF($C$1="Kaduna",'Energy Billed (kWh) by Bands'!AB214, IF($C$1="Kano",'Energy Billed (kWh) by Bands'!AB241, IF($C$1="Port Harcourt",'Energy Billed (kWh) by Bands'!AB268, IF($C$1="Yola",'Energy Billed (kWh) by Bands'!AB295, IF($C$1="All DisCos",'Energy Billed (kWh) by Bands'!AB323,0))))))))))))</f>
        <v>0</v>
      </c>
      <c r="AE8" s="125">
        <f t="shared" si="0"/>
        <v>3203259433.6746902</v>
      </c>
    </row>
    <row r="9" spans="1:31" ht="11.45" customHeight="1" x14ac:dyDescent="0.25">
      <c r="A9" s="11" t="s">
        <v>42</v>
      </c>
      <c r="B9" s="10" t="s">
        <v>43</v>
      </c>
      <c r="C9" s="53" t="s">
        <v>75</v>
      </c>
      <c r="D9" s="52"/>
      <c r="E9" s="124">
        <f>IF($C$1="Abuja",'Energy Billed (kWh) by Bands'!C28, IF($C$1="Benin",'Energy Billed (kWh) by Bands'!C55, IF($C$1="Eko",'Energy Billed (kWh) by Bands'!C83, IF($C$1="Enugu",'Energy Billed (kWh) by Bands'!C109, IF($C$1="Ibadan",'Energy Billed (kWh) by Bands'!C136, IF($C$1="Ikeja",'Energy Billed (kWh) by Bands'!C164, IF($C$1="Jos",'Energy Billed (kWh) by Bands'!C191, IF($C$1="Kaduna",'Energy Billed (kWh) by Bands'!C218, IF($C$1="Kano",'Energy Billed (kWh) by Bands'!C245, IF($C$1="Port Harcourt",'Energy Billed (kWh) by Bands'!C272, IF($C$1="Yola",'Energy Billed (kWh) by Bands'!C299, IF($C$1="All DisCos",'Energy Billed (kWh) by Bands'!C327,0))))))))))))</f>
        <v>200205426.17151418</v>
      </c>
      <c r="F9" s="124">
        <f>IF($C$1="Abuja",'Energy Billed (kWh) by Bands'!D28, IF($C$1="Benin",'Energy Billed (kWh) by Bands'!D55, IF($C$1="Eko",'Energy Billed (kWh) by Bands'!D83, IF($C$1="Enugu",'Energy Billed (kWh) by Bands'!D109, IF($C$1="Ibadan",'Energy Billed (kWh) by Bands'!D136, IF($C$1="Ikeja",'Energy Billed (kWh) by Bands'!D164, IF($C$1="Jos",'Energy Billed (kWh) by Bands'!D191, IF($C$1="Kaduna",'Energy Billed (kWh) by Bands'!D218, IF($C$1="Kano",'Energy Billed (kWh) by Bands'!D245, IF($C$1="Port Harcourt",'Energy Billed (kWh) by Bands'!D272, IF($C$1="Yola",'Energy Billed (kWh) by Bands'!D299, IF($C$1="All DisCos",'Energy Billed (kWh) by Bands'!D327,0))))))))))))</f>
        <v>218425463.07842934</v>
      </c>
      <c r="G9" s="124">
        <f>IF($C$1="Abuja",'Energy Billed (kWh) by Bands'!E28, IF($C$1="Benin",'Energy Billed (kWh) by Bands'!E55, IF($C$1="Eko",'Energy Billed (kWh) by Bands'!E83, IF($C$1="Enugu",'Energy Billed (kWh) by Bands'!E109, IF($C$1="Ibadan",'Energy Billed (kWh) by Bands'!E136, IF($C$1="Ikeja",'Energy Billed (kWh) by Bands'!E164, IF($C$1="Jos",'Energy Billed (kWh) by Bands'!E191, IF($C$1="Kaduna",'Energy Billed (kWh) by Bands'!E218, IF($C$1="Kano",'Energy Billed (kWh) by Bands'!E245, IF($C$1="Port Harcourt",'Energy Billed (kWh) by Bands'!E272, IF($C$1="Yola",'Energy Billed (kWh) by Bands'!E299, IF($C$1="All DisCos",'Energy Billed (kWh) by Bands'!E327,0))))))))))))</f>
        <v>210358676.5636608</v>
      </c>
      <c r="H9" s="124">
        <f>IF($C$1="Abuja",'Energy Billed (kWh) by Bands'!F28, IF($C$1="Benin",'Energy Billed (kWh) by Bands'!F55, IF($C$1="Eko",'Energy Billed (kWh) by Bands'!F83, IF($C$1="Enugu",'Energy Billed (kWh) by Bands'!F109, IF($C$1="Ibadan",'Energy Billed (kWh) by Bands'!F136, IF($C$1="Ikeja",'Energy Billed (kWh) by Bands'!F164, IF($C$1="Jos",'Energy Billed (kWh) by Bands'!F191, IF($C$1="Kaduna",'Energy Billed (kWh) by Bands'!F218, IF($C$1="Kano",'Energy Billed (kWh) by Bands'!F245, IF($C$1="Port Harcourt",'Energy Billed (kWh) by Bands'!F272, IF($C$1="Yola",'Energy Billed (kWh) by Bands'!F299, IF($C$1="All DisCos",'Energy Billed (kWh) by Bands'!F327,0))))))))))))</f>
        <v>184411237.44555774</v>
      </c>
      <c r="I9" s="124">
        <f>IF($C$1="Abuja",'Energy Billed (kWh) by Bands'!G28, IF($C$1="Benin",'Energy Billed (kWh) by Bands'!G55, IF($C$1="Eko",'Energy Billed (kWh) by Bands'!G83, IF($C$1="Enugu",'Energy Billed (kWh) by Bands'!G109, IF($C$1="Ibadan",'Energy Billed (kWh) by Bands'!G136, IF($C$1="Ikeja",'Energy Billed (kWh) by Bands'!G164, IF($C$1="Jos",'Energy Billed (kWh) by Bands'!G191, IF($C$1="Kaduna",'Energy Billed (kWh) by Bands'!G218, IF($C$1="Kano",'Energy Billed (kWh) by Bands'!G245, IF($C$1="Port Harcourt",'Energy Billed (kWh) by Bands'!G272, IF($C$1="Yola",'Energy Billed (kWh) by Bands'!G299, IF($C$1="All DisCos",'Energy Billed (kWh) by Bands'!G327,0))))))))))))</f>
        <v>198202080.72461703</v>
      </c>
      <c r="J9" s="124">
        <f>IF($C$1="Abuja",'Energy Billed (kWh) by Bands'!H28, IF($C$1="Benin",'Energy Billed (kWh) by Bands'!H55, IF($C$1="Eko",'Energy Billed (kWh) by Bands'!H83, IF($C$1="Enugu",'Energy Billed (kWh) by Bands'!H109, IF($C$1="Ibadan",'Energy Billed (kWh) by Bands'!H136, IF($C$1="Ikeja",'Energy Billed (kWh) by Bands'!H164, IF($C$1="Jos",'Energy Billed (kWh) by Bands'!H191, IF($C$1="Kaduna",'Energy Billed (kWh) by Bands'!H218, IF($C$1="Kano",'Energy Billed (kWh) by Bands'!H245, IF($C$1="Port Harcourt",'Energy Billed (kWh) by Bands'!H272, IF($C$1="Yola",'Energy Billed (kWh) by Bands'!H299, IF($C$1="All DisCos",'Energy Billed (kWh) by Bands'!H327,0))))))))))))</f>
        <v>190647176.33797839</v>
      </c>
      <c r="K9" s="124">
        <f>IF($C$1="Abuja",'Energy Billed (kWh) by Bands'!I28, IF($C$1="Benin",'Energy Billed (kWh) by Bands'!I55, IF($C$1="Eko",'Energy Billed (kWh) by Bands'!I83, IF($C$1="Enugu",'Energy Billed (kWh) by Bands'!I109, IF($C$1="Ibadan",'Energy Billed (kWh) by Bands'!I136, IF($C$1="Ikeja",'Energy Billed (kWh) by Bands'!I164, IF($C$1="Jos",'Energy Billed (kWh) by Bands'!I191, IF($C$1="Kaduna",'Energy Billed (kWh) by Bands'!I218, IF($C$1="Kano",'Energy Billed (kWh) by Bands'!I245, IF($C$1="Port Harcourt",'Energy Billed (kWh) by Bands'!I272, IF($C$1="Yola",'Energy Billed (kWh) by Bands'!I299, IF($C$1="All DisCos",'Energy Billed (kWh) by Bands'!I327,0))))))))))))</f>
        <v>181497498.67549887</v>
      </c>
      <c r="L9" s="124">
        <f>IF($C$1="Abuja",'Energy Billed (kWh) by Bands'!J28, IF($C$1="Benin",'Energy Billed (kWh) by Bands'!J55, IF($C$1="Eko",'Energy Billed (kWh) by Bands'!J83, IF($C$1="Enugu",'Energy Billed (kWh) by Bands'!J109, IF($C$1="Ibadan",'Energy Billed (kWh) by Bands'!J136, IF($C$1="Ikeja",'Energy Billed (kWh) by Bands'!J164, IF($C$1="Jos",'Energy Billed (kWh) by Bands'!J191, IF($C$1="Kaduna",'Energy Billed (kWh) by Bands'!J218, IF($C$1="Kano",'Energy Billed (kWh) by Bands'!J245, IF($C$1="Port Harcourt",'Energy Billed (kWh) by Bands'!J272, IF($C$1="Yola",'Energy Billed (kWh) by Bands'!J299, IF($C$1="All DisCos",'Energy Billed (kWh) by Bands'!J327,0))))))))))))</f>
        <v>169361314.32711822</v>
      </c>
      <c r="M9" s="124">
        <f>IF($C$1="Abuja",'Energy Billed (kWh) by Bands'!K28, IF($C$1="Benin",'Energy Billed (kWh) by Bands'!K55, IF($C$1="Eko",'Energy Billed (kWh) by Bands'!K83, IF($C$1="Enugu",'Energy Billed (kWh) by Bands'!K109, IF($C$1="Ibadan",'Energy Billed (kWh) by Bands'!K136, IF($C$1="Ikeja",'Energy Billed (kWh) by Bands'!K164, IF($C$1="Jos",'Energy Billed (kWh) by Bands'!K191, IF($C$1="Kaduna",'Energy Billed (kWh) by Bands'!K218, IF($C$1="Kano",'Energy Billed (kWh) by Bands'!K245, IF($C$1="Port Harcourt",'Energy Billed (kWh) by Bands'!K272, IF($C$1="Yola",'Energy Billed (kWh) by Bands'!K299, IF($C$1="All DisCos",'Energy Billed (kWh) by Bands'!K327,0))))))))))))</f>
        <v>193351279.93167302</v>
      </c>
      <c r="N9" s="124">
        <f>IF($C$1="Abuja",'Energy Billed (kWh) by Bands'!L28, IF($C$1="Benin",'Energy Billed (kWh) by Bands'!L55, IF($C$1="Eko",'Energy Billed (kWh) by Bands'!L83, IF($C$1="Enugu",'Energy Billed (kWh) by Bands'!L109, IF($C$1="Ibadan",'Energy Billed (kWh) by Bands'!L136, IF($C$1="Ikeja",'Energy Billed (kWh) by Bands'!L164, IF($C$1="Jos",'Energy Billed (kWh) by Bands'!L191, IF($C$1="Kaduna",'Energy Billed (kWh) by Bands'!L218, IF($C$1="Kano",'Energy Billed (kWh) by Bands'!L245, IF($C$1="Port Harcourt",'Energy Billed (kWh) by Bands'!L272, IF($C$1="Yola",'Energy Billed (kWh) by Bands'!L299, IF($C$1="All DisCos",'Energy Billed (kWh) by Bands'!L327,0))))))))))))</f>
        <v>193226851.26147744</v>
      </c>
      <c r="O9" s="124">
        <f>IF($C$1="Abuja",'Energy Billed (kWh) by Bands'!M28, IF($C$1="Benin",'Energy Billed (kWh) by Bands'!M55, IF($C$1="Eko",'Energy Billed (kWh) by Bands'!M83, IF($C$1="Enugu",'Energy Billed (kWh) by Bands'!M109, IF($C$1="Ibadan",'Energy Billed (kWh) by Bands'!M136, IF($C$1="Ikeja",'Energy Billed (kWh) by Bands'!M164, IF($C$1="Jos",'Energy Billed (kWh) by Bands'!M191, IF($C$1="Kaduna",'Energy Billed (kWh) by Bands'!M218, IF($C$1="Kano",'Energy Billed (kWh) by Bands'!M245, IF($C$1="Port Harcourt",'Energy Billed (kWh) by Bands'!M272, IF($C$1="Yola",'Energy Billed (kWh) by Bands'!M299, IF($C$1="All DisCos",'Energy Billed (kWh) by Bands'!M327,0))))))))))))</f>
        <v>166284405.69587609</v>
      </c>
      <c r="P9" s="124">
        <f>IF($C$1="Abuja",'Energy Billed (kWh) by Bands'!N28, IF($C$1="Benin",'Energy Billed (kWh) by Bands'!N55, IF($C$1="Eko",'Energy Billed (kWh) by Bands'!N83, IF($C$1="Enugu",'Energy Billed (kWh) by Bands'!N109, IF($C$1="Ibadan",'Energy Billed (kWh) by Bands'!N136, IF($C$1="Ikeja",'Energy Billed (kWh) by Bands'!N164, IF($C$1="Jos",'Energy Billed (kWh) by Bands'!N191, IF($C$1="Kaduna",'Energy Billed (kWh) by Bands'!N218, IF($C$1="Kano",'Energy Billed (kWh) by Bands'!N245, IF($C$1="Port Harcourt",'Energy Billed (kWh) by Bands'!N272, IF($C$1="Yola",'Energy Billed (kWh) by Bands'!N299, IF($C$1="All DisCos",'Energy Billed (kWh) by Bands'!N327,0))))))))))))</f>
        <v>179947002.3743473</v>
      </c>
      <c r="Q9" s="124">
        <f>IF($C$1="Abuja",'Energy Billed (kWh) by Bands'!O28, IF($C$1="Benin",'Energy Billed (kWh) by Bands'!O55, IF($C$1="Eko",'Energy Billed (kWh) by Bands'!O83, IF($C$1="Enugu",'Energy Billed (kWh) by Bands'!O109, IF($C$1="Ibadan",'Energy Billed (kWh) by Bands'!O136, IF($C$1="Ikeja",'Energy Billed (kWh) by Bands'!O164, IF($C$1="Jos",'Energy Billed (kWh) by Bands'!O191, IF($C$1="Kaduna",'Energy Billed (kWh) by Bands'!O218, IF($C$1="Kano",'Energy Billed (kWh) by Bands'!O245, IF($C$1="Port Harcourt",'Energy Billed (kWh) by Bands'!O272, IF($C$1="Yola",'Energy Billed (kWh) by Bands'!O299, IF($C$1="All DisCos",'Energy Billed (kWh) by Bands'!O327,0))))))))))))</f>
        <v>188755891.29732877</v>
      </c>
      <c r="R9" s="124">
        <f>IF($C$1="Abuja",'Energy Billed (kWh) by Bands'!P28, IF($C$1="Benin",'Energy Billed (kWh) by Bands'!P55, IF($C$1="Eko",'Energy Billed (kWh) by Bands'!P83, IF($C$1="Enugu",'Energy Billed (kWh) by Bands'!P109, IF($C$1="Ibadan",'Energy Billed (kWh) by Bands'!P136, IF($C$1="Ikeja",'Energy Billed (kWh) by Bands'!P164, IF($C$1="Jos",'Energy Billed (kWh) by Bands'!P191, IF($C$1="Kaduna",'Energy Billed (kWh) by Bands'!P218, IF($C$1="Kano",'Energy Billed (kWh) by Bands'!P245, IF($C$1="Port Harcourt",'Energy Billed (kWh) by Bands'!P272, IF($C$1="Yola",'Energy Billed (kWh) by Bands'!P299, IF($C$1="All DisCos",'Energy Billed (kWh) by Bands'!P327,0))))))))))))</f>
        <v>198951331.90796012</v>
      </c>
      <c r="S9" s="124">
        <f>IF($C$1="Abuja",'Energy Billed (kWh) by Bands'!Q28, IF($C$1="Benin",'Energy Billed (kWh) by Bands'!Q55, IF($C$1="Eko",'Energy Billed (kWh) by Bands'!Q83, IF($C$1="Enugu",'Energy Billed (kWh) by Bands'!Q109, IF($C$1="Ibadan",'Energy Billed (kWh) by Bands'!Q136, IF($C$1="Ikeja",'Energy Billed (kWh) by Bands'!Q164, IF($C$1="Jos",'Energy Billed (kWh) by Bands'!Q191, IF($C$1="Kaduna",'Energy Billed (kWh) by Bands'!Q218, IF($C$1="Kano",'Energy Billed (kWh) by Bands'!Q245, IF($C$1="Port Harcourt",'Energy Billed (kWh) by Bands'!Q272, IF($C$1="Yola",'Energy Billed (kWh) by Bands'!Q299, IF($C$1="All DisCos",'Energy Billed (kWh) by Bands'!Q327,0))))))))))))</f>
        <v>208660447.96622634</v>
      </c>
      <c r="T9" s="124">
        <f>IF($C$1="Abuja",'Energy Billed (kWh) by Bands'!R28, IF($C$1="Benin",'Energy Billed (kWh) by Bands'!R55, IF($C$1="Eko",'Energy Billed (kWh) by Bands'!R83, IF($C$1="Enugu",'Energy Billed (kWh) by Bands'!R109, IF($C$1="Ibadan",'Energy Billed (kWh) by Bands'!R136, IF($C$1="Ikeja",'Energy Billed (kWh) by Bands'!R164, IF($C$1="Jos",'Energy Billed (kWh) by Bands'!R191, IF($C$1="Kaduna",'Energy Billed (kWh) by Bands'!R218, IF($C$1="Kano",'Energy Billed (kWh) by Bands'!R245, IF($C$1="Port Harcourt",'Energy Billed (kWh) by Bands'!R272, IF($C$1="Yola",'Energy Billed (kWh) by Bands'!R299, IF($C$1="All DisCos",'Energy Billed (kWh) by Bands'!R327,0))))))))))))</f>
        <v>167674354.65429538</v>
      </c>
      <c r="U9" s="124">
        <f>IF($C$1="Abuja",'Energy Billed (kWh) by Bands'!S28, IF($C$1="Benin",'Energy Billed (kWh) by Bands'!S55, IF($C$1="Eko",'Energy Billed (kWh) by Bands'!S83, IF($C$1="Enugu",'Energy Billed (kWh) by Bands'!S109, IF($C$1="Ibadan",'Energy Billed (kWh) by Bands'!S136, IF($C$1="Ikeja",'Energy Billed (kWh) by Bands'!S164, IF($C$1="Jos",'Energy Billed (kWh) by Bands'!S191, IF($C$1="Kaduna",'Energy Billed (kWh) by Bands'!S218, IF($C$1="Kano",'Energy Billed (kWh) by Bands'!S245, IF($C$1="Port Harcourt",'Energy Billed (kWh) by Bands'!S272, IF($C$1="Yola",'Energy Billed (kWh) by Bands'!S299, IF($C$1="All DisCos",'Energy Billed (kWh) by Bands'!S327,0))))))))))))</f>
        <v>153573745.12644169</v>
      </c>
      <c r="V9" s="124">
        <f>IF($C$1="Abuja",'Energy Billed (kWh) by Bands'!T28, IF($C$1="Benin",'Energy Billed (kWh) by Bands'!T55, IF($C$1="Eko",'Energy Billed (kWh) by Bands'!T83, IF($C$1="Enugu",'Energy Billed (kWh) by Bands'!T109, IF($C$1="Ibadan",'Energy Billed (kWh) by Bands'!T136, IF($C$1="Ikeja",'Energy Billed (kWh) by Bands'!T164, IF($C$1="Jos",'Energy Billed (kWh) by Bands'!T191, IF($C$1="Kaduna",'Energy Billed (kWh) by Bands'!T218, IF($C$1="Kano",'Energy Billed (kWh) by Bands'!T245, IF($C$1="Port Harcourt",'Energy Billed (kWh) by Bands'!T272, IF($C$1="Yola",'Energy Billed (kWh) by Bands'!T299, IF($C$1="All DisCos",'Energy Billed (kWh) by Bands'!T327,0))))))))))))</f>
        <v>151634964.78011215</v>
      </c>
      <c r="W9" s="124">
        <f>IF($C$1="Abuja",'Energy Billed (kWh) by Bands'!U28, IF($C$1="Benin",'Energy Billed (kWh) by Bands'!U55, IF($C$1="Eko",'Energy Billed (kWh) by Bands'!U83, IF($C$1="Enugu",'Energy Billed (kWh) by Bands'!U109, IF($C$1="Ibadan",'Energy Billed (kWh) by Bands'!U136, IF($C$1="Ikeja",'Energy Billed (kWh) by Bands'!U164, IF($C$1="Jos",'Energy Billed (kWh) by Bands'!U191, IF($C$1="Kaduna",'Energy Billed (kWh) by Bands'!U218, IF($C$1="Kano",'Energy Billed (kWh) by Bands'!U245, IF($C$1="Port Harcourt",'Energy Billed (kWh) by Bands'!U272, IF($C$1="Yola",'Energy Billed (kWh) by Bands'!U299, IF($C$1="All DisCos",'Energy Billed (kWh) by Bands'!U327,0))))))))))))</f>
        <v>143384252.22162786</v>
      </c>
      <c r="X9" s="124">
        <f>IF($C$1="Abuja",'Energy Billed (kWh) by Bands'!V28, IF($C$1="Benin",'Energy Billed (kWh) by Bands'!V55, IF($C$1="Eko",'Energy Billed (kWh) by Bands'!V83, IF($C$1="Enugu",'Energy Billed (kWh) by Bands'!V109, IF($C$1="Ibadan",'Energy Billed (kWh) by Bands'!V136, IF($C$1="Ikeja",'Energy Billed (kWh) by Bands'!V164, IF($C$1="Jos",'Energy Billed (kWh) by Bands'!V191, IF($C$1="Kaduna",'Energy Billed (kWh) by Bands'!V218, IF($C$1="Kano",'Energy Billed (kWh) by Bands'!V245, IF($C$1="Port Harcourt",'Energy Billed (kWh) by Bands'!V272, IF($C$1="Yola",'Energy Billed (kWh) by Bands'!V299, IF($C$1="All DisCos",'Energy Billed (kWh) by Bands'!V327,0))))))))))))</f>
        <v>146608459.60290831</v>
      </c>
      <c r="Y9" s="124">
        <f>IF($C$1="Abuja",'Energy Billed (kWh) by Bands'!W28, IF($C$1="Benin",'Energy Billed (kWh) by Bands'!W55, IF($C$1="Eko",'Energy Billed (kWh) by Bands'!W83, IF($C$1="Enugu",'Energy Billed (kWh) by Bands'!W109, IF($C$1="Ibadan",'Energy Billed (kWh) by Bands'!W136, IF($C$1="Ikeja",'Energy Billed (kWh) by Bands'!W164, IF($C$1="Jos",'Energy Billed (kWh) by Bands'!W191, IF($C$1="Kaduna",'Energy Billed (kWh) by Bands'!W218, IF($C$1="Kano",'Energy Billed (kWh) by Bands'!W245, IF($C$1="Port Harcourt",'Energy Billed (kWh) by Bands'!W272, IF($C$1="Yola",'Energy Billed (kWh) by Bands'!W299, IF($C$1="All DisCos",'Energy Billed (kWh) by Bands'!W327,0))))))))))))</f>
        <v>162149951.58384228</v>
      </c>
      <c r="Z9" s="124">
        <f>IF($C$1="Abuja",'Energy Billed (kWh) by Bands'!X28, IF($C$1="Benin",'Energy Billed (kWh) by Bands'!X55, IF($C$1="Eko",'Energy Billed (kWh) by Bands'!X83, IF($C$1="Enugu",'Energy Billed (kWh) by Bands'!X109, IF($C$1="Ibadan",'Energy Billed (kWh) by Bands'!X136, IF($C$1="Ikeja",'Energy Billed (kWh) by Bands'!X164, IF($C$1="Jos",'Energy Billed (kWh) by Bands'!X191, IF($C$1="Kaduna",'Energy Billed (kWh) by Bands'!X218, IF($C$1="Kano",'Energy Billed (kWh) by Bands'!X245, IF($C$1="Port Harcourt",'Energy Billed (kWh) by Bands'!X272, IF($C$1="Yola",'Energy Billed (kWh) by Bands'!X299, IF($C$1="All DisCos",'Energy Billed (kWh) by Bands'!X327,0))))))))))))</f>
        <v>149011737.47927681</v>
      </c>
      <c r="AA9" s="124">
        <f>IF($C$1="Abuja",'Energy Billed (kWh) by Bands'!Y28, IF($C$1="Benin",'Energy Billed (kWh) by Bands'!Y55, IF($C$1="Eko",'Energy Billed (kWh) by Bands'!Y83, IF($C$1="Enugu",'Energy Billed (kWh) by Bands'!Y109, IF($C$1="Ibadan",'Energy Billed (kWh) by Bands'!Y136, IF($C$1="Ikeja",'Energy Billed (kWh) by Bands'!Y164, IF($C$1="Jos",'Energy Billed (kWh) by Bands'!Y191, IF($C$1="Kaduna",'Energy Billed (kWh) by Bands'!Y218, IF($C$1="Kano",'Energy Billed (kWh) by Bands'!Y245, IF($C$1="Port Harcourt",'Energy Billed (kWh) by Bands'!Y272, IF($C$1="Yola",'Energy Billed (kWh) by Bands'!Y299, IF($C$1="All DisCos",'Energy Billed (kWh) by Bands'!Y327,0))))))))))))</f>
        <v>149441145.8445321</v>
      </c>
      <c r="AB9" s="150">
        <f>IF($C$1="Abuja",'Energy Billed (kWh) by Bands'!Z28, IF($C$1="Benin",'Energy Billed (kWh) by Bands'!Z55, IF($C$1="Eko",'Energy Billed (kWh) by Bands'!Z83, IF($C$1="Enugu",'Energy Billed (kWh) by Bands'!Z109, IF($C$1="Ibadan",'Energy Billed (kWh) by Bands'!Z136, IF($C$1="Ikeja",'Energy Billed (kWh) by Bands'!Z164, IF($C$1="Jos",'Energy Billed (kWh) by Bands'!Z191, IF($C$1="Kaduna",'Energy Billed (kWh) by Bands'!Z218, IF($C$1="Kano",'Energy Billed (kWh) by Bands'!Z245, IF($C$1="Port Harcourt",'Energy Billed (kWh) by Bands'!Z272, IF($C$1="Yola",'Energy Billed (kWh) by Bands'!Z299, IF($C$1="All DisCos",'Energy Billed (kWh) by Bands'!Z327,0))))))))))))</f>
        <v>0</v>
      </c>
      <c r="AC9" s="150">
        <f>IF($C$1="Abuja",'Energy Billed (kWh) by Bands'!AA28, IF($C$1="Benin",'Energy Billed (kWh) by Bands'!AA55, IF($C$1="Eko",'Energy Billed (kWh) by Bands'!AA83, IF($C$1="Enugu",'Energy Billed (kWh) by Bands'!AA109, IF($C$1="Ibadan",'Energy Billed (kWh) by Bands'!AA136, IF($C$1="Ikeja",'Energy Billed (kWh) by Bands'!AA164, IF($C$1="Jos",'Energy Billed (kWh) by Bands'!AA191, IF($C$1="Kaduna",'Energy Billed (kWh) by Bands'!AA218, IF($C$1="Kano",'Energy Billed (kWh) by Bands'!AA245, IF($C$1="Port Harcourt",'Energy Billed (kWh) by Bands'!AA272, IF($C$1="Yola",'Energy Billed (kWh) by Bands'!AA299, IF($C$1="All DisCos",'Energy Billed (kWh) by Bands'!AA327,0))))))))))))</f>
        <v>0</v>
      </c>
      <c r="AD9" s="150">
        <f>IF($C$1="Abuja",'Energy Billed (kWh) by Bands'!AB28, IF($C$1="Benin",'Energy Billed (kWh) by Bands'!AB55, IF($C$1="Eko",'Energy Billed (kWh) by Bands'!AB83, IF($C$1="Enugu",'Energy Billed (kWh) by Bands'!AB109, IF($C$1="Ibadan",'Energy Billed (kWh) by Bands'!AB136, IF($C$1="Ikeja",'Energy Billed (kWh) by Bands'!AB164, IF($C$1="Jos",'Energy Billed (kWh) by Bands'!AB191, IF($C$1="Kaduna",'Energy Billed (kWh) by Bands'!AB218, IF($C$1="Kano",'Energy Billed (kWh) by Bands'!AB245, IF($C$1="Port Harcourt",'Energy Billed (kWh) by Bands'!AB272, IF($C$1="Yola",'Energy Billed (kWh) by Bands'!AB299, IF($C$1="All DisCos",'Energy Billed (kWh) by Bands'!AB327,0))))))))))))</f>
        <v>0</v>
      </c>
      <c r="AE9" s="125">
        <f t="shared" si="0"/>
        <v>1432139059.2592628</v>
      </c>
    </row>
    <row r="10" spans="1:31" s="77" customFormat="1" ht="11.45" customHeight="1" x14ac:dyDescent="0.25">
      <c r="A10" s="236" t="s">
        <v>56</v>
      </c>
      <c r="B10" s="237"/>
      <c r="C10" s="237"/>
      <c r="D10" s="45"/>
      <c r="E10" s="145">
        <f>SUM(E4:E9)</f>
        <v>2010054856.8103244</v>
      </c>
      <c r="F10" s="145">
        <f t="shared" ref="F10:R10" si="1">SUM(F4:F9)</f>
        <v>2105769351.0128083</v>
      </c>
      <c r="G10" s="145">
        <f t="shared" si="1"/>
        <v>2105774276.5529177</v>
      </c>
      <c r="H10" s="145">
        <f t="shared" si="1"/>
        <v>1975739802.0180476</v>
      </c>
      <c r="I10" s="145">
        <f t="shared" si="1"/>
        <v>2019702584.1857967</v>
      </c>
      <c r="J10" s="145">
        <f t="shared" si="1"/>
        <v>1935082426.8672194</v>
      </c>
      <c r="K10" s="145">
        <f t="shared" si="1"/>
        <v>1893931747.8429925</v>
      </c>
      <c r="L10" s="145">
        <f t="shared" si="1"/>
        <v>1749329450.7105749</v>
      </c>
      <c r="M10" s="145">
        <f t="shared" si="1"/>
        <v>1855316515.6852107</v>
      </c>
      <c r="N10" s="145">
        <f t="shared" si="1"/>
        <v>1890278291.9185586</v>
      </c>
      <c r="O10" s="145">
        <f t="shared" si="1"/>
        <v>1849617400.2560036</v>
      </c>
      <c r="P10" s="145">
        <f t="shared" si="1"/>
        <v>1961271800.2814195</v>
      </c>
      <c r="Q10" s="145">
        <f t="shared" si="1"/>
        <v>2007793485.8779299</v>
      </c>
      <c r="R10" s="145">
        <f t="shared" si="1"/>
        <v>2069870635.530895</v>
      </c>
      <c r="S10" s="145">
        <f t="shared" ref="S10:AD10" si="2">SUM(S4:S9)</f>
        <v>2017873143.9380944</v>
      </c>
      <c r="T10" s="145">
        <f t="shared" si="2"/>
        <v>1867468180.0273061</v>
      </c>
      <c r="U10" s="145">
        <f t="shared" si="2"/>
        <v>1734663886.9780793</v>
      </c>
      <c r="V10" s="145">
        <f t="shared" si="2"/>
        <v>1758808207.5933337</v>
      </c>
      <c r="W10" s="145">
        <f t="shared" si="2"/>
        <v>1696737114.3131709</v>
      </c>
      <c r="X10" s="145">
        <f t="shared" si="2"/>
        <v>1530057973.83636</v>
      </c>
      <c r="Y10" s="145">
        <f t="shared" si="2"/>
        <v>1716404119.5092058</v>
      </c>
      <c r="Z10" s="145">
        <f t="shared" si="2"/>
        <v>1806363827.9493434</v>
      </c>
      <c r="AA10" s="145">
        <f t="shared" si="2"/>
        <v>1801470944.0099707</v>
      </c>
      <c r="AB10" s="154">
        <f t="shared" si="2"/>
        <v>0</v>
      </c>
      <c r="AC10" s="154">
        <f t="shared" si="2"/>
        <v>0</v>
      </c>
      <c r="AD10" s="154">
        <f t="shared" si="2"/>
        <v>0</v>
      </c>
      <c r="AE10" s="142">
        <f t="shared" si="0"/>
        <v>15929847398.154861</v>
      </c>
    </row>
    <row r="11" spans="1:31" ht="11.45" customHeight="1" x14ac:dyDescent="0.25">
      <c r="A11" s="11" t="s">
        <v>3</v>
      </c>
      <c r="B11" s="10" t="s">
        <v>44</v>
      </c>
      <c r="C11" s="53" t="s">
        <v>47</v>
      </c>
      <c r="D11" s="52"/>
      <c r="E11" s="124">
        <f>IF($C$1="Abuja",'Billing (Naira) by Band'!C7, IF($C$1="Benin",'Billing (Naira) by Band'!C35, IF($C$1="Eko",'Billing (Naira) by Band'!C62, IF($C$1="Enugu",'Billing (Naira) by Band'!C89, IF($C$1="Ibadan",'Billing (Naira) by Band'!C116, IF($C$1="Ikeja",'Billing (Naira) by Band'!C143, IF($C$1="Jos",'Billing (Naira) by Band'!C171, IF($C$1="Kaduna",'Billing (Naira) by Band'!C198, IF($C$1="Kano",'Billing (Naira) by Band'!C225, IF($C$1="Port Harcourt",'Billing (Naira) by Band'!C252, IF($C$1="Yola",'Billing (Naira) by Band'!C279, IF($C$1="All DisCos",'Billing (Naira) by Band'!C306,0))))))))))))</f>
        <v>49553427.416651815</v>
      </c>
      <c r="F11" s="124">
        <f>IF($C$1="Abuja",'Billing (Naira) by Band'!D7, IF($C$1="Benin",'Billing (Naira) by Band'!D35, IF($C$1="Eko",'Billing (Naira) by Band'!D62, IF($C$1="Enugu",'Billing (Naira) by Band'!D89, IF($C$1="Ibadan",'Billing (Naira) by Band'!D116, IF($C$1="Ikeja",'Billing (Naira) by Band'!D143, IF($C$1="Jos",'Billing (Naira) by Band'!D171, IF($C$1="Kaduna",'Billing (Naira) by Band'!D198, IF($C$1="Kano",'Billing (Naira) by Band'!D225, IF($C$1="Port Harcourt",'Billing (Naira) by Band'!D252, IF($C$1="Yola",'Billing (Naira) by Band'!D279, IF($C$1="All DisCos",'Billing (Naira) by Band'!D306,0))))))))))))</f>
        <v>49333218.542926334</v>
      </c>
      <c r="G11" s="124">
        <f>IF($C$1="Abuja",'Billing (Naira) by Band'!E7, IF($C$1="Benin",'Billing (Naira) by Band'!E35, IF($C$1="Eko",'Billing (Naira) by Band'!E62, IF($C$1="Enugu",'Billing (Naira) by Band'!E89, IF($C$1="Ibadan",'Billing (Naira) by Band'!E116, IF($C$1="Ikeja",'Billing (Naira) by Band'!E143, IF($C$1="Jos",'Billing (Naira) by Band'!E171, IF($C$1="Kaduna",'Billing (Naira) by Band'!E198, IF($C$1="Kano",'Billing (Naira) by Band'!E225, IF($C$1="Port Harcourt",'Billing (Naira) by Band'!E252, IF($C$1="Yola",'Billing (Naira) by Band'!E279, IF($C$1="All DisCos",'Billing (Naira) by Band'!E306,0))))))))))))</f>
        <v>59592182.479296185</v>
      </c>
      <c r="H11" s="124">
        <f>IF($C$1="Abuja",'Billing (Naira) by Band'!F7, IF($C$1="Benin",'Billing (Naira) by Band'!F35, IF($C$1="Eko",'Billing (Naira) by Band'!F62, IF($C$1="Enugu",'Billing (Naira) by Band'!F89, IF($C$1="Ibadan",'Billing (Naira) by Band'!F116, IF($C$1="Ikeja",'Billing (Naira) by Band'!F143, IF($C$1="Jos",'Billing (Naira) by Band'!F171, IF($C$1="Kaduna",'Billing (Naira) by Band'!F198, IF($C$1="Kano",'Billing (Naira) by Band'!F225, IF($C$1="Port Harcourt",'Billing (Naira) by Band'!F252, IF($C$1="Yola",'Billing (Naira) by Band'!F279, IF($C$1="All DisCos",'Billing (Naira) by Band'!F306,0))))))))))))</f>
        <v>104860757.93479151</v>
      </c>
      <c r="I11" s="124">
        <f>IF($C$1="Abuja",'Billing (Naira) by Band'!G7, IF($C$1="Benin",'Billing (Naira) by Band'!G35, IF($C$1="Eko",'Billing (Naira) by Band'!G62, IF($C$1="Enugu",'Billing (Naira) by Band'!G89, IF($C$1="Ibadan",'Billing (Naira) by Band'!G116, IF($C$1="Ikeja",'Billing (Naira) by Band'!G143, IF($C$1="Jos",'Billing (Naira) by Band'!G171, IF($C$1="Kaduna",'Billing (Naira) by Band'!G198, IF($C$1="Kano",'Billing (Naira) by Band'!G225, IF($C$1="Port Harcourt",'Billing (Naira) by Band'!G252, IF($C$1="Yola",'Billing (Naira) by Band'!G279, IF($C$1="All DisCos",'Billing (Naira) by Band'!G306,0))))))))))))</f>
        <v>22931838.592956029</v>
      </c>
      <c r="J11" s="124">
        <f>IF($C$1="Abuja",'Billing (Naira) by Band'!H7, IF($C$1="Benin",'Billing (Naira) by Band'!H35, IF($C$1="Eko",'Billing (Naira) by Band'!H62, IF($C$1="Enugu",'Billing (Naira) by Band'!H89, IF($C$1="Ibadan",'Billing (Naira) by Band'!H116, IF($C$1="Ikeja",'Billing (Naira) by Band'!H143, IF($C$1="Jos",'Billing (Naira) by Band'!H171, IF($C$1="Kaduna",'Billing (Naira) by Band'!H198, IF($C$1="Kano",'Billing (Naira) by Band'!H225, IF($C$1="Port Harcourt",'Billing (Naira) by Band'!H252, IF($C$1="Yola",'Billing (Naira) by Band'!H279, IF($C$1="All DisCos",'Billing (Naira) by Band'!H306,0))))))))))))</f>
        <v>25553256.30642388</v>
      </c>
      <c r="K11" s="124">
        <f>IF($C$1="Abuja",'Billing (Naira) by Band'!I7, IF($C$1="Benin",'Billing (Naira) by Band'!I35, IF($C$1="Eko",'Billing (Naira) by Band'!I62, IF($C$1="Enugu",'Billing (Naira) by Band'!I89, IF($C$1="Ibadan",'Billing (Naira) by Band'!I116, IF($C$1="Ikeja",'Billing (Naira) by Band'!I143, IF($C$1="Jos",'Billing (Naira) by Band'!I171, IF($C$1="Kaduna",'Billing (Naira) by Band'!I198, IF($C$1="Kano",'Billing (Naira) by Band'!I225, IF($C$1="Port Harcourt",'Billing (Naira) by Band'!I252, IF($C$1="Yola",'Billing (Naira) by Band'!I279, IF($C$1="All DisCos",'Billing (Naira) by Band'!I306,0))))))))))))</f>
        <v>14753842.481214697</v>
      </c>
      <c r="L11" s="124">
        <f>IF($C$1="Abuja",'Billing (Naira) by Band'!J7, IF($C$1="Benin",'Billing (Naira) by Band'!J35, IF($C$1="Eko",'Billing (Naira) by Band'!J62, IF($C$1="Enugu",'Billing (Naira) by Band'!J89, IF($C$1="Ibadan",'Billing (Naira) by Band'!J116, IF($C$1="Ikeja",'Billing (Naira) by Band'!J143, IF($C$1="Jos",'Billing (Naira) by Band'!J171, IF($C$1="Kaduna",'Billing (Naira) by Band'!J198, IF($C$1="Kano",'Billing (Naira) by Band'!J225, IF($C$1="Port Harcourt",'Billing (Naira) by Band'!J252, IF($C$1="Yola",'Billing (Naira) by Band'!J279, IF($C$1="All DisCos",'Billing (Naira) by Band'!J306,0))))))))))))</f>
        <v>20599879.059525192</v>
      </c>
      <c r="M11" s="124">
        <f>IF($C$1="Abuja",'Billing (Naira) by Band'!K7, IF($C$1="Benin",'Billing (Naira) by Band'!K35, IF($C$1="Eko",'Billing (Naira) by Band'!K62, IF($C$1="Enugu",'Billing (Naira) by Band'!K89, IF($C$1="Ibadan",'Billing (Naira) by Band'!K116, IF($C$1="Ikeja",'Billing (Naira) by Band'!K143, IF($C$1="Jos",'Billing (Naira) by Band'!K171, IF($C$1="Kaduna",'Billing (Naira) by Band'!K198, IF($C$1="Kano",'Billing (Naira) by Band'!K225, IF($C$1="Port Harcourt",'Billing (Naira) by Band'!K252, IF($C$1="Yola",'Billing (Naira) by Band'!K279, IF($C$1="All DisCos",'Billing (Naira) by Band'!K306,0))))))))))))</f>
        <v>21768760.192822337</v>
      </c>
      <c r="N11" s="124">
        <f>IF($C$1="Abuja",'Billing (Naira) by Band'!L7, IF($C$1="Benin",'Billing (Naira) by Band'!L35, IF($C$1="Eko",'Billing (Naira) by Band'!L62, IF($C$1="Enugu",'Billing (Naira) by Band'!L89, IF($C$1="Ibadan",'Billing (Naira) by Band'!L116, IF($C$1="Ikeja",'Billing (Naira) by Band'!L143, IF($C$1="Jos",'Billing (Naira) by Band'!L171, IF($C$1="Kaduna",'Billing (Naira) by Band'!L198, IF($C$1="Kano",'Billing (Naira) by Band'!L225, IF($C$1="Port Harcourt",'Billing (Naira) by Band'!L252, IF($C$1="Yola",'Billing (Naira) by Band'!L279, IF($C$1="All DisCos",'Billing (Naira) by Band'!L306,0))))))))))))</f>
        <v>22739795.540584594</v>
      </c>
      <c r="O11" s="124">
        <f>IF($C$1="Abuja",'Billing (Naira) by Band'!M7, IF($C$1="Benin",'Billing (Naira) by Band'!M35, IF($C$1="Eko",'Billing (Naira) by Band'!M62, IF($C$1="Enugu",'Billing (Naira) by Band'!M89, IF($C$1="Ibadan",'Billing (Naira) by Band'!M116, IF($C$1="Ikeja",'Billing (Naira) by Band'!M143, IF($C$1="Jos",'Billing (Naira) by Band'!M171, IF($C$1="Kaduna",'Billing (Naira) by Band'!M198, IF($C$1="Kano",'Billing (Naira) by Band'!M225, IF($C$1="Port Harcourt",'Billing (Naira) by Band'!M252, IF($C$1="Yola",'Billing (Naira) by Band'!M279, IF($C$1="All DisCos",'Billing (Naira) by Band'!M306,0))))))))))))</f>
        <v>35626167.570833482</v>
      </c>
      <c r="P11" s="124">
        <f>IF($C$1="Abuja",'Billing (Naira) by Band'!N7, IF($C$1="Benin",'Billing (Naira) by Band'!N35, IF($C$1="Eko",'Billing (Naira) by Band'!N62, IF($C$1="Enugu",'Billing (Naira) by Band'!N89, IF($C$1="Ibadan",'Billing (Naira) by Band'!N116, IF($C$1="Ikeja",'Billing (Naira) by Band'!N143, IF($C$1="Jos",'Billing (Naira) by Band'!N171, IF($C$1="Kaduna",'Billing (Naira) by Band'!N198, IF($C$1="Kano",'Billing (Naira) by Band'!N225, IF($C$1="Port Harcourt",'Billing (Naira) by Band'!N252, IF($C$1="Yola",'Billing (Naira) by Band'!N279, IF($C$1="All DisCos",'Billing (Naira) by Band'!N306,0))))))))))))</f>
        <v>29748568.311643165</v>
      </c>
      <c r="Q11" s="124">
        <f>IF($C$1="Abuja",'Billing (Naira) by Band'!O7, IF($C$1="Benin",'Billing (Naira) by Band'!O35, IF($C$1="Eko",'Billing (Naira) by Band'!O62, IF($C$1="Enugu",'Billing (Naira) by Band'!O89, IF($C$1="Ibadan",'Billing (Naira) by Band'!O116, IF($C$1="Ikeja",'Billing (Naira) by Band'!O143, IF($C$1="Jos",'Billing (Naira) by Band'!O171, IF($C$1="Kaduna",'Billing (Naira) by Band'!O198, IF($C$1="Kano",'Billing (Naira) by Band'!O225, IF($C$1="Port Harcourt",'Billing (Naira) by Band'!O252, IF($C$1="Yola",'Billing (Naira) by Band'!O279, IF($C$1="All DisCos",'Billing (Naira) by Band'!O306,0))))))))))))</f>
        <v>31662301.762673568</v>
      </c>
      <c r="R11" s="124">
        <f>IF($C$1="Abuja",'Billing (Naira) by Band'!P7, IF($C$1="Benin",'Billing (Naira) by Band'!P35, IF($C$1="Eko",'Billing (Naira) by Band'!P62, IF($C$1="Enugu",'Billing (Naira) by Band'!P89, IF($C$1="Ibadan",'Billing (Naira) by Band'!P116, IF($C$1="Ikeja",'Billing (Naira) by Band'!P143, IF($C$1="Jos",'Billing (Naira) by Band'!P171, IF($C$1="Kaduna",'Billing (Naira) by Band'!P198, IF($C$1="Kano",'Billing (Naira) by Band'!P225, IF($C$1="Port Harcourt",'Billing (Naira) by Band'!P252, IF($C$1="Yola",'Billing (Naira) by Band'!P279, IF($C$1="All DisCos",'Billing (Naira) by Band'!P306,0))))))))))))</f>
        <v>56671906.276585445</v>
      </c>
      <c r="S11" s="124">
        <f>IF($C$1="Abuja",'Billing (Naira) by Band'!Q7, IF($C$1="Benin",'Billing (Naira) by Band'!Q35, IF($C$1="Eko",'Billing (Naira) by Band'!Q62, IF($C$1="Enugu",'Billing (Naira) by Band'!Q89, IF($C$1="Ibadan",'Billing (Naira) by Band'!Q116, IF($C$1="Ikeja",'Billing (Naira) by Band'!Q143, IF($C$1="Jos",'Billing (Naira) by Band'!Q171, IF($C$1="Kaduna",'Billing (Naira) by Band'!Q198, IF($C$1="Kano",'Billing (Naira) by Band'!Q225, IF($C$1="Port Harcourt",'Billing (Naira) by Band'!Q252, IF($C$1="Yola",'Billing (Naira) by Band'!Q279, IF($C$1="All DisCos",'Billing (Naira) by Band'!Q306,0))))))))))))</f>
        <v>42838197.307980232</v>
      </c>
      <c r="T11" s="124">
        <f>IF($C$1="Abuja",'Billing (Naira) by Band'!R7, IF($C$1="Benin",'Billing (Naira) by Band'!R35, IF($C$1="Eko",'Billing (Naira) by Band'!R62, IF($C$1="Enugu",'Billing (Naira) by Band'!R89, IF($C$1="Ibadan",'Billing (Naira) by Band'!R116, IF($C$1="Ikeja",'Billing (Naira) by Band'!R143, IF($C$1="Jos",'Billing (Naira) by Band'!R171, IF($C$1="Kaduna",'Billing (Naira) by Band'!R198, IF($C$1="Kano",'Billing (Naira) by Band'!R225, IF($C$1="Port Harcourt",'Billing (Naira) by Band'!R252, IF($C$1="Yola",'Billing (Naira) by Band'!R279, IF($C$1="All DisCos",'Billing (Naira) by Band'!R306,0))))))))))))</f>
        <v>37758145.787440211</v>
      </c>
      <c r="U11" s="124">
        <f>IF($C$1="Abuja",'Billing (Naira) by Band'!S7, IF($C$1="Benin",'Billing (Naira) by Band'!S35, IF($C$1="Eko",'Billing (Naira) by Band'!S62, IF($C$1="Enugu",'Billing (Naira) by Band'!S89, IF($C$1="Ibadan",'Billing (Naira) by Band'!S116, IF($C$1="Ikeja",'Billing (Naira) by Band'!S143, IF($C$1="Jos",'Billing (Naira) by Band'!S171, IF($C$1="Kaduna",'Billing (Naira) by Band'!S198, IF($C$1="Kano",'Billing (Naira) by Band'!S225, IF($C$1="Port Harcourt",'Billing (Naira) by Band'!S252, IF($C$1="Yola",'Billing (Naira) by Band'!S279, IF($C$1="All DisCos",'Billing (Naira) by Band'!S306,0))))))))))))</f>
        <v>33733826.275819689</v>
      </c>
      <c r="V11" s="124">
        <f>IF($C$1="Abuja",'Billing (Naira) by Band'!T7, IF($C$1="Benin",'Billing (Naira) by Band'!T35, IF($C$1="Eko",'Billing (Naira) by Band'!T62, IF($C$1="Enugu",'Billing (Naira) by Band'!T89, IF($C$1="Ibadan",'Billing (Naira) by Band'!T116, IF($C$1="Ikeja",'Billing (Naira) by Band'!T143, IF($C$1="Jos",'Billing (Naira) by Band'!T171, IF($C$1="Kaduna",'Billing (Naira) by Band'!T198, IF($C$1="Kano",'Billing (Naira) by Band'!T225, IF($C$1="Port Harcourt",'Billing (Naira) by Band'!T252, IF($C$1="Yola",'Billing (Naira) by Band'!T279, IF($C$1="All DisCos",'Billing (Naira) by Band'!T306,0))))))))))))</f>
        <v>45142438.025489464</v>
      </c>
      <c r="W11" s="124">
        <f>IF($C$1="Abuja",'Billing (Naira) by Band'!U7, IF($C$1="Benin",'Billing (Naira) by Band'!U35, IF($C$1="Eko",'Billing (Naira) by Band'!U62, IF($C$1="Enugu",'Billing (Naira) by Band'!U89, IF($C$1="Ibadan",'Billing (Naira) by Band'!U116, IF($C$1="Ikeja",'Billing (Naira) by Band'!U143, IF($C$1="Jos",'Billing (Naira) by Band'!U171, IF($C$1="Kaduna",'Billing (Naira) by Band'!U198, IF($C$1="Kano",'Billing (Naira) by Band'!U225, IF($C$1="Port Harcourt",'Billing (Naira) by Band'!U252, IF($C$1="Yola",'Billing (Naira) by Band'!U279, IF($C$1="All DisCos",'Billing (Naira) by Band'!U306,0))))))))))))</f>
        <v>31339855.310233466</v>
      </c>
      <c r="X11" s="124">
        <f>IF($C$1="Abuja",'Billing (Naira) by Band'!V7, IF($C$1="Benin",'Billing (Naira) by Band'!V35, IF($C$1="Eko",'Billing (Naira) by Band'!V62, IF($C$1="Enugu",'Billing (Naira) by Band'!V89, IF($C$1="Ibadan",'Billing (Naira) by Band'!V116, IF($C$1="Ikeja",'Billing (Naira) by Band'!V143, IF($C$1="Jos",'Billing (Naira) by Band'!V171, IF($C$1="Kaduna",'Billing (Naira) by Band'!V198, IF($C$1="Kano",'Billing (Naira) by Band'!V225, IF($C$1="Port Harcourt",'Billing (Naira) by Band'!V252, IF($C$1="Yola",'Billing (Naira) by Band'!V279, IF($C$1="All DisCos",'Billing (Naira) by Band'!V306,0))))))))))))</f>
        <v>32435499.998292543</v>
      </c>
      <c r="Y11" s="124">
        <f>IF($C$1="Abuja",'Billing (Naira) by Band'!W7, IF($C$1="Benin",'Billing (Naira) by Band'!W35, IF($C$1="Eko",'Billing (Naira) by Band'!W62, IF($C$1="Enugu",'Billing (Naira) by Band'!W89, IF($C$1="Ibadan",'Billing (Naira) by Band'!W116, IF($C$1="Ikeja",'Billing (Naira) by Band'!W143, IF($C$1="Jos",'Billing (Naira) by Band'!W171, IF($C$1="Kaduna",'Billing (Naira) by Band'!W198, IF($C$1="Kano",'Billing (Naira) by Band'!W225, IF($C$1="Port Harcourt",'Billing (Naira) by Band'!W252, IF($C$1="Yola",'Billing (Naira) by Band'!W279, IF($C$1="All DisCos",'Billing (Naira) by Band'!W306,0))))))))))))</f>
        <v>38525422.399943449</v>
      </c>
      <c r="Z11" s="124">
        <f>IF($C$1="Abuja",'Billing (Naira) by Band'!X7, IF($C$1="Benin",'Billing (Naira) by Band'!X35, IF($C$1="Eko",'Billing (Naira) by Band'!X62, IF($C$1="Enugu",'Billing (Naira) by Band'!X89, IF($C$1="Ibadan",'Billing (Naira) by Band'!X116, IF($C$1="Ikeja",'Billing (Naira) by Band'!X143, IF($C$1="Jos",'Billing (Naira) by Band'!X171, IF($C$1="Kaduna",'Billing (Naira) by Band'!X198, IF($C$1="Kano",'Billing (Naira) by Band'!X225, IF($C$1="Port Harcourt",'Billing (Naira) by Band'!X252, IF($C$1="Yola",'Billing (Naira) by Band'!X279, IF($C$1="All DisCos",'Billing (Naira) by Band'!X306,0))))))))))))</f>
        <v>52436062.279855713</v>
      </c>
      <c r="AA11" s="124">
        <f>IF($C$1="Abuja",'Billing (Naira) by Band'!Y7, IF($C$1="Benin",'Billing (Naira) by Band'!Y35, IF($C$1="Eko",'Billing (Naira) by Band'!Y62, IF($C$1="Enugu",'Billing (Naira) by Band'!Y89, IF($C$1="Ibadan",'Billing (Naira) by Band'!Y116, IF($C$1="Ikeja",'Billing (Naira) by Band'!Y143, IF($C$1="Jos",'Billing (Naira) by Band'!Y171, IF($C$1="Kaduna",'Billing (Naira) by Band'!Y198, IF($C$1="Kano",'Billing (Naira) by Band'!Y225, IF($C$1="Port Harcourt",'Billing (Naira) by Band'!Y252, IF($C$1="Yola",'Billing (Naira) by Band'!Y279, IF($C$1="All DisCos",'Billing (Naira) by Band'!Y306,0))))))))))))</f>
        <v>40597260.592270918</v>
      </c>
      <c r="AB11" s="150">
        <f>IF($C$1="Abuja",'Billing (Naira) by Band'!Z7, IF($C$1="Benin",'Billing (Naira) by Band'!Z35, IF($C$1="Eko",'Billing (Naira) by Band'!Z62, IF($C$1="Enugu",'Billing (Naira) by Band'!Z89, IF($C$1="Ibadan",'Billing (Naira) by Band'!Z116, IF($C$1="Ikeja",'Billing (Naira) by Band'!Z143, IF($C$1="Jos",'Billing (Naira) by Band'!Z171, IF($C$1="Kaduna",'Billing (Naira) by Band'!Z198, IF($C$1="Kano",'Billing (Naira) by Band'!Z225, IF($C$1="Port Harcourt",'Billing (Naira) by Band'!Z252, IF($C$1="Yola",'Billing (Naira) by Band'!Z279, IF($C$1="All DisCos",'Billing (Naira) by Band'!Z306,0))))))))))))</f>
        <v>0</v>
      </c>
      <c r="AC11" s="150">
        <f>IF($C$1="Abuja",'Billing (Naira) by Band'!AA7, IF($C$1="Benin",'Billing (Naira) by Band'!AA35, IF($C$1="Eko",'Billing (Naira) by Band'!AA62, IF($C$1="Enugu",'Billing (Naira) by Band'!AA89, IF($C$1="Ibadan",'Billing (Naira) by Band'!AA116, IF($C$1="Ikeja",'Billing (Naira) by Band'!AA143, IF($C$1="Jos",'Billing (Naira) by Band'!AA171, IF($C$1="Kaduna",'Billing (Naira) by Band'!AA198, IF($C$1="Kano",'Billing (Naira) by Band'!AA225, IF($C$1="Port Harcourt",'Billing (Naira) by Band'!AA252, IF($C$1="Yola",'Billing (Naira) by Band'!AA279, IF($C$1="All DisCos",'Billing (Naira) by Band'!AA306,0))))))))))))</f>
        <v>0</v>
      </c>
      <c r="AD11" s="150">
        <f>IF($C$1="Abuja",'Billing (Naira) by Band'!AB7, IF($C$1="Benin",'Billing (Naira) by Band'!AB35, IF($C$1="Eko",'Billing (Naira) by Band'!AB62, IF($C$1="Enugu",'Billing (Naira) by Band'!AB89, IF($C$1="Ibadan",'Billing (Naira) by Band'!AB116, IF($C$1="Ikeja",'Billing (Naira) by Band'!AB143, IF($C$1="Jos",'Billing (Naira) by Band'!AB171, IF($C$1="Kaduna",'Billing (Naira) by Band'!AB198, IF($C$1="Kano",'Billing (Naira) by Band'!AB225, IF($C$1="Port Harcourt",'Billing (Naira) by Band'!AB252, IF($C$1="Yola",'Billing (Naira) by Band'!AB279, IF($C$1="All DisCos",'Billing (Naira) by Band'!AB306,0))))))))))))</f>
        <v>0</v>
      </c>
      <c r="AE11" s="125">
        <f t="shared" si="0"/>
        <v>354806707.97732568</v>
      </c>
    </row>
    <row r="12" spans="1:31" ht="11.45" customHeight="1" x14ac:dyDescent="0.25">
      <c r="A12" s="11" t="s">
        <v>1</v>
      </c>
      <c r="B12" s="10" t="s">
        <v>44</v>
      </c>
      <c r="C12" s="53" t="s">
        <v>47</v>
      </c>
      <c r="D12" s="52"/>
      <c r="E12" s="124">
        <f>IF($C$1="Abuja",'Billing (Naira) by Band'!C12, IF($C$1="Benin",'Billing (Naira) by Band'!C39, IF($C$1="Eko",'Billing (Naira) by Band'!C66, IF($C$1="Enugu",'Billing (Naira) by Band'!C93, IF($C$1="Ibadan",'Billing (Naira) by Band'!C120, IF($C$1="Ikeja",'Billing (Naira) by Band'!C148, IF($C$1="Jos",'Billing (Naira) by Band'!C175, IF($C$1="Kaduna",'Billing (Naira) by Band'!C202, IF($C$1="Kano",'Billing (Naira) by Band'!C229, IF($C$1="Port Harcourt",'Billing (Naira) by Band'!C256, IF($C$1="Yola",'Billing (Naira) by Band'!C283, IF($C$1="All DisCos",'Billing (Naira) by Band'!C311,0))))))))))))</f>
        <v>31312914558.871384</v>
      </c>
      <c r="F12" s="124">
        <f>IF($C$1="Abuja",'Billing (Naira) by Band'!D12, IF($C$1="Benin",'Billing (Naira) by Band'!D39, IF($C$1="Eko",'Billing (Naira) by Band'!D66, IF($C$1="Enugu",'Billing (Naira) by Band'!D93, IF($C$1="Ibadan",'Billing (Naira) by Band'!D120, IF($C$1="Ikeja",'Billing (Naira) by Band'!D148, IF($C$1="Jos",'Billing (Naira) by Band'!D175, IF($C$1="Kaduna",'Billing (Naira) by Band'!D202, IF($C$1="Kano",'Billing (Naira) by Band'!D229, IF($C$1="Port Harcourt",'Billing (Naira) by Band'!D256, IF($C$1="Yola",'Billing (Naira) by Band'!D283, IF($C$1="All DisCos",'Billing (Naira) by Band'!D311,0))))))))))))</f>
        <v>34032095232.34927</v>
      </c>
      <c r="G12" s="124">
        <f>IF($C$1="Abuja",'Billing (Naira) by Band'!E12, IF($C$1="Benin",'Billing (Naira) by Band'!E39, IF($C$1="Eko",'Billing (Naira) by Band'!E66, IF($C$1="Enugu",'Billing (Naira) by Band'!E93, IF($C$1="Ibadan",'Billing (Naira) by Band'!E120, IF($C$1="Ikeja",'Billing (Naira) by Band'!E148, IF($C$1="Jos",'Billing (Naira) by Band'!E175, IF($C$1="Kaduna",'Billing (Naira) by Band'!E202, IF($C$1="Kano",'Billing (Naira) by Band'!E229, IF($C$1="Port Harcourt",'Billing (Naira) by Band'!E256, IF($C$1="Yola",'Billing (Naira) by Band'!E283, IF($C$1="All DisCos",'Billing (Naira) by Band'!E311,0))))))))))))</f>
        <v>33517249576.6511</v>
      </c>
      <c r="H12" s="124">
        <f>IF($C$1="Abuja",'Billing (Naira) by Band'!F12, IF($C$1="Benin",'Billing (Naira) by Band'!F39, IF($C$1="Eko",'Billing (Naira) by Band'!F66, IF($C$1="Enugu",'Billing (Naira) by Band'!F93, IF($C$1="Ibadan",'Billing (Naira) by Band'!F120, IF($C$1="Ikeja",'Billing (Naira) by Band'!F148, IF($C$1="Jos",'Billing (Naira) by Band'!F175, IF($C$1="Kaduna",'Billing (Naira) by Band'!F202, IF($C$1="Kano",'Billing (Naira) by Band'!F229, IF($C$1="Port Harcourt",'Billing (Naira) by Band'!F256, IF($C$1="Yola",'Billing (Naira) by Band'!F283, IF($C$1="All DisCos",'Billing (Naira) by Band'!F311,0))))))))))))</f>
        <v>33471227452.968178</v>
      </c>
      <c r="I12" s="124">
        <f>IF($C$1="Abuja",'Billing (Naira) by Band'!G12, IF($C$1="Benin",'Billing (Naira) by Band'!G39, IF($C$1="Eko",'Billing (Naira) by Band'!G66, IF($C$1="Enugu",'Billing (Naira) by Band'!G93, IF($C$1="Ibadan",'Billing (Naira) by Band'!G120, IF($C$1="Ikeja",'Billing (Naira) by Band'!G148, IF($C$1="Jos",'Billing (Naira) by Band'!G175, IF($C$1="Kaduna",'Billing (Naira) by Band'!G202, IF($C$1="Kano",'Billing (Naira) by Band'!G229, IF($C$1="Port Harcourt",'Billing (Naira) by Band'!G256, IF($C$1="Yola",'Billing (Naira) by Band'!G283, IF($C$1="All DisCos",'Billing (Naira) by Band'!G311,0))))))))))))</f>
        <v>33156106045.708607</v>
      </c>
      <c r="J12" s="124">
        <f>IF($C$1="Abuja",'Billing (Naira) by Band'!H12, IF($C$1="Benin",'Billing (Naira) by Band'!H39, IF($C$1="Eko",'Billing (Naira) by Band'!H66, IF($C$1="Enugu",'Billing (Naira) by Band'!H93, IF($C$1="Ibadan",'Billing (Naira) by Band'!H120, IF($C$1="Ikeja",'Billing (Naira) by Band'!H148, IF($C$1="Jos",'Billing (Naira) by Band'!H175, IF($C$1="Kaduna",'Billing (Naira) by Band'!H202, IF($C$1="Kano",'Billing (Naira) by Band'!H229, IF($C$1="Port Harcourt",'Billing (Naira) by Band'!H256, IF($C$1="Yola",'Billing (Naira) by Band'!H283, IF($C$1="All DisCos",'Billing (Naira) by Band'!H311,0))))))))))))</f>
        <v>34882592158.591415</v>
      </c>
      <c r="K12" s="124">
        <f>IF($C$1="Abuja",'Billing (Naira) by Band'!I12, IF($C$1="Benin",'Billing (Naira) by Band'!I39, IF($C$1="Eko",'Billing (Naira) by Band'!I66, IF($C$1="Enugu",'Billing (Naira) by Band'!I93, IF($C$1="Ibadan",'Billing (Naira) by Band'!I120, IF($C$1="Ikeja",'Billing (Naira) by Band'!I148, IF($C$1="Jos",'Billing (Naira) by Band'!I175, IF($C$1="Kaduna",'Billing (Naira) by Band'!I202, IF($C$1="Kano",'Billing (Naira) by Band'!I229, IF($C$1="Port Harcourt",'Billing (Naira) by Band'!I256, IF($C$1="Yola",'Billing (Naira) by Band'!I283, IF($C$1="All DisCos",'Billing (Naira) by Band'!I311,0))))))))))))</f>
        <v>33028408840.706833</v>
      </c>
      <c r="L12" s="124">
        <f>IF($C$1="Abuja",'Billing (Naira) by Band'!J12, IF($C$1="Benin",'Billing (Naira) by Band'!J39, IF($C$1="Eko",'Billing (Naira) by Band'!J66, IF($C$1="Enugu",'Billing (Naira) by Band'!J93, IF($C$1="Ibadan",'Billing (Naira) by Band'!J120, IF($C$1="Ikeja",'Billing (Naira) by Band'!J148, IF($C$1="Jos",'Billing (Naira) by Band'!J175, IF($C$1="Kaduna",'Billing (Naira) by Band'!J202, IF($C$1="Kano",'Billing (Naira) by Band'!J229, IF($C$1="Port Harcourt",'Billing (Naira) by Band'!J256, IF($C$1="Yola",'Billing (Naira) by Band'!J283, IF($C$1="All DisCos",'Billing (Naira) by Band'!J311,0))))))))))))</f>
        <v>31685332430.522789</v>
      </c>
      <c r="M12" s="124">
        <f>IF($C$1="Abuja",'Billing (Naira) by Band'!K12, IF($C$1="Benin",'Billing (Naira) by Band'!K39, IF($C$1="Eko",'Billing (Naira) by Band'!K66, IF($C$1="Enugu",'Billing (Naira) by Band'!K93, IF($C$1="Ibadan",'Billing (Naira) by Band'!K120, IF($C$1="Ikeja",'Billing (Naira) by Band'!K148, IF($C$1="Jos",'Billing (Naira) by Band'!K175, IF($C$1="Kaduna",'Billing (Naira) by Band'!K202, IF($C$1="Kano",'Billing (Naira) by Band'!K229, IF($C$1="Port Harcourt",'Billing (Naira) by Band'!K256, IF($C$1="Yola",'Billing (Naira) by Band'!K283, IF($C$1="All DisCos",'Billing (Naira) by Band'!K311,0))))))))))))</f>
        <v>33143486151.344131</v>
      </c>
      <c r="N12" s="124">
        <f>IF($C$1="Abuja",'Billing (Naira) by Band'!L12, IF($C$1="Benin",'Billing (Naira) by Band'!L39, IF($C$1="Eko",'Billing (Naira) by Band'!L66, IF($C$1="Enugu",'Billing (Naira) by Band'!L93, IF($C$1="Ibadan",'Billing (Naira) by Band'!L120, IF($C$1="Ikeja",'Billing (Naira) by Band'!L148, IF($C$1="Jos",'Billing (Naira) by Band'!L175, IF($C$1="Kaduna",'Billing (Naira) by Band'!L202, IF($C$1="Kano",'Billing (Naira) by Band'!L229, IF($C$1="Port Harcourt",'Billing (Naira) by Band'!L256, IF($C$1="Yola",'Billing (Naira) by Band'!L283, IF($C$1="All DisCos",'Billing (Naira) by Band'!L311,0))))))))))))</f>
        <v>33963518070.4133</v>
      </c>
      <c r="O12" s="124">
        <f>IF($C$1="Abuja",'Billing (Naira) by Band'!M12, IF($C$1="Benin",'Billing (Naira) by Band'!M39, IF($C$1="Eko",'Billing (Naira) by Band'!M66, IF($C$1="Enugu",'Billing (Naira) by Band'!M93, IF($C$1="Ibadan",'Billing (Naira) by Band'!M120, IF($C$1="Ikeja",'Billing (Naira) by Band'!M148, IF($C$1="Jos",'Billing (Naira) by Band'!M175, IF($C$1="Kaduna",'Billing (Naira) by Band'!M202, IF($C$1="Kano",'Billing (Naira) by Band'!M229, IF($C$1="Port Harcourt",'Billing (Naira) by Band'!M256, IF($C$1="Yola",'Billing (Naira) by Band'!M283, IF($C$1="All DisCos",'Billing (Naira) by Band'!M311,0))))))))))))</f>
        <v>34968927555.350807</v>
      </c>
      <c r="P12" s="124">
        <f>IF($C$1="Abuja",'Billing (Naira) by Band'!N12, IF($C$1="Benin",'Billing (Naira) by Band'!N39, IF($C$1="Eko",'Billing (Naira) by Band'!N66, IF($C$1="Enugu",'Billing (Naira) by Band'!N93, IF($C$1="Ibadan",'Billing (Naira) by Band'!N120, IF($C$1="Ikeja",'Billing (Naira) by Band'!N148, IF($C$1="Jos",'Billing (Naira) by Band'!N175, IF($C$1="Kaduna",'Billing (Naira) by Band'!N202, IF($C$1="Kano",'Billing (Naira) by Band'!N229, IF($C$1="Port Harcourt",'Billing (Naira) by Band'!N256, IF($C$1="Yola",'Billing (Naira) by Band'!N283, IF($C$1="All DisCos",'Billing (Naira) by Band'!N311,0))))))))))))</f>
        <v>34827385927.593597</v>
      </c>
      <c r="Q12" s="124">
        <f>IF($C$1="Abuja",'Billing (Naira) by Band'!O12, IF($C$1="Benin",'Billing (Naira) by Band'!O39, IF($C$1="Eko",'Billing (Naira) by Band'!O66, IF($C$1="Enugu",'Billing (Naira) by Band'!O93, IF($C$1="Ibadan",'Billing (Naira) by Band'!O120, IF($C$1="Ikeja",'Billing (Naira) by Band'!O148, IF($C$1="Jos",'Billing (Naira) by Band'!O175, IF($C$1="Kaduna",'Billing (Naira) by Band'!O202, IF($C$1="Kano",'Billing (Naira) by Band'!O229, IF($C$1="Port Harcourt",'Billing (Naira) by Band'!O256, IF($C$1="Yola",'Billing (Naira) by Band'!O283, IF($C$1="All DisCos",'Billing (Naira) by Band'!O311,0))))))))))))</f>
        <v>36555712745.099655</v>
      </c>
      <c r="R12" s="124">
        <f>IF($C$1="Abuja",'Billing (Naira) by Band'!P12, IF($C$1="Benin",'Billing (Naira) by Band'!P39, IF($C$1="Eko",'Billing (Naira) by Band'!P66, IF($C$1="Enugu",'Billing (Naira) by Band'!P93, IF($C$1="Ibadan",'Billing (Naira) by Band'!P120, IF($C$1="Ikeja",'Billing (Naira) by Band'!P148, IF($C$1="Jos",'Billing (Naira) by Band'!P175, IF($C$1="Kaduna",'Billing (Naira) by Band'!P202, IF($C$1="Kano",'Billing (Naira) by Band'!P229, IF($C$1="Port Harcourt",'Billing (Naira) by Band'!P256, IF($C$1="Yola",'Billing (Naira) by Band'!P283, IF($C$1="All DisCos",'Billing (Naira) by Band'!P311,0))))))))))))</f>
        <v>36762345286.749321</v>
      </c>
      <c r="S12" s="124">
        <f>IF($C$1="Abuja",'Billing (Naira) by Band'!Q12, IF($C$1="Benin",'Billing (Naira) by Band'!Q39, IF($C$1="Eko",'Billing (Naira) by Band'!Q66, IF($C$1="Enugu",'Billing (Naira) by Band'!Q93, IF($C$1="Ibadan",'Billing (Naira) by Band'!Q120, IF($C$1="Ikeja",'Billing (Naira) by Band'!Q148, IF($C$1="Jos",'Billing (Naira) by Band'!Q175, IF($C$1="Kaduna",'Billing (Naira) by Band'!Q202, IF($C$1="Kano",'Billing (Naira) by Band'!Q229, IF($C$1="Port Harcourt",'Billing (Naira) by Band'!Q256, IF($C$1="Yola",'Billing (Naira) by Band'!Q283, IF($C$1="All DisCos",'Billing (Naira) by Band'!Q311,0))))))))))))</f>
        <v>37584560915.293968</v>
      </c>
      <c r="T12" s="124">
        <f>IF($C$1="Abuja",'Billing (Naira) by Band'!R12, IF($C$1="Benin",'Billing (Naira) by Band'!R39, IF($C$1="Eko",'Billing (Naira) by Band'!R66, IF($C$1="Enugu",'Billing (Naira) by Band'!R93, IF($C$1="Ibadan",'Billing (Naira) by Band'!R120, IF($C$1="Ikeja",'Billing (Naira) by Band'!R148, IF($C$1="Jos",'Billing (Naira) by Band'!R175, IF($C$1="Kaduna",'Billing (Naira) by Band'!R202, IF($C$1="Kano",'Billing (Naira) by Band'!R229, IF($C$1="Port Harcourt",'Billing (Naira) by Band'!R256, IF($C$1="Yola",'Billing (Naira) by Band'!R283, IF($C$1="All DisCos",'Billing (Naira) by Band'!R311,0))))))))))))</f>
        <v>39205598749.301392</v>
      </c>
      <c r="U12" s="124">
        <f>IF($C$1="Abuja",'Billing (Naira) by Band'!S12, IF($C$1="Benin",'Billing (Naira) by Band'!S39, IF($C$1="Eko",'Billing (Naira) by Band'!S66, IF($C$1="Enugu",'Billing (Naira) by Band'!S93, IF($C$1="Ibadan",'Billing (Naira) by Band'!S120, IF($C$1="Ikeja",'Billing (Naira) by Band'!S148, IF($C$1="Jos",'Billing (Naira) by Band'!S175, IF($C$1="Kaduna",'Billing (Naira) by Band'!S202, IF($C$1="Kano",'Billing (Naira) by Band'!S229, IF($C$1="Port Harcourt",'Billing (Naira) by Band'!S256, IF($C$1="Yola",'Billing (Naira) by Band'!S283, IF($C$1="All DisCos",'Billing (Naira) by Band'!S311,0))))))))))))</f>
        <v>38626873375.955147</v>
      </c>
      <c r="V12" s="124">
        <f>IF($C$1="Abuja",'Billing (Naira) by Band'!T12, IF($C$1="Benin",'Billing (Naira) by Band'!T39, IF($C$1="Eko",'Billing (Naira) by Band'!T66, IF($C$1="Enugu",'Billing (Naira) by Band'!T93, IF($C$1="Ibadan",'Billing (Naira) by Band'!T120, IF($C$1="Ikeja",'Billing (Naira) by Band'!T148, IF($C$1="Jos",'Billing (Naira) by Band'!T175, IF($C$1="Kaduna",'Billing (Naira) by Band'!T202, IF($C$1="Kano",'Billing (Naira) by Band'!T229, IF($C$1="Port Harcourt",'Billing (Naira) by Band'!T256, IF($C$1="Yola",'Billing (Naira) by Band'!T283, IF($C$1="All DisCos",'Billing (Naira) by Band'!T311,0))))))))))))</f>
        <v>36271687780.823059</v>
      </c>
      <c r="W12" s="124">
        <f>IF($C$1="Abuja",'Billing (Naira) by Band'!U12, IF($C$1="Benin",'Billing (Naira) by Band'!U39, IF($C$1="Eko",'Billing (Naira) by Band'!U66, IF($C$1="Enugu",'Billing (Naira) by Band'!U93, IF($C$1="Ibadan",'Billing (Naira) by Band'!U120, IF($C$1="Ikeja",'Billing (Naira) by Band'!U148, IF($C$1="Jos",'Billing (Naira) by Band'!U175, IF($C$1="Kaduna",'Billing (Naira) by Band'!U202, IF($C$1="Kano",'Billing (Naira) by Band'!U229, IF($C$1="Port Harcourt",'Billing (Naira) by Band'!U256, IF($C$1="Yola",'Billing (Naira) by Band'!U283, IF($C$1="All DisCos",'Billing (Naira) by Band'!U311,0))))))))))))</f>
        <v>37181650600.268044</v>
      </c>
      <c r="X12" s="124">
        <f>IF($C$1="Abuja",'Billing (Naira) by Band'!V12, IF($C$1="Benin",'Billing (Naira) by Band'!V39, IF($C$1="Eko",'Billing (Naira) by Band'!V66, IF($C$1="Enugu",'Billing (Naira) by Band'!V93, IF($C$1="Ibadan",'Billing (Naira) by Band'!V120, IF($C$1="Ikeja",'Billing (Naira) by Band'!V148, IF($C$1="Jos",'Billing (Naira) by Band'!V175, IF($C$1="Kaduna",'Billing (Naira) by Band'!V202, IF($C$1="Kano",'Billing (Naira) by Band'!V229, IF($C$1="Port Harcourt",'Billing (Naira) by Band'!V256, IF($C$1="Yola",'Billing (Naira) by Band'!V283, IF($C$1="All DisCos",'Billing (Naira) by Band'!V311,0))))))))))))</f>
        <v>33936613254.718563</v>
      </c>
      <c r="Y12" s="124">
        <f>IF($C$1="Abuja",'Billing (Naira) by Band'!W12, IF($C$1="Benin",'Billing (Naira) by Band'!W39, IF($C$1="Eko",'Billing (Naira) by Band'!W66, IF($C$1="Enugu",'Billing (Naira) by Band'!W93, IF($C$1="Ibadan",'Billing (Naira) by Band'!W120, IF($C$1="Ikeja",'Billing (Naira) by Band'!W148, IF($C$1="Jos",'Billing (Naira) by Band'!W175, IF($C$1="Kaduna",'Billing (Naira) by Band'!W202, IF($C$1="Kano",'Billing (Naira) by Band'!W229, IF($C$1="Port Harcourt",'Billing (Naira) by Band'!W256, IF($C$1="Yola",'Billing (Naira) by Band'!W283, IF($C$1="All DisCos",'Billing (Naira) by Band'!W311,0))))))))))))</f>
        <v>36820368890.009361</v>
      </c>
      <c r="Z12" s="124">
        <f>IF($C$1="Abuja",'Billing (Naira) by Band'!X12, IF($C$1="Benin",'Billing (Naira) by Band'!X39, IF($C$1="Eko",'Billing (Naira) by Band'!X66, IF($C$1="Enugu",'Billing (Naira) by Band'!X93, IF($C$1="Ibadan",'Billing (Naira) by Band'!X120, IF($C$1="Ikeja",'Billing (Naira) by Band'!X148, IF($C$1="Jos",'Billing (Naira) by Band'!X175, IF($C$1="Kaduna",'Billing (Naira) by Band'!X202, IF($C$1="Kano",'Billing (Naira) by Band'!X229, IF($C$1="Port Harcourt",'Billing (Naira) by Band'!X256, IF($C$1="Yola",'Billing (Naira) by Band'!X283, IF($C$1="All DisCos",'Billing (Naira) by Band'!X311,0))))))))))))</f>
        <v>38505971381.465935</v>
      </c>
      <c r="AA12" s="124">
        <f>IF($C$1="Abuja",'Billing (Naira) by Band'!Y12, IF($C$1="Benin",'Billing (Naira) by Band'!Y39, IF($C$1="Eko",'Billing (Naira) by Band'!Y66, IF($C$1="Enugu",'Billing (Naira) by Band'!Y93, IF($C$1="Ibadan",'Billing (Naira) by Band'!Y120, IF($C$1="Ikeja",'Billing (Naira) by Band'!Y148, IF($C$1="Jos",'Billing (Naira) by Band'!Y175, IF($C$1="Kaduna",'Billing (Naira) by Band'!Y202, IF($C$1="Kano",'Billing (Naira) by Band'!Y229, IF($C$1="Port Harcourt",'Billing (Naira) by Band'!Y256, IF($C$1="Yola",'Billing (Naira) by Band'!Y283, IF($C$1="All DisCos",'Billing (Naira) by Band'!Y311,0))))))))))))</f>
        <v>40822748383.425232</v>
      </c>
      <c r="AB12" s="150">
        <f>IF($C$1="Abuja",'Billing (Naira) by Band'!Z12, IF($C$1="Benin",'Billing (Naira) by Band'!Z39, IF($C$1="Eko",'Billing (Naira) by Band'!Z66, IF($C$1="Enugu",'Billing (Naira) by Band'!Z93, IF($C$1="Ibadan",'Billing (Naira) by Band'!Z120, IF($C$1="Ikeja",'Billing (Naira) by Band'!Z148, IF($C$1="Jos",'Billing (Naira) by Band'!Z175, IF($C$1="Kaduna",'Billing (Naira) by Band'!Z202, IF($C$1="Kano",'Billing (Naira) by Band'!Z229, IF($C$1="Port Harcourt",'Billing (Naira) by Band'!Z256, IF($C$1="Yola",'Billing (Naira) by Band'!Z283, IF($C$1="All DisCos",'Billing (Naira) by Band'!Z311,0))))))))))))</f>
        <v>0</v>
      </c>
      <c r="AC12" s="150">
        <f>IF($C$1="Abuja",'Billing (Naira) by Band'!AA12, IF($C$1="Benin",'Billing (Naira) by Band'!AA39, IF($C$1="Eko",'Billing (Naira) by Band'!AA66, IF($C$1="Enugu",'Billing (Naira) by Band'!AA93, IF($C$1="Ibadan",'Billing (Naira) by Band'!AA120, IF($C$1="Ikeja",'Billing (Naira) by Band'!AA148, IF($C$1="Jos",'Billing (Naira) by Band'!AA175, IF($C$1="Kaduna",'Billing (Naira) by Band'!AA202, IF($C$1="Kano",'Billing (Naira) by Band'!AA229, IF($C$1="Port Harcourt",'Billing (Naira) by Band'!AA256, IF($C$1="Yola",'Billing (Naira) by Band'!AA283, IF($C$1="All DisCos",'Billing (Naira) by Band'!AA311,0))))))))))))</f>
        <v>0</v>
      </c>
      <c r="AD12" s="150">
        <f>IF($C$1="Abuja",'Billing (Naira) by Band'!AB12, IF($C$1="Benin",'Billing (Naira) by Band'!AB39, IF($C$1="Eko",'Billing (Naira) by Band'!AB66, IF($C$1="Enugu",'Billing (Naira) by Band'!AB93, IF($C$1="Ibadan",'Billing (Naira) by Band'!AB120, IF($C$1="Ikeja",'Billing (Naira) by Band'!AB148, IF($C$1="Jos",'Billing (Naira) by Band'!AB175, IF($C$1="Kaduna",'Billing (Naira) by Band'!AB202, IF($C$1="Kano",'Billing (Naira) by Band'!AB229, IF($C$1="Port Harcourt",'Billing (Naira) by Band'!AB256, IF($C$1="Yola",'Billing (Naira) by Band'!AB283, IF($C$1="All DisCos",'Billing (Naira) by Band'!AB311,0))))))))))))</f>
        <v>0</v>
      </c>
      <c r="AE12" s="125">
        <f t="shared" si="0"/>
        <v>338956073331.26068</v>
      </c>
    </row>
    <row r="13" spans="1:31" ht="11.45" customHeight="1" x14ac:dyDescent="0.25">
      <c r="A13" s="11" t="s">
        <v>39</v>
      </c>
      <c r="B13" s="10" t="s">
        <v>44</v>
      </c>
      <c r="C13" s="53" t="s">
        <v>47</v>
      </c>
      <c r="D13" s="52"/>
      <c r="E13" s="124">
        <f>IF($C$1="Abuja",'Billing (Naira) by Band'!C16, IF($C$1="Benin",'Billing (Naira) by Band'!C43, IF($C$1="Eko",'Billing (Naira) by Band'!C70, IF($C$1="Enugu",'Billing (Naira) by Band'!C97, IF($C$1="Ibadan",'Billing (Naira) by Band'!C124, IF($C$1="Ikeja",'Billing (Naira) by Band'!C152, IF($C$1="Jos",'Billing (Naira) by Band'!C179, IF($C$1="Kaduna",'Billing (Naira) by Band'!C206, IF($C$1="Kano",'Billing (Naira) by Band'!C233, IF($C$1="Port Harcourt",'Billing (Naira) by Band'!C260, IF($C$1="Yola",'Billing (Naira) by Band'!C287, IF($C$1="All DisCos",'Billing (Naira) by Band'!C315,0))))))))))))</f>
        <v>17061817976.142645</v>
      </c>
      <c r="F13" s="124">
        <f>IF($C$1="Abuja",'Billing (Naira) by Band'!D16, IF($C$1="Benin",'Billing (Naira) by Band'!D43, IF($C$1="Eko",'Billing (Naira) by Band'!D70, IF($C$1="Enugu",'Billing (Naira) by Band'!D97, IF($C$1="Ibadan",'Billing (Naira) by Band'!D124, IF($C$1="Ikeja",'Billing (Naira) by Band'!D152, IF($C$1="Jos",'Billing (Naira) by Band'!D179, IF($C$1="Kaduna",'Billing (Naira) by Band'!D206, IF($C$1="Kano",'Billing (Naira) by Band'!D233, IF($C$1="Port Harcourt",'Billing (Naira) by Band'!D260, IF($C$1="Yola",'Billing (Naira) by Band'!D287, IF($C$1="All DisCos",'Billing (Naira) by Band'!D315,0))))))))))))</f>
        <v>19296214598.27882</v>
      </c>
      <c r="G13" s="124">
        <f>IF($C$1="Abuja",'Billing (Naira) by Band'!E16, IF($C$1="Benin",'Billing (Naira) by Band'!E43, IF($C$1="Eko",'Billing (Naira) by Band'!E70, IF($C$1="Enugu",'Billing (Naira) by Band'!E97, IF($C$1="Ibadan",'Billing (Naira) by Band'!E124, IF($C$1="Ikeja",'Billing (Naira) by Band'!E152, IF($C$1="Jos",'Billing (Naira) by Band'!E179, IF($C$1="Kaduna",'Billing (Naira) by Band'!E206, IF($C$1="Kano",'Billing (Naira) by Band'!E233, IF($C$1="Port Harcourt",'Billing (Naira) by Band'!E260, IF($C$1="Yola",'Billing (Naira) by Band'!E287, IF($C$1="All DisCos",'Billing (Naira) by Band'!E315,0))))))))))))</f>
        <v>18778243885.670025</v>
      </c>
      <c r="H13" s="124">
        <f>IF($C$1="Abuja",'Billing (Naira) by Band'!F16, IF($C$1="Benin",'Billing (Naira) by Band'!F43, IF($C$1="Eko",'Billing (Naira) by Band'!F70, IF($C$1="Enugu",'Billing (Naira) by Band'!F97, IF($C$1="Ibadan",'Billing (Naira) by Band'!F124, IF($C$1="Ikeja",'Billing (Naira) by Band'!F152, IF($C$1="Jos",'Billing (Naira) by Band'!F179, IF($C$1="Kaduna",'Billing (Naira) by Band'!F206, IF($C$1="Kano",'Billing (Naira) by Band'!F233, IF($C$1="Port Harcourt",'Billing (Naira) by Band'!F260, IF($C$1="Yola",'Billing (Naira) by Band'!F287, IF($C$1="All DisCos",'Billing (Naira) by Band'!F315,0))))))))))))</f>
        <v>17908276268.496635</v>
      </c>
      <c r="I13" s="124">
        <f>IF($C$1="Abuja",'Billing (Naira) by Band'!G16, IF($C$1="Benin",'Billing (Naira) by Band'!G43, IF($C$1="Eko",'Billing (Naira) by Band'!G70, IF($C$1="Enugu",'Billing (Naira) by Band'!G97, IF($C$1="Ibadan",'Billing (Naira) by Band'!G124, IF($C$1="Ikeja",'Billing (Naira) by Band'!G152, IF($C$1="Jos",'Billing (Naira) by Band'!G179, IF($C$1="Kaduna",'Billing (Naira) by Band'!G206, IF($C$1="Kano",'Billing (Naira) by Band'!G233, IF($C$1="Port Harcourt",'Billing (Naira) by Band'!G260, IF($C$1="Yola",'Billing (Naira) by Band'!G287, IF($C$1="All DisCos",'Billing (Naira) by Band'!G315,0))))))))))))</f>
        <v>18469128216.40884</v>
      </c>
      <c r="J13" s="124">
        <f>IF($C$1="Abuja",'Billing (Naira) by Band'!H16, IF($C$1="Benin",'Billing (Naira) by Band'!H43, IF($C$1="Eko",'Billing (Naira) by Band'!H70, IF($C$1="Enugu",'Billing (Naira) by Band'!H97, IF($C$1="Ibadan",'Billing (Naira) by Band'!H124, IF($C$1="Ikeja",'Billing (Naira) by Band'!H152, IF($C$1="Jos",'Billing (Naira) by Band'!H179, IF($C$1="Kaduna",'Billing (Naira) by Band'!H206, IF($C$1="Kano",'Billing (Naira) by Band'!H233, IF($C$1="Port Harcourt",'Billing (Naira) by Band'!H260, IF($C$1="Yola",'Billing (Naira) by Band'!H287, IF($C$1="All DisCos",'Billing (Naira) by Band'!H315,0))))))))))))</f>
        <v>18845600300.708244</v>
      </c>
      <c r="K13" s="124">
        <f>IF($C$1="Abuja",'Billing (Naira) by Band'!I16, IF($C$1="Benin",'Billing (Naira) by Band'!I43, IF($C$1="Eko",'Billing (Naira) by Band'!I70, IF($C$1="Enugu",'Billing (Naira) by Band'!I97, IF($C$1="Ibadan",'Billing (Naira) by Band'!I124, IF($C$1="Ikeja",'Billing (Naira) by Band'!I152, IF($C$1="Jos",'Billing (Naira) by Band'!I179, IF($C$1="Kaduna",'Billing (Naira) by Band'!I206, IF($C$1="Kano",'Billing (Naira) by Band'!I233, IF($C$1="Port Harcourt",'Billing (Naira) by Band'!I260, IF($C$1="Yola",'Billing (Naira) by Band'!I287, IF($C$1="All DisCos",'Billing (Naira) by Band'!I315,0))))))))))))</f>
        <v>17775716147.538662</v>
      </c>
      <c r="L13" s="124">
        <f>IF($C$1="Abuja",'Billing (Naira) by Band'!J16, IF($C$1="Benin",'Billing (Naira) by Band'!J43, IF($C$1="Eko",'Billing (Naira) by Band'!J70, IF($C$1="Enugu",'Billing (Naira) by Band'!J97, IF($C$1="Ibadan",'Billing (Naira) by Band'!J124, IF($C$1="Ikeja",'Billing (Naira) by Band'!J152, IF($C$1="Jos",'Billing (Naira) by Band'!J179, IF($C$1="Kaduna",'Billing (Naira) by Band'!J206, IF($C$1="Kano",'Billing (Naira) by Band'!J233, IF($C$1="Port Harcourt",'Billing (Naira) by Band'!J260, IF($C$1="Yola",'Billing (Naira) by Band'!J287, IF($C$1="All DisCos",'Billing (Naira) by Band'!J315,0))))))))))))</f>
        <v>16463637212.365143</v>
      </c>
      <c r="M13" s="124">
        <f>IF($C$1="Abuja",'Billing (Naira) by Band'!K16, IF($C$1="Benin",'Billing (Naira) by Band'!K43, IF($C$1="Eko",'Billing (Naira) by Band'!K70, IF($C$1="Enugu",'Billing (Naira) by Band'!K97, IF($C$1="Ibadan",'Billing (Naira) by Band'!K124, IF($C$1="Ikeja",'Billing (Naira) by Band'!K152, IF($C$1="Jos",'Billing (Naira) by Band'!K179, IF($C$1="Kaduna",'Billing (Naira) by Band'!K206, IF($C$1="Kano",'Billing (Naira) by Band'!K233, IF($C$1="Port Harcourt",'Billing (Naira) by Band'!K260, IF($C$1="Yola",'Billing (Naira) by Band'!K287, IF($C$1="All DisCos",'Billing (Naira) by Band'!K315,0))))))))))))</f>
        <v>17039370658.728661</v>
      </c>
      <c r="N13" s="124">
        <f>IF($C$1="Abuja",'Billing (Naira) by Band'!L16, IF($C$1="Benin",'Billing (Naira) by Band'!L43, IF($C$1="Eko",'Billing (Naira) by Band'!L70, IF($C$1="Enugu",'Billing (Naira) by Band'!L97, IF($C$1="Ibadan",'Billing (Naira) by Band'!L124, IF($C$1="Ikeja",'Billing (Naira) by Band'!L152, IF($C$1="Jos",'Billing (Naira) by Band'!L179, IF($C$1="Kaduna",'Billing (Naira) by Band'!L206, IF($C$1="Kano",'Billing (Naira) by Band'!L233, IF($C$1="Port Harcourt",'Billing (Naira) by Band'!L260, IF($C$1="Yola",'Billing (Naira) by Band'!L287, IF($C$1="All DisCos",'Billing (Naira) by Band'!L315,0))))))))))))</f>
        <v>17717525697.627541</v>
      </c>
      <c r="O13" s="124">
        <f>IF($C$1="Abuja",'Billing (Naira) by Band'!M16, IF($C$1="Benin",'Billing (Naira) by Band'!M43, IF($C$1="Eko",'Billing (Naira) by Band'!M70, IF($C$1="Enugu",'Billing (Naira) by Band'!M97, IF($C$1="Ibadan",'Billing (Naira) by Band'!M124, IF($C$1="Ikeja",'Billing (Naira) by Band'!M152, IF($C$1="Jos",'Billing (Naira) by Band'!M179, IF($C$1="Kaduna",'Billing (Naira) by Band'!M206, IF($C$1="Kano",'Billing (Naira) by Band'!M233, IF($C$1="Port Harcourt",'Billing (Naira) by Band'!M260, IF($C$1="Yola",'Billing (Naira) by Band'!M287, IF($C$1="All DisCos",'Billing (Naira) by Band'!M315,0))))))))))))</f>
        <v>18185237786.526318</v>
      </c>
      <c r="P13" s="124">
        <f>IF($C$1="Abuja",'Billing (Naira) by Band'!N16, IF($C$1="Benin",'Billing (Naira) by Band'!N43, IF($C$1="Eko",'Billing (Naira) by Band'!N70, IF($C$1="Enugu",'Billing (Naira) by Band'!N97, IF($C$1="Ibadan",'Billing (Naira) by Band'!N124, IF($C$1="Ikeja",'Billing (Naira) by Band'!N152, IF($C$1="Jos",'Billing (Naira) by Band'!N179, IF($C$1="Kaduna",'Billing (Naira) by Band'!N206, IF($C$1="Kano",'Billing (Naira) by Band'!N233, IF($C$1="Port Harcourt",'Billing (Naira) by Band'!N260, IF($C$1="Yola",'Billing (Naira) by Band'!N287, IF($C$1="All DisCos",'Billing (Naira) by Band'!N315,0))))))))))))</f>
        <v>20426232113.424568</v>
      </c>
      <c r="Q13" s="124">
        <f>IF($C$1="Abuja",'Billing (Naira) by Band'!O16, IF($C$1="Benin",'Billing (Naira) by Band'!O43, IF($C$1="Eko",'Billing (Naira) by Band'!O70, IF($C$1="Enugu",'Billing (Naira) by Band'!O97, IF($C$1="Ibadan",'Billing (Naira) by Band'!O124, IF($C$1="Ikeja",'Billing (Naira) by Band'!O152, IF($C$1="Jos",'Billing (Naira) by Band'!O179, IF($C$1="Kaduna",'Billing (Naira) by Band'!O206, IF($C$1="Kano",'Billing (Naira) by Band'!O233, IF($C$1="Port Harcourt",'Billing (Naira) by Band'!O260, IF($C$1="Yola",'Billing (Naira) by Band'!O287, IF($C$1="All DisCos",'Billing (Naira) by Band'!O315,0))))))))))))</f>
        <v>20779937939.134884</v>
      </c>
      <c r="R13" s="124">
        <f>IF($C$1="Abuja",'Billing (Naira) by Band'!P16, IF($C$1="Benin",'Billing (Naira) by Band'!P43, IF($C$1="Eko",'Billing (Naira) by Band'!P70, IF($C$1="Enugu",'Billing (Naira) by Band'!P97, IF($C$1="Ibadan",'Billing (Naira) by Band'!P124, IF($C$1="Ikeja",'Billing (Naira) by Band'!P152, IF($C$1="Jos",'Billing (Naira) by Band'!P179, IF($C$1="Kaduna",'Billing (Naira) by Band'!P206, IF($C$1="Kano",'Billing (Naira) by Band'!P233, IF($C$1="Port Harcourt",'Billing (Naira) by Band'!P260, IF($C$1="Yola",'Billing (Naira) by Band'!P287, IF($C$1="All DisCos",'Billing (Naira) by Band'!P315,0))))))))))))</f>
        <v>21027901539.436195</v>
      </c>
      <c r="S13" s="124">
        <f>IF($C$1="Abuja",'Billing (Naira) by Band'!Q16, IF($C$1="Benin",'Billing (Naira) by Band'!Q43, IF($C$1="Eko",'Billing (Naira) by Band'!Q70, IF($C$1="Enugu",'Billing (Naira) by Band'!Q97, IF($C$1="Ibadan",'Billing (Naira) by Band'!Q124, IF($C$1="Ikeja",'Billing (Naira) by Band'!Q152, IF($C$1="Jos",'Billing (Naira) by Band'!Q179, IF($C$1="Kaduna",'Billing (Naira) by Band'!Q206, IF($C$1="Kano",'Billing (Naira) by Band'!Q233, IF($C$1="Port Harcourt",'Billing (Naira) by Band'!Q260, IF($C$1="Yola",'Billing (Naira) by Band'!Q287, IF($C$1="All DisCos",'Billing (Naira) by Band'!Q315,0))))))))))))</f>
        <v>19453108880.281368</v>
      </c>
      <c r="T13" s="124">
        <f>IF($C$1="Abuja",'Billing (Naira) by Band'!R16, IF($C$1="Benin",'Billing (Naira) by Band'!R43, IF($C$1="Eko",'Billing (Naira) by Band'!R70, IF($C$1="Enugu",'Billing (Naira) by Band'!R97, IF($C$1="Ibadan",'Billing (Naira) by Band'!R124, IF($C$1="Ikeja",'Billing (Naira) by Band'!R152, IF($C$1="Jos",'Billing (Naira) by Band'!R179, IF($C$1="Kaduna",'Billing (Naira) by Band'!R206, IF($C$1="Kano",'Billing (Naira) by Band'!R233, IF($C$1="Port Harcourt",'Billing (Naira) by Band'!R260, IF($C$1="Yola",'Billing (Naira) by Band'!R287, IF($C$1="All DisCos",'Billing (Naira) by Band'!R315,0))))))))))))</f>
        <v>17953577275.358856</v>
      </c>
      <c r="U13" s="124">
        <f>IF($C$1="Abuja",'Billing (Naira) by Band'!S16, IF($C$1="Benin",'Billing (Naira) by Band'!S43, IF($C$1="Eko",'Billing (Naira) by Band'!S70, IF($C$1="Enugu",'Billing (Naira) by Band'!S97, IF($C$1="Ibadan",'Billing (Naira) by Band'!S124, IF($C$1="Ikeja",'Billing (Naira) by Band'!S152, IF($C$1="Jos",'Billing (Naira) by Band'!S179, IF($C$1="Kaduna",'Billing (Naira) by Band'!S206, IF($C$1="Kano",'Billing (Naira) by Band'!S233, IF($C$1="Port Harcourt",'Billing (Naira) by Band'!S260, IF($C$1="Yola",'Billing (Naira) by Band'!S287, IF($C$1="All DisCos",'Billing (Naira) by Band'!S315,0))))))))))))</f>
        <v>16522018008.88575</v>
      </c>
      <c r="V13" s="124">
        <f>IF($C$1="Abuja",'Billing (Naira) by Band'!T16, IF($C$1="Benin",'Billing (Naira) by Band'!T43, IF($C$1="Eko",'Billing (Naira) by Band'!T70, IF($C$1="Enugu",'Billing (Naira) by Band'!T97, IF($C$1="Ibadan",'Billing (Naira) by Band'!T124, IF($C$1="Ikeja",'Billing (Naira) by Band'!T152, IF($C$1="Jos",'Billing (Naira) by Band'!T179, IF($C$1="Kaduna",'Billing (Naira) by Band'!T206, IF($C$1="Kano",'Billing (Naira) by Band'!T233, IF($C$1="Port Harcourt",'Billing (Naira) by Band'!T260, IF($C$1="Yola",'Billing (Naira) by Band'!T287, IF($C$1="All DisCos",'Billing (Naira) by Band'!T315,0))))))))))))</f>
        <v>15605120012.296238</v>
      </c>
      <c r="W13" s="124">
        <f>IF($C$1="Abuja",'Billing (Naira) by Band'!U16, IF($C$1="Benin",'Billing (Naira) by Band'!U43, IF($C$1="Eko",'Billing (Naira) by Band'!U70, IF($C$1="Enugu",'Billing (Naira) by Band'!U97, IF($C$1="Ibadan",'Billing (Naira) by Band'!U124, IF($C$1="Ikeja",'Billing (Naira) by Band'!U152, IF($C$1="Jos",'Billing (Naira) by Band'!U179, IF($C$1="Kaduna",'Billing (Naira) by Band'!U206, IF($C$1="Kano",'Billing (Naira) by Band'!U233, IF($C$1="Port Harcourt",'Billing (Naira) by Band'!U260, IF($C$1="Yola",'Billing (Naira) by Band'!U287, IF($C$1="All DisCos",'Billing (Naira) by Band'!U315,0))))))))))))</f>
        <v>17016040308.665655</v>
      </c>
      <c r="X13" s="124">
        <f>IF($C$1="Abuja",'Billing (Naira) by Band'!V16, IF($C$1="Benin",'Billing (Naira) by Band'!V43, IF($C$1="Eko",'Billing (Naira) by Band'!V70, IF($C$1="Enugu",'Billing (Naira) by Band'!V97, IF($C$1="Ibadan",'Billing (Naira) by Band'!V124, IF($C$1="Ikeja",'Billing (Naira) by Band'!V152, IF($C$1="Jos",'Billing (Naira) by Band'!V179, IF($C$1="Kaduna",'Billing (Naira) by Band'!V206, IF($C$1="Kano",'Billing (Naira) by Band'!V233, IF($C$1="Port Harcourt",'Billing (Naira) by Band'!V260, IF($C$1="Yola",'Billing (Naira) by Band'!V287, IF($C$1="All DisCos",'Billing (Naira) by Band'!V315,0))))))))))))</f>
        <v>14227604938.451054</v>
      </c>
      <c r="Y13" s="124">
        <f>IF($C$1="Abuja",'Billing (Naira) by Band'!W16, IF($C$1="Benin",'Billing (Naira) by Band'!W43, IF($C$1="Eko",'Billing (Naira) by Band'!W70, IF($C$1="Enugu",'Billing (Naira) by Band'!W97, IF($C$1="Ibadan",'Billing (Naira) by Band'!W124, IF($C$1="Ikeja",'Billing (Naira) by Band'!W152, IF($C$1="Jos",'Billing (Naira) by Band'!W179, IF($C$1="Kaduna",'Billing (Naira) by Band'!W206, IF($C$1="Kano",'Billing (Naira) by Band'!W233, IF($C$1="Port Harcourt",'Billing (Naira) by Band'!W260, IF($C$1="Yola",'Billing (Naira) by Band'!W287, IF($C$1="All DisCos",'Billing (Naira) by Band'!W315,0))))))))))))</f>
        <v>16585894367.316587</v>
      </c>
      <c r="Z13" s="124">
        <f>IF($C$1="Abuja",'Billing (Naira) by Band'!X16, IF($C$1="Benin",'Billing (Naira) by Band'!X43, IF($C$1="Eko",'Billing (Naira) by Band'!X70, IF($C$1="Enugu",'Billing (Naira) by Band'!X97, IF($C$1="Ibadan",'Billing (Naira) by Band'!X124, IF($C$1="Ikeja",'Billing (Naira) by Band'!X152, IF($C$1="Jos",'Billing (Naira) by Band'!X179, IF($C$1="Kaduna",'Billing (Naira) by Band'!X206, IF($C$1="Kano",'Billing (Naira) by Band'!X233, IF($C$1="Port Harcourt",'Billing (Naira) by Band'!X260, IF($C$1="Yola",'Billing (Naira) by Band'!X287, IF($C$1="All DisCos",'Billing (Naira) by Band'!X315,0))))))))))))</f>
        <v>17931602905.59383</v>
      </c>
      <c r="AA13" s="124">
        <f>IF($C$1="Abuja",'Billing (Naira) by Band'!Y16, IF($C$1="Benin",'Billing (Naira) by Band'!Y43, IF($C$1="Eko",'Billing (Naira) by Band'!Y70, IF($C$1="Enugu",'Billing (Naira) by Band'!Y97, IF($C$1="Ibadan",'Billing (Naira) by Band'!Y124, IF($C$1="Ikeja",'Billing (Naira) by Band'!Y152, IF($C$1="Jos",'Billing (Naira) by Band'!Y179, IF($C$1="Kaduna",'Billing (Naira) by Band'!Y206, IF($C$1="Kano",'Billing (Naira) by Band'!Y233, IF($C$1="Port Harcourt",'Billing (Naira) by Band'!Y260, IF($C$1="Yola",'Billing (Naira) by Band'!Y287, IF($C$1="All DisCos",'Billing (Naira) by Band'!Y315,0))))))))))))</f>
        <v>18462943432.529324</v>
      </c>
      <c r="AB13" s="150">
        <f>IF($C$1="Abuja",'Billing (Naira) by Band'!Z16, IF($C$1="Benin",'Billing (Naira) by Band'!Z43, IF($C$1="Eko",'Billing (Naira) by Band'!Z70, IF($C$1="Enugu",'Billing (Naira) by Band'!Z97, IF($C$1="Ibadan",'Billing (Naira) by Band'!Z124, IF($C$1="Ikeja",'Billing (Naira) by Band'!Z152, IF($C$1="Jos",'Billing (Naira) by Band'!Z179, IF($C$1="Kaduna",'Billing (Naira) by Band'!Z206, IF($C$1="Kano",'Billing (Naira) by Band'!Z233, IF($C$1="Port Harcourt",'Billing (Naira) by Band'!Z260, IF($C$1="Yola",'Billing (Naira) by Band'!Z287, IF($C$1="All DisCos",'Billing (Naira) by Band'!Z315,0))))))))))))</f>
        <v>0</v>
      </c>
      <c r="AC13" s="150">
        <f>IF($C$1="Abuja",'Billing (Naira) by Band'!AA16, IF($C$1="Benin",'Billing (Naira) by Band'!AA43, IF($C$1="Eko",'Billing (Naira) by Band'!AA70, IF($C$1="Enugu",'Billing (Naira) by Band'!AA97, IF($C$1="Ibadan",'Billing (Naira) by Band'!AA124, IF($C$1="Ikeja",'Billing (Naira) by Band'!AA152, IF($C$1="Jos",'Billing (Naira) by Band'!AA179, IF($C$1="Kaduna",'Billing (Naira) by Band'!AA206, IF($C$1="Kano",'Billing (Naira) by Band'!AA233, IF($C$1="Port Harcourt",'Billing (Naira) by Band'!AA260, IF($C$1="Yola",'Billing (Naira) by Band'!AA287, IF($C$1="All DisCos",'Billing (Naira) by Band'!AA315,0))))))))))))</f>
        <v>0</v>
      </c>
      <c r="AD13" s="150">
        <f>IF($C$1="Abuja",'Billing (Naira) by Band'!AB16, IF($C$1="Benin",'Billing (Naira) by Band'!AB43, IF($C$1="Eko",'Billing (Naira) by Band'!AB70, IF($C$1="Enugu",'Billing (Naira) by Band'!AB97, IF($C$1="Ibadan",'Billing (Naira) by Band'!AB124, IF($C$1="Ikeja",'Billing (Naira) by Band'!AB152, IF($C$1="Jos",'Billing (Naira) by Band'!AB179, IF($C$1="Kaduna",'Billing (Naira) by Band'!AB206, IF($C$1="Kano",'Billing (Naira) by Band'!AB233, IF($C$1="Port Harcourt",'Billing (Naira) by Band'!AB260, IF($C$1="Yola",'Billing (Naira) by Band'!AB287, IF($C$1="All DisCos",'Billing (Naira) by Band'!AB315,0))))))))))))</f>
        <v>0</v>
      </c>
      <c r="AE13" s="125">
        <f t="shared" si="0"/>
        <v>153757910129.37866</v>
      </c>
    </row>
    <row r="14" spans="1:31" ht="11.45" customHeight="1" x14ac:dyDescent="0.25">
      <c r="A14" s="11" t="s">
        <v>40</v>
      </c>
      <c r="B14" s="10" t="s">
        <v>44</v>
      </c>
      <c r="C14" s="53" t="s">
        <v>47</v>
      </c>
      <c r="D14" s="52"/>
      <c r="E14" s="124">
        <f>IF($C$1="Abuja",'Billing (Naira) by Band'!C20, IF($C$1="Benin",'Billing (Naira) by Band'!C47, IF($C$1="Eko",'Billing (Naira) by Band'!C74, IF($C$1="Enugu",'Billing (Naira) by Band'!C101, IF($C$1="Ibadan",'Billing (Naira) by Band'!C128, IF($C$1="Ikeja",'Billing (Naira) by Band'!C156, IF($C$1="Jos",'Billing (Naira) by Band'!C183, IF($C$1="Kaduna",'Billing (Naira) by Band'!C210, IF($C$1="Kano",'Billing (Naira) by Band'!C237, IF($C$1="Port Harcourt",'Billing (Naira) by Band'!C264, IF($C$1="Yola",'Billing (Naira) by Band'!C291, IF($C$1="All DisCos",'Billing (Naira) by Band'!C319,0))))))))))))</f>
        <v>21199784774.973331</v>
      </c>
      <c r="F14" s="124">
        <f>IF($C$1="Abuja",'Billing (Naira) by Band'!D20, IF($C$1="Benin",'Billing (Naira) by Band'!D47, IF($C$1="Eko",'Billing (Naira) by Band'!D74, IF($C$1="Enugu",'Billing (Naira) by Band'!D101, IF($C$1="Ibadan",'Billing (Naira) by Band'!D128, IF($C$1="Ikeja",'Billing (Naira) by Band'!D156, IF($C$1="Jos",'Billing (Naira) by Band'!D183, IF($C$1="Kaduna",'Billing (Naira) by Band'!D210, IF($C$1="Kano",'Billing (Naira) by Band'!D237, IF($C$1="Port Harcourt",'Billing (Naira) by Band'!D264, IF($C$1="Yola",'Billing (Naira) by Band'!D291, IF($C$1="All DisCos",'Billing (Naira) by Band'!D319,0))))))))))))</f>
        <v>21579505587.241302</v>
      </c>
      <c r="G14" s="124">
        <f>IF($C$1="Abuja",'Billing (Naira) by Band'!E20, IF($C$1="Benin",'Billing (Naira) by Band'!E47, IF($C$1="Eko",'Billing (Naira) by Band'!E74, IF($C$1="Enugu",'Billing (Naira) by Band'!E101, IF($C$1="Ibadan",'Billing (Naira) by Band'!E128, IF($C$1="Ikeja",'Billing (Naira) by Band'!E156, IF($C$1="Jos",'Billing (Naira) by Band'!E183, IF($C$1="Kaduna",'Billing (Naira) by Band'!E210, IF($C$1="Kano",'Billing (Naira) by Band'!E237, IF($C$1="Port Harcourt",'Billing (Naira) by Band'!E264, IF($C$1="Yola",'Billing (Naira) by Band'!E291, IF($C$1="All DisCos",'Billing (Naira) by Band'!E319,0))))))))))))</f>
        <v>21923063610.049686</v>
      </c>
      <c r="H14" s="124">
        <f>IF($C$1="Abuja",'Billing (Naira) by Band'!F20, IF($C$1="Benin",'Billing (Naira) by Band'!F47, IF($C$1="Eko",'Billing (Naira) by Band'!F74, IF($C$1="Enugu",'Billing (Naira) by Band'!F101, IF($C$1="Ibadan",'Billing (Naira) by Band'!F128, IF($C$1="Ikeja",'Billing (Naira) by Band'!F156, IF($C$1="Jos",'Billing (Naira) by Band'!F183, IF($C$1="Kaduna",'Billing (Naira) by Band'!F210, IF($C$1="Kano",'Billing (Naira) by Band'!F237, IF($C$1="Port Harcourt",'Billing (Naira) by Band'!F264, IF($C$1="Yola",'Billing (Naira) by Band'!F291, IF($C$1="All DisCos",'Billing (Naira) by Band'!F319,0))))))))))))</f>
        <v>19946363124.86726</v>
      </c>
      <c r="I14" s="124">
        <f>IF($C$1="Abuja",'Billing (Naira) by Band'!G20, IF($C$1="Benin",'Billing (Naira) by Band'!G47, IF($C$1="Eko",'Billing (Naira) by Band'!G74, IF($C$1="Enugu",'Billing (Naira) by Band'!G101, IF($C$1="Ibadan",'Billing (Naira) by Band'!G128, IF($C$1="Ikeja",'Billing (Naira) by Band'!G156, IF($C$1="Jos",'Billing (Naira) by Band'!G183, IF($C$1="Kaduna",'Billing (Naira) by Band'!G210, IF($C$1="Kano",'Billing (Naira) by Band'!G237, IF($C$1="Port Harcourt",'Billing (Naira) by Band'!G264, IF($C$1="Yola",'Billing (Naira) by Band'!G291, IF($C$1="All DisCos",'Billing (Naira) by Band'!G319,0))))))))))))</f>
        <v>20461567321.762543</v>
      </c>
      <c r="J14" s="124">
        <f>IF($C$1="Abuja",'Billing (Naira) by Band'!H20, IF($C$1="Benin",'Billing (Naira) by Band'!H47, IF($C$1="Eko",'Billing (Naira) by Band'!H74, IF($C$1="Enugu",'Billing (Naira) by Band'!H101, IF($C$1="Ibadan",'Billing (Naira) by Band'!H128, IF($C$1="Ikeja",'Billing (Naira) by Band'!H156, IF($C$1="Jos",'Billing (Naira) by Band'!H183, IF($C$1="Kaduna",'Billing (Naira) by Band'!H210, IF($C$1="Kano",'Billing (Naira) by Band'!H237, IF($C$1="Port Harcourt",'Billing (Naira) by Band'!H264, IF($C$1="Yola",'Billing (Naira) by Band'!H291, IF($C$1="All DisCos",'Billing (Naira) by Band'!H319,0))))))))))))</f>
        <v>19297652261.880741</v>
      </c>
      <c r="K14" s="124">
        <f>IF($C$1="Abuja",'Billing (Naira) by Band'!I20, IF($C$1="Benin",'Billing (Naira) by Band'!I47, IF($C$1="Eko",'Billing (Naira) by Band'!I74, IF($C$1="Enugu",'Billing (Naira) by Band'!I101, IF($C$1="Ibadan",'Billing (Naira) by Band'!I128, IF($C$1="Ikeja",'Billing (Naira) by Band'!I156, IF($C$1="Jos",'Billing (Naira) by Band'!I183, IF($C$1="Kaduna",'Billing (Naira) by Band'!I210, IF($C$1="Kano",'Billing (Naira) by Band'!I237, IF($C$1="Port Harcourt",'Billing (Naira) by Band'!I264, IF($C$1="Yola",'Billing (Naira) by Band'!I291, IF($C$1="All DisCos",'Billing (Naira) by Band'!I319,0))))))))))))</f>
        <v>20556795949.187862</v>
      </c>
      <c r="L14" s="124">
        <f>IF($C$1="Abuja",'Billing (Naira) by Band'!J20, IF($C$1="Benin",'Billing (Naira) by Band'!J47, IF($C$1="Eko",'Billing (Naira) by Band'!J74, IF($C$1="Enugu",'Billing (Naira) by Band'!J101, IF($C$1="Ibadan",'Billing (Naira) by Band'!J128, IF($C$1="Ikeja",'Billing (Naira) by Band'!J156, IF($C$1="Jos",'Billing (Naira) by Band'!J183, IF($C$1="Kaduna",'Billing (Naira) by Band'!J210, IF($C$1="Kano",'Billing (Naira) by Band'!J237, IF($C$1="Port Harcourt",'Billing (Naira) by Band'!J264, IF($C$1="Yola",'Billing (Naira) by Band'!J291, IF($C$1="All DisCos",'Billing (Naira) by Band'!J319,0))))))))))))</f>
        <v>17284305664.449936</v>
      </c>
      <c r="M14" s="124">
        <f>IF($C$1="Abuja",'Billing (Naira) by Band'!K20, IF($C$1="Benin",'Billing (Naira) by Band'!K47, IF($C$1="Eko",'Billing (Naira) by Band'!K74, IF($C$1="Enugu",'Billing (Naira) by Band'!K101, IF($C$1="Ibadan",'Billing (Naira) by Band'!K128, IF($C$1="Ikeja",'Billing (Naira) by Band'!K156, IF($C$1="Jos",'Billing (Naira) by Band'!K183, IF($C$1="Kaduna",'Billing (Naira) by Band'!K210, IF($C$1="Kano",'Billing (Naira) by Band'!K237, IF($C$1="Port Harcourt",'Billing (Naira) by Band'!K264, IF($C$1="Yola",'Billing (Naira) by Band'!K291, IF($C$1="All DisCos",'Billing (Naira) by Band'!K319,0))))))))))))</f>
        <v>18600546849.731884</v>
      </c>
      <c r="N14" s="124">
        <f>IF($C$1="Abuja",'Billing (Naira) by Band'!L20, IF($C$1="Benin",'Billing (Naira) by Band'!L47, IF($C$1="Eko",'Billing (Naira) by Band'!L74, IF($C$1="Enugu",'Billing (Naira) by Band'!L101, IF($C$1="Ibadan",'Billing (Naira) by Band'!L128, IF($C$1="Ikeja",'Billing (Naira) by Band'!L156, IF($C$1="Jos",'Billing (Naira) by Band'!L183, IF($C$1="Kaduna",'Billing (Naira) by Band'!L210, IF($C$1="Kano",'Billing (Naira) by Band'!L237, IF($C$1="Port Harcourt",'Billing (Naira) by Band'!L264, IF($C$1="Yola",'Billing (Naira) by Band'!L291, IF($C$1="All DisCos",'Billing (Naira) by Band'!L319,0))))))))))))</f>
        <v>17986938937.456928</v>
      </c>
      <c r="O14" s="124">
        <f>IF($C$1="Abuja",'Billing (Naira) by Band'!M20, IF($C$1="Benin",'Billing (Naira) by Band'!M47, IF($C$1="Eko",'Billing (Naira) by Band'!M74, IF($C$1="Enugu",'Billing (Naira) by Band'!M101, IF($C$1="Ibadan",'Billing (Naira) by Band'!M128, IF($C$1="Ikeja",'Billing (Naira) by Band'!M156, IF($C$1="Jos",'Billing (Naira) by Band'!M183, IF($C$1="Kaduna",'Billing (Naira) by Band'!M210, IF($C$1="Kano",'Billing (Naira) by Band'!M237, IF($C$1="Port Harcourt",'Billing (Naira) by Band'!M264, IF($C$1="Yola",'Billing (Naira) by Band'!M291, IF($C$1="All DisCos",'Billing (Naira) by Band'!M319,0))))))))))))</f>
        <v>18797403321.53904</v>
      </c>
      <c r="P14" s="124">
        <f>IF($C$1="Abuja",'Billing (Naira) by Band'!N20, IF($C$1="Benin",'Billing (Naira) by Band'!N47, IF($C$1="Eko",'Billing (Naira) by Band'!N74, IF($C$1="Enugu",'Billing (Naira) by Band'!N101, IF($C$1="Ibadan",'Billing (Naira) by Band'!N128, IF($C$1="Ikeja",'Billing (Naira) by Band'!N156, IF($C$1="Jos",'Billing (Naira) by Band'!N183, IF($C$1="Kaduna",'Billing (Naira) by Band'!N210, IF($C$1="Kano",'Billing (Naira) by Band'!N237, IF($C$1="Port Harcourt",'Billing (Naira) by Band'!N264, IF($C$1="Yola",'Billing (Naira) by Band'!N291, IF($C$1="All DisCos",'Billing (Naira) by Band'!N319,0))))))))))))</f>
        <v>20659847248.406391</v>
      </c>
      <c r="Q14" s="124">
        <f>IF($C$1="Abuja",'Billing (Naira) by Band'!O20, IF($C$1="Benin",'Billing (Naira) by Band'!O47, IF($C$1="Eko",'Billing (Naira) by Band'!O74, IF($C$1="Enugu",'Billing (Naira) by Band'!O101, IF($C$1="Ibadan",'Billing (Naira) by Band'!O128, IF($C$1="Ikeja",'Billing (Naira) by Band'!O156, IF($C$1="Jos",'Billing (Naira) by Band'!O183, IF($C$1="Kaduna",'Billing (Naira) by Band'!O210, IF($C$1="Kano",'Billing (Naira) by Band'!O237, IF($C$1="Port Harcourt",'Billing (Naira) by Band'!O264, IF($C$1="Yola",'Billing (Naira) by Band'!O291, IF($C$1="All DisCos",'Billing (Naira) by Band'!O319,0))))))))))))</f>
        <v>21124086164.089481</v>
      </c>
      <c r="R14" s="124">
        <f>IF($C$1="Abuja",'Billing (Naira) by Band'!P20, IF($C$1="Benin",'Billing (Naira) by Band'!P47, IF($C$1="Eko",'Billing (Naira) by Band'!P74, IF($C$1="Enugu",'Billing (Naira) by Band'!P101, IF($C$1="Ibadan",'Billing (Naira) by Band'!P128, IF($C$1="Ikeja",'Billing (Naira) by Band'!P156, IF($C$1="Jos",'Billing (Naira) by Band'!P183, IF($C$1="Kaduna",'Billing (Naira) by Band'!P210, IF($C$1="Kano",'Billing (Naira) by Band'!P237, IF($C$1="Port Harcourt",'Billing (Naira) by Band'!P264, IF($C$1="Yola",'Billing (Naira) by Band'!P291, IF($C$1="All DisCos",'Billing (Naira) by Band'!P319,0))))))))))))</f>
        <v>21604223033.735516</v>
      </c>
      <c r="S14" s="124">
        <f>IF($C$1="Abuja",'Billing (Naira) by Band'!Q20, IF($C$1="Benin",'Billing (Naira) by Band'!Q47, IF($C$1="Eko",'Billing (Naira) by Band'!Q74, IF($C$1="Enugu",'Billing (Naira) by Band'!Q101, IF($C$1="Ibadan",'Billing (Naira) by Band'!Q128, IF($C$1="Ikeja",'Billing (Naira) by Band'!Q156, IF($C$1="Jos",'Billing (Naira) by Band'!Q183, IF($C$1="Kaduna",'Billing (Naira) by Band'!Q210, IF($C$1="Kano",'Billing (Naira) by Band'!Q237, IF($C$1="Port Harcourt",'Billing (Naira) by Band'!Q264, IF($C$1="Yola",'Billing (Naira) by Band'!Q291, IF($C$1="All DisCos",'Billing (Naira) by Band'!Q319,0))))))))))))</f>
        <v>20938890319.315327</v>
      </c>
      <c r="T14" s="124">
        <f>IF($C$1="Abuja",'Billing (Naira) by Band'!R20, IF($C$1="Benin",'Billing (Naira) by Band'!R47, IF($C$1="Eko",'Billing (Naira) by Band'!R74, IF($C$1="Enugu",'Billing (Naira) by Band'!R101, IF($C$1="Ibadan",'Billing (Naira) by Band'!R128, IF($C$1="Ikeja",'Billing (Naira) by Band'!R156, IF($C$1="Jos",'Billing (Naira) by Band'!R183, IF($C$1="Kaduna",'Billing (Naira) by Band'!R210, IF($C$1="Kano",'Billing (Naira) by Band'!R237, IF($C$1="Port Harcourt",'Billing (Naira) by Band'!R264, IF($C$1="Yola",'Billing (Naira) by Band'!R291, IF($C$1="All DisCos",'Billing (Naira) by Band'!R319,0))))))))))))</f>
        <v>20674582737.934265</v>
      </c>
      <c r="U14" s="124">
        <f>IF($C$1="Abuja",'Billing (Naira) by Band'!S20, IF($C$1="Benin",'Billing (Naira) by Band'!S47, IF($C$1="Eko",'Billing (Naira) by Band'!S74, IF($C$1="Enugu",'Billing (Naira) by Band'!S101, IF($C$1="Ibadan",'Billing (Naira) by Band'!S128, IF($C$1="Ikeja",'Billing (Naira) by Band'!S156, IF($C$1="Jos",'Billing (Naira) by Band'!S183, IF($C$1="Kaduna",'Billing (Naira) by Band'!S210, IF($C$1="Kano",'Billing (Naira) by Band'!S237, IF($C$1="Port Harcourt",'Billing (Naira) by Band'!S264, IF($C$1="Yola",'Billing (Naira) by Band'!S291, IF($C$1="All DisCos",'Billing (Naira) by Band'!S319,0))))))))))))</f>
        <v>18454654271.772099</v>
      </c>
      <c r="V14" s="124">
        <f>IF($C$1="Abuja",'Billing (Naira) by Band'!T20, IF($C$1="Benin",'Billing (Naira) by Band'!T47, IF($C$1="Eko",'Billing (Naira) by Band'!T74, IF($C$1="Enugu",'Billing (Naira) by Band'!T101, IF($C$1="Ibadan",'Billing (Naira) by Band'!T128, IF($C$1="Ikeja",'Billing (Naira) by Band'!T156, IF($C$1="Jos",'Billing (Naira) by Band'!T183, IF($C$1="Kaduna",'Billing (Naira) by Band'!T210, IF($C$1="Kano",'Billing (Naira) by Band'!T237, IF($C$1="Port Harcourt",'Billing (Naira) by Band'!T264, IF($C$1="Yola",'Billing (Naira) by Band'!T291, IF($C$1="All DisCos",'Billing (Naira) by Band'!T319,0))))))))))))</f>
        <v>21714080325.696571</v>
      </c>
      <c r="W14" s="124">
        <f>IF($C$1="Abuja",'Billing (Naira) by Band'!U20, IF($C$1="Benin",'Billing (Naira) by Band'!U47, IF($C$1="Eko",'Billing (Naira) by Band'!U74, IF($C$1="Enugu",'Billing (Naira) by Band'!U101, IF($C$1="Ibadan",'Billing (Naira) by Band'!U128, IF($C$1="Ikeja",'Billing (Naira) by Band'!U156, IF($C$1="Jos",'Billing (Naira) by Band'!U183, IF($C$1="Kaduna",'Billing (Naira) by Band'!U210, IF($C$1="Kano",'Billing (Naira) by Band'!U237, IF($C$1="Port Harcourt",'Billing (Naira) by Band'!U264, IF($C$1="Yola",'Billing (Naira) by Band'!U291, IF($C$1="All DisCos",'Billing (Naira) by Band'!U319,0))))))))))))</f>
        <v>17193174004.926918</v>
      </c>
      <c r="X14" s="124">
        <f>IF($C$1="Abuja",'Billing (Naira) by Band'!V20, IF($C$1="Benin",'Billing (Naira) by Band'!V47, IF($C$1="Eko",'Billing (Naira) by Band'!V74, IF($C$1="Enugu",'Billing (Naira) by Band'!V101, IF($C$1="Ibadan",'Billing (Naira) by Band'!V128, IF($C$1="Ikeja",'Billing (Naira) by Band'!V156, IF($C$1="Jos",'Billing (Naira) by Band'!V183, IF($C$1="Kaduna",'Billing (Naira) by Band'!V210, IF($C$1="Kano",'Billing (Naira) by Band'!V237, IF($C$1="Port Harcourt",'Billing (Naira) by Band'!V264, IF($C$1="Yola",'Billing (Naira) by Band'!V291, IF($C$1="All DisCos",'Billing (Naira) by Band'!V319,0))))))))))))</f>
        <v>15953318574.096922</v>
      </c>
      <c r="Y14" s="124">
        <f>IF($C$1="Abuja",'Billing (Naira) by Band'!W20, IF($C$1="Benin",'Billing (Naira) by Band'!W47, IF($C$1="Eko",'Billing (Naira) by Band'!W74, IF($C$1="Enugu",'Billing (Naira) by Band'!W101, IF($C$1="Ibadan",'Billing (Naira) by Band'!W128, IF($C$1="Ikeja",'Billing (Naira) by Band'!W156, IF($C$1="Jos",'Billing (Naira) by Band'!W183, IF($C$1="Kaduna",'Billing (Naira) by Band'!W210, IF($C$1="Kano",'Billing (Naira) by Band'!W237, IF($C$1="Port Harcourt",'Billing (Naira) by Band'!W264, IF($C$1="Yola",'Billing (Naira) by Band'!W291, IF($C$1="All DisCos",'Billing (Naira) by Band'!W319,0))))))))))))</f>
        <v>19281731872.999165</v>
      </c>
      <c r="Z14" s="124">
        <f>IF($C$1="Abuja",'Billing (Naira) by Band'!X20, IF($C$1="Benin",'Billing (Naira) by Band'!X47, IF($C$1="Eko",'Billing (Naira) by Band'!X74, IF($C$1="Enugu",'Billing (Naira) by Band'!X101, IF($C$1="Ibadan",'Billing (Naira) by Band'!X128, IF($C$1="Ikeja",'Billing (Naira) by Band'!X156, IF($C$1="Jos",'Billing (Naira) by Band'!X183, IF($C$1="Kaduna",'Billing (Naira) by Band'!X210, IF($C$1="Kano",'Billing (Naira) by Band'!X237, IF($C$1="Port Harcourt",'Billing (Naira) by Band'!X264, IF($C$1="Yola",'Billing (Naira) by Band'!X291, IF($C$1="All DisCos",'Billing (Naira) by Band'!X319,0))))))))))))</f>
        <v>20372232901.415615</v>
      </c>
      <c r="AA14" s="124">
        <f>IF($C$1="Abuja",'Billing (Naira) by Band'!Y20, IF($C$1="Benin",'Billing (Naira) by Band'!Y47, IF($C$1="Eko",'Billing (Naira) by Band'!Y74, IF($C$1="Enugu",'Billing (Naira) by Band'!Y101, IF($C$1="Ibadan",'Billing (Naira) by Band'!Y128, IF($C$1="Ikeja",'Billing (Naira) by Band'!Y156, IF($C$1="Jos",'Billing (Naira) by Band'!Y183, IF($C$1="Kaduna",'Billing (Naira) by Band'!Y210, IF($C$1="Kano",'Billing (Naira) by Band'!Y237, IF($C$1="Port Harcourt",'Billing (Naira) by Band'!Y264, IF($C$1="Yola",'Billing (Naira) by Band'!Y291, IF($C$1="All DisCos",'Billing (Naira) by Band'!Y319,0))))))))))))</f>
        <v>19664397254.084538</v>
      </c>
      <c r="AB14" s="150">
        <f>IF($C$1="Abuja",'Billing (Naira) by Band'!Z20, IF($C$1="Benin",'Billing (Naira) by Band'!Z47, IF($C$1="Eko",'Billing (Naira) by Band'!Z74, IF($C$1="Enugu",'Billing (Naira) by Band'!Z101, IF($C$1="Ibadan",'Billing (Naira) by Band'!Z128, IF($C$1="Ikeja",'Billing (Naira) by Band'!Z156, IF($C$1="Jos",'Billing (Naira) by Band'!Z183, IF($C$1="Kaduna",'Billing (Naira) by Band'!Z210, IF($C$1="Kano",'Billing (Naira) by Band'!Z237, IF($C$1="Port Harcourt",'Billing (Naira) by Band'!Z264, IF($C$1="Yola",'Billing (Naira) by Band'!Z291, IF($C$1="All DisCos",'Billing (Naira) by Band'!Z319,0))))))))))))</f>
        <v>0</v>
      </c>
      <c r="AC14" s="150">
        <f>IF($C$1="Abuja",'Billing (Naira) by Band'!AA20, IF($C$1="Benin",'Billing (Naira) by Band'!AA47, IF($C$1="Eko",'Billing (Naira) by Band'!AA74, IF($C$1="Enugu",'Billing (Naira) by Band'!AA101, IF($C$1="Ibadan",'Billing (Naira) by Band'!AA128, IF($C$1="Ikeja",'Billing (Naira) by Band'!AA156, IF($C$1="Jos",'Billing (Naira) by Band'!AA183, IF($C$1="Kaduna",'Billing (Naira) by Band'!AA210, IF($C$1="Kano",'Billing (Naira) by Band'!AA237, IF($C$1="Port Harcourt",'Billing (Naira) by Band'!AA264, IF($C$1="Yola",'Billing (Naira) by Band'!AA291, IF($C$1="All DisCos",'Billing (Naira) by Band'!AA319,0))))))))))))</f>
        <v>0</v>
      </c>
      <c r="AD14" s="150">
        <f>IF($C$1="Abuja",'Billing (Naira) by Band'!AB20, IF($C$1="Benin",'Billing (Naira) by Band'!AB47, IF($C$1="Eko",'Billing (Naira) by Band'!AB74, IF($C$1="Enugu",'Billing (Naira) by Band'!AB101, IF($C$1="Ibadan",'Billing (Naira) by Band'!AB128, IF($C$1="Ikeja",'Billing (Naira) by Band'!AB156, IF($C$1="Jos",'Billing (Naira) by Band'!AB183, IF($C$1="Kaduna",'Billing (Naira) by Band'!AB210, IF($C$1="Kano",'Billing (Naira) by Band'!AB237, IF($C$1="Port Harcourt",'Billing (Naira) by Band'!AB264, IF($C$1="Yola",'Billing (Naira) by Band'!AB291, IF($C$1="All DisCos",'Billing (Naira) by Band'!AB319,0))))))))))))</f>
        <v>0</v>
      </c>
      <c r="AE14" s="125">
        <f t="shared" si="0"/>
        <v>174247062262.24139</v>
      </c>
    </row>
    <row r="15" spans="1:31" ht="11.45" customHeight="1" x14ac:dyDescent="0.25">
      <c r="A15" s="11" t="s">
        <v>41</v>
      </c>
      <c r="B15" s="10" t="s">
        <v>44</v>
      </c>
      <c r="C15" s="53" t="s">
        <v>47</v>
      </c>
      <c r="D15" s="52"/>
      <c r="E15" s="124">
        <f>IF($C$1="Abuja",'Billing (Naira) by Band'!C24, IF($C$1="Benin",'Billing (Naira) by Band'!C51, IF($C$1="Eko",'Billing (Naira) by Band'!C78, IF($C$1="Enugu",'Billing (Naira) by Band'!C105, IF($C$1="Ibadan",'Billing (Naira) by Band'!C132, IF($C$1="Ikeja",'Billing (Naira) by Band'!C160, IF($C$1="Jos",'Billing (Naira) by Band'!C187, IF($C$1="Kaduna",'Billing (Naira) by Band'!C214, IF($C$1="Kano",'Billing (Naira) by Band'!C241, IF($C$1="Port Harcourt",'Billing (Naira) by Band'!C268, IF($C$1="Yola",'Billing (Naira) by Band'!C295, IF($C$1="All DisCos",'Billing (Naira) by Band'!C323,0))))))))))))</f>
        <v>13961857475.897236</v>
      </c>
      <c r="F15" s="124">
        <f>IF($C$1="Abuja",'Billing (Naira) by Band'!D24, IF($C$1="Benin",'Billing (Naira) by Band'!D51, IF($C$1="Eko",'Billing (Naira) by Band'!D78, IF($C$1="Enugu",'Billing (Naira) by Band'!D105, IF($C$1="Ibadan",'Billing (Naira) by Band'!D132, IF($C$1="Ikeja",'Billing (Naira) by Band'!D160, IF($C$1="Jos",'Billing (Naira) by Band'!D187, IF($C$1="Kaduna",'Billing (Naira) by Band'!D214, IF($C$1="Kano",'Billing (Naira) by Band'!D241, IF($C$1="Port Harcourt",'Billing (Naira) by Band'!D268, IF($C$1="Yola",'Billing (Naira) by Band'!D295, IF($C$1="All DisCos",'Billing (Naira) by Band'!D323,0))))))))))))</f>
        <v>14215082836.872726</v>
      </c>
      <c r="G15" s="124">
        <f>IF($C$1="Abuja",'Billing (Naira) by Band'!E24, IF($C$1="Benin",'Billing (Naira) by Band'!E51, IF($C$1="Eko",'Billing (Naira) by Band'!E78, IF($C$1="Enugu",'Billing (Naira) by Band'!E105, IF($C$1="Ibadan",'Billing (Naira) by Band'!E132, IF($C$1="Ikeja",'Billing (Naira) by Band'!E160, IF($C$1="Jos",'Billing (Naira) by Band'!E187, IF($C$1="Kaduna",'Billing (Naira) by Band'!E214, IF($C$1="Kano",'Billing (Naira) by Band'!E241, IF($C$1="Port Harcourt",'Billing (Naira) by Band'!E268, IF($C$1="Yola",'Billing (Naira) by Band'!E295, IF($C$1="All DisCos",'Billing (Naira) by Band'!E323,0))))))))))))</f>
        <v>14454166851.943214</v>
      </c>
      <c r="H15" s="124">
        <f>IF($C$1="Abuja",'Billing (Naira) by Band'!F24, IF($C$1="Benin",'Billing (Naira) by Band'!F51, IF($C$1="Eko",'Billing (Naira) by Band'!F78, IF($C$1="Enugu",'Billing (Naira) by Band'!F105, IF($C$1="Ibadan",'Billing (Naira) by Band'!F132, IF($C$1="Ikeja",'Billing (Naira) by Band'!F160, IF($C$1="Jos",'Billing (Naira) by Band'!F187, IF($C$1="Kaduna",'Billing (Naira) by Band'!F214, IF($C$1="Kano",'Billing (Naira) by Band'!F241, IF($C$1="Port Harcourt",'Billing (Naira) by Band'!F268, IF($C$1="Yola",'Billing (Naira) by Band'!F295, IF($C$1="All DisCos",'Billing (Naira) by Band'!F323,0))))))))))))</f>
        <v>13342813889.699448</v>
      </c>
      <c r="I15" s="124">
        <f>IF($C$1="Abuja",'Billing (Naira) by Band'!G24, IF($C$1="Benin",'Billing (Naira) by Band'!G51, IF($C$1="Eko",'Billing (Naira) by Band'!G78, IF($C$1="Enugu",'Billing (Naira) by Band'!G105, IF($C$1="Ibadan",'Billing (Naira) by Band'!G132, IF($C$1="Ikeja",'Billing (Naira) by Band'!G160, IF($C$1="Jos",'Billing (Naira) by Band'!G187, IF($C$1="Kaduna",'Billing (Naira) by Band'!G214, IF($C$1="Kano",'Billing (Naira) by Band'!G241, IF($C$1="Port Harcourt",'Billing (Naira) by Band'!G268, IF($C$1="Yola",'Billing (Naira) by Band'!G295, IF($C$1="All DisCos",'Billing (Naira) by Band'!G323,0))))))))))))</f>
        <v>14087705845.010979</v>
      </c>
      <c r="J15" s="124">
        <f>IF($C$1="Abuja",'Billing (Naira) by Band'!H24, IF($C$1="Benin",'Billing (Naira) by Band'!H51, IF($C$1="Eko",'Billing (Naira) by Band'!H78, IF($C$1="Enugu",'Billing (Naira) by Band'!H105, IF($C$1="Ibadan",'Billing (Naira) by Band'!H132, IF($C$1="Ikeja",'Billing (Naira) by Band'!H160, IF($C$1="Jos",'Billing (Naira) by Band'!H187, IF($C$1="Kaduna",'Billing (Naira) by Band'!H214, IF($C$1="Kano",'Billing (Naira) by Band'!H241, IF($C$1="Port Harcourt",'Billing (Naira) by Band'!H268, IF($C$1="Yola",'Billing (Naira) by Band'!H295, IF($C$1="All DisCos",'Billing (Naira) by Band'!H323,0))))))))))))</f>
        <v>13301622202.910021</v>
      </c>
      <c r="K15" s="124">
        <f>IF($C$1="Abuja",'Billing (Naira) by Band'!I24, IF($C$1="Benin",'Billing (Naira) by Band'!I51, IF($C$1="Eko",'Billing (Naira) by Band'!I78, IF($C$1="Enugu",'Billing (Naira) by Band'!I105, IF($C$1="Ibadan",'Billing (Naira) by Band'!I132, IF($C$1="Ikeja",'Billing (Naira) by Band'!I160, IF($C$1="Jos",'Billing (Naira) by Band'!I187, IF($C$1="Kaduna",'Billing (Naira) by Band'!I214, IF($C$1="Kano",'Billing (Naira) by Band'!I241, IF($C$1="Port Harcourt",'Billing (Naira) by Band'!I268, IF($C$1="Yola",'Billing (Naira) by Band'!I295, IF($C$1="All DisCos",'Billing (Naira) by Band'!I323,0))))))))))))</f>
        <v>13586205861.479858</v>
      </c>
      <c r="L15" s="124">
        <f>IF($C$1="Abuja",'Billing (Naira) by Band'!J24, IF($C$1="Benin",'Billing (Naira) by Band'!J51, IF($C$1="Eko",'Billing (Naira) by Band'!J78, IF($C$1="Enugu",'Billing (Naira) by Band'!J105, IF($C$1="Ibadan",'Billing (Naira) by Band'!J132, IF($C$1="Ikeja",'Billing (Naira) by Band'!J160, IF($C$1="Jos",'Billing (Naira) by Band'!J187, IF($C$1="Kaduna",'Billing (Naira) by Band'!J214, IF($C$1="Kano",'Billing (Naira) by Band'!J241, IF($C$1="Port Harcourt",'Billing (Naira) by Band'!J268, IF($C$1="Yola",'Billing (Naira) by Band'!J295, IF($C$1="All DisCos",'Billing (Naira) by Band'!J323,0))))))))))))</f>
        <v>12830646888.27434</v>
      </c>
      <c r="M15" s="124">
        <f>IF($C$1="Abuja",'Billing (Naira) by Band'!K24, IF($C$1="Benin",'Billing (Naira) by Band'!K51, IF($C$1="Eko",'Billing (Naira) by Band'!K78, IF($C$1="Enugu",'Billing (Naira) by Band'!K105, IF($C$1="Ibadan",'Billing (Naira) by Band'!K132, IF($C$1="Ikeja",'Billing (Naira) by Band'!K160, IF($C$1="Jos",'Billing (Naira) by Band'!K187, IF($C$1="Kaduna",'Billing (Naira) by Band'!K214, IF($C$1="Kano",'Billing (Naira) by Band'!K241, IF($C$1="Port Harcourt",'Billing (Naira) by Band'!K268, IF($C$1="Yola",'Billing (Naira) by Band'!K295, IF($C$1="All DisCos",'Billing (Naira) by Band'!K323,0))))))))))))</f>
        <v>13628606700.675697</v>
      </c>
      <c r="N15" s="124">
        <f>IF($C$1="Abuja",'Billing (Naira) by Band'!L24, IF($C$1="Benin",'Billing (Naira) by Band'!L51, IF($C$1="Eko",'Billing (Naira) by Band'!L78, IF($C$1="Enugu",'Billing (Naira) by Band'!L105, IF($C$1="Ibadan",'Billing (Naira) by Band'!L132, IF($C$1="Ikeja",'Billing (Naira) by Band'!L160, IF($C$1="Jos",'Billing (Naira) by Band'!L187, IF($C$1="Kaduna",'Billing (Naira) by Band'!L214, IF($C$1="Kano",'Billing (Naira) by Band'!L241, IF($C$1="Port Harcourt",'Billing (Naira) by Band'!L268, IF($C$1="Yola",'Billing (Naira) by Band'!L295, IF($C$1="All DisCos",'Billing (Naira) by Band'!L323,0))))))))))))</f>
        <v>13929686971.843027</v>
      </c>
      <c r="O15" s="124">
        <f>IF($C$1="Abuja",'Billing (Naira) by Band'!M24, IF($C$1="Benin",'Billing (Naira) by Band'!M51, IF($C$1="Eko",'Billing (Naira) by Band'!M78, IF($C$1="Enugu",'Billing (Naira) by Band'!M105, IF($C$1="Ibadan",'Billing (Naira) by Band'!M132, IF($C$1="Ikeja",'Billing (Naira) by Band'!M160, IF($C$1="Jos",'Billing (Naira) by Band'!M187, IF($C$1="Kaduna",'Billing (Naira) by Band'!M214, IF($C$1="Kano",'Billing (Naira) by Band'!M241, IF($C$1="Port Harcourt",'Billing (Naira) by Band'!M268, IF($C$1="Yola",'Billing (Naira) by Band'!M295, IF($C$1="All DisCos",'Billing (Naira) by Band'!M323,0))))))))))))</f>
        <v>14228458772.811636</v>
      </c>
      <c r="P15" s="124">
        <f>IF($C$1="Abuja",'Billing (Naira) by Band'!N24, IF($C$1="Benin",'Billing (Naira) by Band'!N51, IF($C$1="Eko",'Billing (Naira) by Band'!N78, IF($C$1="Enugu",'Billing (Naira) by Band'!N105, IF($C$1="Ibadan",'Billing (Naira) by Band'!N132, IF($C$1="Ikeja",'Billing (Naira) by Band'!N160, IF($C$1="Jos",'Billing (Naira) by Band'!N187, IF($C$1="Kaduna",'Billing (Naira) by Band'!N214, IF($C$1="Kano",'Billing (Naira) by Band'!N241, IF($C$1="Port Harcourt",'Billing (Naira) by Band'!N268, IF($C$1="Yola",'Billing (Naira) by Band'!N295, IF($C$1="All DisCos",'Billing (Naira) by Band'!N323,0))))))))))))</f>
        <v>16233095225.100628</v>
      </c>
      <c r="Q15" s="124">
        <f>IF($C$1="Abuja",'Billing (Naira) by Band'!O24, IF($C$1="Benin",'Billing (Naira) by Band'!O51, IF($C$1="Eko",'Billing (Naira) by Band'!O78, IF($C$1="Enugu",'Billing (Naira) by Band'!O105, IF($C$1="Ibadan",'Billing (Naira) by Band'!O132, IF($C$1="Ikeja",'Billing (Naira) by Band'!O160, IF($C$1="Jos",'Billing (Naira) by Band'!O187, IF($C$1="Kaduna",'Billing (Naira) by Band'!O214, IF($C$1="Kano",'Billing (Naira) by Band'!O241, IF($C$1="Port Harcourt",'Billing (Naira) by Band'!O268, IF($C$1="Yola",'Billing (Naira) by Band'!O295, IF($C$1="All DisCos",'Billing (Naira) by Band'!O323,0))))))))))))</f>
        <v>15642250024.052359</v>
      </c>
      <c r="R15" s="124">
        <f>IF($C$1="Abuja",'Billing (Naira) by Band'!P24, IF($C$1="Benin",'Billing (Naira) by Band'!P51, IF($C$1="Eko",'Billing (Naira) by Band'!P78, IF($C$1="Enugu",'Billing (Naira) by Band'!P105, IF($C$1="Ibadan",'Billing (Naira) by Band'!P132, IF($C$1="Ikeja",'Billing (Naira) by Band'!P160, IF($C$1="Jos",'Billing (Naira) by Band'!P187, IF($C$1="Kaduna",'Billing (Naira) by Band'!P214, IF($C$1="Kano",'Billing (Naira) by Band'!P241, IF($C$1="Port Harcourt",'Billing (Naira) by Band'!P268, IF($C$1="Yola",'Billing (Naira) by Band'!P295, IF($C$1="All DisCos",'Billing (Naira) by Band'!P323,0))))))))))))</f>
        <v>15626221850.758047</v>
      </c>
      <c r="S15" s="124">
        <f>IF($C$1="Abuja",'Billing (Naira) by Band'!Q24, IF($C$1="Benin",'Billing (Naira) by Band'!Q51, IF($C$1="Eko",'Billing (Naira) by Band'!Q78, IF($C$1="Enugu",'Billing (Naira) by Band'!Q105, IF($C$1="Ibadan",'Billing (Naira) by Band'!Q132, IF($C$1="Ikeja",'Billing (Naira) by Band'!Q160, IF($C$1="Jos",'Billing (Naira) by Band'!Q187, IF($C$1="Kaduna",'Billing (Naira) by Band'!Q214, IF($C$1="Kano",'Billing (Naira) by Band'!Q241, IF($C$1="Port Harcourt",'Billing (Naira) by Band'!Q268, IF($C$1="Yola",'Billing (Naira) by Band'!Q295, IF($C$1="All DisCos",'Billing (Naira) by Band'!Q323,0))))))))))))</f>
        <v>15349007666.884525</v>
      </c>
      <c r="T15" s="124">
        <f>IF($C$1="Abuja",'Billing (Naira) by Band'!R24, IF($C$1="Benin",'Billing (Naira) by Band'!R51, IF($C$1="Eko",'Billing (Naira) by Band'!R78, IF($C$1="Enugu",'Billing (Naira) by Band'!R105, IF($C$1="Ibadan",'Billing (Naira) by Band'!R132, IF($C$1="Ikeja",'Billing (Naira) by Band'!R160, IF($C$1="Jos",'Billing (Naira) by Band'!R187, IF($C$1="Kaduna",'Billing (Naira) by Band'!R214, IF($C$1="Kano",'Billing (Naira) by Band'!R241, IF($C$1="Port Harcourt",'Billing (Naira) by Band'!R268, IF($C$1="Yola",'Billing (Naira) by Band'!R295, IF($C$1="All DisCos",'Billing (Naira) by Band'!R323,0))))))))))))</f>
        <v>13439214201.503628</v>
      </c>
      <c r="U15" s="124">
        <f>IF($C$1="Abuja",'Billing (Naira) by Band'!S24, IF($C$1="Benin",'Billing (Naira) by Band'!S51, IF($C$1="Eko",'Billing (Naira) by Band'!S78, IF($C$1="Enugu",'Billing (Naira) by Band'!S105, IF($C$1="Ibadan",'Billing (Naira) by Band'!S132, IF($C$1="Ikeja",'Billing (Naira) by Band'!S160, IF($C$1="Jos",'Billing (Naira) by Band'!S187, IF($C$1="Kaduna",'Billing (Naira) by Band'!S214, IF($C$1="Kano",'Billing (Naira) by Band'!S241, IF($C$1="Port Harcourt",'Billing (Naira) by Band'!S268, IF($C$1="Yola",'Billing (Naira) by Band'!S295, IF($C$1="All DisCos",'Billing (Naira) by Band'!S323,0))))))))))))</f>
        <v>12473248908.152859</v>
      </c>
      <c r="V15" s="124">
        <f>IF($C$1="Abuja",'Billing (Naira) by Band'!T24, IF($C$1="Benin",'Billing (Naira) by Band'!T51, IF($C$1="Eko",'Billing (Naira) by Band'!T78, IF($C$1="Enugu",'Billing (Naira) by Band'!T105, IF($C$1="Ibadan",'Billing (Naira) by Band'!T132, IF($C$1="Ikeja",'Billing (Naira) by Band'!T160, IF($C$1="Jos",'Billing (Naira) by Band'!T187, IF($C$1="Kaduna",'Billing (Naira) by Band'!T214, IF($C$1="Kano",'Billing (Naira) by Band'!T241, IF($C$1="Port Harcourt",'Billing (Naira) by Band'!T268, IF($C$1="Yola",'Billing (Naira) by Band'!T295, IF($C$1="All DisCos",'Billing (Naira) by Band'!T323,0))))))))))))</f>
        <v>12838053369.033165</v>
      </c>
      <c r="W15" s="124">
        <f>IF($C$1="Abuja",'Billing (Naira) by Band'!U24, IF($C$1="Benin",'Billing (Naira) by Band'!U51, IF($C$1="Eko",'Billing (Naira) by Band'!U78, IF($C$1="Enugu",'Billing (Naira) by Band'!U105, IF($C$1="Ibadan",'Billing (Naira) by Band'!U132, IF($C$1="Ikeja",'Billing (Naira) by Band'!U160, IF($C$1="Jos",'Billing (Naira) by Band'!U187, IF($C$1="Kaduna",'Billing (Naira) by Band'!U214, IF($C$1="Kano",'Billing (Naira) by Band'!U241, IF($C$1="Port Harcourt",'Billing (Naira) by Band'!U268, IF($C$1="Yola",'Billing (Naira) by Band'!U295, IF($C$1="All DisCos",'Billing (Naira) by Band'!U323,0))))))))))))</f>
        <v>12352560201.242563</v>
      </c>
      <c r="X15" s="124">
        <f>IF($C$1="Abuja",'Billing (Naira) by Band'!V24, IF($C$1="Benin",'Billing (Naira) by Band'!V51, IF($C$1="Eko",'Billing (Naira) by Band'!V78, IF($C$1="Enugu",'Billing (Naira) by Band'!V105, IF($C$1="Ibadan",'Billing (Naira) by Band'!V132, IF($C$1="Ikeja",'Billing (Naira) by Band'!V160, IF($C$1="Jos",'Billing (Naira) by Band'!V187, IF($C$1="Kaduna",'Billing (Naira) by Band'!V214, IF($C$1="Kano",'Billing (Naira) by Band'!V241, IF($C$1="Port Harcourt",'Billing (Naira) by Band'!V268, IF($C$1="Yola",'Billing (Naira) by Band'!V295, IF($C$1="All DisCos",'Billing (Naira) by Band'!V323,0))))))))))))</f>
        <v>11146841150.519728</v>
      </c>
      <c r="Y15" s="124">
        <f>IF($C$1="Abuja",'Billing (Naira) by Band'!W24, IF($C$1="Benin",'Billing (Naira) by Band'!W51, IF($C$1="Eko",'Billing (Naira) by Band'!W78, IF($C$1="Enugu",'Billing (Naira) by Band'!W105, IF($C$1="Ibadan",'Billing (Naira) by Band'!W132, IF($C$1="Ikeja",'Billing (Naira) by Band'!W160, IF($C$1="Jos",'Billing (Naira) by Band'!W187, IF($C$1="Kaduna",'Billing (Naira) by Band'!W214, IF($C$1="Kano",'Billing (Naira) by Band'!W241, IF($C$1="Port Harcourt",'Billing (Naira) by Band'!W268, IF($C$1="Yola",'Billing (Naira) by Band'!W295, IF($C$1="All DisCos",'Billing (Naira) by Band'!W323,0))))))))))))</f>
        <v>13421795133.77932</v>
      </c>
      <c r="Z15" s="124">
        <f>IF($C$1="Abuja",'Billing (Naira) by Band'!X24, IF($C$1="Benin",'Billing (Naira) by Band'!X51, IF($C$1="Eko",'Billing (Naira) by Band'!X78, IF($C$1="Enugu",'Billing (Naira) by Band'!X105, IF($C$1="Ibadan",'Billing (Naira) by Band'!X132, IF($C$1="Ikeja",'Billing (Naira) by Band'!X160, IF($C$1="Jos",'Billing (Naira) by Band'!X187, IF($C$1="Kaduna",'Billing (Naira) by Band'!X214, IF($C$1="Kano",'Billing (Naira) by Band'!X241, IF($C$1="Port Harcourt",'Billing (Naira) by Band'!X268, IF($C$1="Yola",'Billing (Naira) by Band'!X295, IF($C$1="All DisCos",'Billing (Naira) by Band'!X323,0))))))))))))</f>
        <v>14114584195.150507</v>
      </c>
      <c r="AA15" s="124">
        <f>IF($C$1="Abuja",'Billing (Naira) by Band'!Y24, IF($C$1="Benin",'Billing (Naira) by Band'!Y51, IF($C$1="Eko",'Billing (Naira) by Band'!Y78, IF($C$1="Enugu",'Billing (Naira) by Band'!Y105, IF($C$1="Ibadan",'Billing (Naira) by Band'!Y132, IF($C$1="Ikeja",'Billing (Naira) by Band'!Y160, IF($C$1="Jos",'Billing (Naira) by Band'!Y187, IF($C$1="Kaduna",'Billing (Naira) by Band'!Y214, IF($C$1="Kano",'Billing (Naira) by Band'!Y241, IF($C$1="Port Harcourt",'Billing (Naira) by Band'!Y268, IF($C$1="Yola",'Billing (Naira) by Band'!Y295, IF($C$1="All DisCos",'Billing (Naira) by Band'!Y323,0))))))))))))</f>
        <v>13405949003.585562</v>
      </c>
      <c r="AB15" s="150">
        <f>IF($C$1="Abuja",'Billing (Naira) by Band'!Z24, IF($C$1="Benin",'Billing (Naira) by Band'!Z51, IF($C$1="Eko",'Billing (Naira) by Band'!Z78, IF($C$1="Enugu",'Billing (Naira) by Band'!Z105, IF($C$1="Ibadan",'Billing (Naira) by Band'!Z132, IF($C$1="Ikeja",'Billing (Naira) by Band'!Z160, IF($C$1="Jos",'Billing (Naira) by Band'!Z187, IF($C$1="Kaduna",'Billing (Naira) by Band'!Z214, IF($C$1="Kano",'Billing (Naira) by Band'!Z241, IF($C$1="Port Harcourt",'Billing (Naira) by Band'!Z268, IF($C$1="Yola",'Billing (Naira) by Band'!Z295, IF($C$1="All DisCos",'Billing (Naira) by Band'!Z323,0))))))))))))</f>
        <v>0</v>
      </c>
      <c r="AC15" s="150">
        <f>IF($C$1="Abuja",'Billing (Naira) by Band'!AA24, IF($C$1="Benin",'Billing (Naira) by Band'!AA51, IF($C$1="Eko",'Billing (Naira) by Band'!AA78, IF($C$1="Enugu",'Billing (Naira) by Band'!AA105, IF($C$1="Ibadan",'Billing (Naira) by Band'!AA132, IF($C$1="Ikeja",'Billing (Naira) by Band'!AA160, IF($C$1="Jos",'Billing (Naira) by Band'!AA187, IF($C$1="Kaduna",'Billing (Naira) by Band'!AA214, IF($C$1="Kano",'Billing (Naira) by Band'!AA241, IF($C$1="Port Harcourt",'Billing (Naira) by Band'!AA268, IF($C$1="Yola",'Billing (Naira) by Band'!AA295, IF($C$1="All DisCos",'Billing (Naira) by Band'!AA323,0))))))))))))</f>
        <v>0</v>
      </c>
      <c r="AD15" s="150">
        <f>IF($C$1="Abuja",'Billing (Naira) by Band'!AB24, IF($C$1="Benin",'Billing (Naira) by Band'!AB51, IF($C$1="Eko",'Billing (Naira) by Band'!AB78, IF($C$1="Enugu",'Billing (Naira) by Band'!AB105, IF($C$1="Ibadan",'Billing (Naira) by Band'!AB132, IF($C$1="Ikeja",'Billing (Naira) by Band'!AB160, IF($C$1="Jos",'Billing (Naira) by Band'!AB187, IF($C$1="Kaduna",'Billing (Naira) by Band'!AB214, IF($C$1="Kano",'Billing (Naira) by Band'!AB241, IF($C$1="Port Harcourt",'Billing (Naira) by Band'!AB268, IF($C$1="Yola",'Billing (Naira) by Band'!AB295, IF($C$1="All DisCos",'Billing (Naira) by Band'!AB323,0))))))))))))</f>
        <v>0</v>
      </c>
      <c r="AE15" s="125">
        <f t="shared" si="0"/>
        <v>118541253829.85185</v>
      </c>
    </row>
    <row r="16" spans="1:31" ht="11.45" customHeight="1" x14ac:dyDescent="0.25">
      <c r="A16" s="11" t="s">
        <v>42</v>
      </c>
      <c r="B16" s="10" t="s">
        <v>44</v>
      </c>
      <c r="C16" s="53" t="s">
        <v>47</v>
      </c>
      <c r="D16" s="52"/>
      <c r="E16" s="124">
        <f>IF($C$1="Abuja",'Billing (Naira) by Band'!C28, IF($C$1="Benin",'Billing (Naira) by Band'!C55, IF($C$1="Eko",'Billing (Naira) by Band'!C83, IF($C$1="Enugu",'Billing (Naira) by Band'!C109, IF($C$1="Ibadan",'Billing (Naira) by Band'!C136, IF($C$1="Ikeja",'Billing (Naira) by Band'!C164, IF($C$1="Jos",'Billing (Naira) by Band'!C191, IF($C$1="Kaduna",'Billing (Naira) by Band'!C218, IF($C$1="Kano",'Billing (Naira) by Band'!C245, IF($C$1="Port Harcourt",'Billing (Naira) by Band'!C272, IF($C$1="Yola",'Billing (Naira) by Band'!C299, IF($C$1="All DisCos",'Billing (Naira) by Band'!C327,0))))))))))))</f>
        <v>6253184623.4195662</v>
      </c>
      <c r="F16" s="124">
        <f>IF($C$1="Abuja",'Billing (Naira) by Band'!D28, IF($C$1="Benin",'Billing (Naira) by Band'!D55, IF($C$1="Eko",'Billing (Naira) by Band'!D83, IF($C$1="Enugu",'Billing (Naira) by Band'!D109, IF($C$1="Ibadan",'Billing (Naira) by Band'!D136, IF($C$1="Ikeja",'Billing (Naira) by Band'!D164, IF($C$1="Jos",'Billing (Naira) by Band'!D191, IF($C$1="Kaduna",'Billing (Naira) by Band'!D218, IF($C$1="Kano",'Billing (Naira) by Band'!D245, IF($C$1="Port Harcourt",'Billing (Naira) by Band'!D272, IF($C$1="Yola",'Billing (Naira) by Band'!D299, IF($C$1="All DisCos",'Billing (Naira) by Band'!D327,0))))))))))))</f>
        <v>6859044165.4504833</v>
      </c>
      <c r="G16" s="124">
        <f>IF($C$1="Abuja",'Billing (Naira) by Band'!E28, IF($C$1="Benin",'Billing (Naira) by Band'!E55, IF($C$1="Eko",'Billing (Naira) by Band'!E83, IF($C$1="Enugu",'Billing (Naira) by Band'!E109, IF($C$1="Ibadan",'Billing (Naira) by Band'!E136, IF($C$1="Ikeja",'Billing (Naira) by Band'!E164, IF($C$1="Jos",'Billing (Naira) by Band'!E191, IF($C$1="Kaduna",'Billing (Naira) by Band'!E218, IF($C$1="Kano",'Billing (Naira) by Band'!E245, IF($C$1="Port Harcourt",'Billing (Naira) by Band'!E272, IF($C$1="Yola",'Billing (Naira) by Band'!E299, IF($C$1="All DisCos",'Billing (Naira) by Band'!E327,0))))))))))))</f>
        <v>6609808655.2892017</v>
      </c>
      <c r="H16" s="124">
        <f>IF($C$1="Abuja",'Billing (Naira) by Band'!F28, IF($C$1="Benin",'Billing (Naira) by Band'!F55, IF($C$1="Eko",'Billing (Naira) by Band'!F83, IF($C$1="Enugu",'Billing (Naira) by Band'!F109, IF($C$1="Ibadan",'Billing (Naira) by Band'!F136, IF($C$1="Ikeja",'Billing (Naira) by Band'!F164, IF($C$1="Jos",'Billing (Naira) by Band'!F191, IF($C$1="Kaduna",'Billing (Naira) by Band'!F218, IF($C$1="Kano",'Billing (Naira) by Band'!F245, IF($C$1="Port Harcourt",'Billing (Naira) by Band'!F272, IF($C$1="Yola",'Billing (Naira) by Band'!F299, IF($C$1="All DisCos",'Billing (Naira) by Band'!F327,0))))))))))))</f>
        <v>5841677286.8340368</v>
      </c>
      <c r="I16" s="124">
        <f>IF($C$1="Abuja",'Billing (Naira) by Band'!G28, IF($C$1="Benin",'Billing (Naira) by Band'!G55, IF($C$1="Eko",'Billing (Naira) by Band'!G83, IF($C$1="Enugu",'Billing (Naira) by Band'!G109, IF($C$1="Ibadan",'Billing (Naira) by Band'!G136, IF($C$1="Ikeja",'Billing (Naira) by Band'!G164, IF($C$1="Jos",'Billing (Naira) by Band'!G191, IF($C$1="Kaduna",'Billing (Naira) by Band'!G218, IF($C$1="Kano",'Billing (Naira) by Band'!G245, IF($C$1="Port Harcourt",'Billing (Naira) by Band'!G272, IF($C$1="Yola",'Billing (Naira) by Band'!G299, IF($C$1="All DisCos",'Billing (Naira) by Band'!G327,0))))))))))))</f>
        <v>6320782127.2370872</v>
      </c>
      <c r="J16" s="124">
        <f>IF($C$1="Abuja",'Billing (Naira) by Band'!H28, IF($C$1="Benin",'Billing (Naira) by Band'!H55, IF($C$1="Eko",'Billing (Naira) by Band'!H83, IF($C$1="Enugu",'Billing (Naira) by Band'!H109, IF($C$1="Ibadan",'Billing (Naira) by Band'!H136, IF($C$1="Ikeja",'Billing (Naira) by Band'!H164, IF($C$1="Jos",'Billing (Naira) by Band'!H191, IF($C$1="Kaduna",'Billing (Naira) by Band'!H218, IF($C$1="Kano",'Billing (Naira) by Band'!H245, IF($C$1="Port Harcourt",'Billing (Naira) by Band'!H272, IF($C$1="Yola",'Billing (Naira) by Band'!H299, IF($C$1="All DisCos",'Billing (Naira) by Band'!H327,0))))))))))))</f>
        <v>6275338878.0838594</v>
      </c>
      <c r="K16" s="124">
        <f>IF($C$1="Abuja",'Billing (Naira) by Band'!I28, IF($C$1="Benin",'Billing (Naira) by Band'!I55, IF($C$1="Eko",'Billing (Naira) by Band'!I83, IF($C$1="Enugu",'Billing (Naira) by Band'!I109, IF($C$1="Ibadan",'Billing (Naira) by Band'!I136, IF($C$1="Ikeja",'Billing (Naira) by Band'!I164, IF($C$1="Jos",'Billing (Naira) by Band'!I191, IF($C$1="Kaduna",'Billing (Naira) by Band'!I218, IF($C$1="Kano",'Billing (Naira) by Band'!I245, IF($C$1="Port Harcourt",'Billing (Naira) by Band'!I272, IF($C$1="Yola",'Billing (Naira) by Band'!I299, IF($C$1="All DisCos",'Billing (Naira) by Band'!I327,0))))))))))))</f>
        <v>5974824382.5999699</v>
      </c>
      <c r="L16" s="124">
        <f>IF($C$1="Abuja",'Billing (Naira) by Band'!J28, IF($C$1="Benin",'Billing (Naira) by Band'!J55, IF($C$1="Eko",'Billing (Naira) by Band'!J83, IF($C$1="Enugu",'Billing (Naira) by Band'!J109, IF($C$1="Ibadan",'Billing (Naira) by Band'!J136, IF($C$1="Ikeja",'Billing (Naira) by Band'!J164, IF($C$1="Jos",'Billing (Naira) by Band'!J191, IF($C$1="Kaduna",'Billing (Naira) by Band'!J218, IF($C$1="Kano",'Billing (Naira) by Band'!J245, IF($C$1="Port Harcourt",'Billing (Naira) by Band'!J272, IF($C$1="Yola",'Billing (Naira) by Band'!J299, IF($C$1="All DisCos",'Billing (Naira) by Band'!J327,0))))))))))))</f>
        <v>5635388849.1079693</v>
      </c>
      <c r="M16" s="124">
        <f>IF($C$1="Abuja",'Billing (Naira) by Band'!K28, IF($C$1="Benin",'Billing (Naira) by Band'!K55, IF($C$1="Eko",'Billing (Naira) by Band'!K83, IF($C$1="Enugu",'Billing (Naira) by Band'!K109, IF($C$1="Ibadan",'Billing (Naira) by Band'!K136, IF($C$1="Ikeja",'Billing (Naira) by Band'!K164, IF($C$1="Jos",'Billing (Naira) by Band'!K191, IF($C$1="Kaduna",'Billing (Naira) by Band'!K218, IF($C$1="Kano",'Billing (Naira) by Band'!K245, IF($C$1="Port Harcourt",'Billing (Naira) by Band'!K272, IF($C$1="Yola",'Billing (Naira) by Band'!K299, IF($C$1="All DisCos",'Billing (Naira) by Band'!K327,0))))))))))))</f>
        <v>6517589031.3177519</v>
      </c>
      <c r="N16" s="124">
        <f>IF($C$1="Abuja",'Billing (Naira) by Band'!L28, IF($C$1="Benin",'Billing (Naira) by Band'!L55, IF($C$1="Eko",'Billing (Naira) by Band'!L83, IF($C$1="Enugu",'Billing (Naira) by Band'!L109, IF($C$1="Ibadan",'Billing (Naira) by Band'!L136, IF($C$1="Ikeja",'Billing (Naira) by Band'!L164, IF($C$1="Jos",'Billing (Naira) by Band'!L191, IF($C$1="Kaduna",'Billing (Naira) by Band'!L218, IF($C$1="Kano",'Billing (Naira) by Band'!L245, IF($C$1="Port Harcourt",'Billing (Naira) by Band'!L272, IF($C$1="Yola",'Billing (Naira) by Band'!L299, IF($C$1="All DisCos",'Billing (Naira) by Band'!L327,0))))))))))))</f>
        <v>6492499049.0856171</v>
      </c>
      <c r="O16" s="124">
        <f>IF($C$1="Abuja",'Billing (Naira) by Band'!M28, IF($C$1="Benin",'Billing (Naira) by Band'!M55, IF($C$1="Eko",'Billing (Naira) by Band'!M83, IF($C$1="Enugu",'Billing (Naira) by Band'!M109, IF($C$1="Ibadan",'Billing (Naira) by Band'!M136, IF($C$1="Ikeja",'Billing (Naira) by Band'!M164, IF($C$1="Jos",'Billing (Naira) by Band'!M191, IF($C$1="Kaduna",'Billing (Naira) by Band'!M218, IF($C$1="Kano",'Billing (Naira) by Band'!M245, IF($C$1="Port Harcourt",'Billing (Naira) by Band'!M272, IF($C$1="Yola",'Billing (Naira) by Band'!M299, IF($C$1="All DisCos",'Billing (Naira) by Band'!M327,0))))))))))))</f>
        <v>5843864027.6077623</v>
      </c>
      <c r="P16" s="124">
        <f>IF($C$1="Abuja",'Billing (Naira) by Band'!N28, IF($C$1="Benin",'Billing (Naira) by Band'!N55, IF($C$1="Eko",'Billing (Naira) by Band'!N83, IF($C$1="Enugu",'Billing (Naira) by Band'!N109, IF($C$1="Ibadan",'Billing (Naira) by Band'!N136, IF($C$1="Ikeja",'Billing (Naira) by Band'!N164, IF($C$1="Jos",'Billing (Naira) by Band'!N191, IF($C$1="Kaduna",'Billing (Naira) by Band'!N218, IF($C$1="Kano",'Billing (Naira) by Band'!N245, IF($C$1="Port Harcourt",'Billing (Naira) by Band'!N272, IF($C$1="Yola",'Billing (Naira) by Band'!N299, IF($C$1="All DisCos",'Billing (Naira) by Band'!N327,0))))))))))))</f>
        <v>6280129018.7780991</v>
      </c>
      <c r="Q16" s="124">
        <f>IF($C$1="Abuja",'Billing (Naira) by Band'!O28, IF($C$1="Benin",'Billing (Naira) by Band'!O55, IF($C$1="Eko",'Billing (Naira) by Band'!O83, IF($C$1="Enugu",'Billing (Naira) by Band'!O109, IF($C$1="Ibadan",'Billing (Naira) by Band'!O136, IF($C$1="Ikeja",'Billing (Naira) by Band'!O164, IF($C$1="Jos",'Billing (Naira) by Band'!O191, IF($C$1="Kaduna",'Billing (Naira) by Band'!O218, IF($C$1="Kano",'Billing (Naira) by Band'!O245, IF($C$1="Port Harcourt",'Billing (Naira) by Band'!O272, IF($C$1="Yola",'Billing (Naira) by Band'!O299, IF($C$1="All DisCos",'Billing (Naira) by Band'!O327,0))))))))))))</f>
        <v>6611599275.7537527</v>
      </c>
      <c r="R16" s="124">
        <f>IF($C$1="Abuja",'Billing (Naira) by Band'!P28, IF($C$1="Benin",'Billing (Naira) by Band'!P55, IF($C$1="Eko",'Billing (Naira) by Band'!P83, IF($C$1="Enugu",'Billing (Naira) by Band'!P109, IF($C$1="Ibadan",'Billing (Naira) by Band'!P136, IF($C$1="Ikeja",'Billing (Naira) by Band'!P164, IF($C$1="Jos",'Billing (Naira) by Band'!P191, IF($C$1="Kaduna",'Billing (Naira) by Band'!P218, IF($C$1="Kano",'Billing (Naira) by Band'!P245, IF($C$1="Port Harcourt",'Billing (Naira) by Band'!P272, IF($C$1="Yola",'Billing (Naira) by Band'!P299, IF($C$1="All DisCos",'Billing (Naira) by Band'!P327,0))))))))))))</f>
        <v>6994847235.9480019</v>
      </c>
      <c r="S16" s="124">
        <f>IF($C$1="Abuja",'Billing (Naira) by Band'!Q28, IF($C$1="Benin",'Billing (Naira) by Band'!Q55, IF($C$1="Eko",'Billing (Naira) by Band'!Q83, IF($C$1="Enugu",'Billing (Naira) by Band'!Q109, IF($C$1="Ibadan",'Billing (Naira) by Band'!Q136, IF($C$1="Ikeja",'Billing (Naira) by Band'!Q164, IF($C$1="Jos",'Billing (Naira) by Band'!Q191, IF($C$1="Kaduna",'Billing (Naira) by Band'!Q218, IF($C$1="Kano",'Billing (Naira) by Band'!Q245, IF($C$1="Port Harcourt",'Billing (Naira) by Band'!Q272, IF($C$1="Yola",'Billing (Naira) by Band'!Q299, IF($C$1="All DisCos",'Billing (Naira) by Band'!Q327,0))))))))))))</f>
        <v>7353119235.7629185</v>
      </c>
      <c r="T16" s="124">
        <f>IF($C$1="Abuja",'Billing (Naira) by Band'!R28, IF($C$1="Benin",'Billing (Naira) by Band'!R55, IF($C$1="Eko",'Billing (Naira) by Band'!R83, IF($C$1="Enugu",'Billing (Naira) by Band'!R109, IF($C$1="Ibadan",'Billing (Naira) by Band'!R136, IF($C$1="Ikeja",'Billing (Naira) by Band'!R164, IF($C$1="Jos",'Billing (Naira) by Band'!R191, IF($C$1="Kaduna",'Billing (Naira) by Band'!R218, IF($C$1="Kano",'Billing (Naira) by Band'!R245, IF($C$1="Port Harcourt",'Billing (Naira) by Band'!R272, IF($C$1="Yola",'Billing (Naira) by Band'!R299, IF($C$1="All DisCos",'Billing (Naira) by Band'!R327,0))))))))))))</f>
        <v>6403428669.7601814</v>
      </c>
      <c r="U16" s="124">
        <f>IF($C$1="Abuja",'Billing (Naira) by Band'!S28, IF($C$1="Benin",'Billing (Naira) by Band'!S55, IF($C$1="Eko",'Billing (Naira) by Band'!S83, IF($C$1="Enugu",'Billing (Naira) by Band'!S109, IF($C$1="Ibadan",'Billing (Naira) by Band'!S136, IF($C$1="Ikeja",'Billing (Naira) by Band'!S164, IF($C$1="Jos",'Billing (Naira) by Band'!S191, IF($C$1="Kaduna",'Billing (Naira) by Band'!S218, IF($C$1="Kano",'Billing (Naira) by Band'!S245, IF($C$1="Port Harcourt",'Billing (Naira) by Band'!S272, IF($C$1="Yola",'Billing (Naira) by Band'!S299, IF($C$1="All DisCos",'Billing (Naira) by Band'!S327,0))))))))))))</f>
        <v>5682820331.9397411</v>
      </c>
      <c r="V16" s="124">
        <f>IF($C$1="Abuja",'Billing (Naira) by Band'!T28, IF($C$1="Benin",'Billing (Naira) by Band'!T55, IF($C$1="Eko",'Billing (Naira) by Band'!T83, IF($C$1="Enugu",'Billing (Naira) by Band'!T109, IF($C$1="Ibadan",'Billing (Naira) by Band'!T136, IF($C$1="Ikeja",'Billing (Naira) by Band'!T164, IF($C$1="Jos",'Billing (Naira) by Band'!T191, IF($C$1="Kaduna",'Billing (Naira) by Band'!T218, IF($C$1="Kano",'Billing (Naira) by Band'!T245, IF($C$1="Port Harcourt",'Billing (Naira) by Band'!T272, IF($C$1="Yola",'Billing (Naira) by Band'!T299, IF($C$1="All DisCos",'Billing (Naira) by Band'!T327,0))))))))))))</f>
        <v>5767232016.4340439</v>
      </c>
      <c r="W16" s="124">
        <f>IF($C$1="Abuja",'Billing (Naira) by Band'!U28, IF($C$1="Benin",'Billing (Naira) by Band'!U55, IF($C$1="Eko",'Billing (Naira) by Band'!U83, IF($C$1="Enugu",'Billing (Naira) by Band'!U109, IF($C$1="Ibadan",'Billing (Naira) by Band'!U136, IF($C$1="Ikeja",'Billing (Naira) by Band'!U164, IF($C$1="Jos",'Billing (Naira) by Band'!U191, IF($C$1="Kaduna",'Billing (Naira) by Band'!U218, IF($C$1="Kano",'Billing (Naira) by Band'!U245, IF($C$1="Port Harcourt",'Billing (Naira) by Band'!U272, IF($C$1="Yola",'Billing (Naira) by Band'!U299, IF($C$1="All DisCos",'Billing (Naira) by Band'!U327,0))))))))))))</f>
        <v>5477733094.6899891</v>
      </c>
      <c r="X16" s="124">
        <f>IF($C$1="Abuja",'Billing (Naira) by Band'!V28, IF($C$1="Benin",'Billing (Naira) by Band'!V55, IF($C$1="Eko",'Billing (Naira) by Band'!V83, IF($C$1="Enugu",'Billing (Naira) by Band'!V109, IF($C$1="Ibadan",'Billing (Naira) by Band'!V136, IF($C$1="Ikeja",'Billing (Naira) by Band'!V164, IF($C$1="Jos",'Billing (Naira) by Band'!V191, IF($C$1="Kaduna",'Billing (Naira) by Band'!V218, IF($C$1="Kano",'Billing (Naira) by Band'!V245, IF($C$1="Port Harcourt",'Billing (Naira) by Band'!V272, IF($C$1="Yola",'Billing (Naira) by Band'!V299, IF($C$1="All DisCos",'Billing (Naira) by Band'!V327,0))))))))))))</f>
        <v>5641421297.9935894</v>
      </c>
      <c r="Y16" s="124">
        <f>IF($C$1="Abuja",'Billing (Naira) by Band'!W28, IF($C$1="Benin",'Billing (Naira) by Band'!W55, IF($C$1="Eko",'Billing (Naira) by Band'!W83, IF($C$1="Enugu",'Billing (Naira) by Band'!W109, IF($C$1="Ibadan",'Billing (Naira) by Band'!W136, IF($C$1="Ikeja",'Billing (Naira) by Band'!W164, IF($C$1="Jos",'Billing (Naira) by Band'!W191, IF($C$1="Kaduna",'Billing (Naira) by Band'!W218, IF($C$1="Kano",'Billing (Naira) by Band'!W245, IF($C$1="Port Harcourt",'Billing (Naira) by Band'!W272, IF($C$1="Yola",'Billing (Naira) by Band'!W299, IF($C$1="All DisCos",'Billing (Naira) by Band'!W327,0))))))))))))</f>
        <v>6320644016.4252892</v>
      </c>
      <c r="Z16" s="124">
        <f>IF($C$1="Abuja",'Billing (Naira) by Band'!X28, IF($C$1="Benin",'Billing (Naira) by Band'!X55, IF($C$1="Eko",'Billing (Naira) by Band'!X83, IF($C$1="Enugu",'Billing (Naira) by Band'!X109, IF($C$1="Ibadan",'Billing (Naira) by Band'!X136, IF($C$1="Ikeja",'Billing (Naira) by Band'!X164, IF($C$1="Jos",'Billing (Naira) by Band'!X191, IF($C$1="Kaduna",'Billing (Naira) by Band'!X218, IF($C$1="Kano",'Billing (Naira) by Band'!X245, IF($C$1="Port Harcourt",'Billing (Naira) by Band'!X272, IF($C$1="Yola",'Billing (Naira) by Band'!X299, IF($C$1="All DisCos",'Billing (Naira) by Band'!X327,0))))))))))))</f>
        <v>5830475896.2448368</v>
      </c>
      <c r="AA16" s="124">
        <f>IF($C$1="Abuja",'Billing (Naira) by Band'!Y28, IF($C$1="Benin",'Billing (Naira) by Band'!Y55, IF($C$1="Eko",'Billing (Naira) by Band'!Y83, IF($C$1="Enugu",'Billing (Naira) by Band'!Y109, IF($C$1="Ibadan",'Billing (Naira) by Band'!Y136, IF($C$1="Ikeja",'Billing (Naira) by Band'!Y164, IF($C$1="Jos",'Billing (Naira) by Band'!Y191, IF($C$1="Kaduna",'Billing (Naira) by Band'!Y218, IF($C$1="Kano",'Billing (Naira) by Band'!Y245, IF($C$1="Port Harcourt",'Billing (Naira) by Band'!Y272, IF($C$1="Yola",'Billing (Naira) by Band'!Y299, IF($C$1="All DisCos",'Billing (Naira) by Band'!Y327,0))))))))))))</f>
        <v>5847989762.5676022</v>
      </c>
      <c r="AB16" s="150">
        <f>IF($C$1="Abuja",'Billing (Naira) by Band'!Z28, IF($C$1="Benin",'Billing (Naira) by Band'!Z55, IF($C$1="Eko",'Billing (Naira) by Band'!Z83, IF($C$1="Enugu",'Billing (Naira) by Band'!Z109, IF($C$1="Ibadan",'Billing (Naira) by Band'!Z136, IF($C$1="Ikeja",'Billing (Naira) by Band'!Z164, IF($C$1="Jos",'Billing (Naira) by Band'!Z191, IF($C$1="Kaduna",'Billing (Naira) by Band'!Z218, IF($C$1="Kano",'Billing (Naira) by Band'!Z245, IF($C$1="Port Harcourt",'Billing (Naira) by Band'!Z272, IF($C$1="Yola",'Billing (Naira) by Band'!Z299, IF($C$1="All DisCos",'Billing (Naira) by Band'!Z327,0))))))))))))</f>
        <v>0</v>
      </c>
      <c r="AC16" s="150">
        <f>IF($C$1="Abuja",'Billing (Naira) by Band'!AA28, IF($C$1="Benin",'Billing (Naira) by Band'!AA55, IF($C$1="Eko",'Billing (Naira) by Band'!AA83, IF($C$1="Enugu",'Billing (Naira) by Band'!AA109, IF($C$1="Ibadan",'Billing (Naira) by Band'!AA136, IF($C$1="Ikeja",'Billing (Naira) by Band'!AA164, IF($C$1="Jos",'Billing (Naira) by Band'!AA191, IF($C$1="Kaduna",'Billing (Naira) by Band'!AA218, IF($C$1="Kano",'Billing (Naira) by Band'!AA245, IF($C$1="Port Harcourt",'Billing (Naira) by Band'!AA272, IF($C$1="Yola",'Billing (Naira) by Band'!AA299, IF($C$1="All DisCos",'Billing (Naira) by Band'!AA327,0))))))))))))</f>
        <v>0</v>
      </c>
      <c r="AD16" s="150">
        <f>IF($C$1="Abuja",'Billing (Naira) by Band'!AB28, IF($C$1="Benin",'Billing (Naira) by Band'!AB55, IF($C$1="Eko",'Billing (Naira) by Band'!AB83, IF($C$1="Enugu",'Billing (Naira) by Band'!AB109, IF($C$1="Ibadan",'Billing (Naira) by Band'!AB136, IF($C$1="Ikeja",'Billing (Naira) by Band'!AB164, IF($C$1="Jos",'Billing (Naira) by Band'!AB191, IF($C$1="Kaduna",'Billing (Naira) by Band'!AB218, IF($C$1="Kano",'Billing (Naira) by Band'!AB245, IF($C$1="Port Harcourt",'Billing (Naira) by Band'!AB272, IF($C$1="Yola",'Billing (Naira) by Band'!AB299, IF($C$1="All DisCos",'Billing (Naira) by Band'!AB327,0))))))))))))</f>
        <v>0</v>
      </c>
      <c r="AE16" s="125">
        <f t="shared" si="0"/>
        <v>54324864321.818192</v>
      </c>
    </row>
    <row r="17" spans="1:45" s="77" customFormat="1" ht="11.45" customHeight="1" x14ac:dyDescent="0.25">
      <c r="A17" s="236" t="s">
        <v>56</v>
      </c>
      <c r="B17" s="237"/>
      <c r="C17" s="237"/>
      <c r="D17" s="45"/>
      <c r="E17" s="145">
        <f>SUM(E11:E16)</f>
        <v>89839112836.72081</v>
      </c>
      <c r="F17" s="145">
        <f t="shared" ref="F17:R17" si="3">SUM(F11:F16)</f>
        <v>96031275638.735535</v>
      </c>
      <c r="G17" s="145">
        <f t="shared" si="3"/>
        <v>95342124762.082535</v>
      </c>
      <c r="H17" s="145">
        <f t="shared" si="3"/>
        <v>90615218780.800339</v>
      </c>
      <c r="I17" s="145">
        <f t="shared" si="3"/>
        <v>92518221394.721008</v>
      </c>
      <c r="J17" s="145">
        <f t="shared" si="3"/>
        <v>92628359058.480713</v>
      </c>
      <c r="K17" s="145">
        <f t="shared" si="3"/>
        <v>90936705023.994415</v>
      </c>
      <c r="L17" s="145">
        <f t="shared" si="3"/>
        <v>83919910923.779709</v>
      </c>
      <c r="M17" s="145">
        <f t="shared" si="3"/>
        <v>88951368151.990936</v>
      </c>
      <c r="N17" s="145">
        <f t="shared" si="3"/>
        <v>90112908521.966995</v>
      </c>
      <c r="O17" s="145">
        <f t="shared" si="3"/>
        <v>92059517631.406387</v>
      </c>
      <c r="P17" s="145">
        <f t="shared" si="3"/>
        <v>98456438101.614929</v>
      </c>
      <c r="Q17" s="145">
        <f t="shared" si="3"/>
        <v>100745248449.89279</v>
      </c>
      <c r="R17" s="145">
        <f t="shared" si="3"/>
        <v>102072210852.90366</v>
      </c>
      <c r="S17" s="145">
        <f t="shared" ref="S17:AD17" si="4">SUM(S11:S16)</f>
        <v>100721525214.84608</v>
      </c>
      <c r="T17" s="145">
        <f t="shared" si="4"/>
        <v>97714159779.645767</v>
      </c>
      <c r="U17" s="145">
        <f t="shared" si="4"/>
        <v>91793348722.981415</v>
      </c>
      <c r="V17" s="145">
        <f t="shared" si="4"/>
        <v>92241315942.308594</v>
      </c>
      <c r="W17" s="145">
        <f t="shared" si="4"/>
        <v>89252498065.103409</v>
      </c>
      <c r="X17" s="145">
        <f t="shared" si="4"/>
        <v>80938234715.778152</v>
      </c>
      <c r="Y17" s="145">
        <f t="shared" si="4"/>
        <v>92468959702.929657</v>
      </c>
      <c r="Z17" s="145">
        <f t="shared" si="4"/>
        <v>96807303342.150589</v>
      </c>
      <c r="AA17" s="145">
        <f t="shared" si="4"/>
        <v>98244625096.784515</v>
      </c>
      <c r="AB17" s="154">
        <f t="shared" si="4"/>
        <v>0</v>
      </c>
      <c r="AC17" s="154">
        <f t="shared" si="4"/>
        <v>0</v>
      </c>
      <c r="AD17" s="154">
        <f t="shared" si="4"/>
        <v>0</v>
      </c>
      <c r="AE17" s="142">
        <f t="shared" si="0"/>
        <v>840181970582.52832</v>
      </c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</row>
    <row r="18" spans="1:45" ht="11.45" customHeight="1" x14ac:dyDescent="0.25">
      <c r="A18" s="11" t="s">
        <v>3</v>
      </c>
      <c r="B18" s="10" t="s">
        <v>45</v>
      </c>
      <c r="C18" s="53" t="s">
        <v>47</v>
      </c>
      <c r="D18" s="52"/>
      <c r="E18" s="124">
        <f>IF($C$1="Abuja",'Collection (Naira) by Bands'!C7, IF($C$1="Benin",'Collection (Naira) by Bands'!C35, IF($C$1="Eko",'Collection (Naira) by Bands'!C62, IF($C$1="Enugu",'Collection (Naira) by Bands'!C89, IF($C$1="Ibadan",'Collection (Naira) by Bands'!C116, IF($C$1="Ikeja",'Collection (Naira) by Bands'!C143, IF($C$1="Jos",'Collection (Naira) by Bands'!C171, IF($C$1="Kaduna",'Collection (Naira) by Bands'!C198, IF($C$1="Kano",'Collection (Naira) by Bands'!C225, IF($C$1="Port Harcourt",'Collection (Naira) by Bands'!C252, IF($C$1="Yola",'Collection (Naira) by Bands'!C279, IF($C$1="All DisCos",'Collection (Naira) by Bands'!C306,0))))))))))))</f>
        <v>29710879.92456146</v>
      </c>
      <c r="F18" s="124">
        <f>IF($C$1="Abuja",'Collection (Naira) by Bands'!D7, IF($C$1="Benin",'Collection (Naira) by Bands'!D35, IF($C$1="Eko",'Collection (Naira) by Bands'!D62, IF($C$1="Enugu",'Collection (Naira) by Bands'!D89, IF($C$1="Ibadan",'Collection (Naira) by Bands'!D116, IF($C$1="Ikeja",'Collection (Naira) by Bands'!D143, IF($C$1="Jos",'Collection (Naira) by Bands'!D171, IF($C$1="Kaduna",'Collection (Naira) by Bands'!D198, IF($C$1="Kano",'Collection (Naira) by Bands'!D225, IF($C$1="Port Harcourt",'Collection (Naira) by Bands'!D252, IF($C$1="Yola",'Collection (Naira) by Bands'!D279, IF($C$1="All DisCos",'Collection (Naira) by Bands'!D306,0))))))))))))</f>
        <v>21926625.462511498</v>
      </c>
      <c r="G18" s="124">
        <f>IF($C$1="Abuja",'Collection (Naira) by Bands'!E7, IF($C$1="Benin",'Collection (Naira) by Bands'!E35, IF($C$1="Eko",'Collection (Naira) by Bands'!E62, IF($C$1="Enugu",'Collection (Naira) by Bands'!E89, IF($C$1="Ibadan",'Collection (Naira) by Bands'!E116, IF($C$1="Ikeja",'Collection (Naira) by Bands'!E143, IF($C$1="Jos",'Collection (Naira) by Bands'!E171, IF($C$1="Kaduna",'Collection (Naira) by Bands'!E198, IF($C$1="Kano",'Collection (Naira) by Bands'!E225, IF($C$1="Port Harcourt",'Collection (Naira) by Bands'!E252, IF($C$1="Yola",'Collection (Naira) by Bands'!E279, IF($C$1="All DisCos",'Collection (Naira) by Bands'!E306,0))))))))))))</f>
        <v>25642303.902740534</v>
      </c>
      <c r="H18" s="124">
        <f>IF($C$1="Abuja",'Collection (Naira) by Bands'!F7, IF($C$1="Benin",'Collection (Naira) by Bands'!F35, IF($C$1="Eko",'Collection (Naira) by Bands'!F62, IF($C$1="Enugu",'Collection (Naira) by Bands'!F89, IF($C$1="Ibadan",'Collection (Naira) by Bands'!F116, IF($C$1="Ikeja",'Collection (Naira) by Bands'!F143, IF($C$1="Jos",'Collection (Naira) by Bands'!F171, IF($C$1="Kaduna",'Collection (Naira) by Bands'!F198, IF($C$1="Kano",'Collection (Naira) by Bands'!F225, IF($C$1="Port Harcourt",'Collection (Naira) by Bands'!F252, IF($C$1="Yola",'Collection (Naira) by Bands'!F279, IF($C$1="All DisCos",'Collection (Naira) by Bands'!F306,0))))))))))))</f>
        <v>19265111.076394551</v>
      </c>
      <c r="I18" s="124">
        <f>IF($C$1="Abuja",'Collection (Naira) by Bands'!G7, IF($C$1="Benin",'Collection (Naira) by Bands'!G35, IF($C$1="Eko",'Collection (Naira) by Bands'!G62, IF($C$1="Enugu",'Collection (Naira) by Bands'!G89, IF($C$1="Ibadan",'Collection (Naira) by Bands'!G116, IF($C$1="Ikeja",'Collection (Naira) by Bands'!G143, IF($C$1="Jos",'Collection (Naira) by Bands'!G171, IF($C$1="Kaduna",'Collection (Naira) by Bands'!G198, IF($C$1="Kano",'Collection (Naira) by Bands'!G225, IF($C$1="Port Harcourt",'Collection (Naira) by Bands'!G252, IF($C$1="Yola",'Collection (Naira) by Bands'!G279, IF($C$1="All DisCos",'Collection (Naira) by Bands'!G306,0))))))))))))</f>
        <v>16947164.010551706</v>
      </c>
      <c r="J18" s="124">
        <f>IF($C$1="Abuja",'Collection (Naira) by Bands'!H7, IF($C$1="Benin",'Collection (Naira) by Bands'!H35, IF($C$1="Eko",'Collection (Naira) by Bands'!H62, IF($C$1="Enugu",'Collection (Naira) by Bands'!H89, IF($C$1="Ibadan",'Collection (Naira) by Bands'!H116, IF($C$1="Ikeja",'Collection (Naira) by Bands'!H143, IF($C$1="Jos",'Collection (Naira) by Bands'!H171, IF($C$1="Kaduna",'Collection (Naira) by Bands'!H198, IF($C$1="Kano",'Collection (Naira) by Bands'!H225, IF($C$1="Port Harcourt",'Collection (Naira) by Bands'!H252, IF($C$1="Yola",'Collection (Naira) by Bands'!H279, IF($C$1="All DisCos",'Collection (Naira) by Bands'!H306,0))))))))))))</f>
        <v>14093279.001655864</v>
      </c>
      <c r="K18" s="124">
        <f>IF($C$1="Abuja",'Collection (Naira) by Bands'!I7, IF($C$1="Benin",'Collection (Naira) by Bands'!I35, IF($C$1="Eko",'Collection (Naira) by Bands'!I62, IF($C$1="Enugu",'Collection (Naira) by Bands'!I89, IF($C$1="Ibadan",'Collection (Naira) by Bands'!I116, IF($C$1="Ikeja",'Collection (Naira) by Bands'!I143, IF($C$1="Jos",'Collection (Naira) by Bands'!I171, IF($C$1="Kaduna",'Collection (Naira) by Bands'!I198, IF($C$1="Kano",'Collection (Naira) by Bands'!I225, IF($C$1="Port Harcourt",'Collection (Naira) by Bands'!I252, IF($C$1="Yola",'Collection (Naira) by Bands'!I279, IF($C$1="All DisCos",'Collection (Naira) by Bands'!I306,0))))))))))))</f>
        <v>13966419.787194381</v>
      </c>
      <c r="L18" s="124">
        <f>IF($C$1="Abuja",'Collection (Naira) by Bands'!J7, IF($C$1="Benin",'Collection (Naira) by Bands'!J35, IF($C$1="Eko",'Collection (Naira) by Bands'!J62, IF($C$1="Enugu",'Collection (Naira) by Bands'!J89, IF($C$1="Ibadan",'Collection (Naira) by Bands'!J116, IF($C$1="Ikeja",'Collection (Naira) by Bands'!J143, IF($C$1="Jos",'Collection (Naira) by Bands'!J171, IF($C$1="Kaduna",'Collection (Naira) by Bands'!J198, IF($C$1="Kano",'Collection (Naira) by Bands'!J225, IF($C$1="Port Harcourt",'Collection (Naira) by Bands'!J252, IF($C$1="Yola",'Collection (Naira) by Bands'!J279, IF($C$1="All DisCos",'Collection (Naira) by Bands'!J306,0))))))))))))</f>
        <v>15028191.587027078</v>
      </c>
      <c r="M18" s="124">
        <f>IF($C$1="Abuja",'Collection (Naira) by Bands'!K7, IF($C$1="Benin",'Collection (Naira) by Bands'!K35, IF($C$1="Eko",'Collection (Naira) by Bands'!K62, IF($C$1="Enugu",'Collection (Naira) by Bands'!K89, IF($C$1="Ibadan",'Collection (Naira) by Bands'!K116, IF($C$1="Ikeja",'Collection (Naira) by Bands'!K143, IF($C$1="Jos",'Collection (Naira) by Bands'!K171, IF($C$1="Kaduna",'Collection (Naira) by Bands'!K198, IF($C$1="Kano",'Collection (Naira) by Bands'!K225, IF($C$1="Port Harcourt",'Collection (Naira) by Bands'!K252, IF($C$1="Yola",'Collection (Naira) by Bands'!K279, IF($C$1="All DisCos",'Collection (Naira) by Bands'!K306,0))))))))))))</f>
        <v>18526785.640606478</v>
      </c>
      <c r="N18" s="124">
        <f>IF($C$1="Abuja",'Collection (Naira) by Bands'!L7, IF($C$1="Benin",'Collection (Naira) by Bands'!L35, IF($C$1="Eko",'Collection (Naira) by Bands'!L62, IF($C$1="Enugu",'Collection (Naira) by Bands'!L89, IF($C$1="Ibadan",'Collection (Naira) by Bands'!L116, IF($C$1="Ikeja",'Collection (Naira) by Bands'!L143, IF($C$1="Jos",'Collection (Naira) by Bands'!L171, IF($C$1="Kaduna",'Collection (Naira) by Bands'!L198, IF($C$1="Kano",'Collection (Naira) by Bands'!L225, IF($C$1="Port Harcourt",'Collection (Naira) by Bands'!L252, IF($C$1="Yola",'Collection (Naira) by Bands'!L279, IF($C$1="All DisCos",'Collection (Naira) by Bands'!L306,0))))))))))))</f>
        <v>18393219.888732821</v>
      </c>
      <c r="O18" s="124">
        <f>IF($C$1="Abuja",'Collection (Naira) by Bands'!M7, IF($C$1="Benin",'Collection (Naira) by Bands'!M35, IF($C$1="Eko",'Collection (Naira) by Bands'!M62, IF($C$1="Enugu",'Collection (Naira) by Bands'!M89, IF($C$1="Ibadan",'Collection (Naira) by Bands'!M116, IF($C$1="Ikeja",'Collection (Naira) by Bands'!M143, IF($C$1="Jos",'Collection (Naira) by Bands'!M171, IF($C$1="Kaduna",'Collection (Naira) by Bands'!M198, IF($C$1="Kano",'Collection (Naira) by Bands'!M225, IF($C$1="Port Harcourt",'Collection (Naira) by Bands'!M252, IF($C$1="Yola",'Collection (Naira) by Bands'!M279, IF($C$1="All DisCos",'Collection (Naira) by Bands'!M306,0))))))))))))</f>
        <v>18943314.65639165</v>
      </c>
      <c r="P18" s="124">
        <f>IF($C$1="Abuja",'Collection (Naira) by Bands'!N7, IF($C$1="Benin",'Collection (Naira) by Bands'!N35, IF($C$1="Eko",'Collection (Naira) by Bands'!N62, IF($C$1="Enugu",'Collection (Naira) by Bands'!N89, IF($C$1="Ibadan",'Collection (Naira) by Bands'!N116, IF($C$1="Ikeja",'Collection (Naira) by Bands'!N143, IF($C$1="Jos",'Collection (Naira) by Bands'!N171, IF($C$1="Kaduna",'Collection (Naira) by Bands'!N198, IF($C$1="Kano",'Collection (Naira) by Bands'!N225, IF($C$1="Port Harcourt",'Collection (Naira) by Bands'!N252, IF($C$1="Yola",'Collection (Naira) by Bands'!N279, IF($C$1="All DisCos",'Collection (Naira) by Bands'!N306,0))))))))))))</f>
        <v>56807782.161396854</v>
      </c>
      <c r="Q18" s="124">
        <f>IF($C$1="Abuja",'Collection (Naira) by Bands'!O7, IF($C$1="Benin",'Collection (Naira) by Bands'!O35, IF($C$1="Eko",'Collection (Naira) by Bands'!O62, IF($C$1="Enugu",'Collection (Naira) by Bands'!O89, IF($C$1="Ibadan",'Collection (Naira) by Bands'!O116, IF($C$1="Ikeja",'Collection (Naira) by Bands'!O143, IF($C$1="Jos",'Collection (Naira) by Bands'!O171, IF($C$1="Kaduna",'Collection (Naira) by Bands'!O198, IF($C$1="Kano",'Collection (Naira) by Bands'!O225, IF($C$1="Port Harcourt",'Collection (Naira) by Bands'!O252, IF($C$1="Yola",'Collection (Naira) by Bands'!O279, IF($C$1="All DisCos",'Collection (Naira) by Bands'!O306,0))))))))))))</f>
        <v>21008176.335849404</v>
      </c>
      <c r="R18" s="124">
        <f>IF($C$1="Abuja",'Collection (Naira) by Bands'!P7, IF($C$1="Benin",'Collection (Naira) by Bands'!P35, IF($C$1="Eko",'Collection (Naira) by Bands'!P62, IF($C$1="Enugu",'Collection (Naira) by Bands'!P89, IF($C$1="Ibadan",'Collection (Naira) by Bands'!P116, IF($C$1="Ikeja",'Collection (Naira) by Bands'!P143, IF($C$1="Jos",'Collection (Naira) by Bands'!P171, IF($C$1="Kaduna",'Collection (Naira) by Bands'!P198, IF($C$1="Kano",'Collection (Naira) by Bands'!P225, IF($C$1="Port Harcourt",'Collection (Naira) by Bands'!P252, IF($C$1="Yola",'Collection (Naira) by Bands'!P279, IF($C$1="All DisCos",'Collection (Naira) by Bands'!P306,0))))))))))))</f>
        <v>20722318.266661115</v>
      </c>
      <c r="S18" s="124">
        <f>IF($C$1="Abuja",'Collection (Naira) by Bands'!Q7, IF($C$1="Benin",'Collection (Naira) by Bands'!Q35, IF($C$1="Eko",'Collection (Naira) by Bands'!Q62, IF($C$1="Enugu",'Collection (Naira) by Bands'!Q89, IF($C$1="Ibadan",'Collection (Naira) by Bands'!Q116, IF($C$1="Ikeja",'Collection (Naira) by Bands'!Q143, IF($C$1="Jos",'Collection (Naira) by Bands'!Q171, IF($C$1="Kaduna",'Collection (Naira) by Bands'!Q198, IF($C$1="Kano",'Collection (Naira) by Bands'!Q225, IF($C$1="Port Harcourt",'Collection (Naira) by Bands'!Q252, IF($C$1="Yola",'Collection (Naira) by Bands'!Q279, IF($C$1="All DisCos",'Collection (Naira) by Bands'!Q306,0))))))))))))</f>
        <v>25536553.187711284</v>
      </c>
      <c r="T18" s="124">
        <f>IF($C$1="Abuja",'Collection (Naira) by Bands'!R7, IF($C$1="Benin",'Collection (Naira) by Bands'!R35, IF($C$1="Eko",'Collection (Naira) by Bands'!R62, IF($C$1="Enugu",'Collection (Naira) by Bands'!R89, IF($C$1="Ibadan",'Collection (Naira) by Bands'!R116, IF($C$1="Ikeja",'Collection (Naira) by Bands'!R143, IF($C$1="Jos",'Collection (Naira) by Bands'!R171, IF($C$1="Kaduna",'Collection (Naira) by Bands'!R198, IF($C$1="Kano",'Collection (Naira) by Bands'!R225, IF($C$1="Port Harcourt",'Collection (Naira) by Bands'!R252, IF($C$1="Yola",'Collection (Naira) by Bands'!R279, IF($C$1="All DisCos",'Collection (Naira) by Bands'!R306,0))))))))))))</f>
        <v>24907508.241666555</v>
      </c>
      <c r="U18" s="124">
        <f>IF($C$1="Abuja",'Collection (Naira) by Bands'!S7, IF($C$1="Benin",'Collection (Naira) by Bands'!S35, IF($C$1="Eko",'Collection (Naira) by Bands'!S62, IF($C$1="Enugu",'Collection (Naira) by Bands'!S89, IF($C$1="Ibadan",'Collection (Naira) by Bands'!S116, IF($C$1="Ikeja",'Collection (Naira) by Bands'!S143, IF($C$1="Jos",'Collection (Naira) by Bands'!S171, IF($C$1="Kaduna",'Collection (Naira) by Bands'!S198, IF($C$1="Kano",'Collection (Naira) by Bands'!S225, IF($C$1="Port Harcourt",'Collection (Naira) by Bands'!S252, IF($C$1="Yola",'Collection (Naira) by Bands'!S279, IF($C$1="All DisCos",'Collection (Naira) by Bands'!S306,0))))))))))))</f>
        <v>21251349.212872513</v>
      </c>
      <c r="V18" s="124">
        <f>IF($C$1="Abuja",'Collection (Naira) by Bands'!T7, IF($C$1="Benin",'Collection (Naira) by Bands'!T35, IF($C$1="Eko",'Collection (Naira) by Bands'!T62, IF($C$1="Enugu",'Collection (Naira) by Bands'!T89, IF($C$1="Ibadan",'Collection (Naira) by Bands'!T116, IF($C$1="Ikeja",'Collection (Naira) by Bands'!T143, IF($C$1="Jos",'Collection (Naira) by Bands'!T171, IF($C$1="Kaduna",'Collection (Naira) by Bands'!T198, IF($C$1="Kano",'Collection (Naira) by Bands'!T225, IF($C$1="Port Harcourt",'Collection (Naira) by Bands'!T252, IF($C$1="Yola",'Collection (Naira) by Bands'!T279, IF($C$1="All DisCos",'Collection (Naira) by Bands'!T306,0))))))))))))</f>
        <v>19345860.765466042</v>
      </c>
      <c r="W18" s="124">
        <f>IF($C$1="Abuja",'Collection (Naira) by Bands'!U7, IF($C$1="Benin",'Collection (Naira) by Bands'!U35, IF($C$1="Eko",'Collection (Naira) by Bands'!U62, IF($C$1="Enugu",'Collection (Naira) by Bands'!U89, IF($C$1="Ibadan",'Collection (Naira) by Bands'!U116, IF($C$1="Ikeja",'Collection (Naira) by Bands'!U143, IF($C$1="Jos",'Collection (Naira) by Bands'!U171, IF($C$1="Kaduna",'Collection (Naira) by Bands'!U198, IF($C$1="Kano",'Collection (Naira) by Bands'!U225, IF($C$1="Port Harcourt",'Collection (Naira) by Bands'!U252, IF($C$1="Yola",'Collection (Naira) by Bands'!U279, IF($C$1="All DisCos",'Collection (Naira) by Bands'!U306,0))))))))))))</f>
        <v>17514388.691361025</v>
      </c>
      <c r="X18" s="124">
        <f>IF($C$1="Abuja",'Collection (Naira) by Bands'!V7, IF($C$1="Benin",'Collection (Naira) by Bands'!V35, IF($C$1="Eko",'Collection (Naira) by Bands'!V62, IF($C$1="Enugu",'Collection (Naira) by Bands'!V89, IF($C$1="Ibadan",'Collection (Naira) by Bands'!V116, IF($C$1="Ikeja",'Collection (Naira) by Bands'!V143, IF($C$1="Jos",'Collection (Naira) by Bands'!V171, IF($C$1="Kaduna",'Collection (Naira) by Bands'!V198, IF($C$1="Kano",'Collection (Naira) by Bands'!V225, IF($C$1="Port Harcourt",'Collection (Naira) by Bands'!V252, IF($C$1="Yola",'Collection (Naira) by Bands'!V279, IF($C$1="All DisCos",'Collection (Naira) by Bands'!V306,0))))))))))))</f>
        <v>18966462.533641201</v>
      </c>
      <c r="Y18" s="124">
        <f>IF($C$1="Abuja",'Collection (Naira) by Bands'!W7, IF($C$1="Benin",'Collection (Naira) by Bands'!W35, IF($C$1="Eko",'Collection (Naira) by Bands'!W62, IF($C$1="Enugu",'Collection (Naira) by Bands'!W89, IF($C$1="Ibadan",'Collection (Naira) by Bands'!W116, IF($C$1="Ikeja",'Collection (Naira) by Bands'!W143, IF($C$1="Jos",'Collection (Naira) by Bands'!W171, IF($C$1="Kaduna",'Collection (Naira) by Bands'!W198, IF($C$1="Kano",'Collection (Naira) by Bands'!W225, IF($C$1="Port Harcourt",'Collection (Naira) by Bands'!W252, IF($C$1="Yola",'Collection (Naira) by Bands'!W279, IF($C$1="All DisCos",'Collection (Naira) by Bands'!W306,0))))))))))))</f>
        <v>19912325.246286303</v>
      </c>
      <c r="Z18" s="124">
        <f>IF($C$1="Abuja",'Collection (Naira) by Bands'!X7, IF($C$1="Benin",'Collection (Naira) by Bands'!X35, IF($C$1="Eko",'Collection (Naira) by Bands'!X62, IF($C$1="Enugu",'Collection (Naira) by Bands'!X89, IF($C$1="Ibadan",'Collection (Naira) by Bands'!X116, IF($C$1="Ikeja",'Collection (Naira) by Bands'!X143, IF($C$1="Jos",'Collection (Naira) by Bands'!X171, IF($C$1="Kaduna",'Collection (Naira) by Bands'!X198, IF($C$1="Kano",'Collection (Naira) by Bands'!X225, IF($C$1="Port Harcourt",'Collection (Naira) by Bands'!X252, IF($C$1="Yola",'Collection (Naira) by Bands'!X279, IF($C$1="All DisCos",'Collection (Naira) by Bands'!X306,0))))))))))))</f>
        <v>22607073.24074018</v>
      </c>
      <c r="AA18" s="124">
        <f>IF($C$1="Abuja",'Collection (Naira) by Bands'!Y7, IF($C$1="Benin",'Collection (Naira) by Bands'!Y35, IF($C$1="Eko",'Collection (Naira) by Bands'!Y62, IF($C$1="Enugu",'Collection (Naira) by Bands'!Y89, IF($C$1="Ibadan",'Collection (Naira) by Bands'!Y116, IF($C$1="Ikeja",'Collection (Naira) by Bands'!Y143, IF($C$1="Jos",'Collection (Naira) by Bands'!Y171, IF($C$1="Kaduna",'Collection (Naira) by Bands'!Y198, IF($C$1="Kano",'Collection (Naira) by Bands'!Y225, IF($C$1="Port Harcourt",'Collection (Naira) by Bands'!Y252, IF($C$1="Yola",'Collection (Naira) by Bands'!Y279, IF($C$1="All DisCos",'Collection (Naira) by Bands'!Y306,0))))))))))))</f>
        <v>21177779.33834707</v>
      </c>
      <c r="AB18" s="150">
        <f>IF($C$1="Abuja",'Collection (Naira) by Bands'!Z7, IF($C$1="Benin",'Collection (Naira) by Bands'!Z35, IF($C$1="Eko",'Collection (Naira) by Bands'!Z62, IF($C$1="Enugu",'Collection (Naira) by Bands'!Z89, IF($C$1="Ibadan",'Collection (Naira) by Bands'!Z116, IF($C$1="Ikeja",'Collection (Naira) by Bands'!Z143, IF($C$1="Jos",'Collection (Naira) by Bands'!Z171, IF($C$1="Kaduna",'Collection (Naira) by Bands'!Z198, IF($C$1="Kano",'Collection (Naira) by Bands'!Z225, IF($C$1="Port Harcourt",'Collection (Naira) by Bands'!Z252, IF($C$1="Yola",'Collection (Naira) by Bands'!Z279, IF($C$1="All DisCos",'Collection (Naira) by Bands'!Z306,0))))))))))))</f>
        <v>0</v>
      </c>
      <c r="AC18" s="150">
        <f>IF($C$1="Abuja",'Collection (Naira) by Bands'!AA7, IF($C$1="Benin",'Collection (Naira) by Bands'!AA35, IF($C$1="Eko",'Collection (Naira) by Bands'!AA62, IF($C$1="Enugu",'Collection (Naira) by Bands'!AA89, IF($C$1="Ibadan",'Collection (Naira) by Bands'!AA116, IF($C$1="Ikeja",'Collection (Naira) by Bands'!AA143, IF($C$1="Jos",'Collection (Naira) by Bands'!AA171, IF($C$1="Kaduna",'Collection (Naira) by Bands'!AA198, IF($C$1="Kano",'Collection (Naira) by Bands'!AA225, IF($C$1="Port Harcourt",'Collection (Naira) by Bands'!AA252, IF($C$1="Yola",'Collection (Naira) by Bands'!AA279, IF($C$1="All DisCos",'Collection (Naira) by Bands'!AA306,0))))))))))))</f>
        <v>0</v>
      </c>
      <c r="AD18" s="150">
        <f>IF($C$1="Abuja",'Collection (Naira) by Bands'!AB7, IF($C$1="Benin",'Collection (Naira) by Bands'!AB35, IF($C$1="Eko",'Collection (Naira) by Bands'!AB62, IF($C$1="Enugu",'Collection (Naira) by Bands'!AB89, IF($C$1="Ibadan",'Collection (Naira) by Bands'!AB116, IF($C$1="Ikeja",'Collection (Naira) by Bands'!AB143, IF($C$1="Jos",'Collection (Naira) by Bands'!AB171, IF($C$1="Kaduna",'Collection (Naira) by Bands'!AB198, IF($C$1="Kano",'Collection (Naira) by Bands'!AB225, IF($C$1="Port Harcourt",'Collection (Naira) by Bands'!AB252, IF($C$1="Yola",'Collection (Naira) by Bands'!AB279, IF($C$1="All DisCos",'Collection (Naira) by Bands'!AB306,0))))))))))))</f>
        <v>0</v>
      </c>
      <c r="AE18" s="125">
        <f t="shared" si="0"/>
        <v>191219300.45809218</v>
      </c>
    </row>
    <row r="19" spans="1:45" ht="11.45" customHeight="1" x14ac:dyDescent="0.25">
      <c r="A19" s="11" t="s">
        <v>1</v>
      </c>
      <c r="B19" s="10" t="s">
        <v>45</v>
      </c>
      <c r="C19" s="53" t="s">
        <v>47</v>
      </c>
      <c r="D19" s="52"/>
      <c r="E19" s="124">
        <f>IF($C$1="Abuja",'Collection (Naira) by Bands'!C12, IF($C$1="Benin",'Collection (Naira) by Bands'!C39, IF($C$1="Eko",'Collection (Naira) by Bands'!C66, IF($C$1="Enugu",'Collection (Naira) by Bands'!C93, IF($C$1="Ibadan",'Collection (Naira) by Bands'!C120, IF($C$1="Ikeja",'Collection (Naira) by Bands'!C148, IF($C$1="Jos",'Collection (Naira) by Bands'!C175, IF($C$1="Kaduna",'Collection (Naira) by Bands'!C202, IF($C$1="Kano",'Collection (Naira) by Bands'!C229, IF($C$1="Port Harcourt",'Collection (Naira) by Bands'!C256, IF($C$1="Yola",'Collection (Naira) by Bands'!C283, IF($C$1="All DisCos",'Collection (Naira) by Bands'!C311,0))))))))))))</f>
        <v>24873645045.269325</v>
      </c>
      <c r="F19" s="124">
        <f>IF($C$1="Abuja",'Collection (Naira) by Bands'!D12, IF($C$1="Benin",'Collection (Naira) by Bands'!D39, IF($C$1="Eko",'Collection (Naira) by Bands'!D66, IF($C$1="Enugu",'Collection (Naira) by Bands'!D93, IF($C$1="Ibadan",'Collection (Naira) by Bands'!D120, IF($C$1="Ikeja",'Collection (Naira) by Bands'!D148, IF($C$1="Jos",'Collection (Naira) by Bands'!D175, IF($C$1="Kaduna",'Collection (Naira) by Bands'!D202, IF($C$1="Kano",'Collection (Naira) by Bands'!D229, IF($C$1="Port Harcourt",'Collection (Naira) by Bands'!D256, IF($C$1="Yola",'Collection (Naira) by Bands'!D283, IF($C$1="All DisCos",'Collection (Naira) by Bands'!D311,0))))))))))))</f>
        <v>25912145470.315826</v>
      </c>
      <c r="G19" s="124">
        <f>IF($C$1="Abuja",'Collection (Naira) by Bands'!E12, IF($C$1="Benin",'Collection (Naira) by Bands'!E39, IF($C$1="Eko",'Collection (Naira) by Bands'!E66, IF($C$1="Enugu",'Collection (Naira) by Bands'!E93, IF($C$1="Ibadan",'Collection (Naira) by Bands'!E120, IF($C$1="Ikeja",'Collection (Naira) by Bands'!E148, IF($C$1="Jos",'Collection (Naira) by Bands'!E175, IF($C$1="Kaduna",'Collection (Naira) by Bands'!E202, IF($C$1="Kano",'Collection (Naira) by Bands'!E229, IF($C$1="Port Harcourt",'Collection (Naira) by Bands'!E256, IF($C$1="Yola",'Collection (Naira) by Bands'!E283, IF($C$1="All DisCos",'Collection (Naira) by Bands'!E311,0))))))))))))</f>
        <v>26527210305.027767</v>
      </c>
      <c r="H19" s="124">
        <f>IF($C$1="Abuja",'Collection (Naira) by Bands'!F12, IF($C$1="Benin",'Collection (Naira) by Bands'!F39, IF($C$1="Eko",'Collection (Naira) by Bands'!F66, IF($C$1="Enugu",'Collection (Naira) by Bands'!F93, IF($C$1="Ibadan",'Collection (Naira) by Bands'!F120, IF($C$1="Ikeja",'Collection (Naira) by Bands'!F148, IF($C$1="Jos",'Collection (Naira) by Bands'!F175, IF($C$1="Kaduna",'Collection (Naira) by Bands'!F202, IF($C$1="Kano",'Collection (Naira) by Bands'!F229, IF($C$1="Port Harcourt",'Collection (Naira) by Bands'!F256, IF($C$1="Yola",'Collection (Naira) by Bands'!F283, IF($C$1="All DisCos",'Collection (Naira) by Bands'!F311,0))))))))))))</f>
        <v>27881770515.813011</v>
      </c>
      <c r="I19" s="124">
        <f>IF($C$1="Abuja",'Collection (Naira) by Bands'!G12, IF($C$1="Benin",'Collection (Naira) by Bands'!G39, IF($C$1="Eko",'Collection (Naira) by Bands'!G66, IF($C$1="Enugu",'Collection (Naira) by Bands'!G93, IF($C$1="Ibadan",'Collection (Naira) by Bands'!G120, IF($C$1="Ikeja",'Collection (Naira) by Bands'!G148, IF($C$1="Jos",'Collection (Naira) by Bands'!G175, IF($C$1="Kaduna",'Collection (Naira) by Bands'!G202, IF($C$1="Kano",'Collection (Naira) by Bands'!G229, IF($C$1="Port Harcourt",'Collection (Naira) by Bands'!G256, IF($C$1="Yola",'Collection (Naira) by Bands'!G283, IF($C$1="All DisCos",'Collection (Naira) by Bands'!G311,0))))))))))))</f>
        <v>27943167520.0434</v>
      </c>
      <c r="J19" s="124">
        <f>IF($C$1="Abuja",'Collection (Naira) by Bands'!H12, IF($C$1="Benin",'Collection (Naira) by Bands'!H39, IF($C$1="Eko",'Collection (Naira) by Bands'!H66, IF($C$1="Enugu",'Collection (Naira) by Bands'!H93, IF($C$1="Ibadan",'Collection (Naira) by Bands'!H120, IF($C$1="Ikeja",'Collection (Naira) by Bands'!H148, IF($C$1="Jos",'Collection (Naira) by Bands'!H175, IF($C$1="Kaduna",'Collection (Naira) by Bands'!H202, IF($C$1="Kano",'Collection (Naira) by Bands'!H229, IF($C$1="Port Harcourt",'Collection (Naira) by Bands'!H256, IF($C$1="Yola",'Collection (Naira) by Bands'!H283, IF($C$1="All DisCos",'Collection (Naira) by Bands'!H311,0))))))))))))</f>
        <v>27844608984.69408</v>
      </c>
      <c r="K19" s="124">
        <f>IF($C$1="Abuja",'Collection (Naira) by Bands'!I12, IF($C$1="Benin",'Collection (Naira) by Bands'!I39, IF($C$1="Eko",'Collection (Naira) by Bands'!I66, IF($C$1="Enugu",'Collection (Naira) by Bands'!I93, IF($C$1="Ibadan",'Collection (Naira) by Bands'!I120, IF($C$1="Ikeja",'Collection (Naira) by Bands'!I148, IF($C$1="Jos",'Collection (Naira) by Bands'!I175, IF($C$1="Kaduna",'Collection (Naira) by Bands'!I202, IF($C$1="Kano",'Collection (Naira) by Bands'!I229, IF($C$1="Port Harcourt",'Collection (Naira) by Bands'!I256, IF($C$1="Yola",'Collection (Naira) by Bands'!I283, IF($C$1="All DisCos",'Collection (Naira) by Bands'!I311,0))))))))))))</f>
        <v>26690750276.963062</v>
      </c>
      <c r="L19" s="124">
        <f>IF($C$1="Abuja",'Collection (Naira) by Bands'!J12, IF($C$1="Benin",'Collection (Naira) by Bands'!J39, IF($C$1="Eko",'Collection (Naira) by Bands'!J66, IF($C$1="Enugu",'Collection (Naira) by Bands'!J93, IF($C$1="Ibadan",'Collection (Naira) by Bands'!J120, IF($C$1="Ikeja",'Collection (Naira) by Bands'!J148, IF($C$1="Jos",'Collection (Naira) by Bands'!J175, IF($C$1="Kaduna",'Collection (Naira) by Bands'!J202, IF($C$1="Kano",'Collection (Naira) by Bands'!J229, IF($C$1="Port Harcourt",'Collection (Naira) by Bands'!J256, IF($C$1="Yola",'Collection (Naira) by Bands'!J283, IF($C$1="All DisCos",'Collection (Naira) by Bands'!J311,0))))))))))))</f>
        <v>27087786567.722054</v>
      </c>
      <c r="M19" s="124">
        <f>IF($C$1="Abuja",'Collection (Naira) by Bands'!K12, IF($C$1="Benin",'Collection (Naira) by Bands'!K39, IF($C$1="Eko",'Collection (Naira) by Bands'!K66, IF($C$1="Enugu",'Collection (Naira) by Bands'!K93, IF($C$1="Ibadan",'Collection (Naira) by Bands'!K120, IF($C$1="Ikeja",'Collection (Naira) by Bands'!K148, IF($C$1="Jos",'Collection (Naira) by Bands'!K175, IF($C$1="Kaduna",'Collection (Naira) by Bands'!K202, IF($C$1="Kano",'Collection (Naira) by Bands'!K229, IF($C$1="Port Harcourt",'Collection (Naira) by Bands'!K256, IF($C$1="Yola",'Collection (Naira) by Bands'!K283, IF($C$1="All DisCos",'Collection (Naira) by Bands'!K311,0))))))))))))</f>
        <v>29518014830.754211</v>
      </c>
      <c r="N19" s="124">
        <f>IF($C$1="Abuja",'Collection (Naira) by Bands'!L12, IF($C$1="Benin",'Collection (Naira) by Bands'!L39, IF($C$1="Eko",'Collection (Naira) by Bands'!L66, IF($C$1="Enugu",'Collection (Naira) by Bands'!L93, IF($C$1="Ibadan",'Collection (Naira) by Bands'!L120, IF($C$1="Ikeja",'Collection (Naira) by Bands'!L148, IF($C$1="Jos",'Collection (Naira) by Bands'!L175, IF($C$1="Kaduna",'Collection (Naira) by Bands'!L202, IF($C$1="Kano",'Collection (Naira) by Bands'!L229, IF($C$1="Port Harcourt",'Collection (Naira) by Bands'!L256, IF($C$1="Yola",'Collection (Naira) by Bands'!L283, IF($C$1="All DisCos",'Collection (Naira) by Bands'!L311,0))))))))))))</f>
        <v>28960479710.977879</v>
      </c>
      <c r="O19" s="124">
        <f>IF($C$1="Abuja",'Collection (Naira) by Bands'!M12, IF($C$1="Benin",'Collection (Naira) by Bands'!M39, IF($C$1="Eko",'Collection (Naira) by Bands'!M66, IF($C$1="Enugu",'Collection (Naira) by Bands'!M93, IF($C$1="Ibadan",'Collection (Naira) by Bands'!M120, IF($C$1="Ikeja",'Collection (Naira) by Bands'!M148, IF($C$1="Jos",'Collection (Naira) by Bands'!M175, IF($C$1="Kaduna",'Collection (Naira) by Bands'!M202, IF($C$1="Kano",'Collection (Naira) by Bands'!M229, IF($C$1="Port Harcourt",'Collection (Naira) by Bands'!M256, IF($C$1="Yola",'Collection (Naira) by Bands'!M283, IF($C$1="All DisCos",'Collection (Naira) by Bands'!M311,0))))))))))))</f>
        <v>27614182337.039825</v>
      </c>
      <c r="P19" s="124">
        <f>IF($C$1="Abuja",'Collection (Naira) by Bands'!N12, IF($C$1="Benin",'Collection (Naira) by Bands'!N39, IF($C$1="Eko",'Collection (Naira) by Bands'!N66, IF($C$1="Enugu",'Collection (Naira) by Bands'!N93, IF($C$1="Ibadan",'Collection (Naira) by Bands'!N120, IF($C$1="Ikeja",'Collection (Naira) by Bands'!N148, IF($C$1="Jos",'Collection (Naira) by Bands'!N175, IF($C$1="Kaduna",'Collection (Naira) by Bands'!N202, IF($C$1="Kano",'Collection (Naira) by Bands'!N229, IF($C$1="Port Harcourt",'Collection (Naira) by Bands'!N256, IF($C$1="Yola",'Collection (Naira) by Bands'!N283, IF($C$1="All DisCos",'Collection (Naira) by Bands'!N311,0))))))))))))</f>
        <v>29320766163.608269</v>
      </c>
      <c r="Q19" s="124">
        <f>IF($C$1="Abuja",'Collection (Naira) by Bands'!O12, IF($C$1="Benin",'Collection (Naira) by Bands'!O39, IF($C$1="Eko",'Collection (Naira) by Bands'!O66, IF($C$1="Enugu",'Collection (Naira) by Bands'!O93, IF($C$1="Ibadan",'Collection (Naira) by Bands'!O120, IF($C$1="Ikeja",'Collection (Naira) by Bands'!O148, IF($C$1="Jos",'Collection (Naira) by Bands'!O175, IF($C$1="Kaduna",'Collection (Naira) by Bands'!O202, IF($C$1="Kano",'Collection (Naira) by Bands'!O229, IF($C$1="Port Harcourt",'Collection (Naira) by Bands'!O256, IF($C$1="Yola",'Collection (Naira) by Bands'!O283, IF($C$1="All DisCos",'Collection (Naira) by Bands'!O311,0))))))))))))</f>
        <v>31380246060.920189</v>
      </c>
      <c r="R19" s="124">
        <f>IF($C$1="Abuja",'Collection (Naira) by Bands'!P12, IF($C$1="Benin",'Collection (Naira) by Bands'!P39, IF($C$1="Eko",'Collection (Naira) by Bands'!P66, IF($C$1="Enugu",'Collection (Naira) by Bands'!P93, IF($C$1="Ibadan",'Collection (Naira) by Bands'!P120, IF($C$1="Ikeja",'Collection (Naira) by Bands'!P148, IF($C$1="Jos",'Collection (Naira) by Bands'!P175, IF($C$1="Kaduna",'Collection (Naira) by Bands'!P202, IF($C$1="Kano",'Collection (Naira) by Bands'!P229, IF($C$1="Port Harcourt",'Collection (Naira) by Bands'!P256, IF($C$1="Yola",'Collection (Naira) by Bands'!P283, IF($C$1="All DisCos",'Collection (Naira) by Bands'!P311,0))))))))))))</f>
        <v>30211265025.943874</v>
      </c>
      <c r="S19" s="124">
        <f>IF($C$1="Abuja",'Collection (Naira) by Bands'!Q12, IF($C$1="Benin",'Collection (Naira) by Bands'!Q39, IF($C$1="Eko",'Collection (Naira) by Bands'!Q66, IF($C$1="Enugu",'Collection (Naira) by Bands'!Q93, IF($C$1="Ibadan",'Collection (Naira) by Bands'!Q120, IF($C$1="Ikeja",'Collection (Naira) by Bands'!Q148, IF($C$1="Jos",'Collection (Naira) by Bands'!Q175, IF($C$1="Kaduna",'Collection (Naira) by Bands'!Q202, IF($C$1="Kano",'Collection (Naira) by Bands'!Q229, IF($C$1="Port Harcourt",'Collection (Naira) by Bands'!Q256, IF($C$1="Yola",'Collection (Naira) by Bands'!Q283, IF($C$1="All DisCos",'Collection (Naira) by Bands'!Q311,0))))))))))))</f>
        <v>30982319369.702057</v>
      </c>
      <c r="T19" s="124">
        <f>IF($C$1="Abuja",'Collection (Naira) by Bands'!R12, IF($C$1="Benin",'Collection (Naira) by Bands'!R39, IF($C$1="Eko",'Collection (Naira) by Bands'!R66, IF($C$1="Enugu",'Collection (Naira) by Bands'!R93, IF($C$1="Ibadan",'Collection (Naira) by Bands'!R120, IF($C$1="Ikeja",'Collection (Naira) by Bands'!R148, IF($C$1="Jos",'Collection (Naira) by Bands'!R175, IF($C$1="Kaduna",'Collection (Naira) by Bands'!R202, IF($C$1="Kano",'Collection (Naira) by Bands'!R229, IF($C$1="Port Harcourt",'Collection (Naira) by Bands'!R256, IF($C$1="Yola",'Collection (Naira) by Bands'!R283, IF($C$1="All DisCos",'Collection (Naira) by Bands'!R311,0))))))))))))</f>
        <v>34022037444.437866</v>
      </c>
      <c r="U19" s="124">
        <f>IF($C$1="Abuja",'Collection (Naira) by Bands'!S12, IF($C$1="Benin",'Collection (Naira) by Bands'!S39, IF($C$1="Eko",'Collection (Naira) by Bands'!S66, IF($C$1="Enugu",'Collection (Naira) by Bands'!S93, IF($C$1="Ibadan",'Collection (Naira) by Bands'!S120, IF($C$1="Ikeja",'Collection (Naira) by Bands'!S148, IF($C$1="Jos",'Collection (Naira) by Bands'!S175, IF($C$1="Kaduna",'Collection (Naira) by Bands'!S202, IF($C$1="Kano",'Collection (Naira) by Bands'!S229, IF($C$1="Port Harcourt",'Collection (Naira) by Bands'!S256, IF($C$1="Yola",'Collection (Naira) by Bands'!S283, IF($C$1="All DisCos",'Collection (Naira) by Bands'!S311,0))))))))))))</f>
        <v>30953679893.926514</v>
      </c>
      <c r="V19" s="124">
        <f>IF($C$1="Abuja",'Collection (Naira) by Bands'!T12, IF($C$1="Benin",'Collection (Naira) by Bands'!T39, IF($C$1="Eko",'Collection (Naira) by Bands'!T66, IF($C$1="Enugu",'Collection (Naira) by Bands'!T93, IF($C$1="Ibadan",'Collection (Naira) by Bands'!T120, IF($C$1="Ikeja",'Collection (Naira) by Bands'!T148, IF($C$1="Jos",'Collection (Naira) by Bands'!T175, IF($C$1="Kaduna",'Collection (Naira) by Bands'!T202, IF($C$1="Kano",'Collection (Naira) by Bands'!T229, IF($C$1="Port Harcourt",'Collection (Naira) by Bands'!T256, IF($C$1="Yola",'Collection (Naira) by Bands'!T283, IF($C$1="All DisCos",'Collection (Naira) by Bands'!T311,0))))))))))))</f>
        <v>28017940418.759769</v>
      </c>
      <c r="W19" s="124">
        <f>IF($C$1="Abuja",'Collection (Naira) by Bands'!U12, IF($C$1="Benin",'Collection (Naira) by Bands'!U39, IF($C$1="Eko",'Collection (Naira) by Bands'!U66, IF($C$1="Enugu",'Collection (Naira) by Bands'!U93, IF($C$1="Ibadan",'Collection (Naira) by Bands'!U120, IF($C$1="Ikeja",'Collection (Naira) by Bands'!U148, IF($C$1="Jos",'Collection (Naira) by Bands'!U175, IF($C$1="Kaduna",'Collection (Naira) by Bands'!U202, IF($C$1="Kano",'Collection (Naira) by Bands'!U229, IF($C$1="Port Harcourt",'Collection (Naira) by Bands'!U256, IF($C$1="Yola",'Collection (Naira) by Bands'!U283, IF($C$1="All DisCos",'Collection (Naira) by Bands'!U311,0))))))))))))</f>
        <v>30020849847.578079</v>
      </c>
      <c r="X19" s="124">
        <f>IF($C$1="Abuja",'Collection (Naira) by Bands'!V12, IF($C$1="Benin",'Collection (Naira) by Bands'!V39, IF($C$1="Eko",'Collection (Naira) by Bands'!V66, IF($C$1="Enugu",'Collection (Naira) by Bands'!V93, IF($C$1="Ibadan",'Collection (Naira) by Bands'!V120, IF($C$1="Ikeja",'Collection (Naira) by Bands'!V148, IF($C$1="Jos",'Collection (Naira) by Bands'!V175, IF($C$1="Kaduna",'Collection (Naira) by Bands'!V202, IF($C$1="Kano",'Collection (Naira) by Bands'!V229, IF($C$1="Port Harcourt",'Collection (Naira) by Bands'!V256, IF($C$1="Yola",'Collection (Naira) by Bands'!V283, IF($C$1="All DisCos",'Collection (Naira) by Bands'!V311,0))))))))))))</f>
        <v>29144022135.276318</v>
      </c>
      <c r="Y19" s="124">
        <f>IF($C$1="Abuja",'Collection (Naira) by Bands'!W12, IF($C$1="Benin",'Collection (Naira) by Bands'!W39, IF($C$1="Eko",'Collection (Naira) by Bands'!W66, IF($C$1="Enugu",'Collection (Naira) by Bands'!W93, IF($C$1="Ibadan",'Collection (Naira) by Bands'!W120, IF($C$1="Ikeja",'Collection (Naira) by Bands'!W148, IF($C$1="Jos",'Collection (Naira) by Bands'!W175, IF($C$1="Kaduna",'Collection (Naira) by Bands'!W202, IF($C$1="Kano",'Collection (Naira) by Bands'!W229, IF($C$1="Port Harcourt",'Collection (Naira) by Bands'!W256, IF($C$1="Yola",'Collection (Naira) by Bands'!W283, IF($C$1="All DisCos",'Collection (Naira) by Bands'!W311,0))))))))))))</f>
        <v>32143184259.349743</v>
      </c>
      <c r="Z19" s="124">
        <f>IF($C$1="Abuja",'Collection (Naira) by Bands'!X12, IF($C$1="Benin",'Collection (Naira) by Bands'!X39, IF($C$1="Eko",'Collection (Naira) by Bands'!X66, IF($C$1="Enugu",'Collection (Naira) by Bands'!X93, IF($C$1="Ibadan",'Collection (Naira) by Bands'!X120, IF($C$1="Ikeja",'Collection (Naira) by Bands'!X148, IF($C$1="Jos",'Collection (Naira) by Bands'!X175, IF($C$1="Kaduna",'Collection (Naira) by Bands'!X202, IF($C$1="Kano",'Collection (Naira) by Bands'!X229, IF($C$1="Port Harcourt",'Collection (Naira) by Bands'!X256, IF($C$1="Yola",'Collection (Naira) by Bands'!X283, IF($C$1="All DisCos",'Collection (Naira) by Bands'!X311,0))))))))))))</f>
        <v>33201519048.962425</v>
      </c>
      <c r="AA19" s="124">
        <f>IF($C$1="Abuja",'Collection (Naira) by Bands'!Y12, IF($C$1="Benin",'Collection (Naira) by Bands'!Y39, IF($C$1="Eko",'Collection (Naira) by Bands'!Y66, IF($C$1="Enugu",'Collection (Naira) by Bands'!Y93, IF($C$1="Ibadan",'Collection (Naira) by Bands'!Y120, IF($C$1="Ikeja",'Collection (Naira) by Bands'!Y148, IF($C$1="Jos",'Collection (Naira) by Bands'!Y175, IF($C$1="Kaduna",'Collection (Naira) by Bands'!Y202, IF($C$1="Kano",'Collection (Naira) by Bands'!Y229, IF($C$1="Port Harcourt",'Collection (Naira) by Bands'!Y256, IF($C$1="Yola",'Collection (Naira) by Bands'!Y283, IF($C$1="All DisCos",'Collection (Naira) by Bands'!Y311,0))))))))))))</f>
        <v>33592242569.059368</v>
      </c>
      <c r="AB19" s="150">
        <f>IF($C$1="Abuja",'Collection (Naira) by Bands'!Z12, IF($C$1="Benin",'Collection (Naira) by Bands'!Z39, IF($C$1="Eko",'Collection (Naira) by Bands'!Z66, IF($C$1="Enugu",'Collection (Naira) by Bands'!Z93, IF($C$1="Ibadan",'Collection (Naira) by Bands'!Z120, IF($C$1="Ikeja",'Collection (Naira) by Bands'!Z148, IF($C$1="Jos",'Collection (Naira) by Bands'!Z175, IF($C$1="Kaduna",'Collection (Naira) by Bands'!Z202, IF($C$1="Kano",'Collection (Naira) by Bands'!Z229, IF($C$1="Port Harcourt",'Collection (Naira) by Bands'!Z256, IF($C$1="Yola",'Collection (Naira) by Bands'!Z283, IF($C$1="All DisCos",'Collection (Naira) by Bands'!Z311,0))))))))))))</f>
        <v>0</v>
      </c>
      <c r="AC19" s="150">
        <f>IF($C$1="Abuja",'Collection (Naira) by Bands'!AA12, IF($C$1="Benin",'Collection (Naira) by Bands'!AA39, IF($C$1="Eko",'Collection (Naira) by Bands'!AA66, IF($C$1="Enugu",'Collection (Naira) by Bands'!AA93, IF($C$1="Ibadan",'Collection (Naira) by Bands'!AA120, IF($C$1="Ikeja",'Collection (Naira) by Bands'!AA148, IF($C$1="Jos",'Collection (Naira) by Bands'!AA175, IF($C$1="Kaduna",'Collection (Naira) by Bands'!AA202, IF($C$1="Kano",'Collection (Naira) by Bands'!AA229, IF($C$1="Port Harcourt",'Collection (Naira) by Bands'!AA256, IF($C$1="Yola",'Collection (Naira) by Bands'!AA283, IF($C$1="All DisCos",'Collection (Naira) by Bands'!AA311,0))))))))))))</f>
        <v>0</v>
      </c>
      <c r="AD19" s="150">
        <f>IF($C$1="Abuja",'Collection (Naira) by Bands'!AB12, IF($C$1="Benin",'Collection (Naira) by Bands'!AB39, IF($C$1="Eko",'Collection (Naira) by Bands'!AB66, IF($C$1="Enugu",'Collection (Naira) by Bands'!AB93, IF($C$1="Ibadan",'Collection (Naira) by Bands'!AB120, IF($C$1="Ikeja",'Collection (Naira) by Bands'!AB148, IF($C$1="Jos",'Collection (Naira) by Bands'!AB175, IF($C$1="Kaduna",'Collection (Naira) by Bands'!AB202, IF($C$1="Kano",'Collection (Naira) by Bands'!AB229, IF($C$1="Port Harcourt",'Collection (Naira) by Bands'!AB256, IF($C$1="Yola",'Collection (Naira) by Bands'!AB283, IF($C$1="All DisCos",'Collection (Naira) by Bands'!AB311,0))))))))))))</f>
        <v>0</v>
      </c>
      <c r="AE19" s="125">
        <f t="shared" si="0"/>
        <v>282077794987.05212</v>
      </c>
    </row>
    <row r="20" spans="1:45" ht="11.45" customHeight="1" x14ac:dyDescent="0.25">
      <c r="A20" s="11" t="s">
        <v>39</v>
      </c>
      <c r="B20" s="10" t="s">
        <v>45</v>
      </c>
      <c r="C20" s="53" t="s">
        <v>47</v>
      </c>
      <c r="D20" s="52"/>
      <c r="E20" s="124">
        <f>IF($C$1="Abuja",'Collection (Naira) by Bands'!C16, IF($C$1="Benin",'Collection (Naira) by Bands'!C43, IF($C$1="Eko",'Collection (Naira) by Bands'!C70, IF($C$1="Enugu",'Collection (Naira) by Bands'!C97, IF($C$1="Ibadan",'Collection (Naira) by Bands'!C124, IF($C$1="Ikeja",'Collection (Naira) by Bands'!C152, IF($C$1="Jos",'Collection (Naira) by Bands'!C179, IF($C$1="Kaduna",'Collection (Naira) by Bands'!C206, IF($C$1="Kano",'Collection (Naira) by Bands'!C233, IF($C$1="Port Harcourt",'Collection (Naira) by Bands'!C260, IF($C$1="Yola",'Collection (Naira) by Bands'!C287, IF($C$1="All DisCos",'Collection (Naira) by Bands'!C315,0))))))))))))</f>
        <v>10963276017.980812</v>
      </c>
      <c r="F20" s="124">
        <f>IF($C$1="Abuja",'Collection (Naira) by Bands'!D16, IF($C$1="Benin",'Collection (Naira) by Bands'!D43, IF($C$1="Eko",'Collection (Naira) by Bands'!D70, IF($C$1="Enugu",'Collection (Naira) by Bands'!D97, IF($C$1="Ibadan",'Collection (Naira) by Bands'!D124, IF($C$1="Ikeja",'Collection (Naira) by Bands'!D152, IF($C$1="Jos",'Collection (Naira) by Bands'!D179, IF($C$1="Kaduna",'Collection (Naira) by Bands'!D206, IF($C$1="Kano",'Collection (Naira) by Bands'!D233, IF($C$1="Port Harcourt",'Collection (Naira) by Bands'!D260, IF($C$1="Yola",'Collection (Naira) by Bands'!D287, IF($C$1="All DisCos",'Collection (Naira) by Bands'!D315,0))))))))))))</f>
        <v>11796111255.939945</v>
      </c>
      <c r="G20" s="124">
        <f>IF($C$1="Abuja",'Collection (Naira) by Bands'!E16, IF($C$1="Benin",'Collection (Naira) by Bands'!E43, IF($C$1="Eko",'Collection (Naira) by Bands'!E70, IF($C$1="Enugu",'Collection (Naira) by Bands'!E97, IF($C$1="Ibadan",'Collection (Naira) by Bands'!E124, IF($C$1="Ikeja",'Collection (Naira) by Bands'!E152, IF($C$1="Jos",'Collection (Naira) by Bands'!E179, IF($C$1="Kaduna",'Collection (Naira) by Bands'!E206, IF($C$1="Kano",'Collection (Naira) by Bands'!E233, IF($C$1="Port Harcourt",'Collection (Naira) by Bands'!E260, IF($C$1="Yola",'Collection (Naira) by Bands'!E287, IF($C$1="All DisCos",'Collection (Naira) by Bands'!E315,0))))))))))))</f>
        <v>12476417937.163206</v>
      </c>
      <c r="H20" s="124">
        <f>IF($C$1="Abuja",'Collection (Naira) by Bands'!F16, IF($C$1="Benin",'Collection (Naira) by Bands'!F43, IF($C$1="Eko",'Collection (Naira) by Bands'!F70, IF($C$1="Enugu",'Collection (Naira) by Bands'!F97, IF($C$1="Ibadan",'Collection (Naira) by Bands'!F124, IF($C$1="Ikeja",'Collection (Naira) by Bands'!F152, IF($C$1="Jos",'Collection (Naira) by Bands'!F179, IF($C$1="Kaduna",'Collection (Naira) by Bands'!F206, IF($C$1="Kano",'Collection (Naira) by Bands'!F233, IF($C$1="Port Harcourt",'Collection (Naira) by Bands'!F260, IF($C$1="Yola",'Collection (Naira) by Bands'!F287, IF($C$1="All DisCos",'Collection (Naira) by Bands'!F315,0))))))))))))</f>
        <v>12372423449.96895</v>
      </c>
      <c r="I20" s="124">
        <f>IF($C$1="Abuja",'Collection (Naira) by Bands'!G16, IF($C$1="Benin",'Collection (Naira) by Bands'!G43, IF($C$1="Eko",'Collection (Naira) by Bands'!G70, IF($C$1="Enugu",'Collection (Naira) by Bands'!G97, IF($C$1="Ibadan",'Collection (Naira) by Bands'!G124, IF($C$1="Ikeja",'Collection (Naira) by Bands'!G152, IF($C$1="Jos",'Collection (Naira) by Bands'!G179, IF($C$1="Kaduna",'Collection (Naira) by Bands'!G206, IF($C$1="Kano",'Collection (Naira) by Bands'!G233, IF($C$1="Port Harcourt",'Collection (Naira) by Bands'!G260, IF($C$1="Yola",'Collection (Naira) by Bands'!G287, IF($C$1="All DisCos",'Collection (Naira) by Bands'!G315,0))))))))))))</f>
        <v>12132234832.512312</v>
      </c>
      <c r="J20" s="124">
        <f>IF($C$1="Abuja",'Collection (Naira) by Bands'!H16, IF($C$1="Benin",'Collection (Naira) by Bands'!H43, IF($C$1="Eko",'Collection (Naira) by Bands'!H70, IF($C$1="Enugu",'Collection (Naira) by Bands'!H97, IF($C$1="Ibadan",'Collection (Naira) by Bands'!H124, IF($C$1="Ikeja",'Collection (Naira) by Bands'!H152, IF($C$1="Jos",'Collection (Naira) by Bands'!H179, IF($C$1="Kaduna",'Collection (Naira) by Bands'!H206, IF($C$1="Kano",'Collection (Naira) by Bands'!H233, IF($C$1="Port Harcourt",'Collection (Naira) by Bands'!H260, IF($C$1="Yola",'Collection (Naira) by Bands'!H287, IF($C$1="All DisCos",'Collection (Naira) by Bands'!H315,0))))))))))))</f>
        <v>12592451419.613306</v>
      </c>
      <c r="K20" s="124">
        <f>IF($C$1="Abuja",'Collection (Naira) by Bands'!I16, IF($C$1="Benin",'Collection (Naira) by Bands'!I43, IF($C$1="Eko",'Collection (Naira) by Bands'!I70, IF($C$1="Enugu",'Collection (Naira) by Bands'!I97, IF($C$1="Ibadan",'Collection (Naira) by Bands'!I124, IF($C$1="Ikeja",'Collection (Naira) by Bands'!I152, IF($C$1="Jos",'Collection (Naira) by Bands'!I179, IF($C$1="Kaduna",'Collection (Naira) by Bands'!I206, IF($C$1="Kano",'Collection (Naira) by Bands'!I233, IF($C$1="Port Harcourt",'Collection (Naira) by Bands'!I260, IF($C$1="Yola",'Collection (Naira) by Bands'!I287, IF($C$1="All DisCos",'Collection (Naira) by Bands'!I315,0))))))))))))</f>
        <v>11673249757.685507</v>
      </c>
      <c r="L20" s="124">
        <f>IF($C$1="Abuja",'Collection (Naira) by Bands'!J16, IF($C$1="Benin",'Collection (Naira) by Bands'!J43, IF($C$1="Eko",'Collection (Naira) by Bands'!J70, IF($C$1="Enugu",'Collection (Naira) by Bands'!J97, IF($C$1="Ibadan",'Collection (Naira) by Bands'!J124, IF($C$1="Ikeja",'Collection (Naira) by Bands'!J152, IF($C$1="Jos",'Collection (Naira) by Bands'!J179, IF($C$1="Kaduna",'Collection (Naira) by Bands'!J206, IF($C$1="Kano",'Collection (Naira) by Bands'!J233, IF($C$1="Port Harcourt",'Collection (Naira) by Bands'!J260, IF($C$1="Yola",'Collection (Naira) by Bands'!J287, IF($C$1="All DisCos",'Collection (Naira) by Bands'!J315,0))))))))))))</f>
        <v>12114858220.203405</v>
      </c>
      <c r="M20" s="124">
        <f>IF($C$1="Abuja",'Collection (Naira) by Bands'!K16, IF($C$1="Benin",'Collection (Naira) by Bands'!K43, IF($C$1="Eko",'Collection (Naira) by Bands'!K70, IF($C$1="Enugu",'Collection (Naira) by Bands'!K97, IF($C$1="Ibadan",'Collection (Naira) by Bands'!K124, IF($C$1="Ikeja",'Collection (Naira) by Bands'!K152, IF($C$1="Jos",'Collection (Naira) by Bands'!K179, IF($C$1="Kaduna",'Collection (Naira) by Bands'!K206, IF($C$1="Kano",'Collection (Naira) by Bands'!K233, IF($C$1="Port Harcourt",'Collection (Naira) by Bands'!K260, IF($C$1="Yola",'Collection (Naira) by Bands'!K287, IF($C$1="All DisCos",'Collection (Naira) by Bands'!K315,0))))))))))))</f>
        <v>12696700140.076077</v>
      </c>
      <c r="N20" s="124">
        <f>IF($C$1="Abuja",'Collection (Naira) by Bands'!L16, IF($C$1="Benin",'Collection (Naira) by Bands'!L43, IF($C$1="Eko",'Collection (Naira) by Bands'!L70, IF($C$1="Enugu",'Collection (Naira) by Bands'!L97, IF($C$1="Ibadan",'Collection (Naira) by Bands'!L124, IF($C$1="Ikeja",'Collection (Naira) by Bands'!L152, IF($C$1="Jos",'Collection (Naira) by Bands'!L179, IF($C$1="Kaduna",'Collection (Naira) by Bands'!L206, IF($C$1="Kano",'Collection (Naira) by Bands'!L233, IF($C$1="Port Harcourt",'Collection (Naira) by Bands'!L260, IF($C$1="Yola",'Collection (Naira) by Bands'!L287, IF($C$1="All DisCos",'Collection (Naira) by Bands'!L315,0))))))))))))</f>
        <v>12953304584.918514</v>
      </c>
      <c r="O20" s="124">
        <f>IF($C$1="Abuja",'Collection (Naira) by Bands'!M16, IF($C$1="Benin",'Collection (Naira) by Bands'!M43, IF($C$1="Eko",'Collection (Naira) by Bands'!M70, IF($C$1="Enugu",'Collection (Naira) by Bands'!M97, IF($C$1="Ibadan",'Collection (Naira) by Bands'!M124, IF($C$1="Ikeja",'Collection (Naira) by Bands'!M152, IF($C$1="Jos",'Collection (Naira) by Bands'!M179, IF($C$1="Kaduna",'Collection (Naira) by Bands'!M206, IF($C$1="Kano",'Collection (Naira) by Bands'!M233, IF($C$1="Port Harcourt",'Collection (Naira) by Bands'!M260, IF($C$1="Yola",'Collection (Naira) by Bands'!M287, IF($C$1="All DisCos",'Collection (Naira) by Bands'!M315,0))))))))))))</f>
        <v>13348647902.907179</v>
      </c>
      <c r="P20" s="124">
        <f>IF($C$1="Abuja",'Collection (Naira) by Bands'!N16, IF($C$1="Benin",'Collection (Naira) by Bands'!N43, IF($C$1="Eko",'Collection (Naira) by Bands'!N70, IF($C$1="Enugu",'Collection (Naira) by Bands'!N97, IF($C$1="Ibadan",'Collection (Naira) by Bands'!N124, IF($C$1="Ikeja",'Collection (Naira) by Bands'!N152, IF($C$1="Jos",'Collection (Naira) by Bands'!N179, IF($C$1="Kaduna",'Collection (Naira) by Bands'!N206, IF($C$1="Kano",'Collection (Naira) by Bands'!N233, IF($C$1="Port Harcourt",'Collection (Naira) by Bands'!N260, IF($C$1="Yola",'Collection (Naira) by Bands'!N287, IF($C$1="All DisCos",'Collection (Naira) by Bands'!N315,0))))))))))))</f>
        <v>14308977083.256859</v>
      </c>
      <c r="Q20" s="124">
        <f>IF($C$1="Abuja",'Collection (Naira) by Bands'!O16, IF($C$1="Benin",'Collection (Naira) by Bands'!O43, IF($C$1="Eko",'Collection (Naira) by Bands'!O70, IF($C$1="Enugu",'Collection (Naira) by Bands'!O97, IF($C$1="Ibadan",'Collection (Naira) by Bands'!O124, IF($C$1="Ikeja",'Collection (Naira) by Bands'!O152, IF($C$1="Jos",'Collection (Naira) by Bands'!O179, IF($C$1="Kaduna",'Collection (Naira) by Bands'!O206, IF($C$1="Kano",'Collection (Naira) by Bands'!O233, IF($C$1="Port Harcourt",'Collection (Naira) by Bands'!O260, IF($C$1="Yola",'Collection (Naira) by Bands'!O287, IF($C$1="All DisCos",'Collection (Naira) by Bands'!O315,0))))))))))))</f>
        <v>14804231502.002693</v>
      </c>
      <c r="R20" s="124">
        <f>IF($C$1="Abuja",'Collection (Naira) by Bands'!P16, IF($C$1="Benin",'Collection (Naira) by Bands'!P43, IF($C$1="Eko",'Collection (Naira) by Bands'!P70, IF($C$1="Enugu",'Collection (Naira) by Bands'!P97, IF($C$1="Ibadan",'Collection (Naira) by Bands'!P124, IF($C$1="Ikeja",'Collection (Naira) by Bands'!P152, IF($C$1="Jos",'Collection (Naira) by Bands'!P179, IF($C$1="Kaduna",'Collection (Naira) by Bands'!P206, IF($C$1="Kano",'Collection (Naira) by Bands'!P233, IF($C$1="Port Harcourt",'Collection (Naira) by Bands'!P260, IF($C$1="Yola",'Collection (Naira) by Bands'!P287, IF($C$1="All DisCos",'Collection (Naira) by Bands'!P315,0))))))))))))</f>
        <v>14808026542.761679</v>
      </c>
      <c r="S20" s="124">
        <f>IF($C$1="Abuja",'Collection (Naira) by Bands'!Q16, IF($C$1="Benin",'Collection (Naira) by Bands'!Q43, IF($C$1="Eko",'Collection (Naira) by Bands'!Q70, IF($C$1="Enugu",'Collection (Naira) by Bands'!Q97, IF($C$1="Ibadan",'Collection (Naira) by Bands'!Q124, IF($C$1="Ikeja",'Collection (Naira) by Bands'!Q152, IF($C$1="Jos",'Collection (Naira) by Bands'!Q179, IF($C$1="Kaduna",'Collection (Naira) by Bands'!Q206, IF($C$1="Kano",'Collection (Naira) by Bands'!Q233, IF($C$1="Port Harcourt",'Collection (Naira) by Bands'!Q260, IF($C$1="Yola",'Collection (Naira) by Bands'!Q287, IF($C$1="All DisCos",'Collection (Naira) by Bands'!Q315,0))))))))))))</f>
        <v>13606295621.249491</v>
      </c>
      <c r="T20" s="124">
        <f>IF($C$1="Abuja",'Collection (Naira) by Bands'!R16, IF($C$1="Benin",'Collection (Naira) by Bands'!R43, IF($C$1="Eko",'Collection (Naira) by Bands'!R70, IF($C$1="Enugu",'Collection (Naira) by Bands'!R97, IF($C$1="Ibadan",'Collection (Naira) by Bands'!R124, IF($C$1="Ikeja",'Collection (Naira) by Bands'!R152, IF($C$1="Jos",'Collection (Naira) by Bands'!R179, IF($C$1="Kaduna",'Collection (Naira) by Bands'!R206, IF($C$1="Kano",'Collection (Naira) by Bands'!R233, IF($C$1="Port Harcourt",'Collection (Naira) by Bands'!R260, IF($C$1="Yola",'Collection (Naira) by Bands'!R287, IF($C$1="All DisCos",'Collection (Naira) by Bands'!R315,0))))))))))))</f>
        <v>12731086067.616854</v>
      </c>
      <c r="U20" s="124">
        <f>IF($C$1="Abuja",'Collection (Naira) by Bands'!S16, IF($C$1="Benin",'Collection (Naira) by Bands'!S43, IF($C$1="Eko",'Collection (Naira) by Bands'!S70, IF($C$1="Enugu",'Collection (Naira) by Bands'!S97, IF($C$1="Ibadan",'Collection (Naira) by Bands'!S124, IF($C$1="Ikeja",'Collection (Naira) by Bands'!S152, IF($C$1="Jos",'Collection (Naira) by Bands'!S179, IF($C$1="Kaduna",'Collection (Naira) by Bands'!S206, IF($C$1="Kano",'Collection (Naira) by Bands'!S233, IF($C$1="Port Harcourt",'Collection (Naira) by Bands'!S260, IF($C$1="Yola",'Collection (Naira) by Bands'!S287, IF($C$1="All DisCos",'Collection (Naira) by Bands'!S315,0))))))))))))</f>
        <v>11713085616.205521</v>
      </c>
      <c r="V20" s="124">
        <f>IF($C$1="Abuja",'Collection (Naira) by Bands'!T16, IF($C$1="Benin",'Collection (Naira) by Bands'!T43, IF($C$1="Eko",'Collection (Naira) by Bands'!T70, IF($C$1="Enugu",'Collection (Naira) by Bands'!T97, IF($C$1="Ibadan",'Collection (Naira) by Bands'!T124, IF($C$1="Ikeja",'Collection (Naira) by Bands'!T152, IF($C$1="Jos",'Collection (Naira) by Bands'!T179, IF($C$1="Kaduna",'Collection (Naira) by Bands'!T206, IF($C$1="Kano",'Collection (Naira) by Bands'!T233, IF($C$1="Port Harcourt",'Collection (Naira) by Bands'!T260, IF($C$1="Yola",'Collection (Naira) by Bands'!T287, IF($C$1="All DisCos",'Collection (Naira) by Bands'!T315,0))))))))))))</f>
        <v>10526077263.053577</v>
      </c>
      <c r="W20" s="124">
        <f>IF($C$1="Abuja",'Collection (Naira) by Bands'!U16, IF($C$1="Benin",'Collection (Naira) by Bands'!U43, IF($C$1="Eko",'Collection (Naira) by Bands'!U70, IF($C$1="Enugu",'Collection (Naira) by Bands'!U97, IF($C$1="Ibadan",'Collection (Naira) by Bands'!U124, IF($C$1="Ikeja",'Collection (Naira) by Bands'!U152, IF($C$1="Jos",'Collection (Naira) by Bands'!U179, IF($C$1="Kaduna",'Collection (Naira) by Bands'!U206, IF($C$1="Kano",'Collection (Naira) by Bands'!U233, IF($C$1="Port Harcourt",'Collection (Naira) by Bands'!U260, IF($C$1="Yola",'Collection (Naira) by Bands'!U287, IF($C$1="All DisCos",'Collection (Naira) by Bands'!U315,0))))))))))))</f>
        <v>11691319890.166897</v>
      </c>
      <c r="X20" s="124">
        <f>IF($C$1="Abuja",'Collection (Naira) by Bands'!V16, IF($C$1="Benin",'Collection (Naira) by Bands'!V43, IF($C$1="Eko",'Collection (Naira) by Bands'!V70, IF($C$1="Enugu",'Collection (Naira) by Bands'!V97, IF($C$1="Ibadan",'Collection (Naira) by Bands'!V124, IF($C$1="Ikeja",'Collection (Naira) by Bands'!V152, IF($C$1="Jos",'Collection (Naira) by Bands'!V179, IF($C$1="Kaduna",'Collection (Naira) by Bands'!V206, IF($C$1="Kano",'Collection (Naira) by Bands'!V233, IF($C$1="Port Harcourt",'Collection (Naira) by Bands'!V260, IF($C$1="Yola",'Collection (Naira) by Bands'!V287, IF($C$1="All DisCos",'Collection (Naira) by Bands'!V315,0))))))))))))</f>
        <v>11338048935.171175</v>
      </c>
      <c r="Y20" s="124">
        <f>IF($C$1="Abuja",'Collection (Naira) by Bands'!W16, IF($C$1="Benin",'Collection (Naira) by Bands'!W43, IF($C$1="Eko",'Collection (Naira) by Bands'!W70, IF($C$1="Enugu",'Collection (Naira) by Bands'!W97, IF($C$1="Ibadan",'Collection (Naira) by Bands'!W124, IF($C$1="Ikeja",'Collection (Naira) by Bands'!W152, IF($C$1="Jos",'Collection (Naira) by Bands'!W179, IF($C$1="Kaduna",'Collection (Naira) by Bands'!W206, IF($C$1="Kano",'Collection (Naira) by Bands'!W233, IF($C$1="Port Harcourt",'Collection (Naira) by Bands'!W260, IF($C$1="Yola",'Collection (Naira) by Bands'!W287, IF($C$1="All DisCos",'Collection (Naira) by Bands'!W315,0))))))))))))</f>
        <v>12705742210.466463</v>
      </c>
      <c r="Z20" s="124">
        <f>IF($C$1="Abuja",'Collection (Naira) by Bands'!X16, IF($C$1="Benin",'Collection (Naira) by Bands'!X43, IF($C$1="Eko",'Collection (Naira) by Bands'!X70, IF($C$1="Enugu",'Collection (Naira) by Bands'!X97, IF($C$1="Ibadan",'Collection (Naira) by Bands'!X124, IF($C$1="Ikeja",'Collection (Naira) by Bands'!X152, IF($C$1="Jos",'Collection (Naira) by Bands'!X179, IF($C$1="Kaduna",'Collection (Naira) by Bands'!X206, IF($C$1="Kano",'Collection (Naira) by Bands'!X233, IF($C$1="Port Harcourt",'Collection (Naira) by Bands'!X260, IF($C$1="Yola",'Collection (Naira) by Bands'!X287, IF($C$1="All DisCos",'Collection (Naira) by Bands'!X315,0))))))))))))</f>
        <v>13833839671.808794</v>
      </c>
      <c r="AA20" s="124">
        <f>IF($C$1="Abuja",'Collection (Naira) by Bands'!Y16, IF($C$1="Benin",'Collection (Naira) by Bands'!Y43, IF($C$1="Eko",'Collection (Naira) by Bands'!Y70, IF($C$1="Enugu",'Collection (Naira) by Bands'!Y97, IF($C$1="Ibadan",'Collection (Naira) by Bands'!Y124, IF($C$1="Ikeja",'Collection (Naira) by Bands'!Y152, IF($C$1="Jos",'Collection (Naira) by Bands'!Y179, IF($C$1="Kaduna",'Collection (Naira) by Bands'!Y206, IF($C$1="Kano",'Collection (Naira) by Bands'!Y233, IF($C$1="Port Harcourt",'Collection (Naira) by Bands'!Y260, IF($C$1="Yola",'Collection (Naira) by Bands'!Y287, IF($C$1="All DisCos",'Collection (Naira) by Bands'!Y315,0))))))))))))</f>
        <v>13901827525.872082</v>
      </c>
      <c r="AB20" s="150">
        <f>IF($C$1="Abuja",'Collection (Naira) by Bands'!Z16, IF($C$1="Benin",'Collection (Naira) by Bands'!Z43, IF($C$1="Eko",'Collection (Naira) by Bands'!Z70, IF($C$1="Enugu",'Collection (Naira) by Bands'!Z97, IF($C$1="Ibadan",'Collection (Naira) by Bands'!Z124, IF($C$1="Ikeja",'Collection (Naira) by Bands'!Z152, IF($C$1="Jos",'Collection (Naira) by Bands'!Z179, IF($C$1="Kaduna",'Collection (Naira) by Bands'!Z206, IF($C$1="Kano",'Collection (Naira) by Bands'!Z233, IF($C$1="Port Harcourt",'Collection (Naira) by Bands'!Z260, IF($C$1="Yola",'Collection (Naira) by Bands'!Z287, IF($C$1="All DisCos",'Collection (Naira) by Bands'!Z315,0))))))))))))</f>
        <v>0</v>
      </c>
      <c r="AC20" s="150">
        <f>IF($C$1="Abuja",'Collection (Naira) by Bands'!AA16, IF($C$1="Benin",'Collection (Naira) by Bands'!AA43, IF($C$1="Eko",'Collection (Naira) by Bands'!AA70, IF($C$1="Enugu",'Collection (Naira) by Bands'!AA97, IF($C$1="Ibadan",'Collection (Naira) by Bands'!AA124, IF($C$1="Ikeja",'Collection (Naira) by Bands'!AA152, IF($C$1="Jos",'Collection (Naira) by Bands'!AA179, IF($C$1="Kaduna",'Collection (Naira) by Bands'!AA206, IF($C$1="Kano",'Collection (Naira) by Bands'!AA233, IF($C$1="Port Harcourt",'Collection (Naira) by Bands'!AA260, IF($C$1="Yola",'Collection (Naira) by Bands'!AA287, IF($C$1="All DisCos",'Collection (Naira) by Bands'!AA315,0))))))))))))</f>
        <v>0</v>
      </c>
      <c r="AD20" s="150">
        <f>IF($C$1="Abuja",'Collection (Naira) by Bands'!AB16, IF($C$1="Benin",'Collection (Naira) by Bands'!AB43, IF($C$1="Eko",'Collection (Naira) by Bands'!AB70, IF($C$1="Enugu",'Collection (Naira) by Bands'!AB97, IF($C$1="Ibadan",'Collection (Naira) by Bands'!AB124, IF($C$1="Ikeja",'Collection (Naira) by Bands'!AB152, IF($C$1="Jos",'Collection (Naira) by Bands'!AB179, IF($C$1="Kaduna",'Collection (Naira) by Bands'!AB206, IF($C$1="Kano",'Collection (Naira) by Bands'!AB233, IF($C$1="Port Harcourt",'Collection (Naira) by Bands'!AB260, IF($C$1="Yola",'Collection (Naira) by Bands'!AB287, IF($C$1="All DisCos",'Collection (Naira) by Bands'!AB315,0))))))))))))</f>
        <v>0</v>
      </c>
      <c r="AE20" s="125">
        <f t="shared" si="0"/>
        <v>112047322801.61086</v>
      </c>
    </row>
    <row r="21" spans="1:45" ht="11.45" customHeight="1" x14ac:dyDescent="0.25">
      <c r="A21" s="11" t="s">
        <v>40</v>
      </c>
      <c r="B21" s="10" t="s">
        <v>45</v>
      </c>
      <c r="C21" s="53" t="s">
        <v>47</v>
      </c>
      <c r="D21" s="52"/>
      <c r="E21" s="124">
        <f>IF($C$1="Abuja",'Collection (Naira) by Bands'!C20, IF($C$1="Benin",'Collection (Naira) by Bands'!C47, IF($C$1="Eko",'Collection (Naira) by Bands'!C74, IF($C$1="Enugu",'Collection (Naira) by Bands'!C101, IF($C$1="Ibadan",'Collection (Naira) by Bands'!C128, IF($C$1="Ikeja",'Collection (Naira) by Bands'!C156, IF($C$1="Jos",'Collection (Naira) by Bands'!C183, IF($C$1="Kaduna",'Collection (Naira) by Bands'!C210, IF($C$1="Kano",'Collection (Naira) by Bands'!C237, IF($C$1="Port Harcourt",'Collection (Naira) by Bands'!C264, IF($C$1="Yola",'Collection (Naira) by Bands'!C291, IF($C$1="All DisCos",'Collection (Naira) by Bands'!C319,0))))))))))))</f>
        <v>11611259837.72621</v>
      </c>
      <c r="F21" s="124">
        <f>IF($C$1="Abuja",'Collection (Naira) by Bands'!D20, IF($C$1="Benin",'Collection (Naira) by Bands'!D47, IF($C$1="Eko",'Collection (Naira) by Bands'!D74, IF($C$1="Enugu",'Collection (Naira) by Bands'!D101, IF($C$1="Ibadan",'Collection (Naira) by Bands'!D128, IF($C$1="Ikeja",'Collection (Naira) by Bands'!D156, IF($C$1="Jos",'Collection (Naira) by Bands'!D183, IF($C$1="Kaduna",'Collection (Naira) by Bands'!D210, IF($C$1="Kano",'Collection (Naira) by Bands'!D237, IF($C$1="Port Harcourt",'Collection (Naira) by Bands'!D264, IF($C$1="Yola",'Collection (Naira) by Bands'!D291, IF($C$1="All DisCos",'Collection (Naira) by Bands'!D319,0))))))))))))</f>
        <v>10743649606.98403</v>
      </c>
      <c r="G21" s="124">
        <f>IF($C$1="Abuja",'Collection (Naira) by Bands'!E20, IF($C$1="Benin",'Collection (Naira) by Bands'!E47, IF($C$1="Eko",'Collection (Naira) by Bands'!E74, IF($C$1="Enugu",'Collection (Naira) by Bands'!E101, IF($C$1="Ibadan",'Collection (Naira) by Bands'!E128, IF($C$1="Ikeja",'Collection (Naira) by Bands'!E156, IF($C$1="Jos",'Collection (Naira) by Bands'!E183, IF($C$1="Kaduna",'Collection (Naira) by Bands'!E210, IF($C$1="Kano",'Collection (Naira) by Bands'!E237, IF($C$1="Port Harcourt",'Collection (Naira) by Bands'!E264, IF($C$1="Yola",'Collection (Naira) by Bands'!E291, IF($C$1="All DisCos",'Collection (Naira) by Bands'!E319,0))))))))))))</f>
        <v>10975073951.576504</v>
      </c>
      <c r="H21" s="124">
        <f>IF($C$1="Abuja",'Collection (Naira) by Bands'!F20, IF($C$1="Benin",'Collection (Naira) by Bands'!F47, IF($C$1="Eko",'Collection (Naira) by Bands'!F74, IF($C$1="Enugu",'Collection (Naira) by Bands'!F101, IF($C$1="Ibadan",'Collection (Naira) by Bands'!F128, IF($C$1="Ikeja",'Collection (Naira) by Bands'!F156, IF($C$1="Jos",'Collection (Naira) by Bands'!F183, IF($C$1="Kaduna",'Collection (Naira) by Bands'!F210, IF($C$1="Kano",'Collection (Naira) by Bands'!F237, IF($C$1="Port Harcourt",'Collection (Naira) by Bands'!F264, IF($C$1="Yola",'Collection (Naira) by Bands'!F291, IF($C$1="All DisCos",'Collection (Naira) by Bands'!F319,0))))))))))))</f>
        <v>13112931926.081722</v>
      </c>
      <c r="I21" s="124">
        <f>IF($C$1="Abuja",'Collection (Naira) by Bands'!G20, IF($C$1="Benin",'Collection (Naira) by Bands'!G47, IF($C$1="Eko",'Collection (Naira) by Bands'!G74, IF($C$1="Enugu",'Collection (Naira) by Bands'!G101, IF($C$1="Ibadan",'Collection (Naira) by Bands'!G128, IF($C$1="Ikeja",'Collection (Naira) by Bands'!G156, IF($C$1="Jos",'Collection (Naira) by Bands'!G183, IF($C$1="Kaduna",'Collection (Naira) by Bands'!G210, IF($C$1="Kano",'Collection (Naira) by Bands'!G237, IF($C$1="Port Harcourt",'Collection (Naira) by Bands'!G264, IF($C$1="Yola",'Collection (Naira) by Bands'!G291, IF($C$1="All DisCos",'Collection (Naira) by Bands'!G319,0))))))))))))</f>
        <v>11238419468.156628</v>
      </c>
      <c r="J21" s="124">
        <f>IF($C$1="Abuja",'Collection (Naira) by Bands'!H20, IF($C$1="Benin",'Collection (Naira) by Bands'!H47, IF($C$1="Eko",'Collection (Naira) by Bands'!H74, IF($C$1="Enugu",'Collection (Naira) by Bands'!H101, IF($C$1="Ibadan",'Collection (Naira) by Bands'!H128, IF($C$1="Ikeja",'Collection (Naira) by Bands'!H156, IF($C$1="Jos",'Collection (Naira) by Bands'!H183, IF($C$1="Kaduna",'Collection (Naira) by Bands'!H210, IF($C$1="Kano",'Collection (Naira) by Bands'!H237, IF($C$1="Port Harcourt",'Collection (Naira) by Bands'!H264, IF($C$1="Yola",'Collection (Naira) by Bands'!H291, IF($C$1="All DisCos",'Collection (Naira) by Bands'!H319,0))))))))))))</f>
        <v>10545158820.167238</v>
      </c>
      <c r="K21" s="124">
        <f>IF($C$1="Abuja",'Collection (Naira) by Bands'!I20, IF($C$1="Benin",'Collection (Naira) by Bands'!I47, IF($C$1="Eko",'Collection (Naira) by Bands'!I74, IF($C$1="Enugu",'Collection (Naira) by Bands'!I101, IF($C$1="Ibadan",'Collection (Naira) by Bands'!I128, IF($C$1="Ikeja",'Collection (Naira) by Bands'!I156, IF($C$1="Jos",'Collection (Naira) by Bands'!I183, IF($C$1="Kaduna",'Collection (Naira) by Bands'!I210, IF($C$1="Kano",'Collection (Naira) by Bands'!I237, IF($C$1="Port Harcourt",'Collection (Naira) by Bands'!I264, IF($C$1="Yola",'Collection (Naira) by Bands'!I291, IF($C$1="All DisCos",'Collection (Naira) by Bands'!I319,0))))))))))))</f>
        <v>12369591044.971956</v>
      </c>
      <c r="L21" s="124">
        <f>IF($C$1="Abuja",'Collection (Naira) by Bands'!J20, IF($C$1="Benin",'Collection (Naira) by Bands'!J47, IF($C$1="Eko",'Collection (Naira) by Bands'!J74, IF($C$1="Enugu",'Collection (Naira) by Bands'!J101, IF($C$1="Ibadan",'Collection (Naira) by Bands'!J128, IF($C$1="Ikeja",'Collection (Naira) by Bands'!J156, IF($C$1="Jos",'Collection (Naira) by Bands'!J183, IF($C$1="Kaduna",'Collection (Naira) by Bands'!J210, IF($C$1="Kano",'Collection (Naira) by Bands'!J237, IF($C$1="Port Harcourt",'Collection (Naira) by Bands'!J264, IF($C$1="Yola",'Collection (Naira) by Bands'!J291, IF($C$1="All DisCos",'Collection (Naira) by Bands'!J319,0))))))))))))</f>
        <v>11376508313.348125</v>
      </c>
      <c r="M21" s="124">
        <f>IF($C$1="Abuja",'Collection (Naira) by Bands'!K20, IF($C$1="Benin",'Collection (Naira) by Bands'!K47, IF($C$1="Eko",'Collection (Naira) by Bands'!K74, IF($C$1="Enugu",'Collection (Naira) by Bands'!K101, IF($C$1="Ibadan",'Collection (Naira) by Bands'!K128, IF($C$1="Ikeja",'Collection (Naira) by Bands'!K156, IF($C$1="Jos",'Collection (Naira) by Bands'!K183, IF($C$1="Kaduna",'Collection (Naira) by Bands'!K210, IF($C$1="Kano",'Collection (Naira) by Bands'!K237, IF($C$1="Port Harcourt",'Collection (Naira) by Bands'!K264, IF($C$1="Yola",'Collection (Naira) by Bands'!K291, IF($C$1="All DisCos",'Collection (Naira) by Bands'!K319,0))))))))))))</f>
        <v>12660272959.667629</v>
      </c>
      <c r="N21" s="124">
        <f>IF($C$1="Abuja",'Collection (Naira) by Bands'!L20, IF($C$1="Benin",'Collection (Naira) by Bands'!L47, IF($C$1="Eko",'Collection (Naira) by Bands'!L74, IF($C$1="Enugu",'Collection (Naira) by Bands'!L101, IF($C$1="Ibadan",'Collection (Naira) by Bands'!L128, IF($C$1="Ikeja",'Collection (Naira) by Bands'!L156, IF($C$1="Jos",'Collection (Naira) by Bands'!L183, IF($C$1="Kaduna",'Collection (Naira) by Bands'!L210, IF($C$1="Kano",'Collection (Naira) by Bands'!L237, IF($C$1="Port Harcourt",'Collection (Naira) by Bands'!L264, IF($C$1="Yola",'Collection (Naira) by Bands'!L291, IF($C$1="All DisCos",'Collection (Naira) by Bands'!L319,0))))))))))))</f>
        <v>11531244221.065716</v>
      </c>
      <c r="O21" s="124">
        <f>IF($C$1="Abuja",'Collection (Naira) by Bands'!M20, IF($C$1="Benin",'Collection (Naira) by Bands'!M47, IF($C$1="Eko",'Collection (Naira) by Bands'!M74, IF($C$1="Enugu",'Collection (Naira) by Bands'!M101, IF($C$1="Ibadan",'Collection (Naira) by Bands'!M128, IF($C$1="Ikeja",'Collection (Naira) by Bands'!M156, IF($C$1="Jos",'Collection (Naira) by Bands'!M183, IF($C$1="Kaduna",'Collection (Naira) by Bands'!M210, IF($C$1="Kano",'Collection (Naira) by Bands'!M237, IF($C$1="Port Harcourt",'Collection (Naira) by Bands'!M264, IF($C$1="Yola",'Collection (Naira) by Bands'!M291, IF($C$1="All DisCos",'Collection (Naira) by Bands'!M319,0))))))))))))</f>
        <v>11834207438.044653</v>
      </c>
      <c r="P21" s="124">
        <f>IF($C$1="Abuja",'Collection (Naira) by Bands'!N20, IF($C$1="Benin",'Collection (Naira) by Bands'!N47, IF($C$1="Eko",'Collection (Naira) by Bands'!N74, IF($C$1="Enugu",'Collection (Naira) by Bands'!N101, IF($C$1="Ibadan",'Collection (Naira) by Bands'!N128, IF($C$1="Ikeja",'Collection (Naira) by Bands'!N156, IF($C$1="Jos",'Collection (Naira) by Bands'!N183, IF($C$1="Kaduna",'Collection (Naira) by Bands'!N210, IF($C$1="Kano",'Collection (Naira) by Bands'!N237, IF($C$1="Port Harcourt",'Collection (Naira) by Bands'!N264, IF($C$1="Yola",'Collection (Naira) by Bands'!N291, IF($C$1="All DisCos",'Collection (Naira) by Bands'!N319,0))))))))))))</f>
        <v>12996826315.666981</v>
      </c>
      <c r="Q21" s="124">
        <f>IF($C$1="Abuja",'Collection (Naira) by Bands'!O20, IF($C$1="Benin",'Collection (Naira) by Bands'!O47, IF($C$1="Eko",'Collection (Naira) by Bands'!O74, IF($C$1="Enugu",'Collection (Naira) by Bands'!O101, IF($C$1="Ibadan",'Collection (Naira) by Bands'!O128, IF($C$1="Ikeja",'Collection (Naira) by Bands'!O156, IF($C$1="Jos",'Collection (Naira) by Bands'!O183, IF($C$1="Kaduna",'Collection (Naira) by Bands'!O210, IF($C$1="Kano",'Collection (Naira) by Bands'!O237, IF($C$1="Port Harcourt",'Collection (Naira) by Bands'!O264, IF($C$1="Yola",'Collection (Naira) by Bands'!O291, IF($C$1="All DisCos",'Collection (Naira) by Bands'!O319,0))))))))))))</f>
        <v>13885134445.677328</v>
      </c>
      <c r="R21" s="124">
        <f>IF($C$1="Abuja",'Collection (Naira) by Bands'!P20, IF($C$1="Benin",'Collection (Naira) by Bands'!P47, IF($C$1="Eko",'Collection (Naira) by Bands'!P74, IF($C$1="Enugu",'Collection (Naira) by Bands'!P101, IF($C$1="Ibadan",'Collection (Naira) by Bands'!P128, IF($C$1="Ikeja",'Collection (Naira) by Bands'!P156, IF($C$1="Jos",'Collection (Naira) by Bands'!P183, IF($C$1="Kaduna",'Collection (Naira) by Bands'!P210, IF($C$1="Kano",'Collection (Naira) by Bands'!P237, IF($C$1="Port Harcourt",'Collection (Naira) by Bands'!P264, IF($C$1="Yola",'Collection (Naira) by Bands'!P291, IF($C$1="All DisCos",'Collection (Naira) by Bands'!P319,0))))))))))))</f>
        <v>14759878871.570553</v>
      </c>
      <c r="S21" s="124">
        <f>IF($C$1="Abuja",'Collection (Naira) by Bands'!Q20, IF($C$1="Benin",'Collection (Naira) by Bands'!Q47, IF($C$1="Eko",'Collection (Naira) by Bands'!Q74, IF($C$1="Enugu",'Collection (Naira) by Bands'!Q101, IF($C$1="Ibadan",'Collection (Naira) by Bands'!Q128, IF($C$1="Ikeja",'Collection (Naira) by Bands'!Q156, IF($C$1="Jos",'Collection (Naira) by Bands'!Q183, IF($C$1="Kaduna",'Collection (Naira) by Bands'!Q210, IF($C$1="Kano",'Collection (Naira) by Bands'!Q237, IF($C$1="Port Harcourt",'Collection (Naira) by Bands'!Q264, IF($C$1="Yola",'Collection (Naira) by Bands'!Q291, IF($C$1="All DisCos",'Collection (Naira) by Bands'!Q319,0))))))))))))</f>
        <v>12212169450.526506</v>
      </c>
      <c r="T21" s="124">
        <f>IF($C$1="Abuja",'Collection (Naira) by Bands'!R20, IF($C$1="Benin",'Collection (Naira) by Bands'!R47, IF($C$1="Eko",'Collection (Naira) by Bands'!R74, IF($C$1="Enugu",'Collection (Naira) by Bands'!R101, IF($C$1="Ibadan",'Collection (Naira) by Bands'!R128, IF($C$1="Ikeja",'Collection (Naira) by Bands'!R156, IF($C$1="Jos",'Collection (Naira) by Bands'!R183, IF($C$1="Kaduna",'Collection (Naira) by Bands'!R210, IF($C$1="Kano",'Collection (Naira) by Bands'!R237, IF($C$1="Port Harcourt",'Collection (Naira) by Bands'!R264, IF($C$1="Yola",'Collection (Naira) by Bands'!R291, IF($C$1="All DisCos",'Collection (Naira) by Bands'!R319,0))))))))))))</f>
        <v>11848900608.696987</v>
      </c>
      <c r="U21" s="124">
        <f>IF($C$1="Abuja",'Collection (Naira) by Bands'!S20, IF($C$1="Benin",'Collection (Naira) by Bands'!S47, IF($C$1="Eko",'Collection (Naira) by Bands'!S74, IF($C$1="Enugu",'Collection (Naira) by Bands'!S101, IF($C$1="Ibadan",'Collection (Naira) by Bands'!S128, IF($C$1="Ikeja",'Collection (Naira) by Bands'!S156, IF($C$1="Jos",'Collection (Naira) by Bands'!S183, IF($C$1="Kaduna",'Collection (Naira) by Bands'!S210, IF($C$1="Kano",'Collection (Naira) by Bands'!S237, IF($C$1="Port Harcourt",'Collection (Naira) by Bands'!S264, IF($C$1="Yola",'Collection (Naira) by Bands'!S291, IF($C$1="All DisCos",'Collection (Naira) by Bands'!S319,0))))))))))))</f>
        <v>10861446071.032263</v>
      </c>
      <c r="V21" s="124">
        <f>IF($C$1="Abuja",'Collection (Naira) by Bands'!T20, IF($C$1="Benin",'Collection (Naira) by Bands'!T47, IF($C$1="Eko",'Collection (Naira) by Bands'!T74, IF($C$1="Enugu",'Collection (Naira) by Bands'!T101, IF($C$1="Ibadan",'Collection (Naira) by Bands'!T128, IF($C$1="Ikeja",'Collection (Naira) by Bands'!T156, IF($C$1="Jos",'Collection (Naira) by Bands'!T183, IF($C$1="Kaduna",'Collection (Naira) by Bands'!T210, IF($C$1="Kano",'Collection (Naira) by Bands'!T237, IF($C$1="Port Harcourt",'Collection (Naira) by Bands'!T264, IF($C$1="Yola",'Collection (Naira) by Bands'!T291, IF($C$1="All DisCos",'Collection (Naira) by Bands'!T319,0))))))))))))</f>
        <v>14391164582.542269</v>
      </c>
      <c r="W21" s="124">
        <f>IF($C$1="Abuja",'Collection (Naira) by Bands'!U20, IF($C$1="Benin",'Collection (Naira) by Bands'!U47, IF($C$1="Eko",'Collection (Naira) by Bands'!U74, IF($C$1="Enugu",'Collection (Naira) by Bands'!U101, IF($C$1="Ibadan",'Collection (Naira) by Bands'!U128, IF($C$1="Ikeja",'Collection (Naira) by Bands'!U156, IF($C$1="Jos",'Collection (Naira) by Bands'!U183, IF($C$1="Kaduna",'Collection (Naira) by Bands'!U210, IF($C$1="Kano",'Collection (Naira) by Bands'!U237, IF($C$1="Port Harcourt",'Collection (Naira) by Bands'!U264, IF($C$1="Yola",'Collection (Naira) by Bands'!U291, IF($C$1="All DisCos",'Collection (Naira) by Bands'!U319,0))))))))))))</f>
        <v>10438359207.060169</v>
      </c>
      <c r="X21" s="124">
        <f>IF($C$1="Abuja",'Collection (Naira) by Bands'!V20, IF($C$1="Benin",'Collection (Naira) by Bands'!V47, IF($C$1="Eko",'Collection (Naira) by Bands'!V74, IF($C$1="Enugu",'Collection (Naira) by Bands'!V101, IF($C$1="Ibadan",'Collection (Naira) by Bands'!V128, IF($C$1="Ikeja",'Collection (Naira) by Bands'!V156, IF($C$1="Jos",'Collection (Naira) by Bands'!V183, IF($C$1="Kaduna",'Collection (Naira) by Bands'!V210, IF($C$1="Kano",'Collection (Naira) by Bands'!V237, IF($C$1="Port Harcourt",'Collection (Naira) by Bands'!V264, IF($C$1="Yola",'Collection (Naira) by Bands'!V291, IF($C$1="All DisCos",'Collection (Naira) by Bands'!V319,0))))))))))))</f>
        <v>11256008738.846359</v>
      </c>
      <c r="Y21" s="124">
        <f>IF($C$1="Abuja",'Collection (Naira) by Bands'!W20, IF($C$1="Benin",'Collection (Naira) by Bands'!W47, IF($C$1="Eko",'Collection (Naira) by Bands'!W74, IF($C$1="Enugu",'Collection (Naira) by Bands'!W101, IF($C$1="Ibadan",'Collection (Naira) by Bands'!W128, IF($C$1="Ikeja",'Collection (Naira) by Bands'!W156, IF($C$1="Jos",'Collection (Naira) by Bands'!W183, IF($C$1="Kaduna",'Collection (Naira) by Bands'!W210, IF($C$1="Kano",'Collection (Naira) by Bands'!W237, IF($C$1="Port Harcourt",'Collection (Naira) by Bands'!W264, IF($C$1="Yola",'Collection (Naira) by Bands'!W291, IF($C$1="All DisCos",'Collection (Naira) by Bands'!W319,0))))))))))))</f>
        <v>11959218744.397167</v>
      </c>
      <c r="Z21" s="124">
        <f>IF($C$1="Abuja",'Collection (Naira) by Bands'!X20, IF($C$1="Benin",'Collection (Naira) by Bands'!X47, IF($C$1="Eko",'Collection (Naira) by Bands'!X74, IF($C$1="Enugu",'Collection (Naira) by Bands'!X101, IF($C$1="Ibadan",'Collection (Naira) by Bands'!X128, IF($C$1="Ikeja",'Collection (Naira) by Bands'!X156, IF($C$1="Jos",'Collection (Naira) by Bands'!X183, IF($C$1="Kaduna",'Collection (Naira) by Bands'!X210, IF($C$1="Kano",'Collection (Naira) by Bands'!X237, IF($C$1="Port Harcourt",'Collection (Naira) by Bands'!X264, IF($C$1="Yola",'Collection (Naira) by Bands'!X291, IF($C$1="All DisCos",'Collection (Naira) by Bands'!X319,0))))))))))))</f>
        <v>13039627021.271383</v>
      </c>
      <c r="AA21" s="124">
        <f>IF($C$1="Abuja",'Collection (Naira) by Bands'!Y20, IF($C$1="Benin",'Collection (Naira) by Bands'!Y47, IF($C$1="Eko",'Collection (Naira) by Bands'!Y74, IF($C$1="Enugu",'Collection (Naira) by Bands'!Y101, IF($C$1="Ibadan",'Collection (Naira) by Bands'!Y128, IF($C$1="Ikeja",'Collection (Naira) by Bands'!Y156, IF($C$1="Jos",'Collection (Naira) by Bands'!Y183, IF($C$1="Kaduna",'Collection (Naira) by Bands'!Y210, IF($C$1="Kano",'Collection (Naira) by Bands'!Y237, IF($C$1="Port Harcourt",'Collection (Naira) by Bands'!Y264, IF($C$1="Yola",'Collection (Naira) by Bands'!Y291, IF($C$1="All DisCos",'Collection (Naira) by Bands'!Y319,0))))))))))))</f>
        <v>12247271412.149479</v>
      </c>
      <c r="AB21" s="150">
        <f>IF($C$1="Abuja",'Collection (Naira) by Bands'!Z20, IF($C$1="Benin",'Collection (Naira) by Bands'!Z47, IF($C$1="Eko",'Collection (Naira) by Bands'!Z74, IF($C$1="Enugu",'Collection (Naira) by Bands'!Z101, IF($C$1="Ibadan",'Collection (Naira) by Bands'!Z128, IF($C$1="Ikeja",'Collection (Naira) by Bands'!Z156, IF($C$1="Jos",'Collection (Naira) by Bands'!Z183, IF($C$1="Kaduna",'Collection (Naira) by Bands'!Z210, IF($C$1="Kano",'Collection (Naira) by Bands'!Z237, IF($C$1="Port Harcourt",'Collection (Naira) by Bands'!Z264, IF($C$1="Yola",'Collection (Naira) by Bands'!Z291, IF($C$1="All DisCos",'Collection (Naira) by Bands'!Z319,0))))))))))))</f>
        <v>0</v>
      </c>
      <c r="AC21" s="150">
        <f>IF($C$1="Abuja",'Collection (Naira) by Bands'!AA20, IF($C$1="Benin",'Collection (Naira) by Bands'!AA47, IF($C$1="Eko",'Collection (Naira) by Bands'!AA74, IF($C$1="Enugu",'Collection (Naira) by Bands'!AA101, IF($C$1="Ibadan",'Collection (Naira) by Bands'!AA128, IF($C$1="Ikeja",'Collection (Naira) by Bands'!AA156, IF($C$1="Jos",'Collection (Naira) by Bands'!AA183, IF($C$1="Kaduna",'Collection (Naira) by Bands'!AA210, IF($C$1="Kano",'Collection (Naira) by Bands'!AA237, IF($C$1="Port Harcourt",'Collection (Naira) by Bands'!AA264, IF($C$1="Yola",'Collection (Naira) by Bands'!AA291, IF($C$1="All DisCos",'Collection (Naira) by Bands'!AA319,0))))))))))))</f>
        <v>0</v>
      </c>
      <c r="AD21" s="150">
        <f>IF($C$1="Abuja",'Collection (Naira) by Bands'!AB20, IF($C$1="Benin",'Collection (Naira) by Bands'!AB47, IF($C$1="Eko",'Collection (Naira) by Bands'!AB74, IF($C$1="Enugu",'Collection (Naira) by Bands'!AB101, IF($C$1="Ibadan",'Collection (Naira) by Bands'!AB128, IF($C$1="Ikeja",'Collection (Naira) by Bands'!AB156, IF($C$1="Jos",'Collection (Naira) by Bands'!AB183, IF($C$1="Kaduna",'Collection (Naira) by Bands'!AB210, IF($C$1="Kano",'Collection (Naira) by Bands'!AB237, IF($C$1="Port Harcourt",'Collection (Naira) by Bands'!AB264, IF($C$1="Yola",'Collection (Naira) by Bands'!AB291, IF($C$1="All DisCos",'Collection (Naira) by Bands'!AB319,0))))))))))))</f>
        <v>0</v>
      </c>
      <c r="AE21" s="125">
        <f t="shared" si="0"/>
        <v>108254165836.52258</v>
      </c>
    </row>
    <row r="22" spans="1:45" ht="11.45" customHeight="1" x14ac:dyDescent="0.25">
      <c r="A22" s="11" t="s">
        <v>41</v>
      </c>
      <c r="B22" s="10" t="s">
        <v>45</v>
      </c>
      <c r="C22" s="53" t="s">
        <v>47</v>
      </c>
      <c r="D22" s="52"/>
      <c r="E22" s="124">
        <f>IF($C$1="Abuja",'Collection (Naira) by Bands'!C24, IF($C$1="Benin",'Collection (Naira) by Bands'!C51, IF($C$1="Eko",'Collection (Naira) by Bands'!C78, IF($C$1="Enugu",'Collection (Naira) by Bands'!C105, IF($C$1="Ibadan",'Collection (Naira) by Bands'!C132, IF($C$1="Ikeja",'Collection (Naira) by Bands'!C160, IF($C$1="Jos",'Collection (Naira) by Bands'!C187, IF($C$1="Kaduna",'Collection (Naira) by Bands'!C214, IF($C$1="Kano",'Collection (Naira) by Bands'!C241, IF($C$1="Port Harcourt",'Collection (Naira) by Bands'!C268, IF($C$1="Yola",'Collection (Naira) by Bands'!C295, IF($C$1="All DisCos",'Collection (Naira) by Bands'!C323,0))))))))))))</f>
        <v>7692672139.8675928</v>
      </c>
      <c r="F22" s="124">
        <f>IF($C$1="Abuja",'Collection (Naira) by Bands'!D24, IF($C$1="Benin",'Collection (Naira) by Bands'!D51, IF($C$1="Eko",'Collection (Naira) by Bands'!D78, IF($C$1="Enugu",'Collection (Naira) by Bands'!D105, IF($C$1="Ibadan",'Collection (Naira) by Bands'!D132, IF($C$1="Ikeja",'Collection (Naira) by Bands'!D160, IF($C$1="Jos",'Collection (Naira) by Bands'!D187, IF($C$1="Kaduna",'Collection (Naira) by Bands'!D214, IF($C$1="Kano",'Collection (Naira) by Bands'!D241, IF($C$1="Port Harcourt",'Collection (Naira) by Bands'!D268, IF($C$1="Yola",'Collection (Naira) by Bands'!D295, IF($C$1="All DisCos",'Collection (Naira) by Bands'!D323,0))))))))))))</f>
        <v>7749329522.8172035</v>
      </c>
      <c r="G22" s="124">
        <f>IF($C$1="Abuja",'Collection (Naira) by Bands'!E24, IF($C$1="Benin",'Collection (Naira) by Bands'!E51, IF($C$1="Eko",'Collection (Naira) by Bands'!E78, IF($C$1="Enugu",'Collection (Naira) by Bands'!E105, IF($C$1="Ibadan",'Collection (Naira) by Bands'!E132, IF($C$1="Ikeja",'Collection (Naira) by Bands'!E160, IF($C$1="Jos",'Collection (Naira) by Bands'!E187, IF($C$1="Kaduna",'Collection (Naira) by Bands'!E214, IF($C$1="Kano",'Collection (Naira) by Bands'!E241, IF($C$1="Port Harcourt",'Collection (Naira) by Bands'!E268, IF($C$1="Yola",'Collection (Naira) by Bands'!E295, IF($C$1="All DisCos",'Collection (Naira) by Bands'!E323,0))))))))))))</f>
        <v>7535183497.6412764</v>
      </c>
      <c r="H22" s="124">
        <f>IF($C$1="Abuja",'Collection (Naira) by Bands'!F24, IF($C$1="Benin",'Collection (Naira) by Bands'!F51, IF($C$1="Eko",'Collection (Naira) by Bands'!F78, IF($C$1="Enugu",'Collection (Naira) by Bands'!F105, IF($C$1="Ibadan",'Collection (Naira) by Bands'!F132, IF($C$1="Ikeja",'Collection (Naira) by Bands'!F160, IF($C$1="Jos",'Collection (Naira) by Bands'!F187, IF($C$1="Kaduna",'Collection (Naira) by Bands'!F214, IF($C$1="Kano",'Collection (Naira) by Bands'!F241, IF($C$1="Port Harcourt",'Collection (Naira) by Bands'!F268, IF($C$1="Yola",'Collection (Naira) by Bands'!F295, IF($C$1="All DisCos",'Collection (Naira) by Bands'!F323,0))))))))))))</f>
        <v>6705064732.6021547</v>
      </c>
      <c r="I22" s="124">
        <f>IF($C$1="Abuja",'Collection (Naira) by Bands'!G24, IF($C$1="Benin",'Collection (Naira) by Bands'!G51, IF($C$1="Eko",'Collection (Naira) by Bands'!G78, IF($C$1="Enugu",'Collection (Naira) by Bands'!G105, IF($C$1="Ibadan",'Collection (Naira) by Bands'!G132, IF($C$1="Ikeja",'Collection (Naira) by Bands'!G160, IF($C$1="Jos",'Collection (Naira) by Bands'!G187, IF($C$1="Kaduna",'Collection (Naira) by Bands'!G214, IF($C$1="Kano",'Collection (Naira) by Bands'!G241, IF($C$1="Port Harcourt",'Collection (Naira) by Bands'!G268, IF($C$1="Yola",'Collection (Naira) by Bands'!G295, IF($C$1="All DisCos",'Collection (Naira) by Bands'!G323,0))))))))))))</f>
        <v>7711198520.2611456</v>
      </c>
      <c r="J22" s="124">
        <f>IF($C$1="Abuja",'Collection (Naira) by Bands'!H24, IF($C$1="Benin",'Collection (Naira) by Bands'!H51, IF($C$1="Eko",'Collection (Naira) by Bands'!H78, IF($C$1="Enugu",'Collection (Naira) by Bands'!H105, IF($C$1="Ibadan",'Collection (Naira) by Bands'!H132, IF($C$1="Ikeja",'Collection (Naira) by Bands'!H160, IF($C$1="Jos",'Collection (Naira) by Bands'!H187, IF($C$1="Kaduna",'Collection (Naira) by Bands'!H214, IF($C$1="Kano",'Collection (Naira) by Bands'!H241, IF($C$1="Port Harcourt",'Collection (Naira) by Bands'!H268, IF($C$1="Yola",'Collection (Naira) by Bands'!H295, IF($C$1="All DisCos",'Collection (Naira) by Bands'!H323,0))))))))))))</f>
        <v>7280415128.7690544</v>
      </c>
      <c r="K22" s="124">
        <f>IF($C$1="Abuja",'Collection (Naira) by Bands'!I24, IF($C$1="Benin",'Collection (Naira) by Bands'!I51, IF($C$1="Eko",'Collection (Naira) by Bands'!I78, IF($C$1="Enugu",'Collection (Naira) by Bands'!I105, IF($C$1="Ibadan",'Collection (Naira) by Bands'!I132, IF($C$1="Ikeja",'Collection (Naira) by Bands'!I160, IF($C$1="Jos",'Collection (Naira) by Bands'!I187, IF($C$1="Kaduna",'Collection (Naira) by Bands'!I214, IF($C$1="Kano",'Collection (Naira) by Bands'!I241, IF($C$1="Port Harcourt",'Collection (Naira) by Bands'!I268, IF($C$1="Yola",'Collection (Naira) by Bands'!I295, IF($C$1="All DisCos",'Collection (Naira) by Bands'!I323,0))))))))))))</f>
        <v>7546728229.2942343</v>
      </c>
      <c r="L22" s="124">
        <f>IF($C$1="Abuja",'Collection (Naira) by Bands'!J24, IF($C$1="Benin",'Collection (Naira) by Bands'!J51, IF($C$1="Eko",'Collection (Naira) by Bands'!J78, IF($C$1="Enugu",'Collection (Naira) by Bands'!J105, IF($C$1="Ibadan",'Collection (Naira) by Bands'!J132, IF($C$1="Ikeja",'Collection (Naira) by Bands'!J160, IF($C$1="Jos",'Collection (Naira) by Bands'!J187, IF($C$1="Kaduna",'Collection (Naira) by Bands'!J214, IF($C$1="Kano",'Collection (Naira) by Bands'!J241, IF($C$1="Port Harcourt",'Collection (Naira) by Bands'!J268, IF($C$1="Yola",'Collection (Naira) by Bands'!J295, IF($C$1="All DisCos",'Collection (Naira) by Bands'!J323,0))))))))))))</f>
        <v>7807509884.5632296</v>
      </c>
      <c r="M22" s="124">
        <f>IF($C$1="Abuja",'Collection (Naira) by Bands'!K24, IF($C$1="Benin",'Collection (Naira) by Bands'!K51, IF($C$1="Eko",'Collection (Naira) by Bands'!K78, IF($C$1="Enugu",'Collection (Naira) by Bands'!K105, IF($C$1="Ibadan",'Collection (Naira) by Bands'!K132, IF($C$1="Ikeja",'Collection (Naira) by Bands'!K160, IF($C$1="Jos",'Collection (Naira) by Bands'!K187, IF($C$1="Kaduna",'Collection (Naira) by Bands'!K214, IF($C$1="Kano",'Collection (Naira) by Bands'!K241, IF($C$1="Port Harcourt",'Collection (Naira) by Bands'!K268, IF($C$1="Yola",'Collection (Naira) by Bands'!K295, IF($C$1="All DisCos",'Collection (Naira) by Bands'!K323,0))))))))))))</f>
        <v>7614716026.1754522</v>
      </c>
      <c r="N22" s="124">
        <f>IF($C$1="Abuja",'Collection (Naira) by Bands'!L24, IF($C$1="Benin",'Collection (Naira) by Bands'!L51, IF($C$1="Eko",'Collection (Naira) by Bands'!L78, IF($C$1="Enugu",'Collection (Naira) by Bands'!L105, IF($C$1="Ibadan",'Collection (Naira) by Bands'!L132, IF($C$1="Ikeja",'Collection (Naira) by Bands'!L160, IF($C$1="Jos",'Collection (Naira) by Bands'!L187, IF($C$1="Kaduna",'Collection (Naira) by Bands'!L214, IF($C$1="Kano",'Collection (Naira) by Bands'!L241, IF($C$1="Port Harcourt",'Collection (Naira) by Bands'!L268, IF($C$1="Yola",'Collection (Naira) by Bands'!L295, IF($C$1="All DisCos",'Collection (Naira) by Bands'!L323,0))))))))))))</f>
        <v>7434179300.9482622</v>
      </c>
      <c r="O22" s="124">
        <f>IF($C$1="Abuja",'Collection (Naira) by Bands'!M24, IF($C$1="Benin",'Collection (Naira) by Bands'!M51, IF($C$1="Eko",'Collection (Naira) by Bands'!M78, IF($C$1="Enugu",'Collection (Naira) by Bands'!M105, IF($C$1="Ibadan",'Collection (Naira) by Bands'!M132, IF($C$1="Ikeja",'Collection (Naira) by Bands'!M160, IF($C$1="Jos",'Collection (Naira) by Bands'!M187, IF($C$1="Kaduna",'Collection (Naira) by Bands'!M214, IF($C$1="Kano",'Collection (Naira) by Bands'!M241, IF($C$1="Port Harcourt",'Collection (Naira) by Bands'!M268, IF($C$1="Yola",'Collection (Naira) by Bands'!M295, IF($C$1="All DisCos",'Collection (Naira) by Bands'!M323,0))))))))))))</f>
        <v>7552005480.1253872</v>
      </c>
      <c r="P22" s="124">
        <f>IF($C$1="Abuja",'Collection (Naira) by Bands'!N24, IF($C$1="Benin",'Collection (Naira) by Bands'!N51, IF($C$1="Eko",'Collection (Naira) by Bands'!N78, IF($C$1="Enugu",'Collection (Naira) by Bands'!N105, IF($C$1="Ibadan",'Collection (Naira) by Bands'!N132, IF($C$1="Ikeja",'Collection (Naira) by Bands'!N160, IF($C$1="Jos",'Collection (Naira) by Bands'!N187, IF($C$1="Kaduna",'Collection (Naira) by Bands'!N214, IF($C$1="Kano",'Collection (Naira) by Bands'!N241, IF($C$1="Port Harcourt",'Collection (Naira) by Bands'!N268, IF($C$1="Yola",'Collection (Naira) by Bands'!N295, IF($C$1="All DisCos",'Collection (Naira) by Bands'!N323,0))))))))))))</f>
        <v>7966637932.0179548</v>
      </c>
      <c r="Q22" s="124">
        <f>IF($C$1="Abuja",'Collection (Naira) by Bands'!O24, IF($C$1="Benin",'Collection (Naira) by Bands'!O51, IF($C$1="Eko",'Collection (Naira) by Bands'!O78, IF($C$1="Enugu",'Collection (Naira) by Bands'!O105, IF($C$1="Ibadan",'Collection (Naira) by Bands'!O132, IF($C$1="Ikeja",'Collection (Naira) by Bands'!O160, IF($C$1="Jos",'Collection (Naira) by Bands'!O187, IF($C$1="Kaduna",'Collection (Naira) by Bands'!O214, IF($C$1="Kano",'Collection (Naira) by Bands'!O241, IF($C$1="Port Harcourt",'Collection (Naira) by Bands'!O268, IF($C$1="Yola",'Collection (Naira) by Bands'!O295, IF($C$1="All DisCos",'Collection (Naira) by Bands'!O323,0))))))))))))</f>
        <v>8561102937.7302723</v>
      </c>
      <c r="R22" s="124">
        <f>IF($C$1="Abuja",'Collection (Naira) by Bands'!P24, IF($C$1="Benin",'Collection (Naira) by Bands'!P51, IF($C$1="Eko",'Collection (Naira) by Bands'!P78, IF($C$1="Enugu",'Collection (Naira) by Bands'!P105, IF($C$1="Ibadan",'Collection (Naira) by Bands'!P132, IF($C$1="Ikeja",'Collection (Naira) by Bands'!P160, IF($C$1="Jos",'Collection (Naira) by Bands'!P187, IF($C$1="Kaduna",'Collection (Naira) by Bands'!P214, IF($C$1="Kano",'Collection (Naira) by Bands'!P241, IF($C$1="Port Harcourt",'Collection (Naira) by Bands'!P268, IF($C$1="Yola",'Collection (Naira) by Bands'!P295, IF($C$1="All DisCos",'Collection (Naira) by Bands'!P323,0))))))))))))</f>
        <v>7425281715.7808867</v>
      </c>
      <c r="S22" s="124">
        <f>IF($C$1="Abuja",'Collection (Naira) by Bands'!Q24, IF($C$1="Benin",'Collection (Naira) by Bands'!Q51, IF($C$1="Eko",'Collection (Naira) by Bands'!Q78, IF($C$1="Enugu",'Collection (Naira) by Bands'!Q105, IF($C$1="Ibadan",'Collection (Naira) by Bands'!Q132, IF($C$1="Ikeja",'Collection (Naira) by Bands'!Q160, IF($C$1="Jos",'Collection (Naira) by Bands'!Q187, IF($C$1="Kaduna",'Collection (Naira) by Bands'!Q214, IF($C$1="Kano",'Collection (Naira) by Bands'!Q241, IF($C$1="Port Harcourt",'Collection (Naira) by Bands'!Q268, IF($C$1="Yola",'Collection (Naira) by Bands'!Q295, IF($C$1="All DisCos",'Collection (Naira) by Bands'!Q323,0))))))))))))</f>
        <v>8166784854.2469368</v>
      </c>
      <c r="T22" s="124">
        <f>IF($C$1="Abuja",'Collection (Naira) by Bands'!R24, IF($C$1="Benin",'Collection (Naira) by Bands'!R51, IF($C$1="Eko",'Collection (Naira) by Bands'!R78, IF($C$1="Enugu",'Collection (Naira) by Bands'!R105, IF($C$1="Ibadan",'Collection (Naira) by Bands'!R132, IF($C$1="Ikeja",'Collection (Naira) by Bands'!R160, IF($C$1="Jos",'Collection (Naira) by Bands'!R187, IF($C$1="Kaduna",'Collection (Naira) by Bands'!R214, IF($C$1="Kano",'Collection (Naira) by Bands'!R241, IF($C$1="Port Harcourt",'Collection (Naira) by Bands'!R268, IF($C$1="Yola",'Collection (Naira) by Bands'!R295, IF($C$1="All DisCos",'Collection (Naira) by Bands'!R323,0))))))))))))</f>
        <v>7494053659.3149529</v>
      </c>
      <c r="U22" s="124">
        <f>IF($C$1="Abuja",'Collection (Naira) by Bands'!S24, IF($C$1="Benin",'Collection (Naira) by Bands'!S51, IF($C$1="Eko",'Collection (Naira) by Bands'!S78, IF($C$1="Enugu",'Collection (Naira) by Bands'!S105, IF($C$1="Ibadan",'Collection (Naira) by Bands'!S132, IF($C$1="Ikeja",'Collection (Naira) by Bands'!S160, IF($C$1="Jos",'Collection (Naira) by Bands'!S187, IF($C$1="Kaduna",'Collection (Naira) by Bands'!S214, IF($C$1="Kano",'Collection (Naira) by Bands'!S241, IF($C$1="Port Harcourt",'Collection (Naira) by Bands'!S268, IF($C$1="Yola",'Collection (Naira) by Bands'!S295, IF($C$1="All DisCos",'Collection (Naira) by Bands'!S323,0))))))))))))</f>
        <v>6975652224.7105703</v>
      </c>
      <c r="V22" s="124">
        <f>IF($C$1="Abuja",'Collection (Naira) by Bands'!T24, IF($C$1="Benin",'Collection (Naira) by Bands'!T51, IF($C$1="Eko",'Collection (Naira) by Bands'!T78, IF($C$1="Enugu",'Collection (Naira) by Bands'!T105, IF($C$1="Ibadan",'Collection (Naira) by Bands'!T132, IF($C$1="Ikeja",'Collection (Naira) by Bands'!T160, IF($C$1="Jos",'Collection (Naira) by Bands'!T187, IF($C$1="Kaduna",'Collection (Naira) by Bands'!T214, IF($C$1="Kano",'Collection (Naira) by Bands'!T241, IF($C$1="Port Harcourt",'Collection (Naira) by Bands'!T268, IF($C$1="Yola",'Collection (Naira) by Bands'!T295, IF($C$1="All DisCos",'Collection (Naira) by Bands'!T323,0))))))))))))</f>
        <v>7108215974.7263079</v>
      </c>
      <c r="W22" s="124">
        <f>IF($C$1="Abuja",'Collection (Naira) by Bands'!U24, IF($C$1="Benin",'Collection (Naira) by Bands'!U51, IF($C$1="Eko",'Collection (Naira) by Bands'!U78, IF($C$1="Enugu",'Collection (Naira) by Bands'!U105, IF($C$1="Ibadan",'Collection (Naira) by Bands'!U132, IF($C$1="Ikeja",'Collection (Naira) by Bands'!U160, IF($C$1="Jos",'Collection (Naira) by Bands'!U187, IF($C$1="Kaduna",'Collection (Naira) by Bands'!U214, IF($C$1="Kano",'Collection (Naira) by Bands'!U241, IF($C$1="Port Harcourt",'Collection (Naira) by Bands'!U268, IF($C$1="Yola",'Collection (Naira) by Bands'!U295, IF($C$1="All DisCos",'Collection (Naira) by Bands'!U323,0))))))))))))</f>
        <v>6887098224.9569044</v>
      </c>
      <c r="X22" s="124">
        <f>IF($C$1="Abuja",'Collection (Naira) by Bands'!V24, IF($C$1="Benin",'Collection (Naira) by Bands'!V51, IF($C$1="Eko",'Collection (Naira) by Bands'!V78, IF($C$1="Enugu",'Collection (Naira) by Bands'!V105, IF($C$1="Ibadan",'Collection (Naira) by Bands'!V132, IF($C$1="Ikeja",'Collection (Naira) by Bands'!V160, IF($C$1="Jos",'Collection (Naira) by Bands'!V187, IF($C$1="Kaduna",'Collection (Naira) by Bands'!V214, IF($C$1="Kano",'Collection (Naira) by Bands'!V241, IF($C$1="Port Harcourt",'Collection (Naira) by Bands'!V268, IF($C$1="Yola",'Collection (Naira) by Bands'!V295, IF($C$1="All DisCos",'Collection (Naira) by Bands'!V323,0))))))))))))</f>
        <v>7111381052.8794832</v>
      </c>
      <c r="Y22" s="124">
        <f>IF($C$1="Abuja",'Collection (Naira) by Bands'!W24, IF($C$1="Benin",'Collection (Naira) by Bands'!W51, IF($C$1="Eko",'Collection (Naira) by Bands'!W78, IF($C$1="Enugu",'Collection (Naira) by Bands'!W105, IF($C$1="Ibadan",'Collection (Naira) by Bands'!W132, IF($C$1="Ikeja",'Collection (Naira) by Bands'!W160, IF($C$1="Jos",'Collection (Naira) by Bands'!W187, IF($C$1="Kaduna",'Collection (Naira) by Bands'!W214, IF($C$1="Kano",'Collection (Naira) by Bands'!W241, IF($C$1="Port Harcourt",'Collection (Naira) by Bands'!W268, IF($C$1="Yola",'Collection (Naira) by Bands'!W295, IF($C$1="All DisCos",'Collection (Naira) by Bands'!W323,0))))))))))))</f>
        <v>8241100051.4615917</v>
      </c>
      <c r="Z22" s="124">
        <f>IF($C$1="Abuja",'Collection (Naira) by Bands'!X24, IF($C$1="Benin",'Collection (Naira) by Bands'!X51, IF($C$1="Eko",'Collection (Naira) by Bands'!X78, IF($C$1="Enugu",'Collection (Naira) by Bands'!X105, IF($C$1="Ibadan",'Collection (Naira) by Bands'!X132, IF($C$1="Ikeja",'Collection (Naira) by Bands'!X160, IF($C$1="Jos",'Collection (Naira) by Bands'!X187, IF($C$1="Kaduna",'Collection (Naira) by Bands'!X214, IF($C$1="Kano",'Collection (Naira) by Bands'!X241, IF($C$1="Port Harcourt",'Collection (Naira) by Bands'!X268, IF($C$1="Yola",'Collection (Naira) by Bands'!X295, IF($C$1="All DisCos",'Collection (Naira) by Bands'!X323,0))))))))))))</f>
        <v>8119948713.7998772</v>
      </c>
      <c r="AA22" s="124">
        <f>IF($C$1="Abuja",'Collection (Naira) by Bands'!Y24, IF($C$1="Benin",'Collection (Naira) by Bands'!Y51, IF($C$1="Eko",'Collection (Naira) by Bands'!Y78, IF($C$1="Enugu",'Collection (Naira) by Bands'!Y105, IF($C$1="Ibadan",'Collection (Naira) by Bands'!Y132, IF($C$1="Ikeja",'Collection (Naira) by Bands'!Y160, IF($C$1="Jos",'Collection (Naira) by Bands'!Y187, IF($C$1="Kaduna",'Collection (Naira) by Bands'!Y214, IF($C$1="Kano",'Collection (Naira) by Bands'!Y241, IF($C$1="Port Harcourt",'Collection (Naira) by Bands'!Y268, IF($C$1="Yola",'Collection (Naira) by Bands'!Y295, IF($C$1="All DisCos",'Collection (Naira) by Bands'!Y323,0))))))))))))</f>
        <v>7438458244.7688437</v>
      </c>
      <c r="AB22" s="150">
        <f>IF($C$1="Abuja",'Collection (Naira) by Bands'!Z24, IF($C$1="Benin",'Collection (Naira) by Bands'!Z51, IF($C$1="Eko",'Collection (Naira) by Bands'!Z78, IF($C$1="Enugu",'Collection (Naira) by Bands'!Z105, IF($C$1="Ibadan",'Collection (Naira) by Bands'!Z132, IF($C$1="Ikeja",'Collection (Naira) by Bands'!Z160, IF($C$1="Jos",'Collection (Naira) by Bands'!Z187, IF($C$1="Kaduna",'Collection (Naira) by Bands'!Z214, IF($C$1="Kano",'Collection (Naira) by Bands'!Z241, IF($C$1="Port Harcourt",'Collection (Naira) by Bands'!Z268, IF($C$1="Yola",'Collection (Naira) by Bands'!Z295, IF($C$1="All DisCos",'Collection (Naira) by Bands'!Z323,0))))))))))))</f>
        <v>0</v>
      </c>
      <c r="AC22" s="150">
        <f>IF($C$1="Abuja",'Collection (Naira) by Bands'!AA24, IF($C$1="Benin",'Collection (Naira) by Bands'!AA51, IF($C$1="Eko",'Collection (Naira) by Bands'!AA78, IF($C$1="Enugu",'Collection (Naira) by Bands'!AA105, IF($C$1="Ibadan",'Collection (Naira) by Bands'!AA132, IF($C$1="Ikeja",'Collection (Naira) by Bands'!AA160, IF($C$1="Jos",'Collection (Naira) by Bands'!AA187, IF($C$1="Kaduna",'Collection (Naira) by Bands'!AA214, IF($C$1="Kano",'Collection (Naira) by Bands'!AA241, IF($C$1="Port Harcourt",'Collection (Naira) by Bands'!AA268, IF($C$1="Yola",'Collection (Naira) by Bands'!AA295, IF($C$1="All DisCos",'Collection (Naira) by Bands'!AA323,0))))))))))))</f>
        <v>0</v>
      </c>
      <c r="AD22" s="150">
        <f>IF($C$1="Abuja",'Collection (Naira) by Bands'!AB24, IF($C$1="Benin",'Collection (Naira) by Bands'!AB51, IF($C$1="Eko",'Collection (Naira) by Bands'!AB78, IF($C$1="Enugu",'Collection (Naira) by Bands'!AB105, IF($C$1="Ibadan",'Collection (Naira) by Bands'!AB132, IF($C$1="Ikeja",'Collection (Naira) by Bands'!AB160, IF($C$1="Jos",'Collection (Naira) by Bands'!AB187, IF($C$1="Kaduna",'Collection (Naira) by Bands'!AB214, IF($C$1="Kano",'Collection (Naira) by Bands'!AB241, IF($C$1="Port Harcourt",'Collection (Naira) by Bands'!AB268, IF($C$1="Yola",'Collection (Naira) by Bands'!AB295, IF($C$1="All DisCos",'Collection (Naira) by Bands'!AB323,0))))))))))))</f>
        <v>0</v>
      </c>
      <c r="AE22" s="125">
        <f t="shared" si="0"/>
        <v>67542693000.865479</v>
      </c>
    </row>
    <row r="23" spans="1:45" ht="11.45" customHeight="1" x14ac:dyDescent="0.25">
      <c r="A23" s="11" t="s">
        <v>42</v>
      </c>
      <c r="B23" s="10" t="s">
        <v>45</v>
      </c>
      <c r="C23" s="53" t="s">
        <v>47</v>
      </c>
      <c r="D23" s="52"/>
      <c r="E23" s="124">
        <f>IF($C$1="Abuja",'Collection (Naira) by Bands'!C28, IF($C$1="Benin",'Collection (Naira) by Bands'!C55, IF($C$1="Eko",'Collection (Naira) by Bands'!C83, IF($C$1="Enugu",'Collection (Naira) by Bands'!C109, IF($C$1="Ibadan",'Collection (Naira) by Bands'!C136, IF($C$1="Ikeja",'Collection (Naira) by Bands'!C164, IF($C$1="Jos",'Collection (Naira) by Bands'!C191, IF($C$1="Kaduna",'Collection (Naira) by Bands'!C218, IF($C$1="Kano",'Collection (Naira) by Bands'!C245, IF($C$1="Port Harcourt",'Collection (Naira) by Bands'!C272, IF($C$1="Yola",'Collection (Naira) by Bands'!C299, IF($C$1="All DisCos",'Collection (Naira) by Bands'!C327,0))))))))))))</f>
        <v>2804065441.7624388</v>
      </c>
      <c r="F23" s="124">
        <f>IF($C$1="Abuja",'Collection (Naira) by Bands'!D28, IF($C$1="Benin",'Collection (Naira) by Bands'!D55, IF($C$1="Eko",'Collection (Naira) by Bands'!D83, IF($C$1="Enugu",'Collection (Naira) by Bands'!D109, IF($C$1="Ibadan",'Collection (Naira) by Bands'!D136, IF($C$1="Ikeja",'Collection (Naira) by Bands'!D164, IF($C$1="Jos",'Collection (Naira) by Bands'!D191, IF($C$1="Kaduna",'Collection (Naira) by Bands'!D218, IF($C$1="Kano",'Collection (Naira) by Bands'!D245, IF($C$1="Port Harcourt",'Collection (Naira) by Bands'!D272, IF($C$1="Yola",'Collection (Naira) by Bands'!D299, IF($C$1="All DisCos",'Collection (Naira) by Bands'!D327,0))))))))))))</f>
        <v>2695208687.4248891</v>
      </c>
      <c r="G23" s="124">
        <f>IF($C$1="Abuja",'Collection (Naira) by Bands'!E28, IF($C$1="Benin",'Collection (Naira) by Bands'!E55, IF($C$1="Eko",'Collection (Naira) by Bands'!E83, IF($C$1="Enugu",'Collection (Naira) by Bands'!E109, IF($C$1="Ibadan",'Collection (Naira) by Bands'!E136, IF($C$1="Ikeja",'Collection (Naira) by Bands'!E164, IF($C$1="Jos",'Collection (Naira) by Bands'!E191, IF($C$1="Kaduna",'Collection (Naira) by Bands'!E218, IF($C$1="Kano",'Collection (Naira) by Bands'!E245, IF($C$1="Port Harcourt",'Collection (Naira) by Bands'!E272, IF($C$1="Yola",'Collection (Naira) by Bands'!E299, IF($C$1="All DisCos",'Collection (Naira) by Bands'!E327,0))))))))))))</f>
        <v>2613226609.0982428</v>
      </c>
      <c r="H23" s="124">
        <f>IF($C$1="Abuja",'Collection (Naira) by Bands'!F28, IF($C$1="Benin",'Collection (Naira) by Bands'!F55, IF($C$1="Eko",'Collection (Naira) by Bands'!F83, IF($C$1="Enugu",'Collection (Naira) by Bands'!F109, IF($C$1="Ibadan",'Collection (Naira) by Bands'!F136, IF($C$1="Ikeja",'Collection (Naira) by Bands'!F164, IF($C$1="Jos",'Collection (Naira) by Bands'!F191, IF($C$1="Kaduna",'Collection (Naira) by Bands'!F218, IF($C$1="Kano",'Collection (Naira) by Bands'!F245, IF($C$1="Port Harcourt",'Collection (Naira) by Bands'!F272, IF($C$1="Yola",'Collection (Naira) by Bands'!F299, IF($C$1="All DisCos",'Collection (Naira) by Bands'!F327,0))))))))))))</f>
        <v>2983414676.5391512</v>
      </c>
      <c r="I23" s="124">
        <f>IF($C$1="Abuja",'Collection (Naira) by Bands'!G28, IF($C$1="Benin",'Collection (Naira) by Bands'!G55, IF($C$1="Eko",'Collection (Naira) by Bands'!G83, IF($C$1="Enugu",'Collection (Naira) by Bands'!G109, IF($C$1="Ibadan",'Collection (Naira) by Bands'!G136, IF($C$1="Ikeja",'Collection (Naira) by Bands'!G164, IF($C$1="Jos",'Collection (Naira) by Bands'!G191, IF($C$1="Kaduna",'Collection (Naira) by Bands'!G218, IF($C$1="Kano",'Collection (Naira) by Bands'!G245, IF($C$1="Port Harcourt",'Collection (Naira) by Bands'!G272, IF($C$1="Yola",'Collection (Naira) by Bands'!G299, IF($C$1="All DisCos",'Collection (Naira) by Bands'!G327,0))))))))))))</f>
        <v>2818383101.8327751</v>
      </c>
      <c r="J23" s="124">
        <f>IF($C$1="Abuja",'Collection (Naira) by Bands'!H28, IF($C$1="Benin",'Collection (Naira) by Bands'!H55, IF($C$1="Eko",'Collection (Naira) by Bands'!H83, IF($C$1="Enugu",'Collection (Naira) by Bands'!H109, IF($C$1="Ibadan",'Collection (Naira) by Bands'!H136, IF($C$1="Ikeja",'Collection (Naira) by Bands'!H164, IF($C$1="Jos",'Collection (Naira) by Bands'!H191, IF($C$1="Kaduna",'Collection (Naira) by Bands'!H218, IF($C$1="Kano",'Collection (Naira) by Bands'!H245, IF($C$1="Port Harcourt",'Collection (Naira) by Bands'!H272, IF($C$1="Yola",'Collection (Naira) by Bands'!H299, IF($C$1="All DisCos",'Collection (Naira) by Bands'!H327,0))))))))))))</f>
        <v>2832884961.8116703</v>
      </c>
      <c r="K23" s="124">
        <f>IF($C$1="Abuja",'Collection (Naira) by Bands'!I28, IF($C$1="Benin",'Collection (Naira) by Bands'!I55, IF($C$1="Eko",'Collection (Naira) by Bands'!I83, IF($C$1="Enugu",'Collection (Naira) by Bands'!I109, IF($C$1="Ibadan",'Collection (Naira) by Bands'!I136, IF($C$1="Ikeja",'Collection (Naira) by Bands'!I164, IF($C$1="Jos",'Collection (Naira) by Bands'!I191, IF($C$1="Kaduna",'Collection (Naira) by Bands'!I218, IF($C$1="Kano",'Collection (Naira) by Bands'!I245, IF($C$1="Port Harcourt",'Collection (Naira) by Bands'!I272, IF($C$1="Yola",'Collection (Naira) by Bands'!I299, IF($C$1="All DisCos",'Collection (Naira) by Bands'!I327,0))))))))))))</f>
        <v>2737788827.8512921</v>
      </c>
      <c r="L23" s="124">
        <f>IF($C$1="Abuja",'Collection (Naira) by Bands'!J28, IF($C$1="Benin",'Collection (Naira) by Bands'!J55, IF($C$1="Eko",'Collection (Naira) by Bands'!J83, IF($C$1="Enugu",'Collection (Naira) by Bands'!J109, IF($C$1="Ibadan",'Collection (Naira) by Bands'!J136, IF($C$1="Ikeja",'Collection (Naira) by Bands'!J164, IF($C$1="Jos",'Collection (Naira) by Bands'!J191, IF($C$1="Kaduna",'Collection (Naira) by Bands'!J218, IF($C$1="Kano",'Collection (Naira) by Bands'!J245, IF($C$1="Port Harcourt",'Collection (Naira) by Bands'!J272, IF($C$1="Yola",'Collection (Naira) by Bands'!J299, IF($C$1="All DisCos",'Collection (Naira) by Bands'!J327,0))))))))))))</f>
        <v>3080715665.8903618</v>
      </c>
      <c r="M23" s="124">
        <f>IF($C$1="Abuja",'Collection (Naira) by Bands'!K28, IF($C$1="Benin",'Collection (Naira) by Bands'!K55, IF($C$1="Eko",'Collection (Naira) by Bands'!K83, IF($C$1="Enugu",'Collection (Naira) by Bands'!K109, IF($C$1="Ibadan",'Collection (Naira) by Bands'!K136, IF($C$1="Ikeja",'Collection (Naira) by Bands'!K164, IF($C$1="Jos",'Collection (Naira) by Bands'!K191, IF($C$1="Kaduna",'Collection (Naira) by Bands'!K218, IF($C$1="Kano",'Collection (Naira) by Bands'!K245, IF($C$1="Port Harcourt",'Collection (Naira) by Bands'!K272, IF($C$1="Yola",'Collection (Naira) by Bands'!K299, IF($C$1="All DisCos",'Collection (Naira) by Bands'!K327,0))))))))))))</f>
        <v>3273963911.1838078</v>
      </c>
      <c r="N23" s="124">
        <f>IF($C$1="Abuja",'Collection (Naira) by Bands'!L28, IF($C$1="Benin",'Collection (Naira) by Bands'!L55, IF($C$1="Eko",'Collection (Naira) by Bands'!L83, IF($C$1="Enugu",'Collection (Naira) by Bands'!L109, IF($C$1="Ibadan",'Collection (Naira) by Bands'!L136, IF($C$1="Ikeja",'Collection (Naira) by Bands'!L164, IF($C$1="Jos",'Collection (Naira) by Bands'!L191, IF($C$1="Kaduna",'Collection (Naira) by Bands'!L218, IF($C$1="Kano",'Collection (Naira) by Bands'!L245, IF($C$1="Port Harcourt",'Collection (Naira) by Bands'!L272, IF($C$1="Yola",'Collection (Naira) by Bands'!L299, IF($C$1="All DisCos",'Collection (Naira) by Bands'!L327,0))))))))))))</f>
        <v>3240900478.0126791</v>
      </c>
      <c r="O23" s="124">
        <f>IF($C$1="Abuja",'Collection (Naira) by Bands'!M28, IF($C$1="Benin",'Collection (Naira) by Bands'!M55, IF($C$1="Eko",'Collection (Naira) by Bands'!M83, IF($C$1="Enugu",'Collection (Naira) by Bands'!M109, IF($C$1="Ibadan",'Collection (Naira) by Bands'!M136, IF($C$1="Ikeja",'Collection (Naira) by Bands'!M164, IF($C$1="Jos",'Collection (Naira) by Bands'!M191, IF($C$1="Kaduna",'Collection (Naira) by Bands'!M218, IF($C$1="Kano",'Collection (Naira) by Bands'!M245, IF($C$1="Port Harcourt",'Collection (Naira) by Bands'!M272, IF($C$1="Yola",'Collection (Naira) by Bands'!M299, IF($C$1="All DisCos",'Collection (Naira) by Bands'!M327,0))))))))))))</f>
        <v>2759213543.5903373</v>
      </c>
      <c r="P23" s="124">
        <f>IF($C$1="Abuja",'Collection (Naira) by Bands'!N28, IF($C$1="Benin",'Collection (Naira) by Bands'!N55, IF($C$1="Eko",'Collection (Naira) by Bands'!N83, IF($C$1="Enugu",'Collection (Naira) by Bands'!N109, IF($C$1="Ibadan",'Collection (Naira) by Bands'!N136, IF($C$1="Ikeja",'Collection (Naira) by Bands'!N164, IF($C$1="Jos",'Collection (Naira) by Bands'!N191, IF($C$1="Kaduna",'Collection (Naira) by Bands'!N218, IF($C$1="Kano",'Collection (Naira) by Bands'!N245, IF($C$1="Port Harcourt",'Collection (Naira) by Bands'!N272, IF($C$1="Yola",'Collection (Naira) by Bands'!N299, IF($C$1="All DisCos",'Collection (Naira) by Bands'!N327,0))))))))))))</f>
        <v>2945453663.7881002</v>
      </c>
      <c r="Q23" s="124">
        <f>IF($C$1="Abuja",'Collection (Naira) by Bands'!O28, IF($C$1="Benin",'Collection (Naira) by Bands'!O55, IF($C$1="Eko",'Collection (Naira) by Bands'!O83, IF($C$1="Enugu",'Collection (Naira) by Bands'!O109, IF($C$1="Ibadan",'Collection (Naira) by Bands'!O136, IF($C$1="Ikeja",'Collection (Naira) by Bands'!O164, IF($C$1="Jos",'Collection (Naira) by Bands'!O191, IF($C$1="Kaduna",'Collection (Naira) by Bands'!O218, IF($C$1="Kano",'Collection (Naira) by Bands'!O245, IF($C$1="Port Harcourt",'Collection (Naira) by Bands'!O272, IF($C$1="Yola",'Collection (Naira) by Bands'!O299, IF($C$1="All DisCos",'Collection (Naira) by Bands'!O327,0))))))))))))</f>
        <v>3192155476.7386742</v>
      </c>
      <c r="R23" s="124">
        <f>IF($C$1="Abuja",'Collection (Naira) by Bands'!P28, IF($C$1="Benin",'Collection (Naira) by Bands'!P55, IF($C$1="Eko",'Collection (Naira) by Bands'!P83, IF($C$1="Enugu",'Collection (Naira) by Bands'!P109, IF($C$1="Ibadan",'Collection (Naira) by Bands'!P136, IF($C$1="Ikeja",'Collection (Naira) by Bands'!P164, IF($C$1="Jos",'Collection (Naira) by Bands'!P191, IF($C$1="Kaduna",'Collection (Naira) by Bands'!P218, IF($C$1="Kano",'Collection (Naira) by Bands'!P245, IF($C$1="Port Harcourt",'Collection (Naira) by Bands'!P272, IF($C$1="Yola",'Collection (Naira) by Bands'!P299, IF($C$1="All DisCos",'Collection (Naira) by Bands'!P327,0))))))))))))</f>
        <v>2887456966.3021302</v>
      </c>
      <c r="S23" s="124">
        <f>IF($C$1="Abuja",'Collection (Naira) by Bands'!Q28, IF($C$1="Benin",'Collection (Naira) by Bands'!Q55, IF($C$1="Eko",'Collection (Naira) by Bands'!Q83, IF($C$1="Enugu",'Collection (Naira) by Bands'!Q109, IF($C$1="Ibadan",'Collection (Naira) by Bands'!Q136, IF($C$1="Ikeja",'Collection (Naira) by Bands'!Q164, IF($C$1="Jos",'Collection (Naira) by Bands'!Q191, IF($C$1="Kaduna",'Collection (Naira) by Bands'!Q218, IF($C$1="Kano",'Collection (Naira) by Bands'!Q245, IF($C$1="Port Harcourt",'Collection (Naira) by Bands'!Q272, IF($C$1="Yola",'Collection (Naira) by Bands'!Q299, IF($C$1="All DisCos",'Collection (Naira) by Bands'!Q327,0))))))))))))</f>
        <v>2849141006.5007529</v>
      </c>
      <c r="T23" s="124">
        <f>IF($C$1="Abuja",'Collection (Naira) by Bands'!R28, IF($C$1="Benin",'Collection (Naira) by Bands'!R55, IF($C$1="Eko",'Collection (Naira) by Bands'!R83, IF($C$1="Enugu",'Collection (Naira) by Bands'!R109, IF($C$1="Ibadan",'Collection (Naira) by Bands'!R136, IF($C$1="Ikeja",'Collection (Naira) by Bands'!R164, IF($C$1="Jos",'Collection (Naira) by Bands'!R191, IF($C$1="Kaduna",'Collection (Naira) by Bands'!R218, IF($C$1="Kano",'Collection (Naira) by Bands'!R245, IF($C$1="Port Harcourt",'Collection (Naira) by Bands'!R272, IF($C$1="Yola",'Collection (Naira) by Bands'!R299, IF($C$1="All DisCos",'Collection (Naira) by Bands'!R327,0))))))))))))</f>
        <v>2760315812.08781</v>
      </c>
      <c r="U23" s="124">
        <f>IF($C$1="Abuja",'Collection (Naira) by Bands'!S28, IF($C$1="Benin",'Collection (Naira) by Bands'!S55, IF($C$1="Eko",'Collection (Naira) by Bands'!S83, IF($C$1="Enugu",'Collection (Naira) by Bands'!S109, IF($C$1="Ibadan",'Collection (Naira) by Bands'!S136, IF($C$1="Ikeja",'Collection (Naira) by Bands'!S164, IF($C$1="Jos",'Collection (Naira) by Bands'!S191, IF($C$1="Kaduna",'Collection (Naira) by Bands'!S218, IF($C$1="Kano",'Collection (Naira) by Bands'!S245, IF($C$1="Port Harcourt",'Collection (Naira) by Bands'!S272, IF($C$1="Yola",'Collection (Naira) by Bands'!S299, IF($C$1="All DisCos",'Collection (Naira) by Bands'!S327,0))))))))))))</f>
        <v>2691786204.2055173</v>
      </c>
      <c r="V23" s="124">
        <f>IF($C$1="Abuja",'Collection (Naira) by Bands'!T28, IF($C$1="Benin",'Collection (Naira) by Bands'!T55, IF($C$1="Eko",'Collection (Naira) by Bands'!T83, IF($C$1="Enugu",'Collection (Naira) by Bands'!T109, IF($C$1="Ibadan",'Collection (Naira) by Bands'!T136, IF($C$1="Ikeja",'Collection (Naira) by Bands'!T164, IF($C$1="Jos",'Collection (Naira) by Bands'!T191, IF($C$1="Kaduna",'Collection (Naira) by Bands'!T218, IF($C$1="Kano",'Collection (Naira) by Bands'!T245, IF($C$1="Port Harcourt",'Collection (Naira) by Bands'!T272, IF($C$1="Yola",'Collection (Naira) by Bands'!T299, IF($C$1="All DisCos",'Collection (Naira) by Bands'!T327,0))))))))))))</f>
        <v>2914205439.7504253</v>
      </c>
      <c r="W23" s="124">
        <f>IF($C$1="Abuja",'Collection (Naira) by Bands'!U28, IF($C$1="Benin",'Collection (Naira) by Bands'!U55, IF($C$1="Eko",'Collection (Naira) by Bands'!U83, IF($C$1="Enugu",'Collection (Naira) by Bands'!U109, IF($C$1="Ibadan",'Collection (Naira) by Bands'!U136, IF($C$1="Ikeja",'Collection (Naira) by Bands'!U164, IF($C$1="Jos",'Collection (Naira) by Bands'!U191, IF($C$1="Kaduna",'Collection (Naira) by Bands'!U218, IF($C$1="Kano",'Collection (Naira) by Bands'!U245, IF($C$1="Port Harcourt",'Collection (Naira) by Bands'!U272, IF($C$1="Yola",'Collection (Naira) by Bands'!U299, IF($C$1="All DisCos",'Collection (Naira) by Bands'!U327,0))))))))))))</f>
        <v>2927413173.2539716</v>
      </c>
      <c r="X23" s="124">
        <f>IF($C$1="Abuja",'Collection (Naira) by Bands'!V28, IF($C$1="Benin",'Collection (Naira) by Bands'!V55, IF($C$1="Eko",'Collection (Naira) by Bands'!V83, IF($C$1="Enugu",'Collection (Naira) by Bands'!V109, IF($C$1="Ibadan",'Collection (Naira) by Bands'!V136, IF($C$1="Ikeja",'Collection (Naira) by Bands'!V164, IF($C$1="Jos",'Collection (Naira) by Bands'!V191, IF($C$1="Kaduna",'Collection (Naira) by Bands'!V218, IF($C$1="Kano",'Collection (Naira) by Bands'!V245, IF($C$1="Port Harcourt",'Collection (Naira) by Bands'!V272, IF($C$1="Yola",'Collection (Naira) by Bands'!V299, IF($C$1="All DisCos",'Collection (Naira) by Bands'!V327,0))))))))))))</f>
        <v>2481361441.0752726</v>
      </c>
      <c r="Y23" s="124">
        <f>IF($C$1="Abuja",'Collection (Naira) by Bands'!W28, IF($C$1="Benin",'Collection (Naira) by Bands'!W55, IF($C$1="Eko",'Collection (Naira) by Bands'!W83, IF($C$1="Enugu",'Collection (Naira) by Bands'!W109, IF($C$1="Ibadan",'Collection (Naira) by Bands'!W136, IF($C$1="Ikeja",'Collection (Naira) by Bands'!W164, IF($C$1="Jos",'Collection (Naira) by Bands'!W191, IF($C$1="Kaduna",'Collection (Naira) by Bands'!W218, IF($C$1="Kano",'Collection (Naira) by Bands'!W245, IF($C$1="Port Harcourt",'Collection (Naira) by Bands'!W272, IF($C$1="Yola",'Collection (Naira) by Bands'!W299, IF($C$1="All DisCos",'Collection (Naira) by Bands'!W327,0))))))))))))</f>
        <v>3526469312.7362247</v>
      </c>
      <c r="Z23" s="124">
        <f>IF($C$1="Abuja",'Collection (Naira) by Bands'!X28, IF($C$1="Benin",'Collection (Naira) by Bands'!X55, IF($C$1="Eko",'Collection (Naira) by Bands'!X83, IF($C$1="Enugu",'Collection (Naira) by Bands'!X109, IF($C$1="Ibadan",'Collection (Naira) by Bands'!X136, IF($C$1="Ikeja",'Collection (Naira) by Bands'!X164, IF($C$1="Jos",'Collection (Naira) by Bands'!X191, IF($C$1="Kaduna",'Collection (Naira) by Bands'!X218, IF($C$1="Kano",'Collection (Naira) by Bands'!X245, IF($C$1="Port Harcourt",'Collection (Naira) by Bands'!X272, IF($C$1="Yola",'Collection (Naira) by Bands'!X299, IF($C$1="All DisCos",'Collection (Naira) by Bands'!X327,0))))))))))))</f>
        <v>3279462016.0544825</v>
      </c>
      <c r="AA23" s="124">
        <f>IF($C$1="Abuja",'Collection (Naira) by Bands'!Y28, IF($C$1="Benin",'Collection (Naira) by Bands'!Y55, IF($C$1="Eko",'Collection (Naira) by Bands'!Y83, IF($C$1="Enugu",'Collection (Naira) by Bands'!Y109, IF($C$1="Ibadan",'Collection (Naira) by Bands'!Y136, IF($C$1="Ikeja",'Collection (Naira) by Bands'!Y164, IF($C$1="Jos",'Collection (Naira) by Bands'!Y191, IF($C$1="Kaduna",'Collection (Naira) by Bands'!Y218, IF($C$1="Kano",'Collection (Naira) by Bands'!Y245, IF($C$1="Port Harcourt",'Collection (Naira) by Bands'!Y272, IF($C$1="Yola",'Collection (Naira) by Bands'!Y299, IF($C$1="All DisCos",'Collection (Naira) by Bands'!Y327,0))))))))))))</f>
        <v>3096516837.6595898</v>
      </c>
      <c r="AB23" s="150">
        <f>IF($C$1="Abuja",'Collection (Naira) by Bands'!Z28, IF($C$1="Benin",'Collection (Naira) by Bands'!Z55, IF($C$1="Eko",'Collection (Naira) by Bands'!Z83, IF($C$1="Enugu",'Collection (Naira) by Bands'!Z109, IF($C$1="Ibadan",'Collection (Naira) by Bands'!Z136, IF($C$1="Ikeja",'Collection (Naira) by Bands'!Z164, IF($C$1="Jos",'Collection (Naira) by Bands'!Z191, IF($C$1="Kaduna",'Collection (Naira) by Bands'!Z218, IF($C$1="Kano",'Collection (Naira) by Bands'!Z245, IF($C$1="Port Harcourt",'Collection (Naira) by Bands'!Z272, IF($C$1="Yola",'Collection (Naira) by Bands'!Z299, IF($C$1="All DisCos",'Collection (Naira) by Bands'!Z327,0))))))))))))</f>
        <v>0</v>
      </c>
      <c r="AC23" s="150">
        <f>IF($C$1="Abuja",'Collection (Naira) by Bands'!AA28, IF($C$1="Benin",'Collection (Naira) by Bands'!AA55, IF($C$1="Eko",'Collection (Naira) by Bands'!AA83, IF($C$1="Enugu",'Collection (Naira) by Bands'!AA109, IF($C$1="Ibadan",'Collection (Naira) by Bands'!AA136, IF($C$1="Ikeja",'Collection (Naira) by Bands'!AA164, IF($C$1="Jos",'Collection (Naira) by Bands'!AA191, IF($C$1="Kaduna",'Collection (Naira) by Bands'!AA218, IF($C$1="Kano",'Collection (Naira) by Bands'!AA245, IF($C$1="Port Harcourt",'Collection (Naira) by Bands'!AA272, IF($C$1="Yola",'Collection (Naira) by Bands'!AA299, IF($C$1="All DisCos",'Collection (Naira) by Bands'!AA327,0))))))))))))</f>
        <v>0</v>
      </c>
      <c r="AD23" s="150">
        <f>IF($C$1="Abuja",'Collection (Naira) by Bands'!AB28, IF($C$1="Benin",'Collection (Naira) by Bands'!AB55, IF($C$1="Eko",'Collection (Naira) by Bands'!AB83, IF($C$1="Enugu",'Collection (Naira) by Bands'!AB109, IF($C$1="Ibadan",'Collection (Naira) by Bands'!AB136, IF($C$1="Ikeja",'Collection (Naira) by Bands'!AB164, IF($C$1="Jos",'Collection (Naira) by Bands'!AB191, IF($C$1="Kaduna",'Collection (Naira) by Bands'!AB218, IF($C$1="Kano",'Collection (Naira) by Bands'!AB245, IF($C$1="Port Harcourt",'Collection (Naira) by Bands'!AB272, IF($C$1="Yola",'Collection (Naira) by Bands'!AB299, IF($C$1="All DisCos",'Collection (Naira) by Bands'!AB327,0))))))))))))</f>
        <v>0</v>
      </c>
      <c r="AE23" s="125">
        <f t="shared" si="0"/>
        <v>26526671243.324043</v>
      </c>
    </row>
    <row r="24" spans="1:45" s="77" customFormat="1" ht="11.45" customHeight="1" x14ac:dyDescent="0.25">
      <c r="A24" s="236" t="s">
        <v>56</v>
      </c>
      <c r="B24" s="237"/>
      <c r="C24" s="237"/>
      <c r="D24" s="45"/>
      <c r="E24" s="145">
        <f>SUM(E18:E23)</f>
        <v>57974629362.530937</v>
      </c>
      <c r="F24" s="145">
        <f t="shared" ref="F24:R24" si="5">SUM(F18:F23)</f>
        <v>58918371168.944405</v>
      </c>
      <c r="G24" s="145">
        <f t="shared" si="5"/>
        <v>60152754604.409729</v>
      </c>
      <c r="H24" s="145">
        <f t="shared" si="5"/>
        <v>63074870412.08139</v>
      </c>
      <c r="I24" s="145">
        <f t="shared" si="5"/>
        <v>61860350606.816803</v>
      </c>
      <c r="J24" s="145">
        <f t="shared" si="5"/>
        <v>61109612594.056999</v>
      </c>
      <c r="K24" s="145">
        <f t="shared" si="5"/>
        <v>61032074556.553246</v>
      </c>
      <c r="L24" s="145">
        <f t="shared" si="5"/>
        <v>61482406843.314209</v>
      </c>
      <c r="M24" s="145">
        <f t="shared" si="5"/>
        <v>65782194653.49778</v>
      </c>
      <c r="N24" s="145">
        <f t="shared" si="5"/>
        <v>64138501515.81179</v>
      </c>
      <c r="O24" s="145">
        <f t="shared" si="5"/>
        <v>63127200016.363777</v>
      </c>
      <c r="P24" s="145">
        <f t="shared" si="5"/>
        <v>67595468940.49955</v>
      </c>
      <c r="Q24" s="145">
        <f t="shared" si="5"/>
        <v>71843878599.404999</v>
      </c>
      <c r="R24" s="145">
        <f t="shared" si="5"/>
        <v>70112631440.625778</v>
      </c>
      <c r="S24" s="145">
        <f t="shared" ref="S24:AD24" si="6">SUM(S18:S23)</f>
        <v>67842246855.41346</v>
      </c>
      <c r="T24" s="145">
        <f t="shared" si="6"/>
        <v>68881301100.396149</v>
      </c>
      <c r="U24" s="145">
        <f t="shared" si="6"/>
        <v>63216901359.293266</v>
      </c>
      <c r="V24" s="145">
        <f t="shared" si="6"/>
        <v>62976949539.597816</v>
      </c>
      <c r="W24" s="145">
        <f t="shared" si="6"/>
        <v>61982554731.707382</v>
      </c>
      <c r="X24" s="145">
        <f t="shared" si="6"/>
        <v>61349788765.782249</v>
      </c>
      <c r="Y24" s="145">
        <f t="shared" si="6"/>
        <v>68595626903.657471</v>
      </c>
      <c r="Z24" s="145">
        <f t="shared" si="6"/>
        <v>71497003545.137711</v>
      </c>
      <c r="AA24" s="145">
        <f t="shared" si="6"/>
        <v>70297494368.847717</v>
      </c>
      <c r="AB24" s="154">
        <f t="shared" si="6"/>
        <v>0</v>
      </c>
      <c r="AC24" s="154">
        <f t="shared" si="6"/>
        <v>0</v>
      </c>
      <c r="AD24" s="154">
        <f t="shared" si="6"/>
        <v>0</v>
      </c>
      <c r="AE24" s="142">
        <f t="shared" si="0"/>
        <v>596639867169.83325</v>
      </c>
    </row>
    <row r="25" spans="1:45" s="77" customFormat="1" ht="11.45" customHeight="1" x14ac:dyDescent="0.25">
      <c r="A25" s="11" t="s">
        <v>3</v>
      </c>
      <c r="B25" s="43" t="s">
        <v>116</v>
      </c>
      <c r="C25" s="54" t="s">
        <v>117</v>
      </c>
      <c r="D25" s="45"/>
      <c r="E25" s="147">
        <f>IFERROR(E11/E4,0)</f>
        <v>12.338293455188769</v>
      </c>
      <c r="F25" s="147">
        <f t="shared" ref="F25:AE31" si="7">IFERROR(F11/F4,0)</f>
        <v>4.1999906772891693</v>
      </c>
      <c r="G25" s="147">
        <f t="shared" si="7"/>
        <v>11.705380123300504</v>
      </c>
      <c r="H25" s="147">
        <f t="shared" si="7"/>
        <v>22.527364169985823</v>
      </c>
      <c r="I25" s="147">
        <f t="shared" si="7"/>
        <v>7.1515658326025751</v>
      </c>
      <c r="J25" s="147">
        <f t="shared" si="7"/>
        <v>9.342437278138048</v>
      </c>
      <c r="K25" s="147">
        <f t="shared" si="7"/>
        <v>8.3554150293676948</v>
      </c>
      <c r="L25" s="147">
        <f t="shared" si="7"/>
        <v>10.032307625572221</v>
      </c>
      <c r="M25" s="147">
        <f t="shared" si="7"/>
        <v>10.666135933126444</v>
      </c>
      <c r="N25" s="147">
        <f t="shared" si="7"/>
        <v>10.151280960243044</v>
      </c>
      <c r="O25" s="147">
        <f t="shared" si="7"/>
        <v>15.985600388075767</v>
      </c>
      <c r="P25" s="147">
        <f t="shared" si="7"/>
        <v>13.097160559025784</v>
      </c>
      <c r="Q25" s="147">
        <f t="shared" si="7"/>
        <v>13.973412547060637</v>
      </c>
      <c r="R25" s="147">
        <f t="shared" si="7"/>
        <v>15.519999559311065</v>
      </c>
      <c r="S25" s="147">
        <f t="shared" si="7"/>
        <v>12.490210210558267</v>
      </c>
      <c r="T25" s="147">
        <f t="shared" si="7"/>
        <v>18.737354254560969</v>
      </c>
      <c r="U25" s="147">
        <f t="shared" si="7"/>
        <v>15.000017784427866</v>
      </c>
      <c r="V25" s="147">
        <f t="shared" si="7"/>
        <v>14.56259200601059</v>
      </c>
      <c r="W25" s="147">
        <f t="shared" si="7"/>
        <v>10.69908677418384</v>
      </c>
      <c r="X25" s="147">
        <f t="shared" si="7"/>
        <v>15.06249985674294</v>
      </c>
      <c r="Y25" s="147">
        <f t="shared" si="7"/>
        <v>15.291200060888778</v>
      </c>
      <c r="Z25" s="147">
        <f t="shared" si="7"/>
        <v>18.401893691335765</v>
      </c>
      <c r="AA25" s="147">
        <f t="shared" si="7"/>
        <v>20.700800656314435</v>
      </c>
      <c r="AB25" s="152">
        <f t="shared" si="7"/>
        <v>0</v>
      </c>
      <c r="AC25" s="152">
        <f t="shared" si="7"/>
        <v>0</v>
      </c>
      <c r="AD25" s="152">
        <f t="shared" si="7"/>
        <v>0</v>
      </c>
      <c r="AE25" s="147">
        <f t="shared" si="7"/>
        <v>15.289195594428048</v>
      </c>
    </row>
    <row r="26" spans="1:45" s="77" customFormat="1" ht="11.45" customHeight="1" x14ac:dyDescent="0.25">
      <c r="A26" s="11" t="s">
        <v>1</v>
      </c>
      <c r="B26" s="43" t="s">
        <v>116</v>
      </c>
      <c r="C26" s="54" t="s">
        <v>117</v>
      </c>
      <c r="D26" s="45"/>
      <c r="E26" s="147">
        <f t="shared" ref="E26:T31" si="8">IFERROR(E12/E5,0)</f>
        <v>55.622402733304277</v>
      </c>
      <c r="F26" s="147">
        <f t="shared" si="8"/>
        <v>58.357080297292015</v>
      </c>
      <c r="G26" s="147">
        <f t="shared" si="8"/>
        <v>57.870274087398897</v>
      </c>
      <c r="H26" s="147">
        <f t="shared" si="8"/>
        <v>58.675364953777212</v>
      </c>
      <c r="I26" s="147">
        <f t="shared" si="8"/>
        <v>58.666263320258139</v>
      </c>
      <c r="J26" s="147">
        <f t="shared" si="8"/>
        <v>60.343749730760138</v>
      </c>
      <c r="K26" s="147">
        <f t="shared" si="8"/>
        <v>60.306804017518893</v>
      </c>
      <c r="L26" s="147">
        <f t="shared" si="8"/>
        <v>60.457872504325508</v>
      </c>
      <c r="M26" s="147">
        <f t="shared" si="8"/>
        <v>61.274657554252805</v>
      </c>
      <c r="N26" s="147">
        <f t="shared" si="8"/>
        <v>60.345763722308433</v>
      </c>
      <c r="O26" s="147">
        <f t="shared" si="8"/>
        <v>62.145878313286644</v>
      </c>
      <c r="P26" s="147">
        <f t="shared" si="8"/>
        <v>63.358141868592583</v>
      </c>
      <c r="Q26" s="147">
        <f t="shared" si="8"/>
        <v>63.718962399819617</v>
      </c>
      <c r="R26" s="147">
        <f t="shared" si="8"/>
        <v>63.08747678793916</v>
      </c>
      <c r="S26" s="147">
        <f t="shared" si="8"/>
        <v>62.93833733096556</v>
      </c>
      <c r="T26" s="147">
        <f t="shared" si="8"/>
        <v>62.120271549915614</v>
      </c>
      <c r="U26" s="147">
        <f t="shared" si="7"/>
        <v>63.648826744665442</v>
      </c>
      <c r="V26" s="147">
        <f t="shared" si="7"/>
        <v>60.538497023920435</v>
      </c>
      <c r="W26" s="147">
        <f t="shared" si="7"/>
        <v>62.251860354540128</v>
      </c>
      <c r="X26" s="147">
        <f t="shared" si="7"/>
        <v>62.601080778631108</v>
      </c>
      <c r="Y26" s="147">
        <f t="shared" si="7"/>
        <v>64.180482444816761</v>
      </c>
      <c r="Z26" s="147">
        <f t="shared" si="7"/>
        <v>64.041809158566025</v>
      </c>
      <c r="AA26" s="147">
        <f t="shared" si="7"/>
        <v>64.173719940126986</v>
      </c>
      <c r="AB26" s="152">
        <f t="shared" si="7"/>
        <v>0</v>
      </c>
      <c r="AC26" s="152">
        <f t="shared" si="7"/>
        <v>0</v>
      </c>
      <c r="AD26" s="152">
        <f t="shared" si="7"/>
        <v>0</v>
      </c>
      <c r="AE26" s="147">
        <f t="shared" si="7"/>
        <v>62.946902575006952</v>
      </c>
    </row>
    <row r="27" spans="1:45" s="77" customFormat="1" ht="11.45" customHeight="1" x14ac:dyDescent="0.25">
      <c r="A27" s="11" t="s">
        <v>39</v>
      </c>
      <c r="B27" s="43" t="s">
        <v>116</v>
      </c>
      <c r="C27" s="54" t="s">
        <v>117</v>
      </c>
      <c r="D27" s="45"/>
      <c r="E27" s="147">
        <f t="shared" si="8"/>
        <v>53.022384620607397</v>
      </c>
      <c r="F27" s="147">
        <f t="shared" si="7"/>
        <v>54.6847035328733</v>
      </c>
      <c r="G27" s="147">
        <f t="shared" si="7"/>
        <v>53.730301722716973</v>
      </c>
      <c r="H27" s="147">
        <f t="shared" si="7"/>
        <v>54.325078308217158</v>
      </c>
      <c r="I27" s="147">
        <f t="shared" si="7"/>
        <v>54.556681262234754</v>
      </c>
      <c r="J27" s="147">
        <f t="shared" si="7"/>
        <v>56.590903849402267</v>
      </c>
      <c r="K27" s="147">
        <f t="shared" si="7"/>
        <v>56.31782669130034</v>
      </c>
      <c r="L27" s="147">
        <f t="shared" si="7"/>
        <v>56.683464601642392</v>
      </c>
      <c r="M27" s="147">
        <f t="shared" si="7"/>
        <v>56.717841620337687</v>
      </c>
      <c r="N27" s="147">
        <f t="shared" si="7"/>
        <v>56.231118874944464</v>
      </c>
      <c r="O27" s="147">
        <f t="shared" si="7"/>
        <v>57.506325614696607</v>
      </c>
      <c r="P27" s="147">
        <f t="shared" si="7"/>
        <v>58.251604179053992</v>
      </c>
      <c r="Q27" s="147">
        <f t="shared" si="7"/>
        <v>58.469999688937598</v>
      </c>
      <c r="R27" s="147">
        <f t="shared" si="7"/>
        <v>57.233687732362078</v>
      </c>
      <c r="S27" s="147">
        <f t="shared" si="7"/>
        <v>57.652666239702938</v>
      </c>
      <c r="T27" s="147">
        <f t="shared" si="7"/>
        <v>57.742329433489921</v>
      </c>
      <c r="U27" s="147">
        <f t="shared" si="7"/>
        <v>58.21976432101512</v>
      </c>
      <c r="V27" s="147">
        <f t="shared" si="7"/>
        <v>53.203810889699071</v>
      </c>
      <c r="W27" s="147">
        <f t="shared" si="7"/>
        <v>57.465049756712013</v>
      </c>
      <c r="X27" s="147">
        <f t="shared" si="7"/>
        <v>58.468147435359093</v>
      </c>
      <c r="Y27" s="147">
        <f t="shared" si="7"/>
        <v>59.29481054183416</v>
      </c>
      <c r="Z27" s="147">
        <f t="shared" si="7"/>
        <v>59.337380552050455</v>
      </c>
      <c r="AA27" s="147">
        <f t="shared" si="7"/>
        <v>60.38380529892747</v>
      </c>
      <c r="AB27" s="152">
        <f t="shared" si="7"/>
        <v>0</v>
      </c>
      <c r="AC27" s="152">
        <f t="shared" si="7"/>
        <v>0</v>
      </c>
      <c r="AD27" s="152">
        <f t="shared" si="7"/>
        <v>0</v>
      </c>
      <c r="AE27" s="147">
        <f t="shared" si="7"/>
        <v>57.965698480738389</v>
      </c>
    </row>
    <row r="28" spans="1:45" s="77" customFormat="1" ht="11.45" customHeight="1" x14ac:dyDescent="0.25">
      <c r="A28" s="11" t="s">
        <v>40</v>
      </c>
      <c r="B28" s="43" t="s">
        <v>116</v>
      </c>
      <c r="C28" s="54" t="s">
        <v>117</v>
      </c>
      <c r="D28" s="45"/>
      <c r="E28" s="147">
        <f t="shared" si="8"/>
        <v>46.221776382443096</v>
      </c>
      <c r="F28" s="147">
        <f t="shared" si="7"/>
        <v>46.036123160941081</v>
      </c>
      <c r="G28" s="147">
        <f t="shared" si="7"/>
        <v>45.95644062982106</v>
      </c>
      <c r="H28" s="147">
        <f t="shared" si="7"/>
        <v>45.131934447209403</v>
      </c>
      <c r="I28" s="147">
        <f t="shared" si="7"/>
        <v>45.640812801768703</v>
      </c>
      <c r="J28" s="147">
        <f t="shared" si="7"/>
        <v>47.375984689249812</v>
      </c>
      <c r="K28" s="147">
        <f t="shared" si="7"/>
        <v>48.137050896512257</v>
      </c>
      <c r="L28" s="147">
        <f t="shared" si="7"/>
        <v>47.743407885430109</v>
      </c>
      <c r="M28" s="147">
        <f t="shared" si="7"/>
        <v>47.698816122740226</v>
      </c>
      <c r="N28" s="147">
        <f t="shared" si="7"/>
        <v>47.183670444685816</v>
      </c>
      <c r="O28" s="147">
        <f t="shared" si="7"/>
        <v>48.942129595081347</v>
      </c>
      <c r="P28" s="147">
        <f t="shared" si="7"/>
        <v>50.023686844413923</v>
      </c>
      <c r="Q28" s="147">
        <f t="shared" si="7"/>
        <v>49.482449801624227</v>
      </c>
      <c r="R28" s="147">
        <f t="shared" si="7"/>
        <v>48.311351392933659</v>
      </c>
      <c r="S28" s="147">
        <f t="shared" si="7"/>
        <v>50.751392364865985</v>
      </c>
      <c r="T28" s="147">
        <f t="shared" si="7"/>
        <v>52.506847130548159</v>
      </c>
      <c r="U28" s="147">
        <f t="shared" si="7"/>
        <v>52.443446768080605</v>
      </c>
      <c r="V28" s="147">
        <f t="shared" si="7"/>
        <v>60.171140863902849</v>
      </c>
      <c r="W28" s="147">
        <f t="shared" si="7"/>
        <v>52.791048792803764</v>
      </c>
      <c r="X28" s="147">
        <f t="shared" si="7"/>
        <v>53.380372758749999</v>
      </c>
      <c r="Y28" s="147">
        <f t="shared" si="7"/>
        <v>54.726723082304183</v>
      </c>
      <c r="Z28" s="147">
        <f t="shared" si="7"/>
        <v>53.883618272037189</v>
      </c>
      <c r="AA28" s="147">
        <f t="shared" si="7"/>
        <v>54.648364701440279</v>
      </c>
      <c r="AB28" s="152">
        <f t="shared" si="7"/>
        <v>0</v>
      </c>
      <c r="AC28" s="152">
        <f t="shared" si="7"/>
        <v>0</v>
      </c>
      <c r="AD28" s="152">
        <f t="shared" si="7"/>
        <v>0</v>
      </c>
      <c r="AE28" s="147">
        <f t="shared" si="7"/>
        <v>53.881703781696444</v>
      </c>
    </row>
    <row r="29" spans="1:45" s="77" customFormat="1" ht="11.45" customHeight="1" x14ac:dyDescent="0.25">
      <c r="A29" s="11" t="s">
        <v>41</v>
      </c>
      <c r="B29" s="43" t="s">
        <v>116</v>
      </c>
      <c r="C29" s="54" t="s">
        <v>117</v>
      </c>
      <c r="D29" s="45"/>
      <c r="E29" s="147">
        <f t="shared" si="8"/>
        <v>30.191761611005234</v>
      </c>
      <c r="F29" s="147">
        <f t="shared" si="7"/>
        <v>30.192616137928852</v>
      </c>
      <c r="G29" s="147">
        <f t="shared" si="7"/>
        <v>29.826098957741895</v>
      </c>
      <c r="H29" s="147">
        <f t="shared" si="7"/>
        <v>30.009543188384416</v>
      </c>
      <c r="I29" s="147">
        <f t="shared" si="7"/>
        <v>30.212920585630513</v>
      </c>
      <c r="J29" s="147">
        <f t="shared" si="7"/>
        <v>31.424307225539966</v>
      </c>
      <c r="K29" s="147">
        <f t="shared" si="7"/>
        <v>32.323785352828722</v>
      </c>
      <c r="L29" s="147">
        <f t="shared" si="7"/>
        <v>31.968587226523919</v>
      </c>
      <c r="M29" s="147">
        <f t="shared" si="7"/>
        <v>31.794831484886593</v>
      </c>
      <c r="N29" s="147">
        <f t="shared" si="7"/>
        <v>31.970750495307019</v>
      </c>
      <c r="O29" s="147">
        <f t="shared" si="7"/>
        <v>34.030497794538924</v>
      </c>
      <c r="P29" s="147">
        <f t="shared" si="7"/>
        <v>34.856953067467472</v>
      </c>
      <c r="Q29" s="147">
        <f t="shared" si="7"/>
        <v>33.947770879598686</v>
      </c>
      <c r="R29" s="147">
        <f t="shared" si="7"/>
        <v>33.250392499264578</v>
      </c>
      <c r="S29" s="147">
        <f t="shared" si="7"/>
        <v>33.467708244341452</v>
      </c>
      <c r="T29" s="147">
        <f t="shared" si="7"/>
        <v>37.127090731550176</v>
      </c>
      <c r="U29" s="147">
        <f t="shared" si="7"/>
        <v>37.091527494369352</v>
      </c>
      <c r="V29" s="147">
        <f t="shared" si="7"/>
        <v>36.602528754322563</v>
      </c>
      <c r="W29" s="147">
        <f t="shared" si="7"/>
        <v>37.279349410774181</v>
      </c>
      <c r="X29" s="147">
        <f t="shared" si="7"/>
        <v>37.533156677204367</v>
      </c>
      <c r="Y29" s="147">
        <f t="shared" si="7"/>
        <v>38.792704380916767</v>
      </c>
      <c r="Z29" s="147">
        <f t="shared" si="7"/>
        <v>37.844385760821091</v>
      </c>
      <c r="AA29" s="147">
        <f t="shared" si="7"/>
        <v>38.484689619333054</v>
      </c>
      <c r="AB29" s="152">
        <f t="shared" si="7"/>
        <v>0</v>
      </c>
      <c r="AC29" s="152">
        <f t="shared" si="7"/>
        <v>0</v>
      </c>
      <c r="AD29" s="152">
        <f t="shared" si="7"/>
        <v>0</v>
      </c>
      <c r="AE29" s="147">
        <f t="shared" si="7"/>
        <v>37.006448052153125</v>
      </c>
    </row>
    <row r="30" spans="1:45" s="77" customFormat="1" ht="11.45" customHeight="1" x14ac:dyDescent="0.25">
      <c r="A30" s="11" t="s">
        <v>42</v>
      </c>
      <c r="B30" s="43" t="s">
        <v>116</v>
      </c>
      <c r="C30" s="54" t="s">
        <v>117</v>
      </c>
      <c r="D30" s="45"/>
      <c r="E30" s="147">
        <f t="shared" si="8"/>
        <v>31.233841874308236</v>
      </c>
      <c r="F30" s="147">
        <f t="shared" si="7"/>
        <v>31.402218719287447</v>
      </c>
      <c r="G30" s="147">
        <f t="shared" si="7"/>
        <v>31.421611712264585</v>
      </c>
      <c r="H30" s="147">
        <f t="shared" si="7"/>
        <v>31.67744746877819</v>
      </c>
      <c r="I30" s="147">
        <f t="shared" si="7"/>
        <v>31.890594206320234</v>
      </c>
      <c r="J30" s="147">
        <f t="shared" si="7"/>
        <v>32.91598123099903</v>
      </c>
      <c r="K30" s="147">
        <f t="shared" si="7"/>
        <v>32.91959628205354</v>
      </c>
      <c r="L30" s="147">
        <f t="shared" si="7"/>
        <v>33.27435708383392</v>
      </c>
      <c r="M30" s="147">
        <f t="shared" si="7"/>
        <v>33.708538333032784</v>
      </c>
      <c r="N30" s="147">
        <f t="shared" si="7"/>
        <v>33.600397701972959</v>
      </c>
      <c r="O30" s="147">
        <f t="shared" si="7"/>
        <v>35.143788758495063</v>
      </c>
      <c r="P30" s="147">
        <f t="shared" si="7"/>
        <v>34.899881275673728</v>
      </c>
      <c r="Q30" s="147">
        <f t="shared" si="7"/>
        <v>35.027247257353913</v>
      </c>
      <c r="R30" s="147">
        <f t="shared" si="7"/>
        <v>35.158584608943428</v>
      </c>
      <c r="S30" s="147">
        <f t="shared" si="7"/>
        <v>35.239640801274852</v>
      </c>
      <c r="T30" s="147">
        <f t="shared" si="7"/>
        <v>38.189672373944887</v>
      </c>
      <c r="U30" s="147">
        <f t="shared" si="7"/>
        <v>37.003853277530681</v>
      </c>
      <c r="V30" s="147">
        <f t="shared" si="7"/>
        <v>38.033655527913254</v>
      </c>
      <c r="W30" s="147">
        <f t="shared" si="7"/>
        <v>38.203170918819609</v>
      </c>
      <c r="X30" s="147">
        <f t="shared" si="7"/>
        <v>38.479507344074698</v>
      </c>
      <c r="Y30" s="147">
        <f t="shared" si="7"/>
        <v>38.980239924136498</v>
      </c>
      <c r="Z30" s="147">
        <f t="shared" si="7"/>
        <v>39.127628432999693</v>
      </c>
      <c r="AA30" s="147">
        <f t="shared" si="7"/>
        <v>39.132393756211108</v>
      </c>
      <c r="AB30" s="152">
        <f t="shared" si="7"/>
        <v>0</v>
      </c>
      <c r="AC30" s="152">
        <f t="shared" si="7"/>
        <v>0</v>
      </c>
      <c r="AD30" s="152">
        <f t="shared" si="7"/>
        <v>0</v>
      </c>
      <c r="AE30" s="147">
        <f t="shared" si="7"/>
        <v>37.932674184528096</v>
      </c>
    </row>
    <row r="31" spans="1:45" s="149" customFormat="1" ht="11.45" customHeight="1" x14ac:dyDescent="0.25">
      <c r="A31" s="236" t="s">
        <v>56</v>
      </c>
      <c r="B31" s="237"/>
      <c r="C31" s="237"/>
      <c r="D31" s="45"/>
      <c r="E31" s="148">
        <f t="shared" si="8"/>
        <v>44.694856228592137</v>
      </c>
      <c r="F31" s="148">
        <f t="shared" si="7"/>
        <v>45.603890849939255</v>
      </c>
      <c r="G31" s="148">
        <f t="shared" si="7"/>
        <v>45.276516967504428</v>
      </c>
      <c r="H31" s="148">
        <f t="shared" si="7"/>
        <v>45.863943565971958</v>
      </c>
      <c r="I31" s="148">
        <f t="shared" si="7"/>
        <v>45.80784424357109</v>
      </c>
      <c r="J31" s="148">
        <f t="shared" si="7"/>
        <v>47.867913930901842</v>
      </c>
      <c r="K31" s="148">
        <f t="shared" si="7"/>
        <v>48.01477409498132</v>
      </c>
      <c r="L31" s="148">
        <f t="shared" si="7"/>
        <v>47.972616530117627</v>
      </c>
      <c r="M31" s="148">
        <f t="shared" si="7"/>
        <v>47.944039413209865</v>
      </c>
      <c r="N31" s="148">
        <f t="shared" si="7"/>
        <v>47.671768176793648</v>
      </c>
      <c r="O31" s="148">
        <f t="shared" si="7"/>
        <v>49.772194843465748</v>
      </c>
      <c r="P31" s="148">
        <f t="shared" si="7"/>
        <v>50.200302725755598</v>
      </c>
      <c r="Q31" s="148">
        <f t="shared" si="7"/>
        <v>50.17709697660505</v>
      </c>
      <c r="R31" s="148">
        <f t="shared" si="7"/>
        <v>49.313328621005077</v>
      </c>
      <c r="S31" s="148">
        <f t="shared" si="7"/>
        <v>49.914696331344842</v>
      </c>
      <c r="T31" s="148">
        <f t="shared" si="7"/>
        <v>52.32440414498361</v>
      </c>
      <c r="U31" s="148">
        <f t="shared" si="7"/>
        <v>52.917080601068278</v>
      </c>
      <c r="V31" s="148">
        <f t="shared" si="7"/>
        <v>52.445352224349158</v>
      </c>
      <c r="W31" s="148">
        <f t="shared" si="7"/>
        <v>52.602431639053457</v>
      </c>
      <c r="X31" s="148">
        <f t="shared" si="7"/>
        <v>52.898802594282948</v>
      </c>
      <c r="Y31" s="148">
        <f t="shared" si="7"/>
        <v>53.873652860592372</v>
      </c>
      <c r="Z31" s="148">
        <f t="shared" si="7"/>
        <v>53.592361541057933</v>
      </c>
      <c r="AA31" s="148">
        <f t="shared" si="7"/>
        <v>54.535781120120447</v>
      </c>
      <c r="AB31" s="155">
        <f t="shared" si="7"/>
        <v>0</v>
      </c>
      <c r="AC31" s="155">
        <f t="shared" si="7"/>
        <v>0</v>
      </c>
      <c r="AD31" s="155">
        <f t="shared" si="7"/>
        <v>0</v>
      </c>
      <c r="AE31" s="148">
        <f t="shared" si="7"/>
        <v>52.742625185464476</v>
      </c>
    </row>
    <row r="32" spans="1:45" s="77" customFormat="1" ht="11.45" customHeight="1" x14ac:dyDescent="0.25">
      <c r="A32" s="11" t="s">
        <v>3</v>
      </c>
      <c r="B32" s="43" t="s">
        <v>118</v>
      </c>
      <c r="C32" s="54" t="s">
        <v>117</v>
      </c>
      <c r="D32" s="45"/>
      <c r="E32" s="147">
        <f>IFERROR(E18/E4,0)</f>
        <v>7.3977033362162725</v>
      </c>
      <c r="F32" s="147">
        <f t="shared" ref="F32:AE38" si="9">IFERROR(F18/F4,0)</f>
        <v>1.8667264218090271</v>
      </c>
      <c r="G32" s="147">
        <f t="shared" si="9"/>
        <v>5.0367833821667904</v>
      </c>
      <c r="H32" s="147">
        <f t="shared" si="9"/>
        <v>4.1387472448277469</v>
      </c>
      <c r="I32" s="147">
        <f t="shared" si="9"/>
        <v>5.2851740869396417</v>
      </c>
      <c r="J32" s="147">
        <f t="shared" si="9"/>
        <v>5.1525947823397464</v>
      </c>
      <c r="K32" s="147">
        <f t="shared" si="9"/>
        <v>7.9094807976270793</v>
      </c>
      <c r="L32" s="147">
        <f t="shared" si="9"/>
        <v>7.3188507865233605</v>
      </c>
      <c r="M32" s="147">
        <f t="shared" si="9"/>
        <v>9.0776512900243205</v>
      </c>
      <c r="N32" s="147">
        <f t="shared" si="9"/>
        <v>8.2109244351304795</v>
      </c>
      <c r="O32" s="147">
        <f t="shared" si="9"/>
        <v>8.4999391955526917</v>
      </c>
      <c r="P32" s="147">
        <f t="shared" si="9"/>
        <v>25.010300871480137</v>
      </c>
      <c r="Q32" s="147">
        <f t="shared" si="9"/>
        <v>9.2714647533392895</v>
      </c>
      <c r="R32" s="147">
        <f t="shared" si="9"/>
        <v>5.6749523969932278</v>
      </c>
      <c r="S32" s="147">
        <f t="shared" si="9"/>
        <v>7.4456195034191595</v>
      </c>
      <c r="T32" s="147">
        <f t="shared" si="9"/>
        <v>12.360268116707829</v>
      </c>
      <c r="U32" s="147">
        <f t="shared" si="9"/>
        <v>9.4495837362116468</v>
      </c>
      <c r="V32" s="147">
        <f t="shared" si="9"/>
        <v>6.2408210467829521</v>
      </c>
      <c r="W32" s="147">
        <f t="shared" si="9"/>
        <v>5.9792223847462234</v>
      </c>
      <c r="X32" s="147">
        <f t="shared" si="9"/>
        <v>8.8077057301700208</v>
      </c>
      <c r="Y32" s="147">
        <f t="shared" si="9"/>
        <v>7.9034396004155747</v>
      </c>
      <c r="Z32" s="147">
        <f t="shared" si="9"/>
        <v>7.9337185204343887</v>
      </c>
      <c r="AA32" s="147">
        <f t="shared" si="9"/>
        <v>10.798684000614594</v>
      </c>
      <c r="AB32" s="152">
        <f t="shared" si="9"/>
        <v>0</v>
      </c>
      <c r="AC32" s="152">
        <f t="shared" si="9"/>
        <v>0</v>
      </c>
      <c r="AD32" s="152">
        <f t="shared" si="9"/>
        <v>0</v>
      </c>
      <c r="AE32" s="147">
        <f t="shared" si="9"/>
        <v>8.2399493031014259</v>
      </c>
    </row>
    <row r="33" spans="1:31" s="77" customFormat="1" ht="11.45" customHeight="1" x14ac:dyDescent="0.25">
      <c r="A33" s="11" t="s">
        <v>1</v>
      </c>
      <c r="B33" s="43" t="s">
        <v>118</v>
      </c>
      <c r="C33" s="54" t="s">
        <v>117</v>
      </c>
      <c r="D33" s="45"/>
      <c r="E33" s="147">
        <f t="shared" ref="E33:T38" si="10">IFERROR(E19/E5,0)</f>
        <v>44.184066595016311</v>
      </c>
      <c r="F33" s="147">
        <f t="shared" si="10"/>
        <v>44.433266408144881</v>
      </c>
      <c r="G33" s="147">
        <f t="shared" si="10"/>
        <v>45.801399294870599</v>
      </c>
      <c r="H33" s="147">
        <f t="shared" si="10"/>
        <v>48.876996305903859</v>
      </c>
      <c r="I33" s="147">
        <f t="shared" si="10"/>
        <v>49.442513589291885</v>
      </c>
      <c r="J33" s="147">
        <f t="shared" si="10"/>
        <v>48.168671304131216</v>
      </c>
      <c r="K33" s="147">
        <f t="shared" si="10"/>
        <v>48.734828668146704</v>
      </c>
      <c r="L33" s="147">
        <f t="shared" si="10"/>
        <v>51.68542732908611</v>
      </c>
      <c r="M33" s="147">
        <f t="shared" si="10"/>
        <v>54.571997712511845</v>
      </c>
      <c r="N33" s="147">
        <f t="shared" si="10"/>
        <v>51.456455785886476</v>
      </c>
      <c r="O33" s="147">
        <f t="shared" si="10"/>
        <v>49.075214346285961</v>
      </c>
      <c r="P33" s="147">
        <f t="shared" si="10"/>
        <v>53.340473676431344</v>
      </c>
      <c r="Q33" s="147">
        <f t="shared" si="10"/>
        <v>54.697790542215571</v>
      </c>
      <c r="R33" s="147">
        <f t="shared" si="10"/>
        <v>51.845236374119388</v>
      </c>
      <c r="S33" s="147">
        <f t="shared" si="10"/>
        <v>51.882358614771775</v>
      </c>
      <c r="T33" s="147">
        <f t="shared" si="10"/>
        <v>53.907050833333777</v>
      </c>
      <c r="U33" s="147">
        <f t="shared" si="9"/>
        <v>51.00504484281587</v>
      </c>
      <c r="V33" s="147">
        <f t="shared" si="9"/>
        <v>46.762753718734729</v>
      </c>
      <c r="W33" s="147">
        <f t="shared" si="9"/>
        <v>50.262796897525988</v>
      </c>
      <c r="X33" s="147">
        <f t="shared" si="9"/>
        <v>53.760440684250476</v>
      </c>
      <c r="Y33" s="147">
        <f t="shared" si="9"/>
        <v>56.027821971046585</v>
      </c>
      <c r="Z33" s="147">
        <f t="shared" si="9"/>
        <v>55.219626214431521</v>
      </c>
      <c r="AA33" s="147">
        <f t="shared" si="9"/>
        <v>52.807301128772025</v>
      </c>
      <c r="AB33" s="152">
        <f t="shared" si="9"/>
        <v>0</v>
      </c>
      <c r="AC33" s="152">
        <f t="shared" si="9"/>
        <v>0</v>
      </c>
      <c r="AD33" s="152">
        <f t="shared" si="9"/>
        <v>0</v>
      </c>
      <c r="AE33" s="147">
        <f t="shared" si="9"/>
        <v>52.384143187397463</v>
      </c>
    </row>
    <row r="34" spans="1:31" s="77" customFormat="1" ht="11.45" customHeight="1" x14ac:dyDescent="0.25">
      <c r="A34" s="11" t="s">
        <v>39</v>
      </c>
      <c r="B34" s="43" t="s">
        <v>118</v>
      </c>
      <c r="C34" s="54" t="s">
        <v>117</v>
      </c>
      <c r="D34" s="45"/>
      <c r="E34" s="147">
        <f t="shared" si="10"/>
        <v>34.070169927969218</v>
      </c>
      <c r="F34" s="147">
        <f t="shared" si="9"/>
        <v>33.429709417172639</v>
      </c>
      <c r="G34" s="147">
        <f t="shared" si="9"/>
        <v>35.698849384636056</v>
      </c>
      <c r="H34" s="147">
        <f t="shared" si="9"/>
        <v>37.53196916915833</v>
      </c>
      <c r="I34" s="147">
        <f t="shared" si="9"/>
        <v>35.837883683535111</v>
      </c>
      <c r="J34" s="147">
        <f t="shared" si="9"/>
        <v>37.813505335185553</v>
      </c>
      <c r="K34" s="147">
        <f t="shared" si="9"/>
        <v>36.983717073397656</v>
      </c>
      <c r="L34" s="147">
        <f t="shared" si="9"/>
        <v>41.710839969375392</v>
      </c>
      <c r="M34" s="147">
        <f t="shared" si="9"/>
        <v>42.262677540667127</v>
      </c>
      <c r="N34" s="147">
        <f t="shared" si="9"/>
        <v>41.110639395626748</v>
      </c>
      <c r="O34" s="147">
        <f t="shared" si="9"/>
        <v>42.211803982528387</v>
      </c>
      <c r="P34" s="147">
        <f t="shared" si="9"/>
        <v>40.806393691826543</v>
      </c>
      <c r="Q34" s="147">
        <f t="shared" si="9"/>
        <v>41.655726492179056</v>
      </c>
      <c r="R34" s="147">
        <f t="shared" si="9"/>
        <v>40.304448139606187</v>
      </c>
      <c r="S34" s="147">
        <f t="shared" si="9"/>
        <v>40.324619835227196</v>
      </c>
      <c r="T34" s="147">
        <f t="shared" si="9"/>
        <v>40.945743262619651</v>
      </c>
      <c r="U34" s="147">
        <f t="shared" si="9"/>
        <v>41.274200505083904</v>
      </c>
      <c r="V34" s="147">
        <f t="shared" si="9"/>
        <v>35.887415391396125</v>
      </c>
      <c r="W34" s="147">
        <f t="shared" si="9"/>
        <v>39.482880095666708</v>
      </c>
      <c r="X34" s="147">
        <f t="shared" si="9"/>
        <v>46.593556655437702</v>
      </c>
      <c r="Y34" s="147">
        <f t="shared" si="9"/>
        <v>45.423210860885476</v>
      </c>
      <c r="Z34" s="147">
        <f t="shared" si="9"/>
        <v>45.77749203034714</v>
      </c>
      <c r="AA34" s="147">
        <f t="shared" si="9"/>
        <v>45.466490740719934</v>
      </c>
      <c r="AB34" s="152">
        <f t="shared" si="9"/>
        <v>0</v>
      </c>
      <c r="AC34" s="152">
        <f t="shared" si="9"/>
        <v>0</v>
      </c>
      <c r="AD34" s="152">
        <f t="shared" si="9"/>
        <v>0</v>
      </c>
      <c r="AE34" s="147">
        <f t="shared" si="9"/>
        <v>42.241087457725214</v>
      </c>
    </row>
    <row r="35" spans="1:31" s="77" customFormat="1" ht="11.45" customHeight="1" x14ac:dyDescent="0.25">
      <c r="A35" s="11" t="s">
        <v>40</v>
      </c>
      <c r="B35" s="43" t="s">
        <v>118</v>
      </c>
      <c r="C35" s="54" t="s">
        <v>117</v>
      </c>
      <c r="D35" s="45"/>
      <c r="E35" s="147">
        <f t="shared" si="10"/>
        <v>25.31596718714794</v>
      </c>
      <c r="F35" s="147">
        <f t="shared" si="9"/>
        <v>22.919708447701353</v>
      </c>
      <c r="G35" s="147">
        <f t="shared" si="9"/>
        <v>23.006608174612605</v>
      </c>
      <c r="H35" s="147">
        <f t="shared" si="9"/>
        <v>29.670169965011006</v>
      </c>
      <c r="I35" s="147">
        <f t="shared" si="9"/>
        <v>25.068001442311129</v>
      </c>
      <c r="J35" s="147">
        <f t="shared" si="9"/>
        <v>25.888500633665224</v>
      </c>
      <c r="K35" s="147">
        <f t="shared" si="9"/>
        <v>28.965391064475742</v>
      </c>
      <c r="L35" s="147">
        <f t="shared" si="9"/>
        <v>31.424651198648633</v>
      </c>
      <c r="M35" s="147">
        <f t="shared" si="9"/>
        <v>32.465713876341809</v>
      </c>
      <c r="N35" s="147">
        <f t="shared" si="9"/>
        <v>30.248972826105444</v>
      </c>
      <c r="O35" s="147">
        <f t="shared" si="9"/>
        <v>30.812304453998152</v>
      </c>
      <c r="P35" s="147">
        <f t="shared" si="9"/>
        <v>31.469214741474563</v>
      </c>
      <c r="Q35" s="147">
        <f t="shared" si="9"/>
        <v>32.525452834264506</v>
      </c>
      <c r="R35" s="147">
        <f t="shared" si="9"/>
        <v>33.006032828308918</v>
      </c>
      <c r="S35" s="147">
        <f t="shared" si="9"/>
        <v>29.599687182953193</v>
      </c>
      <c r="T35" s="147">
        <f t="shared" si="9"/>
        <v>30.092428989358876</v>
      </c>
      <c r="U35" s="147">
        <f t="shared" si="9"/>
        <v>30.865474934516993</v>
      </c>
      <c r="V35" s="147">
        <f t="shared" si="9"/>
        <v>39.878861011074484</v>
      </c>
      <c r="W35" s="147">
        <f t="shared" si="9"/>
        <v>32.050622535362876</v>
      </c>
      <c r="X35" s="147">
        <f t="shared" si="9"/>
        <v>37.66300656911308</v>
      </c>
      <c r="Y35" s="147">
        <f t="shared" si="9"/>
        <v>33.943468191352011</v>
      </c>
      <c r="Z35" s="147">
        <f t="shared" si="9"/>
        <v>34.4892132455007</v>
      </c>
      <c r="AA35" s="147">
        <f t="shared" si="9"/>
        <v>34.035793016216033</v>
      </c>
      <c r="AB35" s="152">
        <f t="shared" si="9"/>
        <v>0</v>
      </c>
      <c r="AC35" s="152">
        <f t="shared" si="9"/>
        <v>0</v>
      </c>
      <c r="AD35" s="152">
        <f t="shared" si="9"/>
        <v>0</v>
      </c>
      <c r="AE35" s="147">
        <f t="shared" si="9"/>
        <v>33.47499131985149</v>
      </c>
    </row>
    <row r="36" spans="1:31" s="77" customFormat="1" ht="11.45" customHeight="1" x14ac:dyDescent="0.25">
      <c r="A36" s="11" t="s">
        <v>41</v>
      </c>
      <c r="B36" s="43" t="s">
        <v>118</v>
      </c>
      <c r="C36" s="54" t="s">
        <v>117</v>
      </c>
      <c r="D36" s="45"/>
      <c r="E36" s="147">
        <f t="shared" si="10"/>
        <v>16.634987414780092</v>
      </c>
      <c r="F36" s="147">
        <f t="shared" si="9"/>
        <v>16.459456078710577</v>
      </c>
      <c r="G36" s="147">
        <f t="shared" si="9"/>
        <v>15.548812392128829</v>
      </c>
      <c r="H36" s="147">
        <f t="shared" si="9"/>
        <v>15.080471880768325</v>
      </c>
      <c r="I36" s="147">
        <f t="shared" si="9"/>
        <v>16.537669871577304</v>
      </c>
      <c r="J36" s="147">
        <f t="shared" si="9"/>
        <v>17.199556433489505</v>
      </c>
      <c r="K36" s="147">
        <f t="shared" si="9"/>
        <v>17.954889384641586</v>
      </c>
      <c r="L36" s="147">
        <f t="shared" si="9"/>
        <v>19.453037944229219</v>
      </c>
      <c r="M36" s="147">
        <f t="shared" si="9"/>
        <v>17.764736937159558</v>
      </c>
      <c r="N36" s="147">
        <f t="shared" si="9"/>
        <v>17.062572335503535</v>
      </c>
      <c r="O36" s="147">
        <f t="shared" si="9"/>
        <v>18.062286993924943</v>
      </c>
      <c r="P36" s="147">
        <f t="shared" si="9"/>
        <v>17.10657891493608</v>
      </c>
      <c r="Q36" s="147">
        <f t="shared" si="9"/>
        <v>18.57983094246913</v>
      </c>
      <c r="R36" s="147">
        <f t="shared" si="9"/>
        <v>15.79995048229461</v>
      </c>
      <c r="S36" s="147">
        <f t="shared" si="9"/>
        <v>17.807247134675588</v>
      </c>
      <c r="T36" s="147">
        <f t="shared" si="9"/>
        <v>20.703026678848698</v>
      </c>
      <c r="U36" s="147">
        <f t="shared" si="9"/>
        <v>20.743400391448361</v>
      </c>
      <c r="V36" s="147">
        <f t="shared" si="9"/>
        <v>20.266209535663329</v>
      </c>
      <c r="W36" s="147">
        <f t="shared" si="9"/>
        <v>20.784884831297123</v>
      </c>
      <c r="X36" s="147">
        <f t="shared" si="9"/>
        <v>23.945131687516984</v>
      </c>
      <c r="Y36" s="147">
        <f t="shared" si="9"/>
        <v>23.819061078150106</v>
      </c>
      <c r="Z36" s="147">
        <f t="shared" si="9"/>
        <v>21.77141510046792</v>
      </c>
      <c r="AA36" s="147">
        <f t="shared" si="9"/>
        <v>21.35371070856176</v>
      </c>
      <c r="AB36" s="152">
        <f t="shared" si="9"/>
        <v>0</v>
      </c>
      <c r="AC36" s="152">
        <f t="shared" si="9"/>
        <v>0</v>
      </c>
      <c r="AD36" s="152">
        <f t="shared" si="9"/>
        <v>0</v>
      </c>
      <c r="AE36" s="147">
        <f t="shared" si="9"/>
        <v>21.085614324838616</v>
      </c>
    </row>
    <row r="37" spans="1:31" s="77" customFormat="1" ht="11.45" customHeight="1" x14ac:dyDescent="0.25">
      <c r="A37" s="11" t="s">
        <v>42</v>
      </c>
      <c r="B37" s="43" t="s">
        <v>118</v>
      </c>
      <c r="C37" s="54" t="s">
        <v>117</v>
      </c>
      <c r="D37" s="45"/>
      <c r="E37" s="147">
        <f t="shared" si="10"/>
        <v>14.005941274339992</v>
      </c>
      <c r="F37" s="147">
        <f t="shared" si="9"/>
        <v>12.339260493897312</v>
      </c>
      <c r="G37" s="147">
        <f t="shared" si="9"/>
        <v>12.422718433995293</v>
      </c>
      <c r="H37" s="147">
        <f t="shared" si="9"/>
        <v>16.178052475896003</v>
      </c>
      <c r="I37" s="147">
        <f t="shared" si="9"/>
        <v>14.219745279811924</v>
      </c>
      <c r="J37" s="147">
        <f t="shared" si="9"/>
        <v>14.859307209405218</v>
      </c>
      <c r="K37" s="147">
        <f t="shared" si="9"/>
        <v>15.084443850910647</v>
      </c>
      <c r="L37" s="147">
        <f t="shared" si="9"/>
        <v>18.190196965170081</v>
      </c>
      <c r="M37" s="147">
        <f t="shared" si="9"/>
        <v>16.932724274392026</v>
      </c>
      <c r="N37" s="147">
        <f t="shared" si="9"/>
        <v>16.772516122135865</v>
      </c>
      <c r="O37" s="147">
        <f t="shared" si="9"/>
        <v>16.593339177197219</v>
      </c>
      <c r="P37" s="147">
        <f t="shared" si="9"/>
        <v>16.368450848992833</v>
      </c>
      <c r="Q37" s="147">
        <f t="shared" si="9"/>
        <v>16.911554149641784</v>
      </c>
      <c r="R37" s="147">
        <f t="shared" si="9"/>
        <v>14.513383442127145</v>
      </c>
      <c r="S37" s="147">
        <f t="shared" si="9"/>
        <v>13.654437313208074</v>
      </c>
      <c r="T37" s="147">
        <f t="shared" si="9"/>
        <v>16.462361329965599</v>
      </c>
      <c r="U37" s="147">
        <f t="shared" si="9"/>
        <v>17.527645770371048</v>
      </c>
      <c r="V37" s="147">
        <f t="shared" si="9"/>
        <v>19.218558489965378</v>
      </c>
      <c r="W37" s="147">
        <f t="shared" si="9"/>
        <v>20.416559893405122</v>
      </c>
      <c r="X37" s="147">
        <f t="shared" si="9"/>
        <v>16.925090460646576</v>
      </c>
      <c r="Y37" s="147">
        <f t="shared" si="9"/>
        <v>21.748198370030387</v>
      </c>
      <c r="Z37" s="147">
        <f t="shared" si="9"/>
        <v>22.008078501269473</v>
      </c>
      <c r="AA37" s="147">
        <f t="shared" si="9"/>
        <v>20.72064437247413</v>
      </c>
      <c r="AB37" s="152">
        <f t="shared" si="9"/>
        <v>0</v>
      </c>
      <c r="AC37" s="152">
        <f t="shared" si="9"/>
        <v>0</v>
      </c>
      <c r="AD37" s="152">
        <f t="shared" si="9"/>
        <v>0</v>
      </c>
      <c r="AE37" s="147">
        <f t="shared" si="9"/>
        <v>18.52241307980545</v>
      </c>
    </row>
    <row r="38" spans="1:31" s="149" customFormat="1" ht="11.45" customHeight="1" x14ac:dyDescent="0.25">
      <c r="A38" s="236" t="s">
        <v>56</v>
      </c>
      <c r="B38" s="237"/>
      <c r="C38" s="237"/>
      <c r="D38" s="45"/>
      <c r="E38" s="148">
        <f t="shared" si="10"/>
        <v>28.842312022532834</v>
      </c>
      <c r="F38" s="148">
        <f t="shared" si="9"/>
        <v>27.979498866106365</v>
      </c>
      <c r="G38" s="148">
        <f t="shared" si="9"/>
        <v>28.565623236160803</v>
      </c>
      <c r="H38" s="148">
        <f t="shared" si="9"/>
        <v>31.924684792833478</v>
      </c>
      <c r="I38" s="148">
        <f t="shared" si="9"/>
        <v>30.628445540042016</v>
      </c>
      <c r="J38" s="148">
        <f t="shared" si="9"/>
        <v>31.579849904889961</v>
      </c>
      <c r="K38" s="148">
        <f t="shared" si="9"/>
        <v>32.22506546292545</v>
      </c>
      <c r="L38" s="148">
        <f t="shared" si="9"/>
        <v>35.146270943040577</v>
      </c>
      <c r="M38" s="148">
        <f t="shared" si="9"/>
        <v>35.456049734566676</v>
      </c>
      <c r="N38" s="148">
        <f t="shared" si="9"/>
        <v>33.930718979327494</v>
      </c>
      <c r="O38" s="148">
        <f t="shared" si="9"/>
        <v>34.129869240863762</v>
      </c>
      <c r="P38" s="148">
        <f t="shared" si="9"/>
        <v>34.465120505378394</v>
      </c>
      <c r="Q38" s="148">
        <f t="shared" si="9"/>
        <v>35.782504079591867</v>
      </c>
      <c r="R38" s="148">
        <f t="shared" si="9"/>
        <v>33.872953332005117</v>
      </c>
      <c r="S38" s="148">
        <f t="shared" si="9"/>
        <v>33.620669891573108</v>
      </c>
      <c r="T38" s="148">
        <f t="shared" si="9"/>
        <v>36.884859317597034</v>
      </c>
      <c r="U38" s="148">
        <f t="shared" si="9"/>
        <v>36.443314369922156</v>
      </c>
      <c r="V38" s="148">
        <f t="shared" si="9"/>
        <v>35.806604306089952</v>
      </c>
      <c r="W38" s="148">
        <f t="shared" si="9"/>
        <v>36.530440814219801</v>
      </c>
      <c r="X38" s="148">
        <f t="shared" si="9"/>
        <v>40.096381846210768</v>
      </c>
      <c r="Y38" s="148">
        <f t="shared" si="9"/>
        <v>39.964729823225973</v>
      </c>
      <c r="Z38" s="148">
        <f t="shared" si="9"/>
        <v>39.580621820967245</v>
      </c>
      <c r="AA38" s="148">
        <f t="shared" si="9"/>
        <v>39.022274881863787</v>
      </c>
      <c r="AB38" s="155">
        <f t="shared" si="9"/>
        <v>0</v>
      </c>
      <c r="AC38" s="155">
        <f t="shared" si="9"/>
        <v>0</v>
      </c>
      <c r="AD38" s="155">
        <f t="shared" si="9"/>
        <v>0</v>
      </c>
      <c r="AE38" s="148">
        <f t="shared" si="9"/>
        <v>37.454211095515042</v>
      </c>
    </row>
    <row r="39" spans="1:31" ht="11.45" customHeight="1" x14ac:dyDescent="0.25">
      <c r="A39" s="11" t="s">
        <v>3</v>
      </c>
      <c r="B39" s="43" t="s">
        <v>48</v>
      </c>
      <c r="C39" s="54" t="s">
        <v>49</v>
      </c>
      <c r="D39" s="55"/>
      <c r="E39" s="40">
        <f t="shared" ref="E39:E45" si="11">IFERROR((E18/E11)*100,0)</f>
        <v>59.957265265928882</v>
      </c>
      <c r="F39" s="40">
        <f t="shared" ref="F39:R39" si="12">IFERROR((F18/F11)*100,0)</f>
        <v>44.445965842330914</v>
      </c>
      <c r="G39" s="40">
        <f t="shared" si="12"/>
        <v>43.029643882650738</v>
      </c>
      <c r="H39" s="40">
        <f t="shared" si="12"/>
        <v>18.372088334870433</v>
      </c>
      <c r="I39" s="40">
        <f t="shared" si="12"/>
        <v>73.902334267071652</v>
      </c>
      <c r="J39" s="40">
        <f t="shared" si="12"/>
        <v>55.152575596061816</v>
      </c>
      <c r="K39" s="40">
        <f t="shared" si="12"/>
        <v>94.662931402291292</v>
      </c>
      <c r="L39" s="40">
        <f t="shared" si="12"/>
        <v>72.952814643240259</v>
      </c>
      <c r="M39" s="40">
        <f t="shared" si="12"/>
        <v>85.107215461518052</v>
      </c>
      <c r="N39" s="40">
        <f t="shared" si="12"/>
        <v>80.885599239033297</v>
      </c>
      <c r="O39" s="40">
        <f t="shared" si="12"/>
        <v>53.172473909038168</v>
      </c>
      <c r="P39" s="40">
        <f t="shared" si="12"/>
        <v>190.95971801494426</v>
      </c>
      <c r="Q39" s="40">
        <f t="shared" si="12"/>
        <v>66.350755208251385</v>
      </c>
      <c r="R39" s="40">
        <f t="shared" si="12"/>
        <v>36.565415967351612</v>
      </c>
      <c r="S39" s="40">
        <f t="shared" ref="S39:AD39" si="13">IFERROR((S18/S11)*100,0)</f>
        <v>59.611642861904777</v>
      </c>
      <c r="T39" s="40">
        <f t="shared" si="13"/>
        <v>65.965919994810065</v>
      </c>
      <c r="U39" s="40">
        <f t="shared" si="13"/>
        <v>62.997150216859389</v>
      </c>
      <c r="V39" s="40">
        <f t="shared" si="13"/>
        <v>42.85515273796797</v>
      </c>
      <c r="W39" s="40">
        <f t="shared" si="13"/>
        <v>55.885352749672769</v>
      </c>
      <c r="X39" s="40">
        <f t="shared" si="13"/>
        <v>58.474395445236318</v>
      </c>
      <c r="Y39" s="40">
        <f t="shared" si="13"/>
        <v>51.686195778908662</v>
      </c>
      <c r="Z39" s="40">
        <f t="shared" si="13"/>
        <v>43.113598271518391</v>
      </c>
      <c r="AA39" s="40">
        <f t="shared" si="13"/>
        <v>52.16553784512984</v>
      </c>
      <c r="AB39" s="153">
        <f t="shared" si="13"/>
        <v>0</v>
      </c>
      <c r="AC39" s="153">
        <f t="shared" si="13"/>
        <v>0</v>
      </c>
      <c r="AD39" s="153">
        <f t="shared" si="13"/>
        <v>0</v>
      </c>
      <c r="AE39" s="40">
        <f>IFERROR((AE18/AE11)*100,0)</f>
        <v>53.893936095005358</v>
      </c>
    </row>
    <row r="40" spans="1:31" ht="11.45" customHeight="1" x14ac:dyDescent="0.25">
      <c r="A40" s="11" t="s">
        <v>1</v>
      </c>
      <c r="B40" s="43" t="s">
        <v>48</v>
      </c>
      <c r="C40" s="54" t="s">
        <v>49</v>
      </c>
      <c r="D40" s="55"/>
      <c r="E40" s="40">
        <f t="shared" si="11"/>
        <v>79.435738881809954</v>
      </c>
      <c r="F40" s="40">
        <f t="shared" ref="F40:AE40" si="14">IFERROR((F19/F12)*100,0)</f>
        <v>76.140317818824713</v>
      </c>
      <c r="G40" s="40">
        <f t="shared" si="14"/>
        <v>79.144949660509269</v>
      </c>
      <c r="H40" s="40">
        <f t="shared" si="14"/>
        <v>83.300711200361121</v>
      </c>
      <c r="I40" s="40">
        <f t="shared" si="14"/>
        <v>84.2775912271522</v>
      </c>
      <c r="J40" s="40">
        <f t="shared" si="14"/>
        <v>79.823795370769446</v>
      </c>
      <c r="K40" s="40">
        <f t="shared" si="14"/>
        <v>80.811492935340141</v>
      </c>
      <c r="L40" s="40">
        <f t="shared" si="14"/>
        <v>85.489986974629701</v>
      </c>
      <c r="M40" s="40">
        <f t="shared" si="14"/>
        <v>89.061285514641341</v>
      </c>
      <c r="N40" s="40">
        <f t="shared" si="14"/>
        <v>85.26937536605277</v>
      </c>
      <c r="O40" s="40">
        <f t="shared" si="14"/>
        <v>78.967770153461316</v>
      </c>
      <c r="P40" s="40">
        <f t="shared" si="14"/>
        <v>84.188822625293696</v>
      </c>
      <c r="Q40" s="40">
        <f t="shared" si="14"/>
        <v>85.842249280522523</v>
      </c>
      <c r="R40" s="40">
        <f t="shared" si="14"/>
        <v>82.179917495180248</v>
      </c>
      <c r="S40" s="40">
        <f t="shared" ref="S40:AD40" si="15">IFERROR((S19/S12)*100,0)</f>
        <v>82.433633958178504</v>
      </c>
      <c r="T40" s="40">
        <f t="shared" si="15"/>
        <v>86.778517685676476</v>
      </c>
      <c r="U40" s="40">
        <f t="shared" si="15"/>
        <v>80.135090388120517</v>
      </c>
      <c r="V40" s="40">
        <f t="shared" si="15"/>
        <v>77.244655909210081</v>
      </c>
      <c r="W40" s="40">
        <f t="shared" si="15"/>
        <v>80.741035868272235</v>
      </c>
      <c r="X40" s="40">
        <f t="shared" si="15"/>
        <v>85.877815551391592</v>
      </c>
      <c r="Y40" s="40">
        <f t="shared" si="15"/>
        <v>87.297290136795183</v>
      </c>
      <c r="Z40" s="40">
        <f t="shared" si="15"/>
        <v>86.224338350137813</v>
      </c>
      <c r="AA40" s="40">
        <f t="shared" si="15"/>
        <v>82.288047471831717</v>
      </c>
      <c r="AB40" s="153">
        <f t="shared" si="15"/>
        <v>0</v>
      </c>
      <c r="AC40" s="153">
        <f t="shared" si="15"/>
        <v>0</v>
      </c>
      <c r="AD40" s="153">
        <f t="shared" si="15"/>
        <v>0</v>
      </c>
      <c r="AE40" s="40">
        <f t="shared" si="14"/>
        <v>83.219572440402445</v>
      </c>
    </row>
    <row r="41" spans="1:31" ht="11.45" customHeight="1" x14ac:dyDescent="0.25">
      <c r="A41" s="11" t="s">
        <v>39</v>
      </c>
      <c r="B41" s="43" t="s">
        <v>48</v>
      </c>
      <c r="C41" s="54" t="s">
        <v>49</v>
      </c>
      <c r="D41" s="55"/>
      <c r="E41" s="40">
        <f t="shared" si="11"/>
        <v>64.256200794725643</v>
      </c>
      <c r="F41" s="40">
        <f t="shared" ref="F41:AE41" si="16">IFERROR((F20/F13)*100,0)</f>
        <v>61.131737501468976</v>
      </c>
      <c r="G41" s="40">
        <f t="shared" si="16"/>
        <v>66.440813172546754</v>
      </c>
      <c r="H41" s="40">
        <f t="shared" si="16"/>
        <v>69.087740575757778</v>
      </c>
      <c r="I41" s="40">
        <f t="shared" si="16"/>
        <v>65.689266382012903</v>
      </c>
      <c r="J41" s="40">
        <f t="shared" si="16"/>
        <v>66.819051761063108</v>
      </c>
      <c r="K41" s="40">
        <f t="shared" si="16"/>
        <v>65.669645379108161</v>
      </c>
      <c r="L41" s="40">
        <f t="shared" si="16"/>
        <v>73.585551381710758</v>
      </c>
      <c r="M41" s="40">
        <f t="shared" si="16"/>
        <v>74.513903091673228</v>
      </c>
      <c r="N41" s="40">
        <f t="shared" si="16"/>
        <v>73.110121616208644</v>
      </c>
      <c r="O41" s="40">
        <f t="shared" si="16"/>
        <v>73.403757815019432</v>
      </c>
      <c r="P41" s="40">
        <f t="shared" si="16"/>
        <v>70.051965549988466</v>
      </c>
      <c r="Q41" s="40">
        <f t="shared" si="16"/>
        <v>71.242905274138792</v>
      </c>
      <c r="R41" s="40">
        <f t="shared" si="16"/>
        <v>70.420847819695069</v>
      </c>
      <c r="S41" s="40">
        <f t="shared" ref="S41:AD41" si="17">IFERROR((S20/S13)*100,0)</f>
        <v>69.944067578018348</v>
      </c>
      <c r="T41" s="40">
        <f t="shared" si="17"/>
        <v>70.911138612415527</v>
      </c>
      <c r="U41" s="40">
        <f t="shared" si="17"/>
        <v>70.893795236792954</v>
      </c>
      <c r="V41" s="40">
        <f t="shared" si="17"/>
        <v>67.452715869915963</v>
      </c>
      <c r="W41" s="40">
        <f t="shared" si="17"/>
        <v>68.707641014536918</v>
      </c>
      <c r="X41" s="40">
        <f t="shared" si="17"/>
        <v>79.69049593533019</v>
      </c>
      <c r="Y41" s="40">
        <f t="shared" si="17"/>
        <v>76.605710425262458</v>
      </c>
      <c r="Z41" s="40">
        <f t="shared" si="17"/>
        <v>77.14781408355455</v>
      </c>
      <c r="AA41" s="40">
        <f t="shared" si="17"/>
        <v>75.295835556636419</v>
      </c>
      <c r="AB41" s="153">
        <f t="shared" si="17"/>
        <v>0</v>
      </c>
      <c r="AC41" s="153">
        <f t="shared" si="17"/>
        <v>0</v>
      </c>
      <c r="AD41" s="153">
        <f t="shared" si="17"/>
        <v>0</v>
      </c>
      <c r="AE41" s="40">
        <f t="shared" si="16"/>
        <v>72.872558366154507</v>
      </c>
    </row>
    <row r="42" spans="1:31" ht="11.45" customHeight="1" x14ac:dyDescent="0.25">
      <c r="A42" s="11" t="s">
        <v>40</v>
      </c>
      <c r="B42" s="43" t="s">
        <v>48</v>
      </c>
      <c r="C42" s="54" t="s">
        <v>49</v>
      </c>
      <c r="D42" s="55"/>
      <c r="E42" s="40">
        <f t="shared" si="11"/>
        <v>54.770649612601154</v>
      </c>
      <c r="F42" s="40">
        <f t="shared" ref="F42:AE42" si="18">IFERROR((F21/F14)*100,0)</f>
        <v>49.786356612989877</v>
      </c>
      <c r="G42" s="40">
        <f t="shared" si="18"/>
        <v>50.061771232308303</v>
      </c>
      <c r="H42" s="40">
        <f t="shared" si="18"/>
        <v>65.740966631324099</v>
      </c>
      <c r="I42" s="40">
        <f t="shared" si="18"/>
        <v>54.924528954356553</v>
      </c>
      <c r="J42" s="40">
        <f t="shared" si="18"/>
        <v>54.644775836268032</v>
      </c>
      <c r="K42" s="40">
        <f t="shared" si="18"/>
        <v>60.17275783418301</v>
      </c>
      <c r="L42" s="40">
        <f t="shared" si="18"/>
        <v>65.819874597260409</v>
      </c>
      <c r="M42" s="40">
        <f t="shared" si="18"/>
        <v>68.063982537428032</v>
      </c>
      <c r="N42" s="40">
        <f t="shared" si="18"/>
        <v>64.108986310352449</v>
      </c>
      <c r="O42" s="40">
        <f t="shared" si="18"/>
        <v>62.956607546343399</v>
      </c>
      <c r="P42" s="40">
        <f t="shared" si="18"/>
        <v>62.908627345584556</v>
      </c>
      <c r="Q42" s="40">
        <f t="shared" si="18"/>
        <v>65.731290517465197</v>
      </c>
      <c r="R42" s="40">
        <f t="shared" si="18"/>
        <v>68.319415368572365</v>
      </c>
      <c r="S42" s="40">
        <f t="shared" ref="S42:AD42" si="19">IFERROR((S21/S14)*100,0)</f>
        <v>58.322906631118109</v>
      </c>
      <c r="T42" s="40">
        <f t="shared" si="19"/>
        <v>57.311437715046679</v>
      </c>
      <c r="U42" s="40">
        <f t="shared" si="19"/>
        <v>58.854779456073217</v>
      </c>
      <c r="V42" s="40">
        <f t="shared" si="19"/>
        <v>66.275726932407437</v>
      </c>
      <c r="W42" s="40">
        <f t="shared" si="19"/>
        <v>60.71222919089243</v>
      </c>
      <c r="X42" s="40">
        <f t="shared" si="19"/>
        <v>70.555907766566577</v>
      </c>
      <c r="Y42" s="40">
        <f t="shared" si="19"/>
        <v>62.023571446629489</v>
      </c>
      <c r="Z42" s="40">
        <f t="shared" si="19"/>
        <v>64.006862106732015</v>
      </c>
      <c r="AA42" s="40">
        <f t="shared" si="19"/>
        <v>62.281448314443352</v>
      </c>
      <c r="AB42" s="153">
        <f t="shared" si="19"/>
        <v>0</v>
      </c>
      <c r="AC42" s="153">
        <f t="shared" si="19"/>
        <v>0</v>
      </c>
      <c r="AD42" s="153">
        <f t="shared" si="19"/>
        <v>0</v>
      </c>
      <c r="AE42" s="40">
        <f t="shared" si="18"/>
        <v>62.126824080167466</v>
      </c>
    </row>
    <row r="43" spans="1:31" ht="11.45" customHeight="1" x14ac:dyDescent="0.25">
      <c r="A43" s="11" t="s">
        <v>41</v>
      </c>
      <c r="B43" s="43" t="s">
        <v>48</v>
      </c>
      <c r="C43" s="54" t="s">
        <v>49</v>
      </c>
      <c r="D43" s="55"/>
      <c r="E43" s="40">
        <f t="shared" si="11"/>
        <v>55.097770143748271</v>
      </c>
      <c r="F43" s="40">
        <f t="shared" ref="F43:AE43" si="20">IFERROR((F22/F15)*100,0)</f>
        <v>54.514839004075974</v>
      </c>
      <c r="G43" s="40">
        <f t="shared" si="20"/>
        <v>52.131565761109556</v>
      </c>
      <c r="H43" s="40">
        <f t="shared" si="20"/>
        <v>50.252254044991318</v>
      </c>
      <c r="I43" s="40">
        <f t="shared" si="20"/>
        <v>54.737077882641842</v>
      </c>
      <c r="J43" s="40">
        <f t="shared" si="20"/>
        <v>54.733287547261</v>
      </c>
      <c r="K43" s="40">
        <f t="shared" si="20"/>
        <v>55.546988660690118</v>
      </c>
      <c r="L43" s="40">
        <f t="shared" si="20"/>
        <v>60.850477396415215</v>
      </c>
      <c r="M43" s="40">
        <f t="shared" si="20"/>
        <v>55.873033784135252</v>
      </c>
      <c r="N43" s="40">
        <f t="shared" si="20"/>
        <v>53.369320617006309</v>
      </c>
      <c r="O43" s="40">
        <f t="shared" si="20"/>
        <v>53.076763974999821</v>
      </c>
      <c r="P43" s="40">
        <f t="shared" si="20"/>
        <v>49.076518196600247</v>
      </c>
      <c r="Q43" s="40">
        <f t="shared" si="20"/>
        <v>54.730636094975239</v>
      </c>
      <c r="R43" s="40">
        <f t="shared" si="20"/>
        <v>47.518087140306903</v>
      </c>
      <c r="S43" s="40">
        <f t="shared" ref="S43:AD43" si="21">IFERROR((S22/S15)*100,0)</f>
        <v>53.207249820239319</v>
      </c>
      <c r="T43" s="40">
        <f t="shared" si="21"/>
        <v>55.762588101888369</v>
      </c>
      <c r="U43" s="40">
        <f t="shared" si="21"/>
        <v>55.924901972821949</v>
      </c>
      <c r="V43" s="40">
        <f t="shared" si="21"/>
        <v>55.368331711972218</v>
      </c>
      <c r="W43" s="40">
        <f t="shared" si="21"/>
        <v>55.754419430104221</v>
      </c>
      <c r="X43" s="40">
        <f t="shared" si="21"/>
        <v>63.797276348088182</v>
      </c>
      <c r="Y43" s="40">
        <f t="shared" si="21"/>
        <v>61.400877969898325</v>
      </c>
      <c r="Z43" s="40">
        <f t="shared" si="21"/>
        <v>57.528784422779744</v>
      </c>
      <c r="AA43" s="40">
        <f t="shared" si="21"/>
        <v>55.486248998704603</v>
      </c>
      <c r="AB43" s="153">
        <f t="shared" si="21"/>
        <v>0</v>
      </c>
      <c r="AC43" s="153">
        <f t="shared" si="21"/>
        <v>0</v>
      </c>
      <c r="AD43" s="153">
        <f t="shared" si="21"/>
        <v>0</v>
      </c>
      <c r="AE43" s="40">
        <f t="shared" si="20"/>
        <v>56.978217134275347</v>
      </c>
    </row>
    <row r="44" spans="1:31" ht="11.45" customHeight="1" x14ac:dyDescent="0.25">
      <c r="A44" s="11" t="s">
        <v>42</v>
      </c>
      <c r="B44" s="43" t="s">
        <v>48</v>
      </c>
      <c r="C44" s="54" t="s">
        <v>49</v>
      </c>
      <c r="D44" s="55"/>
      <c r="E44" s="40">
        <f t="shared" si="11"/>
        <v>44.842198185874608</v>
      </c>
      <c r="F44" s="40">
        <f t="shared" ref="F44:AE44" si="22">IFERROR((F23/F16)*100,0)</f>
        <v>39.294231417853467</v>
      </c>
      <c r="G44" s="40">
        <f t="shared" si="22"/>
        <v>39.535586359328661</v>
      </c>
      <c r="H44" s="40">
        <f t="shared" si="22"/>
        <v>51.071199760780459</v>
      </c>
      <c r="I44" s="40">
        <f t="shared" si="22"/>
        <v>44.589151233167634</v>
      </c>
      <c r="J44" s="40">
        <f t="shared" si="22"/>
        <v>45.1431391491112</v>
      </c>
      <c r="K44" s="40">
        <f t="shared" si="22"/>
        <v>45.822080324642641</v>
      </c>
      <c r="L44" s="40">
        <f t="shared" si="22"/>
        <v>54.667313088395154</v>
      </c>
      <c r="M44" s="40">
        <f t="shared" si="22"/>
        <v>50.232745505309417</v>
      </c>
      <c r="N44" s="40">
        <f t="shared" si="22"/>
        <v>49.917611901215714</v>
      </c>
      <c r="O44" s="40">
        <f t="shared" si="22"/>
        <v>47.215567141110334</v>
      </c>
      <c r="P44" s="40">
        <f t="shared" si="22"/>
        <v>46.901164848380553</v>
      </c>
      <c r="Q44" s="40">
        <f t="shared" si="22"/>
        <v>48.281139609368623</v>
      </c>
      <c r="R44" s="40">
        <f t="shared" si="22"/>
        <v>41.279771650521219</v>
      </c>
      <c r="S44" s="40">
        <f t="shared" ref="S44:AD44" si="23">IFERROR((S23/S16)*100,0)</f>
        <v>38.747379379400776</v>
      </c>
      <c r="T44" s="40">
        <f t="shared" si="23"/>
        <v>43.106840951055496</v>
      </c>
      <c r="U44" s="40">
        <f t="shared" si="23"/>
        <v>47.367082662750988</v>
      </c>
      <c r="V44" s="40">
        <f t="shared" si="23"/>
        <v>50.530400570780522</v>
      </c>
      <c r="W44" s="40">
        <f t="shared" si="23"/>
        <v>53.442055730896243</v>
      </c>
      <c r="X44" s="40">
        <f t="shared" si="23"/>
        <v>43.984685950644845</v>
      </c>
      <c r="Y44" s="40">
        <f t="shared" si="23"/>
        <v>55.792879706119869</v>
      </c>
      <c r="Z44" s="40">
        <f t="shared" si="23"/>
        <v>56.246901186344765</v>
      </c>
      <c r="AA44" s="40">
        <f t="shared" si="23"/>
        <v>52.950107017629968</v>
      </c>
      <c r="AB44" s="153">
        <f t="shared" si="23"/>
        <v>0</v>
      </c>
      <c r="AC44" s="153">
        <f t="shared" si="23"/>
        <v>0</v>
      </c>
      <c r="AD44" s="153">
        <f t="shared" si="23"/>
        <v>0</v>
      </c>
      <c r="AE44" s="40">
        <f t="shared" si="22"/>
        <v>48.829705466324164</v>
      </c>
    </row>
    <row r="45" spans="1:31" s="77" customFormat="1" ht="11.45" customHeight="1" x14ac:dyDescent="0.25">
      <c r="A45" s="236" t="s">
        <v>56</v>
      </c>
      <c r="B45" s="237"/>
      <c r="C45" s="237"/>
      <c r="D45" s="45"/>
      <c r="E45" s="141">
        <f t="shared" si="11"/>
        <v>64.5316138282639</v>
      </c>
      <c r="F45" s="141">
        <f t="shared" ref="F45:R45" si="24">IFERROR((F24/F17)*100,0)</f>
        <v>61.353315133074069</v>
      </c>
      <c r="G45" s="141">
        <f t="shared" si="24"/>
        <v>63.091476883397945</v>
      </c>
      <c r="H45" s="141">
        <f t="shared" si="24"/>
        <v>69.607369778205268</v>
      </c>
      <c r="I45" s="141">
        <f t="shared" si="24"/>
        <v>66.862883520960651</v>
      </c>
      <c r="J45" s="141">
        <f t="shared" si="24"/>
        <v>65.97289773370116</v>
      </c>
      <c r="K45" s="141">
        <f t="shared" si="24"/>
        <v>67.114895509408896</v>
      </c>
      <c r="L45" s="141">
        <f t="shared" si="24"/>
        <v>73.263193640845998</v>
      </c>
      <c r="M45" s="141">
        <f t="shared" si="24"/>
        <v>73.952988042967419</v>
      </c>
      <c r="N45" s="141">
        <f t="shared" si="24"/>
        <v>71.175708972013283</v>
      </c>
      <c r="O45" s="141">
        <f t="shared" si="24"/>
        <v>68.572160316021183</v>
      </c>
      <c r="P45" s="141">
        <f t="shared" si="24"/>
        <v>68.655204518708672</v>
      </c>
      <c r="Q45" s="141">
        <f t="shared" si="24"/>
        <v>71.312423865962941</v>
      </c>
      <c r="R45" s="141">
        <f t="shared" si="24"/>
        <v>68.689245441803109</v>
      </c>
      <c r="S45" s="141">
        <f t="shared" ref="S45:AD45" si="25">IFERROR((S24/S17)*100,0)</f>
        <v>67.356254495452873</v>
      </c>
      <c r="T45" s="141">
        <f t="shared" si="25"/>
        <v>70.492650456934484</v>
      </c>
      <c r="U45" s="141">
        <f t="shared" si="25"/>
        <v>68.868716784777533</v>
      </c>
      <c r="V45" s="141">
        <f t="shared" si="25"/>
        <v>68.274123039383042</v>
      </c>
      <c r="W45" s="141">
        <f t="shared" si="25"/>
        <v>69.446296826891583</v>
      </c>
      <c r="X45" s="141">
        <f t="shared" si="25"/>
        <v>75.798278750725814</v>
      </c>
      <c r="Y45" s="141">
        <f t="shared" si="25"/>
        <v>74.182327912016277</v>
      </c>
      <c r="Z45" s="141">
        <f t="shared" si="25"/>
        <v>73.854968661240889</v>
      </c>
      <c r="AA45" s="141">
        <f t="shared" si="25"/>
        <v>71.553527024603113</v>
      </c>
      <c r="AB45" s="156">
        <f t="shared" si="25"/>
        <v>0</v>
      </c>
      <c r="AC45" s="156">
        <f t="shared" si="25"/>
        <v>0</v>
      </c>
      <c r="AD45" s="156">
        <f t="shared" si="25"/>
        <v>0</v>
      </c>
      <c r="AE45" s="141">
        <f>IFERROR((AE24/AE17)*100,0)</f>
        <v>71.013171915146117</v>
      </c>
    </row>
    <row r="48" spans="1:31" ht="11.45" customHeight="1" x14ac:dyDescent="0.25">
      <c r="E48" s="68"/>
    </row>
    <row r="49" spans="5:5" ht="11.45" customHeight="1" x14ac:dyDescent="0.25">
      <c r="E49" s="68"/>
    </row>
    <row r="51" spans="5:5" ht="11.45" customHeight="1" x14ac:dyDescent="0.25">
      <c r="E51" s="69"/>
    </row>
  </sheetData>
  <mergeCells count="10">
    <mergeCell ref="A45:C45"/>
    <mergeCell ref="A17:C17"/>
    <mergeCell ref="A10:C10"/>
    <mergeCell ref="AE1:AE2"/>
    <mergeCell ref="E1:E2"/>
    <mergeCell ref="AD1:AD2"/>
    <mergeCell ref="A2:C2"/>
    <mergeCell ref="A24:C24"/>
    <mergeCell ref="A31:C31"/>
    <mergeCell ref="A38:C38"/>
  </mergeCells>
  <dataValidations count="2">
    <dataValidation type="list" allowBlank="1" showInputMessage="1" showErrorMessage="1" sqref="AE3" xr:uid="{00000000-0002-0000-0400-000000000000}">
      <formula1>"2020, 2021, 2022"</formula1>
    </dataValidation>
    <dataValidation type="list" allowBlank="1" showInputMessage="1" showErrorMessage="1" prompt="Select DisCo from this Drop Down" sqref="C1" xr:uid="{4C0691C9-B5E4-4871-9118-55DCD0258833}">
      <formula1>"Abuja, Benin, Eko, Enugu, Ibadan, Ikeja, Jos, Kaduna, Kano, Port Harcourt, Yola, All DisCos"</formula1>
    </dataValidation>
  </dataValidations>
  <hyperlinks>
    <hyperlink ref="A1" location="Menu!A1" display="Menu" xr:uid="{F6E7099A-2F4D-40E0-A790-FB6F57BAAE36}"/>
    <hyperlink ref="E1:E2" location="'Bands Aggregate'!AE2" display="Click to see end" xr:uid="{7FE9417A-54C6-47DB-8FC4-A2A6BC5ECF6A}"/>
    <hyperlink ref="AD1:AD2" location="'Bands Aggregate'!E2" display="Click to see Start" xr:uid="{DD421608-3301-434D-B508-839B5AB11B16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</sheetPr>
  <dimension ref="A1:G61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62" sqref="G62"/>
    </sheetView>
  </sheetViews>
  <sheetFormatPr defaultColWidth="24.28515625" defaultRowHeight="11.45" customHeight="1" x14ac:dyDescent="0.25"/>
  <cols>
    <col min="1" max="1" width="12.42578125" style="7" customWidth="1"/>
    <col min="2" max="2" width="15.42578125" style="7" customWidth="1"/>
    <col min="3" max="3" width="13.7109375" style="7" customWidth="1"/>
    <col min="4" max="4" width="16.42578125" style="8" customWidth="1"/>
    <col min="5" max="5" width="14.7109375" style="9" customWidth="1"/>
    <col min="6" max="6" width="4.42578125" style="9" customWidth="1"/>
    <col min="7" max="16384" width="24.28515625" style="8"/>
  </cols>
  <sheetData>
    <row r="1" spans="1:7" ht="16.5" customHeight="1" thickBot="1" x14ac:dyDescent="0.35">
      <c r="A1" s="187" t="s">
        <v>5</v>
      </c>
      <c r="B1" s="263" t="s">
        <v>130</v>
      </c>
      <c r="C1" s="264"/>
      <c r="D1" s="252" t="str">
        <f>'Bands Aggregate'!C1</f>
        <v>All DisCos</v>
      </c>
      <c r="E1" s="253"/>
      <c r="F1" s="24"/>
      <c r="G1" s="189" t="s">
        <v>85</v>
      </c>
    </row>
    <row r="2" spans="1:7" ht="12.75" customHeight="1" thickTop="1" x14ac:dyDescent="0.3">
      <c r="A2" s="12" t="s">
        <v>37</v>
      </c>
      <c r="B2" s="12"/>
      <c r="C2" s="12" t="s">
        <v>36</v>
      </c>
      <c r="D2" s="42">
        <v>2021</v>
      </c>
      <c r="E2" s="38">
        <v>2022</v>
      </c>
      <c r="F2" s="24"/>
    </row>
    <row r="3" spans="1:7" ht="11.25" customHeight="1" x14ac:dyDescent="0.25">
      <c r="E3" s="8"/>
      <c r="F3" s="8"/>
    </row>
    <row r="4" spans="1:7" ht="11.25" customHeight="1" x14ac:dyDescent="0.25">
      <c r="A4" s="260" t="s">
        <v>54</v>
      </c>
      <c r="B4" s="261"/>
      <c r="C4" s="261"/>
      <c r="D4" s="31">
        <f>D2</f>
        <v>2021</v>
      </c>
      <c r="E4" s="32">
        <f>E2</f>
        <v>2022</v>
      </c>
      <c r="F4" s="25"/>
    </row>
    <row r="5" spans="1:7" ht="11.45" customHeight="1" x14ac:dyDescent="0.25">
      <c r="A5" s="13" t="s">
        <v>3</v>
      </c>
      <c r="B5" s="14" t="s">
        <v>43</v>
      </c>
      <c r="C5" s="14" t="s">
        <v>46</v>
      </c>
      <c r="D5" s="157">
        <f>IF($D$2=2020,SUM('Bands Aggregate'!E4:F4),IF($D$2=2021,SUM('Bands Aggregate'!G4:R4),IF($D$2=2022,SUM('Bands Aggregate'!S4:AD4))))</f>
        <v>34205157.144901112</v>
      </c>
      <c r="E5" s="157">
        <f>IF($E$2=2020,SUM('Bands Aggregate'!E4:F4),IF($E$2=2021,SUM('Bands Aggregate'!G4:R4),IF($E$2=2022,SUM('Bands Aggregate'!S4:AD4))))</f>
        <v>23206368.561772503</v>
      </c>
      <c r="F5" s="23"/>
    </row>
    <row r="6" spans="1:7" ht="11.45" customHeight="1" x14ac:dyDescent="0.25">
      <c r="A6" s="13" t="s">
        <v>1</v>
      </c>
      <c r="B6" s="14" t="s">
        <v>43</v>
      </c>
      <c r="C6" s="14" t="s">
        <v>46</v>
      </c>
      <c r="D6" s="157">
        <f>IF($D$2=2020,SUM('Bands Aggregate'!E5:F5),IF($D$2=2021,SUM('Bands Aggregate'!G5:R5),IF($D$2=2022,SUM('Bands Aggregate'!S5:AD5))))</f>
        <v>6737138579.9700012</v>
      </c>
      <c r="E6" s="157">
        <f>IF($E$2=2020,SUM('Bands Aggregate'!E5:F5),IF($E$2=2021,SUM('Bands Aggregate'!G5:R5),IF($E$2=2022,SUM('Bands Aggregate'!S5:AD5))))</f>
        <v>5384793523.8332615</v>
      </c>
      <c r="F6" s="23"/>
    </row>
    <row r="7" spans="1:7" ht="11.45" customHeight="1" x14ac:dyDescent="0.25">
      <c r="A7" s="13" t="s">
        <v>39</v>
      </c>
      <c r="B7" s="14" t="s">
        <v>43</v>
      </c>
      <c r="C7" s="14" t="s">
        <v>46</v>
      </c>
      <c r="D7" s="157">
        <f>IF($D$2=2020,SUM('Bands Aggregate'!E6:F6),IF($D$2=2021,SUM('Bands Aggregate'!G6:R6),IF($D$2=2022,SUM('Bands Aggregate'!S6:AD6))))</f>
        <v>3961959594.0050936</v>
      </c>
      <c r="E7" s="157">
        <f>IF($E$2=2020,SUM('Bands Aggregate'!E6:F6),IF($E$2=2021,SUM('Bands Aggregate'!G6:R6),IF($E$2=2022,SUM('Bands Aggregate'!S6:AD6))))</f>
        <v>2652567193.3457575</v>
      </c>
      <c r="F7" s="23"/>
    </row>
    <row r="8" spans="1:7" ht="11.45" customHeight="1" x14ac:dyDescent="0.25">
      <c r="A8" s="13" t="s">
        <v>40</v>
      </c>
      <c r="B8" s="14" t="s">
        <v>43</v>
      </c>
      <c r="C8" s="14" t="s">
        <v>46</v>
      </c>
      <c r="D8" s="157">
        <f>IF($D$2=2020,SUM('Bands Aggregate'!E7:F7),IF($D$2=2021,SUM('Bands Aggregate'!G7:R7),IF($D$2=2022,SUM('Bands Aggregate'!S7:AD7))))</f>
        <v>5006048819.9528036</v>
      </c>
      <c r="E8" s="157">
        <f>IF($E$2=2020,SUM('Bands Aggregate'!E7:F7),IF($E$2=2021,SUM('Bands Aggregate'!G7:R7),IF($E$2=2022,SUM('Bands Aggregate'!S7:AD7))))</f>
        <v>3233881819.4801207</v>
      </c>
      <c r="F8" s="23"/>
    </row>
    <row r="9" spans="1:7" ht="11.45" customHeight="1" x14ac:dyDescent="0.25">
      <c r="A9" s="13" t="s">
        <v>41</v>
      </c>
      <c r="B9" s="14" t="s">
        <v>43</v>
      </c>
      <c r="C9" s="14" t="s">
        <v>46</v>
      </c>
      <c r="D9" s="157">
        <f>IF($D$2=2020,SUM('Bands Aggregate'!E8:F8),IF($D$2=2021,SUM('Bands Aggregate'!G8:R8),IF($D$2=2022,SUM('Bands Aggregate'!S8:AD8))))</f>
        <v>5319361520.1116724</v>
      </c>
      <c r="E9" s="157">
        <f>IF($E$2=2020,SUM('Bands Aggregate'!E8:F8),IF($E$2=2021,SUM('Bands Aggregate'!G8:R8),IF($E$2=2022,SUM('Bands Aggregate'!S8:AD8))))</f>
        <v>3203259433.6746902</v>
      </c>
      <c r="F9" s="23"/>
    </row>
    <row r="10" spans="1:7" ht="11.45" customHeight="1" x14ac:dyDescent="0.25">
      <c r="A10" s="13" t="s">
        <v>42</v>
      </c>
      <c r="B10" s="14" t="s">
        <v>43</v>
      </c>
      <c r="C10" s="14" t="s">
        <v>46</v>
      </c>
      <c r="D10" s="157">
        <f>IF($D$2=2020,SUM('Bands Aggregate'!E9:F9),IF($D$2=2021,SUM('Bands Aggregate'!G9:R9),IF($D$2=2022,SUM('Bands Aggregate'!S9:AD9))))</f>
        <v>2254994746.5430937</v>
      </c>
      <c r="E10" s="157">
        <f>IF($E$2=2020,SUM('Bands Aggregate'!E9:F9),IF($E$2=2021,SUM('Bands Aggregate'!G9:R9),IF($E$2=2022,SUM('Bands Aggregate'!S9:AD9))))</f>
        <v>1432139059.2592628</v>
      </c>
      <c r="F10" s="23"/>
    </row>
    <row r="11" spans="1:7" ht="11.45" customHeight="1" x14ac:dyDescent="0.25">
      <c r="A11" s="236" t="s">
        <v>56</v>
      </c>
      <c r="B11" s="237"/>
      <c r="C11" s="262"/>
      <c r="D11" s="157">
        <f>IF($D$2=2020,SUM('Bands Aggregate'!E10:F10),IF($D$2=2021,SUM('Bands Aggregate'!G10:R10),IF($D$2=2022,SUM('Bands Aggregate'!S10:AD10))))</f>
        <v>23313708417.727566</v>
      </c>
      <c r="E11" s="157">
        <f>IF($E$2=2020,SUM('Bands Aggregate'!E10:F10),IF($E$2=2021,SUM('Bands Aggregate'!G10:R10),IF($E$2=2022,SUM('Bands Aggregate'!S10:AD10))))</f>
        <v>15929847398.154861</v>
      </c>
      <c r="F11" s="23"/>
    </row>
    <row r="12" spans="1:7" ht="11.45" customHeight="1" x14ac:dyDescent="0.25">
      <c r="A12" s="21"/>
      <c r="B12" s="21"/>
      <c r="C12" s="21"/>
      <c r="D12" s="18"/>
      <c r="E12" s="18"/>
      <c r="F12" s="23"/>
    </row>
    <row r="13" spans="1:7" ht="11.45" customHeight="1" x14ac:dyDescent="0.25">
      <c r="A13" s="19"/>
      <c r="B13" s="19"/>
      <c r="C13" s="19"/>
      <c r="D13" s="20"/>
      <c r="E13" s="20"/>
      <c r="F13" s="23"/>
    </row>
    <row r="14" spans="1:7" ht="11.45" customHeight="1" x14ac:dyDescent="0.25">
      <c r="A14" s="255" t="s">
        <v>53</v>
      </c>
      <c r="B14" s="256"/>
      <c r="C14" s="256"/>
      <c r="D14" s="15">
        <f>D2</f>
        <v>2021</v>
      </c>
      <c r="E14" s="15">
        <f>E2</f>
        <v>2022</v>
      </c>
      <c r="F14" s="26"/>
    </row>
    <row r="15" spans="1:7" ht="11.45" customHeight="1" x14ac:dyDescent="0.25">
      <c r="A15" s="11" t="s">
        <v>3</v>
      </c>
      <c r="B15" s="10" t="s">
        <v>44</v>
      </c>
      <c r="C15" s="10" t="s">
        <v>47</v>
      </c>
      <c r="D15" s="94">
        <f>IF($D$2=2020, SUM('Bands Aggregate'!E11:F11), IF($D$2=2021, SUM('Bands Aggregate'!G11:R11), IF($D$2=2022, SUM('Bands Aggregate'!S11:AD11))))</f>
        <v>446509256.50935012</v>
      </c>
      <c r="E15" s="94">
        <f>IF($E$2=2020, SUM('Bands Aggregate'!E11:F11), IF($E$2=2021, SUM('Bands Aggregate'!G11:R11), IF($E$2=2022, SUM('Bands Aggregate'!S11:AD11))))</f>
        <v>354806707.97732568</v>
      </c>
      <c r="F15" s="23"/>
    </row>
    <row r="16" spans="1:7" ht="11.45" customHeight="1" x14ac:dyDescent="0.25">
      <c r="A16" s="11" t="s">
        <v>1</v>
      </c>
      <c r="B16" s="10" t="s">
        <v>44</v>
      </c>
      <c r="C16" s="10" t="s">
        <v>47</v>
      </c>
      <c r="D16" s="94">
        <f>IF($D$2=2020, SUM('Bands Aggregate'!E12:F12), IF($D$2=2021, SUM('Bands Aggregate'!G12:R12), IF($D$2=2022, SUM('Bands Aggregate'!S12:AD12))))</f>
        <v>409962292241.69971</v>
      </c>
      <c r="E16" s="94">
        <f>IF($E$2=2020, SUM('Bands Aggregate'!E12:F12), IF($E$2=2021, SUM('Bands Aggregate'!G12:R12), IF($E$2=2022, SUM('Bands Aggregate'!S12:AD12))))</f>
        <v>338956073331.26068</v>
      </c>
      <c r="F16" s="23"/>
    </row>
    <row r="17" spans="1:6" ht="11.45" customHeight="1" x14ac:dyDescent="0.25">
      <c r="A17" s="11" t="s">
        <v>39</v>
      </c>
      <c r="B17" s="10" t="s">
        <v>44</v>
      </c>
      <c r="C17" s="10" t="s">
        <v>47</v>
      </c>
      <c r="D17" s="94">
        <f>IF($D$2=2020, SUM('Bands Aggregate'!E13:F13), IF($D$2=2021, SUM('Bands Aggregate'!G13:R13), IF($D$2=2022, SUM('Bands Aggregate'!S13:AD13))))</f>
        <v>223416807766.0657</v>
      </c>
      <c r="E17" s="94">
        <f>IF($E$2=2020, SUM('Bands Aggregate'!E13:F13), IF($E$2=2021, SUM('Bands Aggregate'!G13:R13), IF($E$2=2022, SUM('Bands Aggregate'!S13:AD13))))</f>
        <v>153757910129.37866</v>
      </c>
      <c r="F17" s="23"/>
    </row>
    <row r="18" spans="1:6" ht="11.45" customHeight="1" x14ac:dyDescent="0.25">
      <c r="A18" s="11" t="s">
        <v>40</v>
      </c>
      <c r="B18" s="10" t="s">
        <v>44</v>
      </c>
      <c r="C18" s="10" t="s">
        <v>47</v>
      </c>
      <c r="D18" s="94">
        <f>IF($D$2=2020, SUM('Bands Aggregate'!E14:F14), IF($D$2=2021, SUM('Bands Aggregate'!G14:R14), IF($D$2=2022, SUM('Bands Aggregate'!S14:AD14))))</f>
        <v>238242793487.15726</v>
      </c>
      <c r="E18" s="94">
        <f>IF($E$2=2020, SUM('Bands Aggregate'!E14:F14), IF($E$2=2021, SUM('Bands Aggregate'!G14:R14), IF($E$2=2022, SUM('Bands Aggregate'!S14:AD14))))</f>
        <v>174247062262.24139</v>
      </c>
      <c r="F18" s="23"/>
    </row>
    <row r="19" spans="1:6" ht="11.45" customHeight="1" x14ac:dyDescent="0.25">
      <c r="A19" s="11" t="s">
        <v>41</v>
      </c>
      <c r="B19" s="10" t="s">
        <v>44</v>
      </c>
      <c r="C19" s="10" t="s">
        <v>47</v>
      </c>
      <c r="D19" s="94">
        <f>IF($D$2=2020, SUM('Bands Aggregate'!E15:F15), IF($D$2=2021, SUM('Bands Aggregate'!G15:R15), IF($D$2=2022, SUM('Bands Aggregate'!S15:AD15))))</f>
        <v>170891481084.55927</v>
      </c>
      <c r="E19" s="94">
        <f>IF($E$2=2020, SUM('Bands Aggregate'!E15:F15), IF($E$2=2021, SUM('Bands Aggregate'!G15:R15), IF($E$2=2022, SUM('Bands Aggregate'!S15:AD15))))</f>
        <v>118541253829.85185</v>
      </c>
      <c r="F19" s="23"/>
    </row>
    <row r="20" spans="1:6" ht="11.45" customHeight="1" x14ac:dyDescent="0.25">
      <c r="A20" s="11" t="s">
        <v>42</v>
      </c>
      <c r="B20" s="10" t="s">
        <v>44</v>
      </c>
      <c r="C20" s="10" t="s">
        <v>47</v>
      </c>
      <c r="D20" s="94">
        <f>IF($D$2=2020, SUM('Bands Aggregate'!E16:F16), IF($D$2=2021, SUM('Bands Aggregate'!G16:R16), IF($D$2=2022, SUM('Bands Aggregate'!S16:AD16))))</f>
        <v>75398347817.643112</v>
      </c>
      <c r="E20" s="94">
        <f>IF($E$2=2020, SUM('Bands Aggregate'!E16:F16), IF($E$2=2021, SUM('Bands Aggregate'!G16:R16), IF($E$2=2022, SUM('Bands Aggregate'!S16:AD16))))</f>
        <v>54324864321.818192</v>
      </c>
      <c r="F20" s="23"/>
    </row>
    <row r="21" spans="1:6" ht="11.45" customHeight="1" x14ac:dyDescent="0.25">
      <c r="A21" s="236" t="s">
        <v>56</v>
      </c>
      <c r="B21" s="237"/>
      <c r="C21" s="262"/>
      <c r="D21" s="94">
        <f>IF($D$2=2020, SUM('Bands Aggregate'!E17:F17), IF($D$2=2021, SUM('Bands Aggregate'!G17:R17), IF($D$2=2022, SUM('Bands Aggregate'!S17:AD17))))</f>
        <v>1118358231653.6343</v>
      </c>
      <c r="E21" s="94">
        <f>IF($E$2=2020, SUM('Bands Aggregate'!E17:F17), IF($E$2=2021, SUM('Bands Aggregate'!G17:R17), IF($E$2=2022, SUM('Bands Aggregate'!S17:AD17))))</f>
        <v>840181970582.52832</v>
      </c>
      <c r="F21" s="23"/>
    </row>
    <row r="22" spans="1:6" ht="11.45" customHeight="1" x14ac:dyDescent="0.25">
      <c r="A22" s="21"/>
      <c r="B22" s="21"/>
      <c r="C22" s="21"/>
      <c r="D22" s="18"/>
      <c r="E22" s="18"/>
      <c r="F22" s="23"/>
    </row>
    <row r="23" spans="1:6" ht="11.45" customHeight="1" x14ac:dyDescent="0.25">
      <c r="A23" s="19"/>
      <c r="B23" s="19"/>
      <c r="C23" s="19"/>
      <c r="D23" s="20"/>
      <c r="E23" s="20"/>
      <c r="F23" s="23"/>
    </row>
    <row r="24" spans="1:6" ht="11.45" customHeight="1" x14ac:dyDescent="0.25">
      <c r="A24" s="257" t="s">
        <v>52</v>
      </c>
      <c r="B24" s="258"/>
      <c r="C24" s="259"/>
      <c r="D24" s="16">
        <f>D2</f>
        <v>2021</v>
      </c>
      <c r="E24" s="16">
        <f>E2</f>
        <v>2022</v>
      </c>
      <c r="F24" s="27"/>
    </row>
    <row r="25" spans="1:6" ht="11.45" customHeight="1" x14ac:dyDescent="0.25">
      <c r="A25" s="11" t="s">
        <v>3</v>
      </c>
      <c r="B25" s="10" t="s">
        <v>45</v>
      </c>
      <c r="C25" s="10" t="s">
        <v>47</v>
      </c>
      <c r="D25" s="126">
        <f>IF($D$2=2020, SUM('Bands Aggregate'!E18:F18), IF($D$2=2021, SUM('Bands Aggregate'!G18:R18), IF($D$2=2022, SUM('Bands Aggregate'!S18:AD18))))</f>
        <v>259344066.31520244</v>
      </c>
      <c r="E25" s="126">
        <f>IF($E$2=2020,SUM('Bands Aggregate'!E18:F18),IF($E$2=2021,SUM('Bands Aggregate'!G18:R18),IF($E$2=2022,SUM('Bands Aggregate'!S18:AD18))))</f>
        <v>191219300.45809218</v>
      </c>
      <c r="F25" s="28"/>
    </row>
    <row r="26" spans="1:6" ht="11.45" customHeight="1" x14ac:dyDescent="0.25">
      <c r="A26" s="11" t="s">
        <v>1</v>
      </c>
      <c r="B26" s="10" t="s">
        <v>45</v>
      </c>
      <c r="C26" s="10" t="s">
        <v>47</v>
      </c>
      <c r="D26" s="126">
        <f>IF($D$2=2020, SUM('Bands Aggregate'!E19:F19), IF($D$2=2021, SUM('Bands Aggregate'!G19:R19), IF($D$2=2022, SUM('Bands Aggregate'!S19:AD19))))</f>
        <v>340980248299.50757</v>
      </c>
      <c r="E26" s="126">
        <f>IF($E$2=2020,SUM('Bands Aggregate'!E19:F19),IF($E$2=2021,SUM('Bands Aggregate'!G19:R19),IF($E$2=2022,SUM('Bands Aggregate'!S19:AD19))))</f>
        <v>282077794987.05212</v>
      </c>
      <c r="F26" s="28"/>
    </row>
    <row r="27" spans="1:6" ht="11.45" customHeight="1" x14ac:dyDescent="0.25">
      <c r="A27" s="11" t="s">
        <v>39</v>
      </c>
      <c r="B27" s="10" t="s">
        <v>45</v>
      </c>
      <c r="C27" s="10" t="s">
        <v>47</v>
      </c>
      <c r="D27" s="126">
        <f>IF($D$2=2020, SUM('Bands Aggregate'!E20:F20), IF($D$2=2021, SUM('Bands Aggregate'!G20:R20), IF($D$2=2022, SUM('Bands Aggregate'!S20:AD20))))</f>
        <v>156281523373.0697</v>
      </c>
      <c r="E27" s="126">
        <f>IF($E$2=2020,SUM('Bands Aggregate'!E20:F20),IF($E$2=2021,SUM('Bands Aggregate'!G20:R20),IF($E$2=2022,SUM('Bands Aggregate'!S20:AD20))))</f>
        <v>112047322801.61086</v>
      </c>
      <c r="F27" s="28"/>
    </row>
    <row r="28" spans="1:6" ht="11.45" customHeight="1" x14ac:dyDescent="0.25">
      <c r="A28" s="11" t="s">
        <v>40</v>
      </c>
      <c r="B28" s="10" t="s">
        <v>45</v>
      </c>
      <c r="C28" s="10" t="s">
        <v>47</v>
      </c>
      <c r="D28" s="126">
        <f>IF($D$2=2020, SUM('Bands Aggregate'!E21:F21), IF($D$2=2021, SUM('Bands Aggregate'!G21:R21), IF($D$2=2022, SUM('Bands Aggregate'!S21:AD21))))</f>
        <v>147285247775.99503</v>
      </c>
      <c r="E28" s="126">
        <f>IF($E$2=2020,SUM('Bands Aggregate'!E21:F21),IF($E$2=2021,SUM('Bands Aggregate'!G21:R21),IF($E$2=2022,SUM('Bands Aggregate'!S21:AD21))))</f>
        <v>108254165836.52258</v>
      </c>
      <c r="F28" s="28"/>
    </row>
    <row r="29" spans="1:6" ht="11.45" customHeight="1" x14ac:dyDescent="0.25">
      <c r="A29" s="11" t="s">
        <v>41</v>
      </c>
      <c r="B29" s="10" t="s">
        <v>45</v>
      </c>
      <c r="C29" s="10" t="s">
        <v>47</v>
      </c>
      <c r="D29" s="126">
        <f>IF($D$2=2020, SUM('Bands Aggregate'!E22:F22), IF($D$2=2021, SUM('Bands Aggregate'!G22:R22), IF($D$2=2022, SUM('Bands Aggregate'!S22:AD22))))</f>
        <v>91140023385.909317</v>
      </c>
      <c r="E29" s="126">
        <f>IF($E$2=2020,SUM('Bands Aggregate'!E22:F22),IF($E$2=2021,SUM('Bands Aggregate'!G22:R22),IF($E$2=2022,SUM('Bands Aggregate'!S22:AD22))))</f>
        <v>67542693000.865479</v>
      </c>
      <c r="F29" s="28"/>
    </row>
    <row r="30" spans="1:6" ht="11.45" customHeight="1" x14ac:dyDescent="0.25">
      <c r="A30" s="11" t="s">
        <v>42</v>
      </c>
      <c r="B30" s="10" t="s">
        <v>45</v>
      </c>
      <c r="C30" s="10" t="s">
        <v>47</v>
      </c>
      <c r="D30" s="126">
        <f>IF($D$2=2020, SUM('Bands Aggregate'!E23:F23), IF($D$2=2021, SUM('Bands Aggregate'!G23:R23), IF($D$2=2022, SUM('Bands Aggregate'!S23:AD23))))</f>
        <v>35365557882.639221</v>
      </c>
      <c r="E30" s="126">
        <f>IF($E$2=2020,SUM('Bands Aggregate'!E23:F23),IF($E$2=2021,SUM('Bands Aggregate'!G23:R23),IF($E$2=2022,SUM('Bands Aggregate'!S23:AD23))))</f>
        <v>26526671243.324043</v>
      </c>
      <c r="F30" s="28"/>
    </row>
    <row r="31" spans="1:6" ht="11.45" customHeight="1" x14ac:dyDescent="0.25">
      <c r="A31" s="236" t="s">
        <v>56</v>
      </c>
      <c r="B31" s="237"/>
      <c r="C31" s="262"/>
      <c r="D31" s="94">
        <f>IF($D$2=2020, SUM('Bands Aggregate'!E24:F24), IF($D$2=2021, SUM('Bands Aggregate'!G24:R24), IF($D$2=2022, SUM('Bands Aggregate'!S24:AD24))))</f>
        <v>771311944783.43604</v>
      </c>
      <c r="E31" s="94">
        <f>IF($E$2=2020,SUM('Bands Aggregate'!E24:F24),IF($E$2=2021,SUM('Bands Aggregate'!G24:R24),IF($E$2=2022,SUM('Bands Aggregate'!S24:AD24))))</f>
        <v>596639867169.83325</v>
      </c>
      <c r="F31" s="23"/>
    </row>
    <row r="32" spans="1:6" ht="11.45" customHeight="1" x14ac:dyDescent="0.25">
      <c r="A32" s="254"/>
      <c r="B32" s="254"/>
      <c r="C32" s="254"/>
      <c r="D32" s="18"/>
      <c r="E32" s="18"/>
      <c r="F32" s="23"/>
    </row>
    <row r="33" spans="1:6" ht="11.45" customHeight="1" x14ac:dyDescent="0.25">
      <c r="A33" s="19"/>
      <c r="B33" s="19"/>
      <c r="C33" s="19"/>
      <c r="D33" s="20"/>
      <c r="E33" s="20"/>
      <c r="F33" s="23"/>
    </row>
    <row r="34" spans="1:6" ht="11.45" customHeight="1" x14ac:dyDescent="0.25">
      <c r="A34" s="265" t="s">
        <v>119</v>
      </c>
      <c r="B34" s="266"/>
      <c r="C34" s="267"/>
      <c r="D34" s="158">
        <f>D2</f>
        <v>2021</v>
      </c>
      <c r="E34" s="158">
        <f>E2</f>
        <v>2022</v>
      </c>
      <c r="F34" s="23"/>
    </row>
    <row r="35" spans="1:6" ht="11.45" customHeight="1" x14ac:dyDescent="0.25">
      <c r="A35" s="11" t="s">
        <v>3</v>
      </c>
      <c r="B35" s="10" t="s">
        <v>116</v>
      </c>
      <c r="C35" s="10" t="s">
        <v>117</v>
      </c>
      <c r="D35" s="41">
        <f t="shared" ref="D35:E41" si="0">IFERROR(D15/D5,0)</f>
        <v>13.053857774072828</v>
      </c>
      <c r="E35" s="41">
        <f t="shared" si="0"/>
        <v>15.289195594428048</v>
      </c>
      <c r="F35" s="23"/>
    </row>
    <row r="36" spans="1:6" ht="11.45" customHeight="1" x14ac:dyDescent="0.25">
      <c r="A36" s="11" t="s">
        <v>1</v>
      </c>
      <c r="B36" s="10" t="s">
        <v>116</v>
      </c>
      <c r="C36" s="10" t="s">
        <v>117</v>
      </c>
      <c r="D36" s="41">
        <f t="shared" si="0"/>
        <v>60.851099821598915</v>
      </c>
      <c r="E36" s="41">
        <f t="shared" si="0"/>
        <v>62.946902575006952</v>
      </c>
      <c r="F36" s="23"/>
    </row>
    <row r="37" spans="1:6" ht="11.45" customHeight="1" x14ac:dyDescent="0.25">
      <c r="A37" s="11" t="s">
        <v>39</v>
      </c>
      <c r="B37" s="10" t="s">
        <v>116</v>
      </c>
      <c r="C37" s="10" t="s">
        <v>117</v>
      </c>
      <c r="D37" s="41">
        <f t="shared" si="0"/>
        <v>56.390481140726763</v>
      </c>
      <c r="E37" s="41">
        <f t="shared" si="0"/>
        <v>57.965698480738389</v>
      </c>
      <c r="F37" s="23"/>
    </row>
    <row r="38" spans="1:6" ht="11.45" customHeight="1" x14ac:dyDescent="0.25">
      <c r="A38" s="11" t="s">
        <v>40</v>
      </c>
      <c r="B38" s="10" t="s">
        <v>116</v>
      </c>
      <c r="C38" s="10" t="s">
        <v>117</v>
      </c>
      <c r="D38" s="41">
        <f t="shared" si="0"/>
        <v>47.59098483769948</v>
      </c>
      <c r="E38" s="41">
        <f t="shared" si="0"/>
        <v>53.881703781696444</v>
      </c>
      <c r="F38" s="23"/>
    </row>
    <row r="39" spans="1:6" ht="11.45" customHeight="1" x14ac:dyDescent="0.25">
      <c r="A39" s="11" t="s">
        <v>41</v>
      </c>
      <c r="B39" s="10" t="s">
        <v>116</v>
      </c>
      <c r="C39" s="10" t="s">
        <v>117</v>
      </c>
      <c r="D39" s="41">
        <f t="shared" si="0"/>
        <v>32.126314490648049</v>
      </c>
      <c r="E39" s="41">
        <f t="shared" si="0"/>
        <v>37.006448052153125</v>
      </c>
      <c r="F39" s="23"/>
    </row>
    <row r="40" spans="1:6" ht="11.45" customHeight="1" x14ac:dyDescent="0.25">
      <c r="A40" s="11" t="s">
        <v>42</v>
      </c>
      <c r="B40" s="10" t="s">
        <v>116</v>
      </c>
      <c r="C40" s="10" t="s">
        <v>117</v>
      </c>
      <c r="D40" s="41">
        <f t="shared" si="0"/>
        <v>33.436152316198857</v>
      </c>
      <c r="E40" s="41">
        <f t="shared" si="0"/>
        <v>37.932674184528096</v>
      </c>
      <c r="F40" s="23"/>
    </row>
    <row r="41" spans="1:6" ht="11.45" customHeight="1" x14ac:dyDescent="0.25">
      <c r="A41" s="249" t="s">
        <v>56</v>
      </c>
      <c r="B41" s="250"/>
      <c r="C41" s="251"/>
      <c r="D41" s="39">
        <f t="shared" si="0"/>
        <v>47.969984509338857</v>
      </c>
      <c r="E41" s="39">
        <f t="shared" si="0"/>
        <v>52.742625185464476</v>
      </c>
      <c r="F41" s="23"/>
    </row>
    <row r="42" spans="1:6" ht="11.45" customHeight="1" x14ac:dyDescent="0.25">
      <c r="A42" s="21"/>
      <c r="B42" s="21"/>
      <c r="C42" s="21"/>
      <c r="D42" s="18"/>
      <c r="E42" s="18"/>
      <c r="F42" s="23"/>
    </row>
    <row r="43" spans="1:6" ht="11.45" customHeight="1" x14ac:dyDescent="0.25">
      <c r="A43" s="19"/>
      <c r="B43" s="19"/>
      <c r="C43" s="19"/>
      <c r="D43" s="20"/>
      <c r="E43" s="20"/>
      <c r="F43" s="23"/>
    </row>
    <row r="44" spans="1:6" ht="11.45" customHeight="1" x14ac:dyDescent="0.25">
      <c r="A44" s="246" t="s">
        <v>120</v>
      </c>
      <c r="B44" s="247"/>
      <c r="C44" s="248"/>
      <c r="D44" s="17">
        <f>D2</f>
        <v>2021</v>
      </c>
      <c r="E44" s="17">
        <f>E2</f>
        <v>2022</v>
      </c>
      <c r="F44" s="23"/>
    </row>
    <row r="45" spans="1:6" ht="11.45" customHeight="1" x14ac:dyDescent="0.25">
      <c r="A45" s="11" t="s">
        <v>3</v>
      </c>
      <c r="B45" s="10" t="s">
        <v>118</v>
      </c>
      <c r="C45" s="10" t="s">
        <v>117</v>
      </c>
      <c r="D45" s="41">
        <f t="shared" ref="D45:E51" si="1">IFERROR(D25/D5,0)</f>
        <v>7.5820165133742794</v>
      </c>
      <c r="E45" s="41">
        <f t="shared" si="1"/>
        <v>8.2399493031014259</v>
      </c>
      <c r="F45" s="23"/>
    </row>
    <row r="46" spans="1:6" ht="11.45" customHeight="1" x14ac:dyDescent="0.25">
      <c r="A46" s="11" t="s">
        <v>1</v>
      </c>
      <c r="B46" s="10" t="s">
        <v>118</v>
      </c>
      <c r="C46" s="10" t="s">
        <v>117</v>
      </c>
      <c r="D46" s="41">
        <f t="shared" si="1"/>
        <v>50.612028274624841</v>
      </c>
      <c r="E46" s="41">
        <f t="shared" si="1"/>
        <v>52.384143187397463</v>
      </c>
      <c r="F46" s="23"/>
    </row>
    <row r="47" spans="1:6" ht="11.45" customHeight="1" x14ac:dyDescent="0.25">
      <c r="A47" s="11" t="s">
        <v>39</v>
      </c>
      <c r="B47" s="10" t="s">
        <v>118</v>
      </c>
      <c r="C47" s="10" t="s">
        <v>117</v>
      </c>
      <c r="D47" s="41">
        <f t="shared" si="1"/>
        <v>39.445511662850336</v>
      </c>
      <c r="E47" s="41">
        <f t="shared" si="1"/>
        <v>42.241087457725214</v>
      </c>
      <c r="F47" s="23"/>
    </row>
    <row r="48" spans="1:6" ht="11.45" customHeight="1" x14ac:dyDescent="0.25">
      <c r="A48" s="11" t="s">
        <v>40</v>
      </c>
      <c r="B48" s="10" t="s">
        <v>118</v>
      </c>
      <c r="C48" s="10" t="s">
        <v>117</v>
      </c>
      <c r="D48" s="41">
        <f t="shared" si="1"/>
        <v>29.421456536531263</v>
      </c>
      <c r="E48" s="41">
        <f t="shared" si="1"/>
        <v>33.47499131985149</v>
      </c>
      <c r="F48" s="23"/>
    </row>
    <row r="49" spans="1:6" ht="11.45" customHeight="1" x14ac:dyDescent="0.25">
      <c r="A49" s="11" t="s">
        <v>41</v>
      </c>
      <c r="B49" s="10" t="s">
        <v>118</v>
      </c>
      <c r="C49" s="10" t="s">
        <v>117</v>
      </c>
      <c r="D49" s="41">
        <f t="shared" si="1"/>
        <v>17.13363963726157</v>
      </c>
      <c r="E49" s="41">
        <f t="shared" si="1"/>
        <v>21.085614324838616</v>
      </c>
      <c r="F49" s="23"/>
    </row>
    <row r="50" spans="1:6" ht="11.45" customHeight="1" x14ac:dyDescent="0.25">
      <c r="A50" s="11" t="s">
        <v>42</v>
      </c>
      <c r="B50" s="10" t="s">
        <v>118</v>
      </c>
      <c r="C50" s="10" t="s">
        <v>117</v>
      </c>
      <c r="D50" s="41">
        <f t="shared" si="1"/>
        <v>15.683210764395177</v>
      </c>
      <c r="E50" s="41">
        <f t="shared" si="1"/>
        <v>18.52241307980545</v>
      </c>
      <c r="F50" s="23"/>
    </row>
    <row r="51" spans="1:6" ht="11.45" customHeight="1" x14ac:dyDescent="0.25">
      <c r="A51" s="249" t="s">
        <v>56</v>
      </c>
      <c r="B51" s="250"/>
      <c r="C51" s="251"/>
      <c r="D51" s="159">
        <f t="shared" si="1"/>
        <v>33.084052136336076</v>
      </c>
      <c r="E51" s="159">
        <f t="shared" si="1"/>
        <v>37.454211095515042</v>
      </c>
      <c r="F51" s="23"/>
    </row>
    <row r="52" spans="1:6" ht="11.45" customHeight="1" x14ac:dyDescent="0.25">
      <c r="A52" s="22"/>
      <c r="B52" s="22"/>
      <c r="C52" s="22"/>
      <c r="D52" s="160"/>
      <c r="E52" s="160"/>
      <c r="F52" s="23"/>
    </row>
    <row r="53" spans="1:6" ht="11.45" customHeight="1" x14ac:dyDescent="0.25">
      <c r="A53" s="19"/>
      <c r="B53" s="19"/>
      <c r="C53" s="19"/>
      <c r="D53" s="20"/>
      <c r="E53" s="20"/>
      <c r="F53" s="23"/>
    </row>
    <row r="54" spans="1:6" ht="11.45" customHeight="1" x14ac:dyDescent="0.25">
      <c r="A54" s="246" t="s">
        <v>51</v>
      </c>
      <c r="B54" s="247"/>
      <c r="C54" s="248"/>
      <c r="D54" s="17">
        <f>D2</f>
        <v>2021</v>
      </c>
      <c r="E54" s="17">
        <f>E2</f>
        <v>2022</v>
      </c>
      <c r="F54" s="26"/>
    </row>
    <row r="55" spans="1:6" ht="11.45" customHeight="1" x14ac:dyDescent="0.25">
      <c r="A55" s="11" t="s">
        <v>3</v>
      </c>
      <c r="B55" s="10" t="s">
        <v>50</v>
      </c>
      <c r="C55" s="10" t="s">
        <v>49</v>
      </c>
      <c r="D55" s="41">
        <f>IFERROR((D25/D15)*100,0)</f>
        <v>58.082573325055279</v>
      </c>
      <c r="E55" s="41">
        <f>IFERROR((E25/E15)*100,0)</f>
        <v>53.893936095005358</v>
      </c>
      <c r="F55" s="29"/>
    </row>
    <row r="56" spans="1:6" ht="11.45" customHeight="1" x14ac:dyDescent="0.25">
      <c r="A56" s="11" t="s">
        <v>1</v>
      </c>
      <c r="B56" s="10" t="s">
        <v>50</v>
      </c>
      <c r="C56" s="10" t="s">
        <v>49</v>
      </c>
      <c r="D56" s="41">
        <f t="shared" ref="D56:E56" si="2">IFERROR((D26/D16)*100,0)</f>
        <v>83.173563703872873</v>
      </c>
      <c r="E56" s="41">
        <f t="shared" si="2"/>
        <v>83.219572440402445</v>
      </c>
      <c r="F56" s="29"/>
    </row>
    <row r="57" spans="1:6" ht="11.45" customHeight="1" x14ac:dyDescent="0.25">
      <c r="A57" s="11" t="s">
        <v>39</v>
      </c>
      <c r="B57" s="10" t="s">
        <v>50</v>
      </c>
      <c r="C57" s="10" t="s">
        <v>49</v>
      </c>
      <c r="D57" s="41">
        <f t="shared" ref="D57:E57" si="3">IFERROR((D27/D17)*100,0)</f>
        <v>69.950656325153602</v>
      </c>
      <c r="E57" s="41">
        <f t="shared" si="3"/>
        <v>72.872558366154507</v>
      </c>
      <c r="F57" s="29"/>
    </row>
    <row r="58" spans="1:6" ht="11.45" customHeight="1" x14ac:dyDescent="0.25">
      <c r="A58" s="11" t="s">
        <v>40</v>
      </c>
      <c r="B58" s="10" t="s">
        <v>50</v>
      </c>
      <c r="C58" s="10" t="s">
        <v>49</v>
      </c>
      <c r="D58" s="41">
        <f t="shared" ref="D58:E58" si="4">IFERROR((D28/D18)*100,0)</f>
        <v>61.82149126955003</v>
      </c>
      <c r="E58" s="41">
        <f t="shared" si="4"/>
        <v>62.126824080167466</v>
      </c>
      <c r="F58" s="29"/>
    </row>
    <row r="59" spans="1:6" ht="11.45" customHeight="1" x14ac:dyDescent="0.25">
      <c r="A59" s="11" t="s">
        <v>41</v>
      </c>
      <c r="B59" s="10" t="s">
        <v>50</v>
      </c>
      <c r="C59" s="10" t="s">
        <v>49</v>
      </c>
      <c r="D59" s="41">
        <f t="shared" ref="D59:E59" si="5">IFERROR((D29/D19)*100,0)</f>
        <v>53.332104565710956</v>
      </c>
      <c r="E59" s="41">
        <f t="shared" si="5"/>
        <v>56.978217134275347</v>
      </c>
      <c r="F59" s="29"/>
    </row>
    <row r="60" spans="1:6" ht="11.45" customHeight="1" x14ac:dyDescent="0.25">
      <c r="A60" s="11" t="s">
        <v>42</v>
      </c>
      <c r="B60" s="10" t="s">
        <v>50</v>
      </c>
      <c r="C60" s="10" t="s">
        <v>49</v>
      </c>
      <c r="D60" s="41">
        <f>IFERROR((D30/D20)*100,0)</f>
        <v>46.904950713474022</v>
      </c>
      <c r="E60" s="41">
        <f>IFERROR((E30/E20)*100,0)</f>
        <v>48.829705466324164</v>
      </c>
      <c r="F60" s="29"/>
    </row>
    <row r="61" spans="1:6" ht="11.45" customHeight="1" x14ac:dyDescent="0.25">
      <c r="A61" s="249" t="s">
        <v>56</v>
      </c>
      <c r="B61" s="250"/>
      <c r="C61" s="251"/>
      <c r="D61" s="39">
        <f>IFERROR((D31/D21)*100,0)</f>
        <v>68.968236022455315</v>
      </c>
      <c r="E61" s="39">
        <f>IFERROR((E31/E21)*100,0)</f>
        <v>71.013171915146117</v>
      </c>
      <c r="F61" s="30"/>
    </row>
  </sheetData>
  <mergeCells count="15">
    <mergeCell ref="A54:C54"/>
    <mergeCell ref="A61:C61"/>
    <mergeCell ref="D1:E1"/>
    <mergeCell ref="A32:C32"/>
    <mergeCell ref="A14:C14"/>
    <mergeCell ref="A24:C24"/>
    <mergeCell ref="A4:C4"/>
    <mergeCell ref="A11:C11"/>
    <mergeCell ref="A21:C21"/>
    <mergeCell ref="A31:C31"/>
    <mergeCell ref="B1:C1"/>
    <mergeCell ref="A34:C34"/>
    <mergeCell ref="A41:C41"/>
    <mergeCell ref="A44:C44"/>
    <mergeCell ref="A51:C51"/>
  </mergeCells>
  <dataValidations count="1">
    <dataValidation type="list" allowBlank="1" showInputMessage="1" showErrorMessage="1" prompt="Select Year from Drop Down" sqref="D2:E2" xr:uid="{00000000-0002-0000-0500-000000000000}">
      <formula1>"2020, 2021, 2022"</formula1>
    </dataValidation>
  </dataValidations>
  <hyperlinks>
    <hyperlink ref="A1" location="Menu!A1" display="Menu" xr:uid="{00000000-0004-0000-0500-000000000000}"/>
    <hyperlink ref="G1" location="Charts_Year_Abs!G62" display="Click to see end" xr:uid="{2448417A-3242-4AEB-AB8E-F082DFAB05B1}"/>
  </hyperlink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AC1E-4736-4060-8C29-3430FA50283B}">
  <sheetPr>
    <tabColor theme="5" tint="-0.499984740745262"/>
  </sheetPr>
  <dimension ref="A1:G42"/>
  <sheetViews>
    <sheetView zoomScaleNormal="100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G35" sqref="G35"/>
    </sheetView>
  </sheetViews>
  <sheetFormatPr defaultColWidth="24.28515625" defaultRowHeight="11.45" customHeight="1" x14ac:dyDescent="0.25"/>
  <cols>
    <col min="1" max="1" width="12.42578125" style="7" customWidth="1"/>
    <col min="2" max="2" width="15.42578125" style="7" customWidth="1"/>
    <col min="3" max="3" width="14.28515625" style="7" customWidth="1"/>
    <col min="4" max="4" width="8.140625" style="8" customWidth="1"/>
    <col min="5" max="5" width="8.140625" style="9" customWidth="1"/>
    <col min="6" max="6" width="4.42578125" style="9" customWidth="1"/>
    <col min="7" max="16384" width="24.28515625" style="8"/>
  </cols>
  <sheetData>
    <row r="1" spans="1:7" ht="16.5" customHeight="1" thickBot="1" x14ac:dyDescent="0.35">
      <c r="A1" s="188" t="s">
        <v>5</v>
      </c>
      <c r="B1" s="263" t="s">
        <v>130</v>
      </c>
      <c r="C1" s="264"/>
      <c r="D1" s="252" t="str">
        <f>'Bands Aggregate'!C1</f>
        <v>All DisCos</v>
      </c>
      <c r="E1" s="253"/>
      <c r="F1" s="24"/>
      <c r="G1" s="67" t="s">
        <v>85</v>
      </c>
    </row>
    <row r="2" spans="1:7" ht="12.75" customHeight="1" thickTop="1" x14ac:dyDescent="0.3">
      <c r="A2" s="12" t="s">
        <v>37</v>
      </c>
      <c r="B2" s="12"/>
      <c r="C2" s="12" t="s">
        <v>36</v>
      </c>
      <c r="D2" s="42">
        <v>2021</v>
      </c>
      <c r="E2" s="38">
        <v>2022</v>
      </c>
      <c r="F2" s="24"/>
    </row>
    <row r="3" spans="1:7" ht="11.25" customHeight="1" x14ac:dyDescent="0.25">
      <c r="E3" s="8"/>
      <c r="F3" s="8"/>
    </row>
    <row r="4" spans="1:7" ht="11.25" customHeight="1" x14ac:dyDescent="0.25">
      <c r="A4" s="260" t="s">
        <v>78</v>
      </c>
      <c r="B4" s="261"/>
      <c r="C4" s="261"/>
      <c r="D4" s="31">
        <f>D2</f>
        <v>2021</v>
      </c>
      <c r="E4" s="32">
        <f>E2</f>
        <v>2022</v>
      </c>
      <c r="F4" s="25"/>
    </row>
    <row r="5" spans="1:7" ht="11.45" customHeight="1" x14ac:dyDescent="0.25">
      <c r="A5" s="13" t="s">
        <v>3</v>
      </c>
      <c r="B5" s="14" t="s">
        <v>43</v>
      </c>
      <c r="C5" s="10" t="s">
        <v>49</v>
      </c>
      <c r="D5" s="62">
        <f>IF($D$2=2020,SUM('Bands Aggregate'!E4:F4)/SUM('Bands Aggregate'!E$10:F$10),IF($D$2=2021,SUM('Bands Aggregate'!G4:R4)/SUM('Bands Aggregate'!G$10:R$10), IF($D$2=2022,SUM('Bands Aggregate'!S4:AD4)/SUM('Bands Aggregate'!S$10:AD$10))))</f>
        <v>1.4671692950784172E-3</v>
      </c>
      <c r="E5" s="62">
        <f>IF($E$2=2020,SUM('Bands Aggregate'!E4:F4)/SUM('Bands Aggregate'!E$10:F$10),IF($E$2=2021,SUM('Bands Aggregate'!G4:R4)/SUM('Bands Aggregate'!G$10:R$10), IF($E$2=2022,SUM('Bands Aggregate'!S4:AD4)/SUM('Bands Aggregate'!S$10:AD$10))))</f>
        <v>1.4567853653425754E-3</v>
      </c>
      <c r="F5" s="23"/>
    </row>
    <row r="6" spans="1:7" ht="11.45" customHeight="1" x14ac:dyDescent="0.25">
      <c r="A6" s="13" t="s">
        <v>1</v>
      </c>
      <c r="B6" s="14" t="s">
        <v>43</v>
      </c>
      <c r="C6" s="10" t="s">
        <v>49</v>
      </c>
      <c r="D6" s="62">
        <f>IF($D$2=2020,SUM('Bands Aggregate'!E5:F5)/SUM('Bands Aggregate'!E$10:F$10),IF($D$2=2021,SUM('Bands Aggregate'!G5:R5)/SUM('Bands Aggregate'!G$10:R$10), IF($D$2=2022,SUM('Bands Aggregate'!S5:AD5)/SUM('Bands Aggregate'!S$10:AD$10))))</f>
        <v>0.28897756029440314</v>
      </c>
      <c r="E6" s="62">
        <f>IF($E$2=2020,SUM('Bands Aggregate'!E5:F5)/SUM('Bands Aggregate'!E$10:F$10),IF($E$2=2021,SUM('Bands Aggregate'!G5:R5)/SUM('Bands Aggregate'!G$10:R$10), IF($E$2=2022,SUM('Bands Aggregate'!S5:AD5)/SUM('Bands Aggregate'!S$10:AD$10))))</f>
        <v>0.33803170797838133</v>
      </c>
      <c r="F6" s="23"/>
    </row>
    <row r="7" spans="1:7" ht="11.45" customHeight="1" x14ac:dyDescent="0.25">
      <c r="A7" s="13" t="s">
        <v>39</v>
      </c>
      <c r="B7" s="14" t="s">
        <v>43</v>
      </c>
      <c r="C7" s="10" t="s">
        <v>49</v>
      </c>
      <c r="D7" s="62">
        <f>IF($D$2=2020,SUM('Bands Aggregate'!E6:F6)/SUM('Bands Aggregate'!E$10:F$10),IF($D$2=2021,SUM('Bands Aggregate'!G6:R6)/SUM('Bands Aggregate'!G$10:R$10), IF($D$2=2022,SUM('Bands Aggregate'!S6:AD6)/SUM('Bands Aggregate'!S$10:AD$10))))</f>
        <v>0.16994120038802793</v>
      </c>
      <c r="E7" s="62">
        <f>IF($E$2=2020,SUM('Bands Aggregate'!E6:F6)/SUM('Bands Aggregate'!E$10:F$10),IF($E$2=2021,SUM('Bands Aggregate'!G6:R6)/SUM('Bands Aggregate'!G$10:R$10), IF($E$2=2022,SUM('Bands Aggregate'!S6:AD6)/SUM('Bands Aggregate'!S$10:AD$10))))</f>
        <v>0.16651554324701201</v>
      </c>
      <c r="F7" s="23"/>
    </row>
    <row r="8" spans="1:7" ht="11.45" customHeight="1" x14ac:dyDescent="0.25">
      <c r="A8" s="13" t="s">
        <v>40</v>
      </c>
      <c r="B8" s="14" t="s">
        <v>43</v>
      </c>
      <c r="C8" s="10" t="s">
        <v>49</v>
      </c>
      <c r="D8" s="62">
        <f>IF($D$2=2020,SUM('Bands Aggregate'!E7:F7)/SUM('Bands Aggregate'!E$10:F$10),IF($D$2=2021,SUM('Bands Aggregate'!G7:R7)/SUM('Bands Aggregate'!G$10:R$10), IF($D$2=2022,SUM('Bands Aggregate'!S7:AD7)/SUM('Bands Aggregate'!S$10:AD$10))))</f>
        <v>0.21472554817346184</v>
      </c>
      <c r="E8" s="62">
        <f>IF($E$2=2020,SUM('Bands Aggregate'!E7:F7)/SUM('Bands Aggregate'!E$10:F$10),IF($E$2=2021,SUM('Bands Aggregate'!G7:R7)/SUM('Bands Aggregate'!G$10:R$10), IF($E$2=2022,SUM('Bands Aggregate'!S7:AD7)/SUM('Bands Aggregate'!S$10:AD$10))))</f>
        <v>0.20300770865229367</v>
      </c>
      <c r="F8" s="23"/>
    </row>
    <row r="9" spans="1:7" ht="11.45" customHeight="1" x14ac:dyDescent="0.25">
      <c r="A9" s="13" t="s">
        <v>41</v>
      </c>
      <c r="B9" s="14" t="s">
        <v>43</v>
      </c>
      <c r="C9" s="10" t="s">
        <v>49</v>
      </c>
      <c r="D9" s="62">
        <f>IF($D$2=2020,SUM('Bands Aggregate'!E8:F8)/SUM('Bands Aggregate'!E$10:F$10),IF($D$2=2021,SUM('Bands Aggregate'!G8:R8)/SUM('Bands Aggregate'!G$10:R$10), IF($D$2=2022,SUM('Bands Aggregate'!S8:AD8)/SUM('Bands Aggregate'!S$10:AD$10))))</f>
        <v>0.22816453842524986</v>
      </c>
      <c r="E9" s="62">
        <f>IF($E$2=2020,SUM('Bands Aggregate'!E8:F8)/SUM('Bands Aggregate'!E$10:F$10),IF($E$2=2021,SUM('Bands Aggregate'!G8:R8)/SUM('Bands Aggregate'!G$10:R$10), IF($E$2=2022,SUM('Bands Aggregate'!S8:AD8)/SUM('Bands Aggregate'!S$10:AD$10))))</f>
        <v>0.20108538102164875</v>
      </c>
      <c r="F9" s="23"/>
    </row>
    <row r="10" spans="1:7" ht="11.45" customHeight="1" x14ac:dyDescent="0.25">
      <c r="A10" s="13" t="s">
        <v>42</v>
      </c>
      <c r="B10" s="14" t="s">
        <v>43</v>
      </c>
      <c r="C10" s="10" t="s">
        <v>49</v>
      </c>
      <c r="D10" s="62">
        <f>IF($D$2=2020,SUM('Bands Aggregate'!E9:F9)/SUM('Bands Aggregate'!E$10:F$10),IF($D$2=2021,SUM('Bands Aggregate'!G9:R9)/SUM('Bands Aggregate'!G$10:R$10), IF($D$2=2022,SUM('Bands Aggregate'!S9:AD9)/SUM('Bands Aggregate'!S$10:AD$10))))</f>
        <v>9.6723983423778817E-2</v>
      </c>
      <c r="E10" s="62">
        <f>IF($E$2=2020,SUM('Bands Aggregate'!E9:F9)/SUM('Bands Aggregate'!E$10:F$10),IF($E$2=2021,SUM('Bands Aggregate'!G9:R9)/SUM('Bands Aggregate'!G$10:R$10), IF($E$2=2022,SUM('Bands Aggregate'!S9:AD9)/SUM('Bands Aggregate'!S$10:AD$10))))</f>
        <v>8.9902873735321909E-2</v>
      </c>
      <c r="F10" s="23"/>
    </row>
    <row r="11" spans="1:7" ht="11.45" customHeight="1" x14ac:dyDescent="0.25">
      <c r="A11" s="236" t="s">
        <v>56</v>
      </c>
      <c r="B11" s="237"/>
      <c r="C11" s="262"/>
      <c r="D11" s="62">
        <f>IF($D$2=2020,SUM('Bands Aggregate'!E10:F10)/SUM('Bands Aggregate'!E$10:F$10),IF($D$2=2021,SUM('Bands Aggregate'!G10:R10)/SUM('Bands Aggregate'!G$10:R$10), IF($D$2=2022,SUM('Bands Aggregate'!S10:AD10)/SUM('Bands Aggregate'!S$10:AD$10))))</f>
        <v>1</v>
      </c>
      <c r="E11" s="62">
        <f>IF($E$2=2020,SUM('Bands Aggregate'!E10:F10)/SUM('Bands Aggregate'!E$10:F$10),IF($E$2=2021,SUM('Bands Aggregate'!G10:R10)/SUM('Bands Aggregate'!G$10:R$10), IF($E$2=2022,SUM('Bands Aggregate'!S10:AD10)/SUM('Bands Aggregate'!S$10:AD$10))))</f>
        <v>1</v>
      </c>
      <c r="F11" s="23"/>
    </row>
    <row r="12" spans="1:7" ht="11.45" customHeight="1" x14ac:dyDescent="0.25">
      <c r="A12" s="21"/>
      <c r="B12" s="21"/>
      <c r="C12" s="21"/>
      <c r="D12" s="18"/>
      <c r="E12" s="18"/>
      <c r="F12" s="23"/>
    </row>
    <row r="13" spans="1:7" ht="11.45" customHeight="1" x14ac:dyDescent="0.25">
      <c r="A13" s="22"/>
      <c r="B13" s="22"/>
      <c r="C13" s="22"/>
      <c r="D13" s="23"/>
      <c r="E13" s="23"/>
      <c r="F13" s="23"/>
    </row>
    <row r="14" spans="1:7" ht="11.45" customHeight="1" x14ac:dyDescent="0.25">
      <c r="A14" s="19"/>
      <c r="B14" s="19"/>
      <c r="C14" s="19"/>
      <c r="D14" s="20"/>
      <c r="E14" s="20"/>
      <c r="F14" s="23"/>
    </row>
    <row r="15" spans="1:7" ht="11.45" customHeight="1" x14ac:dyDescent="0.25">
      <c r="A15" s="255" t="s">
        <v>80</v>
      </c>
      <c r="B15" s="256"/>
      <c r="C15" s="256"/>
      <c r="D15" s="15">
        <f>D2</f>
        <v>2021</v>
      </c>
      <c r="E15" s="15">
        <f>E2</f>
        <v>2022</v>
      </c>
      <c r="F15" s="26"/>
    </row>
    <row r="16" spans="1:7" ht="11.45" customHeight="1" x14ac:dyDescent="0.25">
      <c r="A16" s="11" t="s">
        <v>3</v>
      </c>
      <c r="B16" s="10" t="s">
        <v>44</v>
      </c>
      <c r="C16" s="10" t="s">
        <v>49</v>
      </c>
      <c r="D16" s="63">
        <f>IF($D$2=2020, SUM('Bands Aggregate'!E11:F11)/SUM('Bands Aggregate'!E$17:F$17), IF($D$2=2021, SUM('Bands Aggregate'!G11:R11)/SUM('Bands Aggregate'!G$17:R$17), IF($D$2=2022, SUM('Bands Aggregate'!S11:AD11)/SUM('Bands Aggregate'!S$17:AD$17))))</f>
        <v>3.9925423166880045E-4</v>
      </c>
      <c r="E16" s="63">
        <f>IF($E$2=2020, SUM('Bands Aggregate'!E11:F11)/SUM('Bands Aggregate'!E$17:F$17), IF($E$2=2021, SUM('Bands Aggregate'!G11:R11)/SUM('Bands Aggregate'!G$17:R$17), IF($E$2=2022, SUM('Bands Aggregate'!S11:AD11)/SUM('Bands Aggregate'!S$17:AD$17))))</f>
        <v>4.2229745507550638E-4</v>
      </c>
      <c r="F16" s="23"/>
    </row>
    <row r="17" spans="1:6" ht="11.45" customHeight="1" x14ac:dyDescent="0.25">
      <c r="A17" s="11" t="s">
        <v>1</v>
      </c>
      <c r="B17" s="10" t="s">
        <v>44</v>
      </c>
      <c r="C17" s="10" t="s">
        <v>49</v>
      </c>
      <c r="D17" s="63">
        <f>IF($D$2=2020, SUM('Bands Aggregate'!E12:F12)/SUM('Bands Aggregate'!E$17:F$17), IF($D$2=2021, SUM('Bands Aggregate'!G12:R12)/SUM('Bands Aggregate'!G$17:R$17), IF($D$2=2022, SUM('Bands Aggregate'!S12:AD12)/SUM('Bands Aggregate'!S$17:AD$17))))</f>
        <v>0.36657511040582991</v>
      </c>
      <c r="E17" s="63">
        <f>IF($E$2=2020, SUM('Bands Aggregate'!E12:F12)/SUM('Bands Aggregate'!E$17:F$17), IF($E$2=2021, SUM('Bands Aggregate'!G12:R12)/SUM('Bands Aggregate'!G$17:R$17), IF($E$2=2022, SUM('Bands Aggregate'!S12:AD12)/SUM('Bands Aggregate'!S$17:AD$17))))</f>
        <v>0.40343173883658828</v>
      </c>
      <c r="F17" s="23"/>
    </row>
    <row r="18" spans="1:6" ht="11.45" customHeight="1" x14ac:dyDescent="0.25">
      <c r="A18" s="11" t="s">
        <v>39</v>
      </c>
      <c r="B18" s="10" t="s">
        <v>44</v>
      </c>
      <c r="C18" s="10" t="s">
        <v>49</v>
      </c>
      <c r="D18" s="63">
        <f>IF($D$2=2020, SUM('Bands Aggregate'!E13:F13)/SUM('Bands Aggregate'!E$17:F$17), IF($D$2=2021, SUM('Bands Aggregate'!G13:R13)/SUM('Bands Aggregate'!G$17:R$17), IF($D$2=2022, SUM('Bands Aggregate'!S13:AD13)/SUM('Bands Aggregate'!S$17:AD$17))))</f>
        <v>0.19977213154296336</v>
      </c>
      <c r="E18" s="63">
        <f>IF($E$2=2020, SUM('Bands Aggregate'!E13:F13)/SUM('Bands Aggregate'!E$17:F$17), IF($E$2=2021, SUM('Bands Aggregate'!G13:R13)/SUM('Bands Aggregate'!G$17:R$17), IF($E$2=2022, SUM('Bands Aggregate'!S13:AD13)/SUM('Bands Aggregate'!S$17:AD$17))))</f>
        <v>0.18300548632669753</v>
      </c>
      <c r="F18" s="23"/>
    </row>
    <row r="19" spans="1:6" ht="11.45" customHeight="1" x14ac:dyDescent="0.25">
      <c r="A19" s="11" t="s">
        <v>40</v>
      </c>
      <c r="B19" s="10" t="s">
        <v>44</v>
      </c>
      <c r="C19" s="10" t="s">
        <v>49</v>
      </c>
      <c r="D19" s="63">
        <f>IF($D$2=2020, SUM('Bands Aggregate'!E14:F14)/SUM('Bands Aggregate'!E$17:F$17), IF($D$2=2021, SUM('Bands Aggregate'!G14:R14)/SUM('Bands Aggregate'!G$17:R$17), IF($D$2=2022, SUM('Bands Aggregate'!S14:AD14)/SUM('Bands Aggregate'!S$17:AD$17))))</f>
        <v>0.21302905164375202</v>
      </c>
      <c r="E19" s="63">
        <f>IF($E$2=2020, SUM('Bands Aggregate'!E14:F14)/SUM('Bands Aggregate'!E$17:F$17), IF($E$2=2021, SUM('Bands Aggregate'!G14:R14)/SUM('Bands Aggregate'!G$17:R$17), IF($E$2=2022, SUM('Bands Aggregate'!S14:AD14)/SUM('Bands Aggregate'!S$17:AD$17))))</f>
        <v>0.20739205120222903</v>
      </c>
      <c r="F19" s="23"/>
    </row>
    <row r="20" spans="1:6" ht="11.45" customHeight="1" x14ac:dyDescent="0.25">
      <c r="A20" s="11" t="s">
        <v>41</v>
      </c>
      <c r="B20" s="10" t="s">
        <v>44</v>
      </c>
      <c r="C20" s="10" t="s">
        <v>49</v>
      </c>
      <c r="D20" s="63">
        <f>IF($D$2=2020, SUM('Bands Aggregate'!E15:F15)/SUM('Bands Aggregate'!E$17:F$17), IF($D$2=2021, SUM('Bands Aggregate'!G15:R15)/SUM('Bands Aggregate'!G$17:R$17), IF($D$2=2022, SUM('Bands Aggregate'!S15:AD15)/SUM('Bands Aggregate'!S$17:AD$17))))</f>
        <v>0.15280567196422792</v>
      </c>
      <c r="E20" s="63">
        <f>IF($E$2=2020, SUM('Bands Aggregate'!E15:F15)/SUM('Bands Aggregate'!E$17:F$17), IF($E$2=2021, SUM('Bands Aggregate'!G15:R15)/SUM('Bands Aggregate'!G$17:R$17), IF($E$2=2022, SUM('Bands Aggregate'!S15:AD15)/SUM('Bands Aggregate'!S$17:AD$17))))</f>
        <v>0.14108997571997758</v>
      </c>
      <c r="F20" s="23"/>
    </row>
    <row r="21" spans="1:6" ht="11.45" customHeight="1" x14ac:dyDescent="0.25">
      <c r="A21" s="11" t="s">
        <v>42</v>
      </c>
      <c r="B21" s="10" t="s">
        <v>44</v>
      </c>
      <c r="C21" s="10" t="s">
        <v>49</v>
      </c>
      <c r="D21" s="63">
        <f>IF($D$2=2020, SUM('Bands Aggregate'!E16:F16)/SUM('Bands Aggregate'!E$17:F$17), IF($D$2=2021, SUM('Bands Aggregate'!G16:R16)/SUM('Bands Aggregate'!G$17:R$17), IF($D$2=2022, SUM('Bands Aggregate'!S16:AD16)/SUM('Bands Aggregate'!S$17:AD$17))))</f>
        <v>6.7418780211558074E-2</v>
      </c>
      <c r="E21" s="63">
        <f>IF($E$2=2020, SUM('Bands Aggregate'!E16:F16)/SUM('Bands Aggregate'!E$17:F$17), IF($E$2=2021, SUM('Bands Aggregate'!G16:R16)/SUM('Bands Aggregate'!G$17:R$17), IF($E$2=2022, SUM('Bands Aggregate'!S16:AD16)/SUM('Bands Aggregate'!S$17:AD$17))))</f>
        <v>6.4658450459431804E-2</v>
      </c>
      <c r="F21" s="23"/>
    </row>
    <row r="22" spans="1:6" ht="11.45" customHeight="1" x14ac:dyDescent="0.25">
      <c r="A22" s="236" t="s">
        <v>56</v>
      </c>
      <c r="B22" s="237"/>
      <c r="C22" s="262"/>
      <c r="D22" s="63">
        <f>IF($D$2=2020, SUM('Bands Aggregate'!E17:F17)/SUM('Bands Aggregate'!E$17:F$17), IF($D$2=2021, SUM('Bands Aggregate'!G17:R17)/SUM('Bands Aggregate'!G$17:R$17), IF($D$2=2022, SUM('Bands Aggregate'!S17:AD17)/SUM('Bands Aggregate'!S$17:AD$17))))</f>
        <v>1</v>
      </c>
      <c r="E22" s="63">
        <f>IF($E$2=2020, SUM('Bands Aggregate'!E17:F17)/SUM('Bands Aggregate'!E$17:F$17), IF($E$2=2021, SUM('Bands Aggregate'!G17:R17)/SUM('Bands Aggregate'!G$17:R$17), IF($E$2=2022, SUM('Bands Aggregate'!S17:AD17)/SUM('Bands Aggregate'!S$17:AD$17))))</f>
        <v>1</v>
      </c>
      <c r="F22" s="23"/>
    </row>
    <row r="23" spans="1:6" ht="11.45" customHeight="1" x14ac:dyDescent="0.25">
      <c r="A23" s="21"/>
      <c r="B23" s="21"/>
      <c r="C23" s="21"/>
      <c r="D23" s="18"/>
      <c r="E23" s="18"/>
      <c r="F23" s="23"/>
    </row>
    <row r="24" spans="1:6" ht="11.45" customHeight="1" x14ac:dyDescent="0.25">
      <c r="A24" s="19"/>
      <c r="B24" s="19"/>
      <c r="C24" s="19"/>
      <c r="D24" s="20"/>
      <c r="E24" s="20"/>
      <c r="F24" s="23"/>
    </row>
    <row r="25" spans="1:6" ht="11.45" customHeight="1" x14ac:dyDescent="0.25">
      <c r="A25" s="257" t="s">
        <v>79</v>
      </c>
      <c r="B25" s="258"/>
      <c r="C25" s="259"/>
      <c r="D25" s="16">
        <f>D2</f>
        <v>2021</v>
      </c>
      <c r="E25" s="16">
        <f>E2</f>
        <v>2022</v>
      </c>
      <c r="F25" s="27"/>
    </row>
    <row r="26" spans="1:6" ht="11.45" customHeight="1" x14ac:dyDescent="0.25">
      <c r="A26" s="11" t="s">
        <v>3</v>
      </c>
      <c r="B26" s="10" t="s">
        <v>45</v>
      </c>
      <c r="C26" s="10" t="s">
        <v>49</v>
      </c>
      <c r="D26" s="61">
        <f>IF($D$2=2020, SUM('Bands Aggregate'!E18:F18)/SUM('Bands Aggregate'!E$24:F$24), IF($D$2=2021, SUM('Bands Aggregate'!G18:R18)/SUM('Bands Aggregate'!G$24:R$24),IF($D$2=2022, SUM('Bands Aggregate'!S18:AD18)/SUM('Bands Aggregate'!S$24:AD$24))))</f>
        <v>3.3623758593291251E-4</v>
      </c>
      <c r="E26" s="61">
        <f>IF($E$2=2020, SUM('Bands Aggregate'!E18:F18)/SUM('Bands Aggregate'!E$24:F$24), IF($E$2=2021, SUM('Bands Aggregate'!G18:R18)/SUM('Bands Aggregate'!G$24:R$24), IF($E$2=2022, SUM('Bands Aggregate'!S18:AD18)/SUM('Bands Aggregate'!S$24:AD$24))))</f>
        <v>3.2049366959861851E-4</v>
      </c>
      <c r="F26" s="28"/>
    </row>
    <row r="27" spans="1:6" ht="11.45" customHeight="1" x14ac:dyDescent="0.25">
      <c r="A27" s="11" t="s">
        <v>1</v>
      </c>
      <c r="B27" s="10" t="s">
        <v>45</v>
      </c>
      <c r="C27" s="10" t="s">
        <v>49</v>
      </c>
      <c r="D27" s="61">
        <f>IF($D$2=2020, SUM('Bands Aggregate'!E19:F19)/SUM('Bands Aggregate'!E$24:F$24), IF($D$2=2021, SUM('Bands Aggregate'!G19:R19)/SUM('Bands Aggregate'!G$24:R$24),IF($D$2=2022, SUM('Bands Aggregate'!S19:AD19)/SUM('Bands Aggregate'!S$24:AD$24))))</f>
        <v>0.44207826756170071</v>
      </c>
      <c r="E27" s="61">
        <f>IF($E$2=2020, SUM('Bands Aggregate'!E19:F19)/SUM('Bands Aggregate'!E$24:F$24), IF($E$2=2021, SUM('Bands Aggregate'!G19:R19)/SUM('Bands Aggregate'!G$24:R$24), IF($E$2=2022, SUM('Bands Aggregate'!S19:AD19)/SUM('Bands Aggregate'!S$24:AD$24))))</f>
        <v>0.47277731594620181</v>
      </c>
      <c r="F27" s="28"/>
    </row>
    <row r="28" spans="1:6" ht="11.45" customHeight="1" x14ac:dyDescent="0.25">
      <c r="A28" s="11" t="s">
        <v>39</v>
      </c>
      <c r="B28" s="10" t="s">
        <v>45</v>
      </c>
      <c r="C28" s="10" t="s">
        <v>49</v>
      </c>
      <c r="D28" s="61">
        <f>IF($D$2=2020, SUM('Bands Aggregate'!E20:F20)/SUM('Bands Aggregate'!E$24:F$24), IF($D$2=2021, SUM('Bands Aggregate'!G20:R20)/SUM('Bands Aggregate'!G$24:R$24),IF($D$2=2022, SUM('Bands Aggregate'!S20:AD20)/SUM('Bands Aggregate'!S$24:AD$24))))</f>
        <v>0.20261779223054741</v>
      </c>
      <c r="E28" s="61">
        <f>IF($E$2=2020, SUM('Bands Aggregate'!E20:F20)/SUM('Bands Aggregate'!E$24:F$24), IF($E$2=2021, SUM('Bands Aggregate'!G20:R20)/SUM('Bands Aggregate'!G$24:R$24), IF($E$2=2022, SUM('Bands Aggregate'!S20:AD20)/SUM('Bands Aggregate'!S$24:AD$24))))</f>
        <v>0.18779724414512958</v>
      </c>
      <c r="F28" s="28"/>
    </row>
    <row r="29" spans="1:6" ht="11.45" customHeight="1" x14ac:dyDescent="0.25">
      <c r="A29" s="11" t="s">
        <v>40</v>
      </c>
      <c r="B29" s="10" t="s">
        <v>45</v>
      </c>
      <c r="C29" s="10" t="s">
        <v>49</v>
      </c>
      <c r="D29" s="61">
        <f>IF($D$2=2020, SUM('Bands Aggregate'!E21:F21)/SUM('Bands Aggregate'!E$24:F$24), IF($D$2=2021, SUM('Bands Aggregate'!G21:R21)/SUM('Bands Aggregate'!G$24:R$24),IF($D$2=2022, SUM('Bands Aggregate'!S21:AD21)/SUM('Bands Aggregate'!S$24:AD$24))))</f>
        <v>0.19095419015888418</v>
      </c>
      <c r="E29" s="61">
        <f>IF($E$2=2020, SUM('Bands Aggregate'!E21:F21)/SUM('Bands Aggregate'!E$24:F$24), IF($E$2=2021, SUM('Bands Aggregate'!G21:R21)/SUM('Bands Aggregate'!G$24:R$24), IF($E$2=2022, SUM('Bands Aggregate'!S21:AD21)/SUM('Bands Aggregate'!S$24:AD$24))))</f>
        <v>0.18143971228410738</v>
      </c>
      <c r="F29" s="28"/>
    </row>
    <row r="30" spans="1:6" ht="11.45" customHeight="1" x14ac:dyDescent="0.25">
      <c r="A30" s="11" t="s">
        <v>41</v>
      </c>
      <c r="B30" s="10" t="s">
        <v>45</v>
      </c>
      <c r="C30" s="10" t="s">
        <v>49</v>
      </c>
      <c r="D30" s="61">
        <f>IF($D$2=2020, SUM('Bands Aggregate'!E22:F22)/SUM('Bands Aggregate'!E$24:F$24), IF($D$2=2021, SUM('Bands Aggregate'!G22:R22)/SUM('Bands Aggregate'!G$24:R$24),IF($D$2=2022, SUM('Bands Aggregate'!S22:AD22)/SUM('Bands Aggregate'!S$24:AD$24))))</f>
        <v>0.11816233885953759</v>
      </c>
      <c r="E30" s="61">
        <f>IF($E$2=2020, SUM('Bands Aggregate'!E22:F22)/SUM('Bands Aggregate'!E$24:F$24), IF($E$2=2021, SUM('Bands Aggregate'!G22:R22)/SUM('Bands Aggregate'!G$24:R$24), IF($E$2=2022, SUM('Bands Aggregate'!S22:AD22)/SUM('Bands Aggregate'!S$24:AD$24))))</f>
        <v>0.1132051287843953</v>
      </c>
      <c r="F30" s="28"/>
    </row>
    <row r="31" spans="1:6" ht="11.45" customHeight="1" x14ac:dyDescent="0.25">
      <c r="A31" s="11" t="s">
        <v>42</v>
      </c>
      <c r="B31" s="10" t="s">
        <v>45</v>
      </c>
      <c r="C31" s="10" t="s">
        <v>49</v>
      </c>
      <c r="D31" s="61">
        <f>IF($D$2=2020, SUM('Bands Aggregate'!E23:F23)/SUM('Bands Aggregate'!E$24:F$24), IF($D$2=2021, SUM('Bands Aggregate'!G23:R23)/SUM('Bands Aggregate'!G$24:R$24),IF($D$2=2022, SUM('Bands Aggregate'!S23:AD23)/SUM('Bands Aggregate'!S$24:AD$24))))</f>
        <v>4.5851173603397175E-2</v>
      </c>
      <c r="E31" s="61">
        <f>IF($E$2=2020, SUM('Bands Aggregate'!E23:F23)/SUM('Bands Aggregate'!E$24:F$24), IF($E$2=2021, SUM('Bands Aggregate'!G23:R23)/SUM('Bands Aggregate'!G$24:R$24), IF($E$2=2022, SUM('Bands Aggregate'!S23:AD23)/SUM('Bands Aggregate'!S$24:AD$24))))</f>
        <v>4.446010517056722E-2</v>
      </c>
      <c r="F31" s="28"/>
    </row>
    <row r="32" spans="1:6" ht="11.45" customHeight="1" x14ac:dyDescent="0.25">
      <c r="A32" s="236" t="s">
        <v>56</v>
      </c>
      <c r="B32" s="237"/>
      <c r="C32" s="262"/>
      <c r="D32" s="61">
        <f>IF($D$2=2020, SUM('Bands Aggregate'!E24:F24)/SUM('Bands Aggregate'!E$24:F$24), IF($D$2=2021, SUM('Bands Aggregate'!G24:R24)/SUM('Bands Aggregate'!G$24:R$24),IF($D$2=2022, SUM('Bands Aggregate'!S24:AD24)/SUM('Bands Aggregate'!S$24:AD$24))))</f>
        <v>1</v>
      </c>
      <c r="E32" s="61">
        <f>IF($E$2=2020, SUM('Bands Aggregate'!E24:F24)/SUM('Bands Aggregate'!E$24:F$24), IF($E$2=2021, SUM('Bands Aggregate'!G24:R24)/SUM('Bands Aggregate'!G$24:R$24), IF($E$2=2022, SUM('Bands Aggregate'!S24:AD24)/SUM('Bands Aggregate'!S$24:AD$24))))</f>
        <v>1</v>
      </c>
      <c r="F32" s="23"/>
    </row>
    <row r="33" spans="1:6" ht="11.45" customHeight="1" x14ac:dyDescent="0.25">
      <c r="A33" s="254"/>
      <c r="B33" s="254"/>
      <c r="C33" s="254"/>
      <c r="D33" s="18"/>
      <c r="E33" s="18"/>
      <c r="F33" s="23"/>
    </row>
    <row r="34" spans="1:6" ht="11.45" customHeight="1" x14ac:dyDescent="0.25">
      <c r="A34" s="22"/>
      <c r="B34" s="22"/>
      <c r="C34" s="22"/>
      <c r="D34" s="23"/>
      <c r="E34" s="23"/>
      <c r="F34" s="23"/>
    </row>
    <row r="35" spans="1:6" ht="11.45" customHeight="1" x14ac:dyDescent="0.25">
      <c r="A35" s="268"/>
      <c r="B35" s="268"/>
      <c r="C35" s="268"/>
      <c r="D35" s="26"/>
      <c r="E35" s="26"/>
      <c r="F35" s="26"/>
    </row>
    <row r="36" spans="1:6" ht="11.45" customHeight="1" x14ac:dyDescent="0.25">
      <c r="A36" s="64"/>
      <c r="D36" s="65"/>
      <c r="E36" s="65"/>
      <c r="F36" s="29"/>
    </row>
    <row r="37" spans="1:6" ht="11.45" customHeight="1" x14ac:dyDescent="0.25">
      <c r="A37" s="64"/>
      <c r="D37" s="65"/>
      <c r="E37" s="65"/>
      <c r="F37" s="29"/>
    </row>
    <row r="38" spans="1:6" ht="11.45" customHeight="1" x14ac:dyDescent="0.25">
      <c r="A38" s="64"/>
      <c r="D38" s="65"/>
      <c r="E38" s="65"/>
      <c r="F38" s="29"/>
    </row>
    <row r="39" spans="1:6" ht="11.45" customHeight="1" x14ac:dyDescent="0.25">
      <c r="A39" s="64"/>
      <c r="D39" s="65"/>
      <c r="E39" s="65"/>
      <c r="F39" s="29"/>
    </row>
    <row r="40" spans="1:6" ht="11.45" customHeight="1" x14ac:dyDescent="0.25">
      <c r="A40" s="64"/>
      <c r="D40" s="65"/>
      <c r="E40" s="65"/>
      <c r="F40" s="29"/>
    </row>
    <row r="41" spans="1:6" ht="11.45" customHeight="1" x14ac:dyDescent="0.25">
      <c r="A41" s="64"/>
      <c r="D41" s="65"/>
      <c r="E41" s="65"/>
      <c r="F41" s="29"/>
    </row>
    <row r="42" spans="1:6" ht="11.45" customHeight="1" x14ac:dyDescent="0.25">
      <c r="A42" s="269"/>
      <c r="B42" s="269"/>
      <c r="C42" s="269"/>
      <c r="D42" s="66"/>
      <c r="E42" s="66"/>
      <c r="F42" s="30"/>
    </row>
  </sheetData>
  <mergeCells count="11">
    <mergeCell ref="A25:C25"/>
    <mergeCell ref="A32:C32"/>
    <mergeCell ref="A33:C33"/>
    <mergeCell ref="A35:C35"/>
    <mergeCell ref="A42:C42"/>
    <mergeCell ref="A22:C22"/>
    <mergeCell ref="B1:C1"/>
    <mergeCell ref="D1:E1"/>
    <mergeCell ref="A4:C4"/>
    <mergeCell ref="A11:C11"/>
    <mergeCell ref="A15:C15"/>
  </mergeCells>
  <dataValidations count="1">
    <dataValidation type="list" allowBlank="1" showInputMessage="1" showErrorMessage="1" prompt="Select Year from Drop Down" sqref="D2:E2" xr:uid="{3B8A3167-A1F8-4B81-9D1C-DC5BE6718ABF}">
      <formula1>"2020, 2021, 2022"</formula1>
    </dataValidation>
  </dataValidations>
  <hyperlinks>
    <hyperlink ref="A1" location="Menu!A1" display="Menu" xr:uid="{2FFD0461-E62E-4EFD-A67A-C65C13D188BC}"/>
    <hyperlink ref="G1" location="Charts_Year_Share!G35" display="Click to see end" xr:uid="{3F63FCE6-F41E-4E6E-AE47-DA780DE71A92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Menu</vt:lpstr>
      <vt:lpstr>Energy Billed (kWh) by Bands</vt:lpstr>
      <vt:lpstr>Billing (Naira) by Band</vt:lpstr>
      <vt:lpstr>Collection (Naira) by Bands</vt:lpstr>
      <vt:lpstr>Yearly Aggregate</vt:lpstr>
      <vt:lpstr>Bands Aggregate</vt:lpstr>
      <vt:lpstr>Charts_Year_Abs</vt:lpstr>
      <vt:lpstr>Charts_Year_Share</vt:lpstr>
      <vt:lpstr>'Bands Aggregate'!Abuja</vt:lpstr>
      <vt:lpstr>Menu!Print_Area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Tajudeen</dc:creator>
  <cp:lastModifiedBy>Ibrahim Tajudeen</cp:lastModifiedBy>
  <dcterms:created xsi:type="dcterms:W3CDTF">2021-07-22T05:57:29Z</dcterms:created>
  <dcterms:modified xsi:type="dcterms:W3CDTF">2022-12-29T23:03:12Z</dcterms:modified>
</cp:coreProperties>
</file>