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MAGINA-DC05\datos\SistemasImaginaI\GERENCIA ADMINISTRACIÓN Y FINANZAS\CONTABILIDAD\Tributaria Grupo Imagina\Informatica\"/>
    </mc:Choice>
  </mc:AlternateContent>
  <bookViews>
    <workbookView xWindow="0" yWindow="0" windowWidth="28800" windowHeight="12312" tabRatio="932" firstSheet="1" activeTab="1"/>
  </bookViews>
  <sheets>
    <sheet name="Hoja1" sheetId="202" state="hidden" r:id="rId1"/>
    <sheet name="Resumen" sheetId="46" r:id="rId2"/>
    <sheet name="SAP 1" sheetId="205" r:id="rId3"/>
    <sheet name="SAP 2" sheetId="206" r:id="rId4"/>
    <sheet name="76 Portugal " sheetId="207" r:id="rId5"/>
    <sheet name="37 COIHUES" sheetId="210" r:id="rId6"/>
  </sheets>
  <definedNames>
    <definedName name="_xlnm._FilterDatabase" localSheetId="1" hidden="1">Resumen!$A$3:$O$97</definedName>
    <definedName name="_xlnm.Print_Area" localSheetId="1">Resumen!$A$1:$O$102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05" l="1"/>
  <c r="B13" i="205"/>
  <c r="B14" i="205"/>
  <c r="B15" i="205"/>
  <c r="B16" i="205"/>
  <c r="B17" i="205"/>
  <c r="B18" i="205"/>
  <c r="B19" i="205"/>
  <c r="B20" i="205"/>
  <c r="B21" i="205"/>
  <c r="B22" i="205"/>
  <c r="B23" i="205"/>
  <c r="B24" i="205"/>
  <c r="B25" i="205"/>
  <c r="B26" i="205"/>
  <c r="B27" i="205"/>
  <c r="B28" i="205"/>
  <c r="B29" i="205"/>
  <c r="B30" i="205"/>
  <c r="B31" i="205"/>
  <c r="B32" i="205"/>
  <c r="B33" i="205"/>
  <c r="B34" i="205"/>
  <c r="B35" i="205"/>
  <c r="B36" i="205"/>
  <c r="B37" i="205"/>
  <c r="B38" i="205"/>
  <c r="B39" i="205"/>
  <c r="B40" i="205"/>
  <c r="B41" i="205"/>
  <c r="B42" i="205"/>
  <c r="B43" i="205"/>
  <c r="B44" i="205"/>
  <c r="B45" i="205"/>
  <c r="B46" i="205"/>
  <c r="B47" i="205"/>
  <c r="B48" i="205"/>
  <c r="B49" i="205"/>
  <c r="B50" i="205"/>
  <c r="B51" i="205"/>
  <c r="B52" i="205"/>
  <c r="B53" i="205"/>
  <c r="B54" i="205"/>
  <c r="B55" i="205"/>
  <c r="B56" i="205"/>
  <c r="B57" i="205"/>
  <c r="B58" i="205"/>
  <c r="B59" i="205"/>
  <c r="B60" i="205"/>
  <c r="B61" i="205"/>
  <c r="B62" i="205"/>
  <c r="B63" i="205"/>
  <c r="B64" i="205"/>
  <c r="B65" i="205"/>
  <c r="B66" i="205"/>
  <c r="B67" i="205"/>
  <c r="B68" i="205"/>
  <c r="B69" i="205"/>
  <c r="B70" i="205"/>
  <c r="B71" i="205"/>
  <c r="B72" i="205"/>
  <c r="B73" i="205"/>
  <c r="B74" i="205"/>
  <c r="B75" i="205"/>
  <c r="B76" i="205"/>
  <c r="B77" i="205"/>
  <c r="B78" i="205"/>
  <c r="B79" i="205"/>
  <c r="B80" i="205"/>
  <c r="B81" i="205"/>
  <c r="B82" i="205"/>
  <c r="B83" i="205"/>
  <c r="B84" i="205"/>
  <c r="B85" i="205"/>
  <c r="B86" i="205"/>
  <c r="B87" i="205"/>
  <c r="B88" i="205"/>
  <c r="B6" i="205"/>
  <c r="B7" i="205"/>
  <c r="B8" i="205"/>
  <c r="B9" i="205"/>
  <c r="B10" i="205"/>
  <c r="B11" i="205"/>
  <c r="B5" i="205"/>
  <c r="B4" i="205"/>
  <c r="F40" i="46" l="1"/>
  <c r="F97" i="46" s="1"/>
  <c r="B3" i="210"/>
  <c r="B7" i="210" s="1"/>
  <c r="B2" i="210"/>
  <c r="C7" i="210" s="1"/>
  <c r="H9" i="210"/>
  <c r="C6" i="46"/>
  <c r="F78" i="46"/>
  <c r="B3" i="207"/>
  <c r="B7" i="207" s="1"/>
  <c r="B2" i="207"/>
  <c r="C7" i="207" s="1"/>
  <c r="H9" i="207"/>
  <c r="C5" i="46" l="1"/>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4" i="46"/>
  <c r="H4" i="205" l="1"/>
  <c r="G4" i="205"/>
  <c r="C4" i="205"/>
  <c r="A5" i="205" l="1"/>
  <c r="H5" i="205" l="1"/>
  <c r="C5" i="205"/>
  <c r="A6" i="205"/>
  <c r="G5" i="205"/>
  <c r="H6" i="205" l="1"/>
  <c r="G6" i="205"/>
  <c r="A7" i="205"/>
  <c r="C6" i="205"/>
  <c r="H7" i="205" l="1"/>
  <c r="G7" i="205"/>
  <c r="A8" i="205"/>
  <c r="C7" i="205"/>
  <c r="H8" i="205" l="1"/>
  <c r="G8" i="205"/>
  <c r="A9" i="205"/>
  <c r="C8" i="205"/>
  <c r="H9" i="205" l="1"/>
  <c r="G9" i="205"/>
  <c r="A10" i="205"/>
  <c r="C9" i="205"/>
  <c r="H10" i="205" l="1"/>
  <c r="G10" i="205"/>
  <c r="A11" i="205"/>
  <c r="C10" i="205"/>
  <c r="H11" i="205" l="1"/>
  <c r="G11" i="205"/>
  <c r="A12" i="205"/>
  <c r="C11" i="205"/>
  <c r="G12" i="205" l="1"/>
  <c r="H12" i="205"/>
  <c r="A13" i="205"/>
  <c r="C12" i="205"/>
  <c r="G13" i="205" l="1"/>
  <c r="H13" i="205"/>
  <c r="A14" i="205"/>
  <c r="C13" i="205"/>
  <c r="H14" i="205" l="1"/>
  <c r="G14" i="205"/>
  <c r="A15" i="205"/>
  <c r="C14" i="205"/>
  <c r="H15" i="205" l="1"/>
  <c r="G15" i="205"/>
  <c r="A16" i="205"/>
  <c r="C15" i="205"/>
  <c r="H16" i="205" l="1"/>
  <c r="G16" i="205"/>
  <c r="A17" i="205"/>
  <c r="C16" i="205"/>
  <c r="H17" i="205" l="1"/>
  <c r="G17" i="205"/>
  <c r="A18" i="205"/>
  <c r="C17" i="205"/>
  <c r="H18" i="205" l="1"/>
  <c r="G18" i="205"/>
  <c r="A19" i="205"/>
  <c r="C18" i="205"/>
  <c r="H19" i="205" l="1"/>
  <c r="G19" i="205"/>
  <c r="A20" i="205"/>
  <c r="C19" i="205"/>
  <c r="G20" i="205" l="1"/>
  <c r="H20" i="205"/>
  <c r="A21" i="205"/>
  <c r="C20" i="205"/>
  <c r="G21" i="205" l="1"/>
  <c r="H21" i="205"/>
  <c r="A22" i="205"/>
  <c r="C21" i="205"/>
  <c r="H22" i="205" l="1"/>
  <c r="G22" i="205"/>
  <c r="A23" i="205"/>
  <c r="C22" i="205"/>
  <c r="H23" i="205" l="1"/>
  <c r="G23" i="205"/>
  <c r="A24" i="205"/>
  <c r="C23" i="205"/>
  <c r="H24" i="205" l="1"/>
  <c r="G24" i="205"/>
  <c r="A25" i="205"/>
  <c r="C24" i="205"/>
  <c r="H25" i="205" l="1"/>
  <c r="G25" i="205"/>
  <c r="A26" i="205"/>
  <c r="C25" i="205"/>
  <c r="H26" i="205" l="1"/>
  <c r="G26" i="205"/>
  <c r="A27" i="205"/>
  <c r="C26" i="205"/>
  <c r="H27" i="205" l="1"/>
  <c r="G27" i="205"/>
  <c r="A28" i="205"/>
  <c r="C27" i="205"/>
  <c r="G28" i="205" l="1"/>
  <c r="H28" i="205"/>
  <c r="A29" i="205"/>
  <c r="C28" i="205"/>
  <c r="G29" i="205" l="1"/>
  <c r="H29" i="205"/>
  <c r="A30" i="205"/>
  <c r="C29" i="205"/>
  <c r="H30" i="205" l="1"/>
  <c r="G30" i="205"/>
  <c r="A31" i="205"/>
  <c r="C30" i="205"/>
  <c r="H31" i="205" l="1"/>
  <c r="G31" i="205"/>
  <c r="A32" i="205"/>
  <c r="C31" i="205"/>
  <c r="H32" i="205" l="1"/>
  <c r="G32" i="205"/>
  <c r="A33" i="205"/>
  <c r="C32" i="205"/>
  <c r="H33" i="205" l="1"/>
  <c r="G33" i="205"/>
  <c r="A34" i="205"/>
  <c r="C33" i="205"/>
  <c r="H34" i="205" l="1"/>
  <c r="G34" i="205"/>
  <c r="A35" i="205"/>
  <c r="C34" i="205"/>
  <c r="H35" i="205" l="1"/>
  <c r="G35" i="205"/>
  <c r="A36" i="205"/>
  <c r="C35" i="205"/>
  <c r="G36" i="205" l="1"/>
  <c r="H36" i="205"/>
  <c r="A37" i="205"/>
  <c r="G37" i="205" s="1"/>
  <c r="A4" i="206"/>
  <c r="AR4" i="206" s="1"/>
  <c r="C36" i="205"/>
  <c r="E4" i="206" l="1"/>
  <c r="F4" i="206"/>
  <c r="D4" i="206" s="1"/>
  <c r="A52" i="206"/>
  <c r="AR52" i="206" s="1"/>
  <c r="A8" i="206"/>
  <c r="AR8" i="206" s="1"/>
  <c r="A33" i="206"/>
  <c r="AR33" i="206" s="1"/>
  <c r="A40" i="206"/>
  <c r="AR40" i="206" s="1"/>
  <c r="A67" i="206"/>
  <c r="AR67" i="206" s="1"/>
  <c r="A42" i="206"/>
  <c r="AR42" i="206" s="1"/>
  <c r="A14" i="206"/>
  <c r="AR14" i="206" s="1"/>
  <c r="A53" i="206"/>
  <c r="AR53" i="206" s="1"/>
  <c r="A19" i="206"/>
  <c r="AR19" i="206" s="1"/>
  <c r="A59" i="206"/>
  <c r="AR59" i="206" s="1"/>
  <c r="A44" i="206"/>
  <c r="AR44" i="206" s="1"/>
  <c r="A64" i="206"/>
  <c r="AR64" i="206" s="1"/>
  <c r="A10" i="206"/>
  <c r="AR10" i="206" s="1"/>
  <c r="A23" i="206"/>
  <c r="AR23" i="206" s="1"/>
  <c r="A9" i="206"/>
  <c r="AR9" i="206" s="1"/>
  <c r="A45" i="206"/>
  <c r="AR45" i="206" s="1"/>
  <c r="A49" i="206"/>
  <c r="AR49" i="206" s="1"/>
  <c r="A69" i="206"/>
  <c r="AR69" i="206" s="1"/>
  <c r="A17" i="206"/>
  <c r="AR17" i="206" s="1"/>
  <c r="A55" i="206"/>
  <c r="AR55" i="206" s="1"/>
  <c r="A63" i="206"/>
  <c r="AR63" i="206" s="1"/>
  <c r="A46" i="206"/>
  <c r="AR46" i="206" s="1"/>
  <c r="A60" i="206"/>
  <c r="AR60" i="206" s="1"/>
  <c r="A48" i="206"/>
  <c r="AR48" i="206" s="1"/>
  <c r="A27" i="206"/>
  <c r="AR27" i="206" s="1"/>
  <c r="A36" i="206"/>
  <c r="AR36" i="206" s="1"/>
  <c r="A11" i="206"/>
  <c r="AR11" i="206" s="1"/>
  <c r="A16" i="206"/>
  <c r="AR16" i="206" s="1"/>
  <c r="A66" i="206"/>
  <c r="AR66" i="206" s="1"/>
  <c r="A62" i="206"/>
  <c r="AR62" i="206" s="1"/>
  <c r="A20" i="206"/>
  <c r="AR20" i="206" s="1"/>
  <c r="A37" i="206"/>
  <c r="AR37" i="206" s="1"/>
  <c r="A65" i="206"/>
  <c r="AR65" i="206" s="1"/>
  <c r="A32" i="206"/>
  <c r="AR32" i="206" s="1"/>
  <c r="A50" i="206"/>
  <c r="AR50" i="206" s="1"/>
  <c r="A22" i="206"/>
  <c r="AR22" i="206" s="1"/>
  <c r="A30" i="206"/>
  <c r="AR30" i="206" s="1"/>
  <c r="A13" i="206"/>
  <c r="AR13" i="206" s="1"/>
  <c r="A21" i="206"/>
  <c r="AR21" i="206" s="1"/>
  <c r="A25" i="206"/>
  <c r="AR25" i="206" s="1"/>
  <c r="A41" i="206"/>
  <c r="AR41" i="206" s="1"/>
  <c r="A6" i="206"/>
  <c r="AR6" i="206" s="1"/>
  <c r="A15" i="206"/>
  <c r="AR15" i="206" s="1"/>
  <c r="A61" i="206"/>
  <c r="AR61" i="206" s="1"/>
  <c r="A26" i="206"/>
  <c r="AR26" i="206" s="1"/>
  <c r="A24" i="206"/>
  <c r="AR24" i="206" s="1"/>
  <c r="A68" i="206"/>
  <c r="AR68" i="206" s="1"/>
  <c r="A47" i="206"/>
  <c r="AR47" i="206" s="1"/>
  <c r="A43" i="206"/>
  <c r="AR43" i="206" s="1"/>
  <c r="A58" i="206"/>
  <c r="AR58" i="206" s="1"/>
  <c r="A5" i="206"/>
  <c r="AR5" i="206" s="1"/>
  <c r="A51" i="206"/>
  <c r="AR51" i="206" s="1"/>
  <c r="A28" i="206"/>
  <c r="AR28" i="206" s="1"/>
  <c r="A29" i="206"/>
  <c r="AR29" i="206" s="1"/>
  <c r="A34" i="206"/>
  <c r="AR34" i="206" s="1"/>
  <c r="A18" i="206"/>
  <c r="AR18" i="206" s="1"/>
  <c r="A35" i="206"/>
  <c r="AR35" i="206" s="1"/>
  <c r="A31" i="206"/>
  <c r="AR31" i="206" s="1"/>
  <c r="A7" i="206"/>
  <c r="AR7" i="206" s="1"/>
  <c r="A12" i="206"/>
  <c r="AR12" i="206" s="1"/>
  <c r="A57" i="206"/>
  <c r="AR57" i="206" s="1"/>
  <c r="A38" i="206"/>
  <c r="AR38" i="206" s="1"/>
  <c r="A39" i="206"/>
  <c r="AR39" i="206" s="1"/>
  <c r="A54" i="206"/>
  <c r="AR54" i="206" s="1"/>
  <c r="A56" i="206"/>
  <c r="AR56" i="206" s="1"/>
  <c r="A38" i="205"/>
  <c r="G38" i="205" s="1"/>
  <c r="C37" i="205"/>
  <c r="B4" i="206" l="1"/>
  <c r="K4" i="206" s="1"/>
  <c r="C4" i="206"/>
  <c r="F25" i="206"/>
  <c r="D25" i="206" s="1"/>
  <c r="E25" i="206"/>
  <c r="E45" i="206"/>
  <c r="F45" i="206"/>
  <c r="D45" i="206" s="1"/>
  <c r="F53" i="206"/>
  <c r="D53" i="206" s="1"/>
  <c r="E53" i="206"/>
  <c r="F39" i="206"/>
  <c r="D39" i="206" s="1"/>
  <c r="E39" i="206"/>
  <c r="E34" i="206"/>
  <c r="F34" i="206"/>
  <c r="D34" i="206" s="1"/>
  <c r="E68" i="206"/>
  <c r="F68" i="206"/>
  <c r="D68" i="206" s="1"/>
  <c r="F21" i="206"/>
  <c r="D21" i="206" s="1"/>
  <c r="E21" i="206"/>
  <c r="E20" i="206"/>
  <c r="F20" i="206"/>
  <c r="D20" i="206" s="1"/>
  <c r="E60" i="206"/>
  <c r="F60" i="206"/>
  <c r="D60" i="206" s="1"/>
  <c r="F9" i="206"/>
  <c r="D9" i="206" s="1"/>
  <c r="E9" i="206"/>
  <c r="F14" i="206"/>
  <c r="D14" i="206" s="1"/>
  <c r="E14" i="206"/>
  <c r="F24" i="206"/>
  <c r="D24" i="206" s="1"/>
  <c r="E24" i="206"/>
  <c r="F57" i="206"/>
  <c r="D57" i="206" s="1"/>
  <c r="E57" i="206"/>
  <c r="F30" i="206"/>
  <c r="D30" i="206" s="1"/>
  <c r="E30" i="206"/>
  <c r="E66" i="206"/>
  <c r="F66" i="206"/>
  <c r="D66" i="206" s="1"/>
  <c r="F63" i="206"/>
  <c r="D63" i="206" s="1"/>
  <c r="E63" i="206"/>
  <c r="E10" i="206"/>
  <c r="F10" i="206"/>
  <c r="D10" i="206" s="1"/>
  <c r="E67" i="206"/>
  <c r="F67" i="206"/>
  <c r="D67" i="206" s="1"/>
  <c r="F47" i="206"/>
  <c r="D47" i="206" s="1"/>
  <c r="E47" i="206"/>
  <c r="F38" i="206"/>
  <c r="D38" i="206" s="1"/>
  <c r="E38" i="206"/>
  <c r="F46" i="206"/>
  <c r="D46" i="206" s="1"/>
  <c r="E46" i="206"/>
  <c r="E28" i="206"/>
  <c r="F28" i="206"/>
  <c r="D28" i="206" s="1"/>
  <c r="E12" i="206"/>
  <c r="F12" i="206"/>
  <c r="D12" i="206" s="1"/>
  <c r="E51" i="206"/>
  <c r="F51" i="206"/>
  <c r="D51" i="206" s="1"/>
  <c r="E61" i="206"/>
  <c r="F61" i="206"/>
  <c r="D61" i="206" s="1"/>
  <c r="F22" i="206"/>
  <c r="D22" i="206" s="1"/>
  <c r="E22" i="206"/>
  <c r="F16" i="206"/>
  <c r="D16" i="206" s="1"/>
  <c r="E16" i="206"/>
  <c r="F55" i="206"/>
  <c r="D55" i="206" s="1"/>
  <c r="E55" i="206"/>
  <c r="F64" i="206"/>
  <c r="D64" i="206" s="1"/>
  <c r="E64" i="206"/>
  <c r="F40" i="206"/>
  <c r="D40" i="206" s="1"/>
  <c r="E40" i="206"/>
  <c r="F54" i="206"/>
  <c r="D54" i="206" s="1"/>
  <c r="E54" i="206"/>
  <c r="F48" i="206"/>
  <c r="D48" i="206" s="1"/>
  <c r="E48" i="206"/>
  <c r="F62" i="206"/>
  <c r="D62" i="206" s="1"/>
  <c r="E62" i="206"/>
  <c r="F26" i="206"/>
  <c r="D26" i="206" s="1"/>
  <c r="E26" i="206"/>
  <c r="F7" i="206"/>
  <c r="D7" i="206" s="1"/>
  <c r="E7" i="206"/>
  <c r="F5" i="206"/>
  <c r="D5" i="206" s="1"/>
  <c r="E5" i="206"/>
  <c r="F15" i="206"/>
  <c r="D15" i="206" s="1"/>
  <c r="E15" i="206"/>
  <c r="E50" i="206"/>
  <c r="F50" i="206"/>
  <c r="D50" i="206" s="1"/>
  <c r="E11" i="206"/>
  <c r="F11" i="206"/>
  <c r="D11" i="206" s="1"/>
  <c r="F17" i="206"/>
  <c r="D17" i="206" s="1"/>
  <c r="E17" i="206"/>
  <c r="E44" i="206"/>
  <c r="F44" i="206"/>
  <c r="D44" i="206" s="1"/>
  <c r="F33" i="206"/>
  <c r="D33" i="206" s="1"/>
  <c r="E33" i="206"/>
  <c r="E18" i="206"/>
  <c r="F18" i="206"/>
  <c r="D18" i="206" s="1"/>
  <c r="F29" i="206"/>
  <c r="D29" i="206" s="1"/>
  <c r="E29" i="206"/>
  <c r="F42" i="206"/>
  <c r="D42" i="206" s="1"/>
  <c r="E42" i="206"/>
  <c r="F31" i="206"/>
  <c r="D31" i="206" s="1"/>
  <c r="E31" i="206"/>
  <c r="E58" i="206"/>
  <c r="F58" i="206"/>
  <c r="D58" i="206" s="1"/>
  <c r="F6" i="206"/>
  <c r="D6" i="206" s="1"/>
  <c r="E6" i="206"/>
  <c r="F32" i="206"/>
  <c r="D32" i="206" s="1"/>
  <c r="E32" i="206"/>
  <c r="E36" i="206"/>
  <c r="F36" i="206"/>
  <c r="D36" i="206" s="1"/>
  <c r="E69" i="206"/>
  <c r="F69" i="206"/>
  <c r="D69" i="206" s="1"/>
  <c r="E59" i="206"/>
  <c r="F59" i="206"/>
  <c r="D59" i="206" s="1"/>
  <c r="F8" i="206"/>
  <c r="D8" i="206" s="1"/>
  <c r="E8" i="206"/>
  <c r="F37" i="206"/>
  <c r="D37" i="206" s="1"/>
  <c r="E37" i="206"/>
  <c r="F13" i="206"/>
  <c r="D13" i="206" s="1"/>
  <c r="E13" i="206"/>
  <c r="F23" i="206"/>
  <c r="D23" i="206" s="1"/>
  <c r="E23" i="206"/>
  <c r="F56" i="206"/>
  <c r="D56" i="206" s="1"/>
  <c r="E56" i="206"/>
  <c r="E35" i="206"/>
  <c r="F35" i="206"/>
  <c r="D35" i="206" s="1"/>
  <c r="F43" i="206"/>
  <c r="D43" i="206" s="1"/>
  <c r="E43" i="206"/>
  <c r="F41" i="206"/>
  <c r="D41" i="206" s="1"/>
  <c r="E41" i="206"/>
  <c r="F65" i="206"/>
  <c r="D65" i="206" s="1"/>
  <c r="E65" i="206"/>
  <c r="E27" i="206"/>
  <c r="F27" i="206"/>
  <c r="D27" i="206" s="1"/>
  <c r="F49" i="206"/>
  <c r="D49" i="206" s="1"/>
  <c r="E49" i="206"/>
  <c r="E19" i="206"/>
  <c r="F19" i="206"/>
  <c r="D19" i="206" s="1"/>
  <c r="E52" i="206"/>
  <c r="F52" i="206"/>
  <c r="D52" i="206" s="1"/>
  <c r="R39" i="206"/>
  <c r="S39" i="206"/>
  <c r="R21" i="206"/>
  <c r="S21" i="206"/>
  <c r="R9" i="206"/>
  <c r="S9" i="206"/>
  <c r="S38" i="206"/>
  <c r="R38" i="206"/>
  <c r="R29" i="206"/>
  <c r="S29" i="206"/>
  <c r="R24" i="206"/>
  <c r="S24" i="206"/>
  <c r="R13" i="206"/>
  <c r="S13" i="206"/>
  <c r="S62" i="206"/>
  <c r="R62" i="206"/>
  <c r="S46" i="206"/>
  <c r="R46" i="206"/>
  <c r="R23" i="206"/>
  <c r="S23" i="206"/>
  <c r="S14" i="206"/>
  <c r="R14" i="206"/>
  <c r="R34" i="206"/>
  <c r="S34" i="206"/>
  <c r="R20" i="206"/>
  <c r="S20" i="206"/>
  <c r="R53" i="206"/>
  <c r="S53" i="206"/>
  <c r="R28" i="206"/>
  <c r="S28" i="206"/>
  <c r="R26" i="206"/>
  <c r="S26" i="206"/>
  <c r="S30" i="206"/>
  <c r="R30" i="206"/>
  <c r="R66" i="206"/>
  <c r="S66" i="206"/>
  <c r="R63" i="206"/>
  <c r="S63" i="206"/>
  <c r="R10" i="206"/>
  <c r="S10" i="206"/>
  <c r="R42" i="206"/>
  <c r="S42" i="206"/>
  <c r="R12" i="206"/>
  <c r="S12" i="206"/>
  <c r="R51" i="206"/>
  <c r="S51" i="206"/>
  <c r="R61" i="206"/>
  <c r="S61" i="206"/>
  <c r="S22" i="206"/>
  <c r="R22" i="206"/>
  <c r="R16" i="206"/>
  <c r="S16" i="206"/>
  <c r="R55" i="206"/>
  <c r="S55" i="206"/>
  <c r="R64" i="206"/>
  <c r="S64" i="206"/>
  <c r="R67" i="206"/>
  <c r="S67" i="206"/>
  <c r="R60" i="206"/>
  <c r="S60" i="206"/>
  <c r="R57" i="206"/>
  <c r="S57" i="206"/>
  <c r="R7" i="206"/>
  <c r="S7" i="206"/>
  <c r="R15" i="206"/>
  <c r="S15" i="206"/>
  <c r="R50" i="206"/>
  <c r="S50" i="206"/>
  <c r="R11" i="206"/>
  <c r="S11" i="206"/>
  <c r="R17" i="206"/>
  <c r="S17" i="206"/>
  <c r="R44" i="206"/>
  <c r="S44" i="206"/>
  <c r="R40" i="206"/>
  <c r="S40" i="206"/>
  <c r="R68" i="206"/>
  <c r="S68" i="206"/>
  <c r="R31" i="206"/>
  <c r="S31" i="206"/>
  <c r="R58" i="206"/>
  <c r="S58" i="206"/>
  <c r="S6" i="206"/>
  <c r="R6" i="206"/>
  <c r="R32" i="206"/>
  <c r="S32" i="206"/>
  <c r="R36" i="206"/>
  <c r="S36" i="206"/>
  <c r="R69" i="206"/>
  <c r="S69" i="206"/>
  <c r="R59" i="206"/>
  <c r="S59" i="206"/>
  <c r="R33" i="206"/>
  <c r="S33" i="206"/>
  <c r="S5" i="206"/>
  <c r="R5" i="206"/>
  <c r="R56" i="206"/>
  <c r="S56" i="206"/>
  <c r="R35" i="206"/>
  <c r="S35" i="206"/>
  <c r="R43" i="206"/>
  <c r="S43" i="206"/>
  <c r="R41" i="206"/>
  <c r="S41" i="206"/>
  <c r="R65" i="206"/>
  <c r="S65" i="206"/>
  <c r="R27" i="206"/>
  <c r="S27" i="206"/>
  <c r="R49" i="206"/>
  <c r="S49" i="206"/>
  <c r="S4" i="206"/>
  <c r="R4" i="206"/>
  <c r="R8" i="206"/>
  <c r="S8" i="206"/>
  <c r="S54" i="206"/>
  <c r="R54" i="206"/>
  <c r="R18" i="206"/>
  <c r="S18" i="206"/>
  <c r="R47" i="206"/>
  <c r="S47" i="206"/>
  <c r="R25" i="206"/>
  <c r="S25" i="206"/>
  <c r="R37" i="206"/>
  <c r="S37" i="206"/>
  <c r="R48" i="206"/>
  <c r="S48" i="206"/>
  <c r="R45" i="206"/>
  <c r="S45" i="206"/>
  <c r="R19" i="206"/>
  <c r="S19" i="206"/>
  <c r="R52" i="206"/>
  <c r="S52" i="206"/>
  <c r="A39" i="205"/>
  <c r="G39" i="205" s="1"/>
  <c r="C38" i="205"/>
  <c r="C51" i="206" l="1"/>
  <c r="B51" i="206"/>
  <c r="K51" i="206" s="1"/>
  <c r="C20" i="206"/>
  <c r="B20" i="206"/>
  <c r="K20" i="206" s="1"/>
  <c r="B41" i="206"/>
  <c r="K41" i="206" s="1"/>
  <c r="C41" i="206"/>
  <c r="B23" i="206"/>
  <c r="K23" i="206" s="1"/>
  <c r="C23" i="206"/>
  <c r="B6" i="206"/>
  <c r="K6" i="206" s="1"/>
  <c r="C6" i="206"/>
  <c r="B29" i="206"/>
  <c r="K29" i="206" s="1"/>
  <c r="C29" i="206"/>
  <c r="B17" i="206"/>
  <c r="K17" i="206" s="1"/>
  <c r="C17" i="206"/>
  <c r="B5" i="206"/>
  <c r="K5" i="206" s="1"/>
  <c r="C5" i="206"/>
  <c r="B48" i="206"/>
  <c r="K48" i="206" s="1"/>
  <c r="C48" i="206"/>
  <c r="B55" i="206"/>
  <c r="K55" i="206" s="1"/>
  <c r="C55" i="206"/>
  <c r="B38" i="206"/>
  <c r="K38" i="206" s="1"/>
  <c r="C38" i="206"/>
  <c r="B63" i="206"/>
  <c r="K63" i="206" s="1"/>
  <c r="C63" i="206"/>
  <c r="B24" i="206"/>
  <c r="K24" i="206" s="1"/>
  <c r="C24" i="206"/>
  <c r="B39" i="206"/>
  <c r="K39" i="206" s="1"/>
  <c r="C39" i="206"/>
  <c r="C19" i="206"/>
  <c r="B19" i="206"/>
  <c r="K19" i="206" s="1"/>
  <c r="B58" i="206"/>
  <c r="K58" i="206" s="1"/>
  <c r="C58" i="206"/>
  <c r="B49" i="206"/>
  <c r="K49" i="206" s="1"/>
  <c r="C49" i="206"/>
  <c r="C43" i="206"/>
  <c r="B43" i="206"/>
  <c r="K43" i="206" s="1"/>
  <c r="C13" i="206"/>
  <c r="B13" i="206"/>
  <c r="K13" i="206" s="1"/>
  <c r="B7" i="206"/>
  <c r="K7" i="206" s="1"/>
  <c r="C7" i="206"/>
  <c r="B54" i="206"/>
  <c r="K54" i="206" s="1"/>
  <c r="C54" i="206"/>
  <c r="B16" i="206"/>
  <c r="K16" i="206" s="1"/>
  <c r="C16" i="206"/>
  <c r="B47" i="206"/>
  <c r="K47" i="206" s="1"/>
  <c r="C47" i="206"/>
  <c r="B14" i="206"/>
  <c r="K14" i="206" s="1"/>
  <c r="C14" i="206"/>
  <c r="C21" i="206"/>
  <c r="B21" i="206"/>
  <c r="K21" i="206" s="1"/>
  <c r="C53" i="206"/>
  <c r="B53" i="206"/>
  <c r="K53" i="206" s="1"/>
  <c r="B69" i="206"/>
  <c r="K69" i="206" s="1"/>
  <c r="C69" i="206"/>
  <c r="C11" i="206"/>
  <c r="B11" i="206"/>
  <c r="K11" i="206" s="1"/>
  <c r="C27" i="206"/>
  <c r="B27" i="206"/>
  <c r="K27" i="206" s="1"/>
  <c r="C35" i="206"/>
  <c r="B35" i="206"/>
  <c r="K35" i="206" s="1"/>
  <c r="C36" i="206"/>
  <c r="B36" i="206"/>
  <c r="K36" i="206" s="1"/>
  <c r="C50" i="206"/>
  <c r="B50" i="206"/>
  <c r="K50" i="206" s="1"/>
  <c r="C28" i="206"/>
  <c r="B28" i="206"/>
  <c r="K28" i="206" s="1"/>
  <c r="C67" i="206"/>
  <c r="B67" i="206"/>
  <c r="K67" i="206" s="1"/>
  <c r="C68" i="206"/>
  <c r="B68" i="206"/>
  <c r="K68" i="206" s="1"/>
  <c r="C45" i="206"/>
  <c r="B45" i="206"/>
  <c r="K45" i="206" s="1"/>
  <c r="C59" i="206"/>
  <c r="B59" i="206"/>
  <c r="K59" i="206" s="1"/>
  <c r="C12" i="206"/>
  <c r="B12" i="206"/>
  <c r="K12" i="206" s="1"/>
  <c r="C37" i="206"/>
  <c r="B37" i="206"/>
  <c r="K37" i="206" s="1"/>
  <c r="B31" i="206"/>
  <c r="K31" i="206" s="1"/>
  <c r="C31" i="206"/>
  <c r="B33" i="206"/>
  <c r="K33" i="206" s="1"/>
  <c r="C33" i="206"/>
  <c r="C26" i="206"/>
  <c r="B26" i="206"/>
  <c r="K26" i="206" s="1"/>
  <c r="B40" i="206"/>
  <c r="K40" i="206" s="1"/>
  <c r="C40" i="206"/>
  <c r="B22" i="206"/>
  <c r="K22" i="206" s="1"/>
  <c r="C22" i="206"/>
  <c r="B30" i="206"/>
  <c r="K30" i="206" s="1"/>
  <c r="C30" i="206"/>
  <c r="B9" i="206"/>
  <c r="K9" i="206" s="1"/>
  <c r="C9" i="206"/>
  <c r="B18" i="206"/>
  <c r="K18" i="206" s="1"/>
  <c r="C18" i="206"/>
  <c r="C52" i="206"/>
  <c r="B52" i="206"/>
  <c r="K52" i="206" s="1"/>
  <c r="C44" i="206"/>
  <c r="B44" i="206"/>
  <c r="K44" i="206" s="1"/>
  <c r="C61" i="206"/>
  <c r="B61" i="206"/>
  <c r="K61" i="206" s="1"/>
  <c r="B10" i="206"/>
  <c r="K10" i="206" s="1"/>
  <c r="C10" i="206"/>
  <c r="C60" i="206"/>
  <c r="B60" i="206"/>
  <c r="K60" i="206" s="1"/>
  <c r="B34" i="206"/>
  <c r="K34" i="206" s="1"/>
  <c r="C34" i="206"/>
  <c r="B66" i="206"/>
  <c r="K66" i="206" s="1"/>
  <c r="C66" i="206"/>
  <c r="B65" i="206"/>
  <c r="K65" i="206" s="1"/>
  <c r="C65" i="206"/>
  <c r="B56" i="206"/>
  <c r="K56" i="206" s="1"/>
  <c r="C56" i="206"/>
  <c r="B8" i="206"/>
  <c r="K8" i="206" s="1"/>
  <c r="C8" i="206"/>
  <c r="B32" i="206"/>
  <c r="K32" i="206" s="1"/>
  <c r="C32" i="206"/>
  <c r="C42" i="206"/>
  <c r="B42" i="206"/>
  <c r="K42" i="206" s="1"/>
  <c r="B15" i="206"/>
  <c r="K15" i="206" s="1"/>
  <c r="C15" i="206"/>
  <c r="B62" i="206"/>
  <c r="K62" i="206" s="1"/>
  <c r="C62" i="206"/>
  <c r="B64" i="206"/>
  <c r="K64" i="206" s="1"/>
  <c r="C64" i="206"/>
  <c r="B46" i="206"/>
  <c r="K46" i="206" s="1"/>
  <c r="C46" i="206"/>
  <c r="B57" i="206"/>
  <c r="K57" i="206" s="1"/>
  <c r="C57" i="206"/>
  <c r="B25" i="206"/>
  <c r="K25" i="206" s="1"/>
  <c r="C25" i="206"/>
  <c r="A40" i="205"/>
  <c r="G40" i="205" s="1"/>
  <c r="A41" i="205" l="1"/>
  <c r="G41" i="205" s="1"/>
  <c r="A42" i="205" l="1"/>
  <c r="G42" i="205" l="1"/>
</calcChain>
</file>

<file path=xl/comments1.xml><?xml version="1.0" encoding="utf-8"?>
<comments xmlns="http://schemas.openxmlformats.org/spreadsheetml/2006/main">
  <authors>
    <author>I036789</author>
  </authors>
  <commentList>
    <comment ref="A1" authorId="0" shapeId="0">
      <text>
        <r>
          <rPr>
            <b/>
            <sz val="8"/>
            <color indexed="81"/>
            <rFont val="Tahoma"/>
            <family val="2"/>
          </rPr>
          <t xml:space="preserve">Description: JdtNum_x000D_
Type: string_x000D_
Field Length: NA_x000D_
Related Table: NA_x000D_
</t>
        </r>
      </text>
    </comment>
    <comment ref="B1" authorId="0" shapeId="0">
      <text>
        <r>
          <rPr>
            <b/>
            <sz val="8"/>
            <color indexed="81"/>
            <rFont val="Tahoma"/>
            <family val="2"/>
          </rPr>
          <t xml:space="preserve">Description: Posting Date_x000D_
Type: Date_x000D_
Format: YYYYMMDD_x000D_
Field Length: 8_x000D_
</t>
        </r>
      </text>
    </comment>
    <comment ref="C1" authorId="0" shapeId="0">
      <text>
        <r>
          <rPr>
            <b/>
            <sz val="8"/>
            <color indexed="81"/>
            <rFont val="Tahoma"/>
            <family val="2"/>
          </rPr>
          <t xml:space="preserve">Description: Details_x000D_
Type: string_x000D_
Field Length: 50_x000D_
</t>
        </r>
      </text>
    </comment>
    <comment ref="D1" authorId="0" shapeId="0">
      <text>
        <r>
          <rPr>
            <b/>
            <sz val="8"/>
            <color indexed="81"/>
            <rFont val="Tahoma"/>
            <family val="2"/>
          </rPr>
          <t xml:space="preserve">Description: Reference 1_x000D_
Type: string_x000D_
Field Length: 100_x000D_
</t>
        </r>
      </text>
    </comment>
    <comment ref="E1" authorId="0" shapeId="0">
      <text>
        <r>
          <rPr>
            <b/>
            <sz val="8"/>
            <color indexed="81"/>
            <rFont val="Tahoma"/>
            <family val="2"/>
          </rPr>
          <t xml:space="preserve">Description: Reference 2_x000D_
Type: string_x000D_
Field Length: 100_x000D_
</t>
        </r>
      </text>
    </comment>
    <comment ref="F1" authorId="0" shapeId="0">
      <text>
        <r>
          <rPr>
            <b/>
            <sz val="8"/>
            <color indexed="81"/>
            <rFont val="Tahoma"/>
            <family val="2"/>
          </rPr>
          <t xml:space="preserve">Description: Transaction Code_x000D_
Type: string_x000D_
Field Length: 4_x000D_
Related Table: OTRC_x000D_
</t>
        </r>
      </text>
    </comment>
    <comment ref="G1" authorId="0" shapeId="0">
      <text>
        <r>
          <rPr>
            <b/>
            <sz val="8"/>
            <color indexed="81"/>
            <rFont val="Tahoma"/>
            <family val="2"/>
          </rPr>
          <t xml:space="preserve">Description: Project Code_x000D_
Type: string_x000D_
Field Length: 8_x000D_
Related Table: OPRJ_x000D_
</t>
        </r>
      </text>
    </comment>
    <comment ref="H1" authorId="0" shapeId="0">
      <text>
        <r>
          <rPr>
            <b/>
            <sz val="8"/>
            <color indexed="81"/>
            <rFont val="Tahoma"/>
            <family val="2"/>
          </rPr>
          <t xml:space="preserve">Description: Document Date_x000D_
Type: Date_x000D_
Format: YYYYMMDD_x000D_
Field Length: 8_x000D_
</t>
        </r>
      </text>
    </comment>
    <comment ref="I1" authorId="0" shapeId="0">
      <text>
        <r>
          <rPr>
            <b/>
            <sz val="8"/>
            <color indexed="81"/>
            <rFont val="Tahoma"/>
            <family val="2"/>
          </rPr>
          <t xml:space="preserve">Description: Indicator Code_x000D_
Type: string_x000D_
Field Length: 2_x000D_
Related Table: OIDC_x000D_
</t>
        </r>
      </text>
    </comment>
    <comment ref="J1" authorId="0" shapeId="0">
      <text>
        <r>
          <rPr>
            <b/>
            <sz val="8"/>
            <color indexed="81"/>
            <rFont val="Tahoma"/>
            <family val="2"/>
          </rPr>
          <t xml:space="preserve">Description: Use Auto-Reverse_x000D_
Type: enum_x000D_
Valid Values: tNO,tYES_x000D_
</t>
        </r>
      </text>
    </comment>
    <comment ref="K1" authorId="0" shapeId="0">
      <text>
        <r>
          <rPr>
            <b/>
            <sz val="8"/>
            <color indexed="81"/>
            <rFont val="Tahoma"/>
            <family val="2"/>
          </rPr>
          <t xml:space="preserve">Description: Reversal Date_x000D_
Type: Date_x000D_
Format: YYYYMMDD_x000D_
Field Length: 8_x000D_
</t>
        </r>
      </text>
    </comment>
    <comment ref="L1" authorId="0" shapeId="0">
      <text>
        <r>
          <rPr>
            <b/>
            <sz val="8"/>
            <color indexed="81"/>
            <rFont val="Tahoma"/>
            <family val="2"/>
          </rPr>
          <t xml:space="preserve">Description: Document Date_x000D_
Type: Date_x000D_
Format: YYYYMMDD_x000D_
Field Length: 8_x000D_
</t>
        </r>
      </text>
    </comment>
    <comment ref="M1" authorId="0" shapeId="0">
      <text>
        <r>
          <rPr>
            <b/>
            <sz val="8"/>
            <color indexed="81"/>
            <rFont val="Tahoma"/>
            <family val="2"/>
          </rPr>
          <t xml:space="preserve">Description: Series_x000D_
Type: long_x000D_
Field Length: 6_x000D_
</t>
        </r>
      </text>
    </comment>
    <comment ref="N1" authorId="0" shapeId="0">
      <text>
        <r>
          <rPr>
            <b/>
            <sz val="8"/>
            <color indexed="81"/>
            <rFont val="Tahoma"/>
            <family val="2"/>
          </rPr>
          <t xml:space="preserve">Description: Stamp Tax_x000D_
Type: enum_x000D_
Valid Values: tNO,tYES_x000D_
</t>
        </r>
      </text>
    </comment>
    <comment ref="O1" authorId="0" shapeId="0">
      <text>
        <r>
          <rPr>
            <b/>
            <sz val="8"/>
            <color indexed="81"/>
            <rFont val="Tahoma"/>
            <family val="2"/>
          </rPr>
          <t xml:space="preserve">Description: Automatic VAT_x000D_
Type: string_x000D_
Field Length: 1_x000D_
</t>
        </r>
      </text>
    </comment>
    <comment ref="P1" authorId="0" shapeId="0">
      <text>
        <r>
          <rPr>
            <b/>
            <sz val="8"/>
            <color indexed="81"/>
            <rFont val="Tahoma"/>
            <family val="2"/>
          </rPr>
          <t xml:space="preserve">Description: Include in EU Report_x000D_
Type: enum_x000D_
Valid Values: tNO,tYES_x000D_
</t>
        </r>
      </text>
    </comment>
    <comment ref="Q1" authorId="0" shapeId="0">
      <text>
        <r>
          <rPr>
            <b/>
            <sz val="8"/>
            <color indexed="81"/>
            <rFont val="Tahoma"/>
            <family val="2"/>
          </rPr>
          <t xml:space="preserve">Description: Include in 347 Report_x000D_
Type: enum_x000D_
Valid Values: tNO,tYES_x000D_
</t>
        </r>
      </text>
    </comment>
    <comment ref="R1" authorId="0" shapeId="0">
      <text>
        <r>
          <rPr>
            <b/>
            <sz val="8"/>
            <color indexed="81"/>
            <rFont val="Tahoma"/>
            <family val="2"/>
          </rPr>
          <t xml:space="preserve">Description: Loc._x000D_
Type: enum_x000D_
Valid Values: tNO,tYES_x000D_
Related Table: OLCT_x000D_
</t>
        </r>
      </text>
    </comment>
    <comment ref="S1" authorId="0" shapeId="0">
      <text>
        <r>
          <rPr>
            <b/>
            <sz val="8"/>
            <color indexed="81"/>
            <rFont val="Tahoma"/>
            <family val="2"/>
          </rPr>
          <t xml:space="preserve">Description: Original_x000D_
Type: long_x000D_
Field Length: 11_x000D_
</t>
        </r>
      </text>
    </comment>
    <comment ref="T1" authorId="0" shapeId="0">
      <text>
        <r>
          <rPr>
            <b/>
            <sz val="8"/>
            <color indexed="81"/>
            <rFont val="Tahoma"/>
            <family val="2"/>
          </rPr>
          <t xml:space="preserve">Description: Block Dunning Letter_x000D_
Type: enum_x000D_
Valid Values: tNO,tYES_x000D_
</t>
        </r>
      </text>
    </comment>
    <comment ref="U1" authorId="0" shapeId="0">
      <text>
        <r>
          <rPr>
            <b/>
            <sz val="8"/>
            <color indexed="81"/>
            <rFont val="Tahoma"/>
            <family val="2"/>
          </rPr>
          <t xml:space="preserve">Description: Automatic WTax_x000D_
Type: enum_x000D_
Valid Values: tNO,tYES_x000D_
</t>
        </r>
      </text>
    </comment>
    <comment ref="V1" authorId="0" shapeId="0">
      <text>
        <r>
          <rPr>
            <b/>
            <sz val="8"/>
            <color indexed="81"/>
            <rFont val="Tahoma"/>
            <family val="2"/>
          </rPr>
          <t xml:space="preserve">Description: Transaction Values_x000D_
Type: enum_x000D_
Valid Values: tNO,tYES_x000D_
</t>
        </r>
      </text>
    </comment>
    <comment ref="A2" authorId="0" shapeId="0">
      <text>
        <r>
          <rPr>
            <b/>
            <sz val="8"/>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authors>
    <author>I036789</author>
    <author>proveedor externo</author>
  </authors>
  <commentList>
    <comment ref="B1" authorId="0" shapeId="0">
      <text>
        <r>
          <rPr>
            <b/>
            <sz val="8"/>
            <color indexed="81"/>
            <rFont val="Tahoma"/>
            <family val="2"/>
          </rPr>
          <t>It should be an integer which begin with 0 ,it is just for update, keep it empty when import.</t>
        </r>
      </text>
    </comment>
    <comment ref="C1" authorId="0" shapeId="0">
      <text>
        <r>
          <rPr>
            <b/>
            <sz val="8"/>
            <color indexed="81"/>
            <rFont val="Tahoma"/>
            <family val="2"/>
          </rPr>
          <t xml:space="preserve">Description: Row Number_x000D_
Type: long_x000D_
Field Length: 11_x000D_
</t>
        </r>
      </text>
    </comment>
    <comment ref="D1" authorId="0" shapeId="0">
      <text>
        <r>
          <rPr>
            <b/>
            <sz val="8"/>
            <color indexed="81"/>
            <rFont val="Tahoma"/>
            <family val="2"/>
          </rPr>
          <t xml:space="preserve">Description: Account Code_x000D_
Type: string_x000D_
Field Length: 15_x000D_
Related Table: OACT_x000D_
</t>
        </r>
      </text>
    </comment>
    <comment ref="E1" authorId="0" shapeId="0">
      <text>
        <r>
          <rPr>
            <b/>
            <sz val="8"/>
            <color indexed="81"/>
            <rFont val="Tahoma"/>
            <family val="2"/>
          </rPr>
          <t xml:space="preserve">Description: Debit Amount_x000D_
Type: double_x000D_
Field Length: 40_x000D_
</t>
        </r>
      </text>
    </comment>
    <comment ref="F1" authorId="0" shapeId="0">
      <text>
        <r>
          <rPr>
            <b/>
            <sz val="8"/>
            <color indexed="81"/>
            <rFont val="Tahoma"/>
            <family val="2"/>
          </rPr>
          <t xml:space="preserve">Description: Credit Amount_x000D_
Type: double_x000D_
Field Length: 40_x000D_
</t>
        </r>
      </text>
    </comment>
    <comment ref="G1" authorId="0" shapeId="0">
      <text>
        <r>
          <rPr>
            <b/>
            <sz val="8"/>
            <color indexed="81"/>
            <rFont val="Tahoma"/>
            <family val="2"/>
          </rPr>
          <t xml:space="preserve">Description: Debit Amount (FC)_x000D_
Type: double_x000D_
Field Length: 40_x000D_
</t>
        </r>
      </text>
    </comment>
    <comment ref="H1" authorId="0" shapeId="0">
      <text>
        <r>
          <rPr>
            <b/>
            <sz val="8"/>
            <color indexed="81"/>
            <rFont val="Tahoma"/>
            <family val="2"/>
          </rPr>
          <t xml:space="preserve">Description: Credit Amount (FC)_x000D_
Type: double_x000D_
Field Length: 40_x000D_
</t>
        </r>
      </text>
    </comment>
    <comment ref="I1" authorId="0" shapeId="0">
      <text>
        <r>
          <rPr>
            <b/>
            <sz val="8"/>
            <color indexed="81"/>
            <rFont val="Tahoma"/>
            <family val="2"/>
          </rPr>
          <t xml:space="preserve">Description: Foreign Currency_x000D_
Type: string_x000D_
Field Length: 3_x000D_
</t>
        </r>
      </text>
    </comment>
    <comment ref="J1" authorId="0" shapeId="0">
      <text>
        <r>
          <rPr>
            <b/>
            <sz val="8"/>
            <color indexed="81"/>
            <rFont val="Tahoma"/>
            <family val="2"/>
          </rPr>
          <t xml:space="preserve">Description: Due Date_x000D_
Type: Date_x000D_
Format: YYYYMMDD_x000D_
Field Length: 8_x000D_
</t>
        </r>
      </text>
    </comment>
    <comment ref="K1" authorId="0" shapeId="0">
      <text>
        <r>
          <rPr>
            <b/>
            <sz val="8"/>
            <color indexed="81"/>
            <rFont val="Tahoma"/>
            <family val="2"/>
          </rPr>
          <t xml:space="preserve">Description: BP/Account Code_x000D_
Type: string_x000D_
Field Length: 15_x000D_
</t>
        </r>
      </text>
    </comment>
    <comment ref="L1" authorId="0" shapeId="0">
      <text>
        <r>
          <rPr>
            <b/>
            <sz val="8"/>
            <color indexed="81"/>
            <rFont val="Tahoma"/>
            <family val="2"/>
          </rPr>
          <t xml:space="preserve">Description: Offset Account_x000D_
Type: string_x000D_
Field Length: 15_x000D_
</t>
        </r>
      </text>
    </comment>
    <comment ref="M1" authorId="0" shapeId="0">
      <text>
        <r>
          <rPr>
            <b/>
            <sz val="8"/>
            <color indexed="81"/>
            <rFont val="Tahoma"/>
            <family val="2"/>
          </rPr>
          <t xml:space="preserve">Description: Row Details_x000D_
Type: string_x000D_
Field Length: 50_x000D_
</t>
        </r>
      </text>
    </comment>
    <comment ref="N1" authorId="0" shapeId="0">
      <text>
        <r>
          <rPr>
            <b/>
            <sz val="8"/>
            <color indexed="81"/>
            <rFont val="Tahoma"/>
            <family val="2"/>
          </rPr>
          <t xml:space="preserve">Description: Posting Date_x000D_
Type: Date_x000D_
Format: YYYYMMDD_x000D_
Field Length: 8_x000D_
</t>
        </r>
      </text>
    </comment>
    <comment ref="O1" authorId="0" shapeId="0">
      <text>
        <r>
          <rPr>
            <b/>
            <sz val="8"/>
            <color indexed="81"/>
            <rFont val="Tahoma"/>
            <family val="2"/>
          </rPr>
          <t xml:space="preserve">Description: Posting Date 3_x000D_
Type: Date_x000D_
Format: YYYYMMDD_x000D_
Field Length: 8_x000D_
</t>
        </r>
      </text>
    </comment>
    <comment ref="P1" authorId="0" shapeId="0">
      <text>
        <r>
          <rPr>
            <b/>
            <sz val="8"/>
            <color indexed="81"/>
            <rFont val="Tahoma"/>
            <family val="2"/>
          </rPr>
          <t xml:space="preserve">Description: Reference 1_x000D_
Type: string_x000D_
Field Length: 100_x000D_
</t>
        </r>
      </text>
    </comment>
    <comment ref="Q1" authorId="0" shapeId="0">
      <text>
        <r>
          <rPr>
            <b/>
            <sz val="8"/>
            <color indexed="81"/>
            <rFont val="Tahoma"/>
            <family val="2"/>
          </rPr>
          <t xml:space="preserve">Description: Reference 2_x000D_
Type: string_x000D_
Field Length: 100_x000D_
</t>
        </r>
      </text>
    </comment>
    <comment ref="R1" authorId="0" shapeId="0">
      <text>
        <r>
          <rPr>
            <b/>
            <sz val="8"/>
            <color indexed="81"/>
            <rFont val="Tahoma"/>
            <family val="2"/>
          </rPr>
          <t xml:space="preserve">Description: Project Code_x000D_
Type: string_x000D_
Field Length: 8_x000D_
Related Table: OPRJ_x000D_
</t>
        </r>
      </text>
    </comment>
    <comment ref="S1" authorId="0" shapeId="0">
      <text>
        <r>
          <rPr>
            <b/>
            <sz val="8"/>
            <color indexed="81"/>
            <rFont val="Tahoma"/>
            <family val="2"/>
          </rPr>
          <t xml:space="preserve">Description: Profit Center_x000D_
Type: string_x000D_
Field Length: 8_x000D_
Related Table: OOCR_x000D_
</t>
        </r>
      </text>
    </comment>
    <comment ref="T1" authorId="0" shapeId="0">
      <text>
        <r>
          <rPr>
            <b/>
            <sz val="8"/>
            <color indexed="81"/>
            <rFont val="Tahoma"/>
            <family val="2"/>
          </rPr>
          <t xml:space="preserve">Description: Document Date_x000D_
Type: Date_x000D_
Format: YYYYMMDD_x000D_
Field Length: 8_x000D_
</t>
        </r>
      </text>
    </comment>
    <comment ref="U1" authorId="0" shapeId="0">
      <text>
        <r>
          <rPr>
            <b/>
            <sz val="8"/>
            <color indexed="81"/>
            <rFont val="Tahoma"/>
            <family val="2"/>
          </rPr>
          <t xml:space="preserve">Description: Base Amount_x000D_
Type: double_x000D_
Field Length: 40_x000D_
</t>
        </r>
      </text>
    </comment>
    <comment ref="V1" authorId="0" shapeId="0">
      <text>
        <r>
          <rPr>
            <b/>
            <sz val="8"/>
            <color indexed="81"/>
            <rFont val="Tahoma"/>
            <family val="2"/>
          </rPr>
          <t xml:space="preserve">Description: Tax Group_x000D_
Type: string_x000D_
Field Length: 8_x000D_
Related Table: OVTG_x000D_
</t>
        </r>
      </text>
    </comment>
    <comment ref="W1" authorId="0" shapeId="0">
      <text>
        <r>
          <rPr>
            <b/>
            <sz val="8"/>
            <color indexed="81"/>
            <rFont val="Tahoma"/>
            <family val="2"/>
          </rPr>
          <t xml:space="preserve">Description: System Debit Amount_x000D_
Type: double_x000D_
Field Length: 40_x000D_
</t>
        </r>
      </text>
    </comment>
    <comment ref="X1" authorId="0" shapeId="0">
      <text>
        <r>
          <rPr>
            <b/>
            <sz val="8"/>
            <color indexed="81"/>
            <rFont val="Tahoma"/>
            <family val="2"/>
          </rPr>
          <t xml:space="preserve">Description: System Credit Amount_x000D_
Type: double_x000D_
Field Length: 40_x000D_
</t>
        </r>
      </text>
    </comment>
    <comment ref="Y1" authorId="0" shapeId="0">
      <text>
        <r>
          <rPr>
            <b/>
            <sz val="8"/>
            <color indexed="81"/>
            <rFont val="Tahoma"/>
            <family val="2"/>
          </rPr>
          <t xml:space="preserve">Description: Document Date_x000D_
Type: Date_x000D_
Format: YYYYMMDD_x000D_
Field Length: 8_x000D_
</t>
        </r>
      </text>
    </comment>
    <comment ref="Z1" authorId="0" shapeId="0">
      <text>
        <r>
          <rPr>
            <b/>
            <sz val="8"/>
            <color indexed="81"/>
            <rFont val="Tahoma"/>
            <family val="2"/>
          </rPr>
          <t xml:space="preserve">Description: VAT Row_x000D_
Type: enum_x000D_
Valid Values: tNO,tYES_x000D_
</t>
        </r>
      </text>
    </comment>
    <comment ref="AA1" authorId="0" shapeId="0">
      <text>
        <r>
          <rPr>
            <b/>
            <sz val="8"/>
            <color indexed="81"/>
            <rFont val="Tahoma"/>
            <family val="2"/>
          </rPr>
          <t xml:space="preserve">Description: System Base Amount_x000D_
Type: double_x000D_
Field Length: 40_x000D_
</t>
        </r>
      </text>
    </comment>
    <comment ref="AB1" authorId="0" shapeId="0">
      <text>
        <r>
          <rPr>
            <b/>
            <sz val="8"/>
            <color indexed="81"/>
            <rFont val="Tahoma"/>
            <family val="2"/>
          </rPr>
          <t xml:space="preserve">Description: VAT Amount_x000D_
Type: double_x000D_
Field Length: 40_x000D_
</t>
        </r>
      </text>
    </comment>
    <comment ref="AC1" authorId="0" shapeId="0">
      <text>
        <r>
          <rPr>
            <b/>
            <sz val="8"/>
            <color indexed="81"/>
            <rFont val="Tahoma"/>
            <family val="2"/>
          </rPr>
          <t xml:space="preserve">Description: System VAT Amount_x000D_
Type: double_x000D_
Field Length: 40_x000D_
</t>
        </r>
      </text>
    </comment>
    <comment ref="AD1" authorId="0" shapeId="0">
      <text>
        <r>
          <rPr>
            <b/>
            <sz val="8"/>
            <color indexed="81"/>
            <rFont val="Tahoma"/>
            <family val="2"/>
          </rPr>
          <t xml:space="preserve">Description: Gross Value_x000D_
Type: double_x000D_
Field Length: 40_x000D_
</t>
        </r>
      </text>
    </comment>
    <comment ref="AE1" authorId="0" shapeId="0">
      <text>
        <r>
          <rPr>
            <b/>
            <sz val="8"/>
            <color indexed="81"/>
            <rFont val="Tahoma"/>
            <family val="2"/>
          </rPr>
          <t xml:space="preserve">Description: Additional Reference_x000D_
Type: string_x000D_
Field Length: 27_x000D_
</t>
        </r>
      </text>
    </comment>
    <comment ref="AF1" authorId="0" shapeId="0">
      <text>
        <r>
          <rPr>
            <b/>
            <sz val="8"/>
            <color indexed="81"/>
            <rFont val="Tahoma"/>
            <family val="2"/>
          </rPr>
          <t xml:space="preserve">Description: Costing Code 2_x000D_
Type: string_x000D_
Field Length: 8_x000D_
Related Table: OOCR_x000D_
</t>
        </r>
      </text>
    </comment>
    <comment ref="AG1" authorId="0" shapeId="0">
      <text>
        <r>
          <rPr>
            <b/>
            <sz val="8"/>
            <color indexed="81"/>
            <rFont val="Tahoma"/>
            <family val="2"/>
          </rPr>
          <t xml:space="preserve">Description: Costing Code 3_x000D_
Type: string_x000D_
Field Length: 8_x000D_
Related Table: OOCR_x000D_
</t>
        </r>
      </text>
    </comment>
    <comment ref="AH1" authorId="0" shapeId="0">
      <text>
        <r>
          <rPr>
            <b/>
            <sz val="8"/>
            <color indexed="81"/>
            <rFont val="Tahoma"/>
            <family val="2"/>
          </rPr>
          <t xml:space="preserve">Description: Costing Code 4_x000D_
Type: string_x000D_
Field Length: 8_x000D_
Related Table: OOCR_x000D_
</t>
        </r>
      </text>
    </comment>
    <comment ref="AI1" authorId="0" shapeId="0">
      <text>
        <r>
          <rPr>
            <b/>
            <sz val="8"/>
            <color indexed="81"/>
            <rFont val="Tahoma"/>
            <family val="2"/>
          </rPr>
          <t xml:space="preserve">Description: Tax Code_x000D_
Type: string_x000D_
Field Length: 8_x000D_
Related Table: OSTC_x000D_
</t>
        </r>
      </text>
    </comment>
    <comment ref="AJ1" authorId="0" shapeId="0">
      <text>
        <r>
          <rPr>
            <b/>
            <sz val="8"/>
            <color indexed="81"/>
            <rFont val="Tahoma"/>
            <family val="2"/>
          </rPr>
          <t xml:space="preserve">Description: Tax Posting Account_x000D_
Type: enum_x000D_
Valid Values: tpa_Default,tpa_SalesTaxAccount,tpa_PurchaseTaxAccount_x000D_
</t>
        </r>
      </text>
    </comment>
    <comment ref="AK1" authorId="0" shapeId="0">
      <text>
        <r>
          <rPr>
            <b/>
            <sz val="8"/>
            <color indexed="81"/>
            <rFont val="Tahoma"/>
            <family val="2"/>
          </rPr>
          <t xml:space="preserve">Description: Costing Code 5_x000D_
Type: string_x000D_
Field Length: 8_x000D_
Related Table: OOCR_x000D_
</t>
        </r>
      </text>
    </comment>
    <comment ref="AL1" authorId="0" shapeId="0">
      <text>
        <r>
          <rPr>
            <b/>
            <sz val="8"/>
            <color indexed="81"/>
            <rFont val="Tahoma"/>
            <family val="2"/>
          </rPr>
          <t xml:space="preserve">Description: Loc._x000D_
Type: long_x000D_
Field Length: 11_x000D_
Related Table: OLCT_x000D_
</t>
        </r>
      </text>
    </comment>
    <comment ref="AM1" authorId="0" shapeId="0">
      <text>
        <r>
          <rPr>
            <b/>
            <sz val="8"/>
            <color indexed="81"/>
            <rFont val="Tahoma"/>
            <family val="2"/>
          </rPr>
          <t xml:space="preserve">Description: Account Code_x000D_
Type: string_x000D_
Field Length: 15_x000D_
Related Table: OACT_x000D_
</t>
        </r>
      </text>
    </comment>
    <comment ref="AN1" authorId="0" shapeId="0">
      <text>
        <r>
          <rPr>
            <b/>
            <sz val="8"/>
            <color indexed="81"/>
            <rFont val="Tahoma"/>
            <family val="2"/>
          </rPr>
          <t xml:space="preserve">Description: WTax-Liable_x000D_
Type: enum_x000D_
Valid Values: tNO,tYES_x000D_
</t>
        </r>
      </text>
    </comment>
    <comment ref="AO1" authorId="0" shapeId="0">
      <text>
        <r>
          <rPr>
            <b/>
            <sz val="8"/>
            <color indexed="81"/>
            <rFont val="Tahoma"/>
            <family val="2"/>
          </rPr>
          <t xml:space="preserve">Description: WTax Row_x000D_
Type: enum_x000D_
Valid Values: tNO,tYES_x000D_
</t>
        </r>
      </text>
    </comment>
    <comment ref="AP1" authorId="0" shapeId="0">
      <text>
        <r>
          <rPr>
            <b/>
            <sz val="8"/>
            <color indexed="81"/>
            <rFont val="Tahoma"/>
            <family val="2"/>
          </rPr>
          <t xml:space="preserve">Description: Payment Block_x000D_
Type: enum_x000D_
Valid Values: tNO,tYES_x000D_
</t>
        </r>
      </text>
    </comment>
    <comment ref="AQ1" authorId="0" shapeId="0">
      <text>
        <r>
          <rPr>
            <b/>
            <sz val="8"/>
            <color indexed="81"/>
            <rFont val="Tahoma"/>
            <family val="2"/>
          </rPr>
          <t xml:space="preserve">Description: Payment Block Abs Entry_x000D_
Type: long_x000D_
Field Length: 11_x000D_
Related Table: OPYB_x000D_
</t>
        </r>
      </text>
    </comment>
    <comment ref="AR1" authorId="1" shapeId="0">
      <text>
        <r>
          <rPr>
            <b/>
            <sz val="9"/>
            <color indexed="81"/>
            <rFont val="Tahoma"/>
            <family val="2"/>
          </rPr>
          <t xml:space="preserve">Description: Branch_x000D_
Type: long_x000D_
Field Length: 11_x000D_
Related Table: OBPL_x000D_
</t>
        </r>
      </text>
    </comment>
    <comment ref="A2" authorId="0" shapeId="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<sst xmlns="http://schemas.openxmlformats.org/spreadsheetml/2006/main" count="1671" uniqueCount="579">
  <si>
    <t>Comuna</t>
  </si>
  <si>
    <t>RUT</t>
  </si>
  <si>
    <t>Inmobiliaria</t>
  </si>
  <si>
    <t>76.014.171-2</t>
  </si>
  <si>
    <t>Inmobiliaria Los Abetos</t>
  </si>
  <si>
    <t>76.216.556-2</t>
  </si>
  <si>
    <t>Inmobiliaria Los Quillayes</t>
  </si>
  <si>
    <t>76.216.566-k</t>
  </si>
  <si>
    <t>Inmobiliaria el Canelo</t>
  </si>
  <si>
    <t>76.244.152-7</t>
  </si>
  <si>
    <t>Inmobiliaria Los Arrayanes</t>
  </si>
  <si>
    <t>76.244.139-k</t>
  </si>
  <si>
    <t>Inmobiliaria Los Rosales</t>
  </si>
  <si>
    <t>76.933.630-3</t>
  </si>
  <si>
    <t>Inmobiliaria Los Almendros</t>
  </si>
  <si>
    <t>76.178.466-8</t>
  </si>
  <si>
    <t>inmobiliaria los Magnolios</t>
  </si>
  <si>
    <t>76.244.146-2</t>
  </si>
  <si>
    <t>Inmobiliaria Las Lavandas</t>
  </si>
  <si>
    <t>76.244.126-8</t>
  </si>
  <si>
    <t>Inmobiliaria Los Mandarinos</t>
  </si>
  <si>
    <t>76.244.113-6</t>
  </si>
  <si>
    <t>Inmobiliaria El Peumo</t>
  </si>
  <si>
    <t>76.336.482-8</t>
  </si>
  <si>
    <t>Inmobiliaria El Algarrobo SPA</t>
  </si>
  <si>
    <t>76.336.443-7</t>
  </si>
  <si>
    <t>Inmobiliaria Los Maitenes SPA</t>
  </si>
  <si>
    <t>76.336.489-5</t>
  </si>
  <si>
    <t>Inmobiliaria Las Pataguas SPA</t>
  </si>
  <si>
    <t>76.336.438-0</t>
  </si>
  <si>
    <t>Inmobiliaria El Tamarugo SPA</t>
  </si>
  <si>
    <t>76.336.446-1</t>
  </si>
  <si>
    <t>Inmobiliaria El Sauco SPA</t>
  </si>
  <si>
    <t>76.336.468-2</t>
  </si>
  <si>
    <t>Inmobiliaria Los Laureles SPA</t>
  </si>
  <si>
    <t>76.569.000-5</t>
  </si>
  <si>
    <t>inmobiliaria Los Coihues</t>
  </si>
  <si>
    <t>76.457.672-1</t>
  </si>
  <si>
    <t>Inmobiliaria Capitan Orella SPA</t>
  </si>
  <si>
    <t>76.479.661-6</t>
  </si>
  <si>
    <t>Inmobiliaria Bustamante SPA</t>
  </si>
  <si>
    <t>76.545.580-4</t>
  </si>
  <si>
    <t>Inmobiliaria Hannover SPA</t>
  </si>
  <si>
    <t>76.545.575-8</t>
  </si>
  <si>
    <t>Inmobiliaria Sucre SPA</t>
  </si>
  <si>
    <t>76.528.836-3</t>
  </si>
  <si>
    <t>Inmobiliaria Simon Bolivar II SPA</t>
  </si>
  <si>
    <t>76.598.693-1</t>
  </si>
  <si>
    <t>Inmobiliaria Irarrazaval SPA</t>
  </si>
  <si>
    <t>76.604.745-9</t>
  </si>
  <si>
    <t>Inmobiliaria Eleodoro Yañez SPA</t>
  </si>
  <si>
    <t>76.688.858-5</t>
  </si>
  <si>
    <t>Inmobiliaria Rosas SPA</t>
  </si>
  <si>
    <t>76.683.717-4</t>
  </si>
  <si>
    <t>Inmobiliaria Diagonal Oriente SPA</t>
  </si>
  <si>
    <t>76.622.777-5</t>
  </si>
  <si>
    <t>Inmobiliaria Irarrazaval II SPA</t>
  </si>
  <si>
    <t>76.736.767-8</t>
  </si>
  <si>
    <t>Inmobiliaria Eleuterio Ramirez SPA</t>
  </si>
  <si>
    <t>76.754.566-5</t>
  </si>
  <si>
    <t>76.756.684-0</t>
  </si>
  <si>
    <t>Inmobiliaria Salvador SPA</t>
  </si>
  <si>
    <t>76.780.378-8</t>
  </si>
  <si>
    <t>Inmobiliaria Azaleas SPA</t>
  </si>
  <si>
    <t>76.807.788-6</t>
  </si>
  <si>
    <t>Inmobiliaria San Eugenio SPA</t>
  </si>
  <si>
    <t>76.810.391-7</t>
  </si>
  <si>
    <t>Inmobiliaria San Diego SPA</t>
  </si>
  <si>
    <t>76.834.892-8</t>
  </si>
  <si>
    <t>Inmobiliaria Lord Cochrane Spa</t>
  </si>
  <si>
    <t>76.834.885-5</t>
  </si>
  <si>
    <t>Inmobiliaria Carmen Fariña Spa</t>
  </si>
  <si>
    <t>76.834.883-9</t>
  </si>
  <si>
    <t>Inmobiliaria Victoria Spa</t>
  </si>
  <si>
    <t>76.834.873-1</t>
  </si>
  <si>
    <t>Inmobiliaria Suarez Mujica Spa</t>
  </si>
  <si>
    <t>76.834.869-3</t>
  </si>
  <si>
    <t>Inmobiliaria Pedro de Oña Spa</t>
  </si>
  <si>
    <t>77.005.682-9</t>
  </si>
  <si>
    <t>77.005.677-2</t>
  </si>
  <si>
    <t>77.067.005-5</t>
  </si>
  <si>
    <t>Inmobiliaria Celia Solar SpA</t>
  </si>
  <si>
    <t>77.078.271-6</t>
  </si>
  <si>
    <t>76.178.481-1</t>
  </si>
  <si>
    <t>Estado</t>
  </si>
  <si>
    <t>76.692.760-2</t>
  </si>
  <si>
    <t>Inmobiliaria Del Mar</t>
  </si>
  <si>
    <t>76.933.690-7</t>
  </si>
  <si>
    <t>Inmobiliaria El Manzano</t>
  </si>
  <si>
    <t>76.014.169-0</t>
  </si>
  <si>
    <t>Inmobiliaria Las Camelias</t>
  </si>
  <si>
    <t>76.974.560-2</t>
  </si>
  <si>
    <t>Inmobiliaria Los Naranjos</t>
  </si>
  <si>
    <t>Inmobiliaria La Araucaria</t>
  </si>
  <si>
    <t>76.216.581-3</t>
  </si>
  <si>
    <t>Inmobiliaria Las Palmas</t>
  </si>
  <si>
    <t>76.216.551-1</t>
  </si>
  <si>
    <t>Inmobiliaria Los Abedules</t>
  </si>
  <si>
    <t>76.216.547-3</t>
  </si>
  <si>
    <t>Inmobiliaria El Avellano</t>
  </si>
  <si>
    <t>76.850.270-6</t>
  </si>
  <si>
    <t>Inmobiliaria Los Sauces</t>
  </si>
  <si>
    <t>76.178.469-2</t>
  </si>
  <si>
    <t>Inmobiliaria El Jacaranda</t>
  </si>
  <si>
    <t>76.974.590-4</t>
  </si>
  <si>
    <t>Inmobiliaria Los Nogales</t>
  </si>
  <si>
    <t>76.974.520-3</t>
  </si>
  <si>
    <t>Inmobiliaria Los Mañios</t>
  </si>
  <si>
    <t>76.243.749-k</t>
  </si>
  <si>
    <t>Inmobiliaria Los Eucaliptus</t>
  </si>
  <si>
    <t>76.244.172-1</t>
  </si>
  <si>
    <t>Inmobililiaria Los Espinos</t>
  </si>
  <si>
    <t>76.244.167-5</t>
  </si>
  <si>
    <t>Inmobiliaria Los Pinos</t>
  </si>
  <si>
    <t>76.336.457-7</t>
  </si>
  <si>
    <t>Inmobiliaria El Cipres SPA</t>
  </si>
  <si>
    <t>99.550.720-k</t>
  </si>
  <si>
    <t>Desarrollo Mipa</t>
  </si>
  <si>
    <t>76.178.476-5</t>
  </si>
  <si>
    <t>Inmobiliaria El Rauli</t>
  </si>
  <si>
    <t>76.014.161-5</t>
  </si>
  <si>
    <t>Inmobiliaria Los Olivos</t>
  </si>
  <si>
    <t>76.831.640-6</t>
  </si>
  <si>
    <t>inmobiliaria Los Robles</t>
  </si>
  <si>
    <t>76.616.460-9</t>
  </si>
  <si>
    <t>Inmobiliaria Los Lingues</t>
  </si>
  <si>
    <t>76.512.550-2</t>
  </si>
  <si>
    <t>Inmobiliaria Argomedo</t>
  </si>
  <si>
    <t>76.569.100-1</t>
  </si>
  <si>
    <t>Inmobiliaria Puerto Brandt</t>
  </si>
  <si>
    <t>76.388.200-4</t>
  </si>
  <si>
    <t>inmobiliaria Alerce</t>
  </si>
  <si>
    <t>76.405.380-k</t>
  </si>
  <si>
    <t>Inmobiliaria Brown Norte</t>
  </si>
  <si>
    <t>99.564.780-k</t>
  </si>
  <si>
    <t>Inmobiliaria Recoleta</t>
  </si>
  <si>
    <t>76.785.210-k</t>
  </si>
  <si>
    <t>Inmobiliaria Las Higueras</t>
  </si>
  <si>
    <t>76.512.440-9</t>
  </si>
  <si>
    <t>Inmobiliaria Roman Diaz</t>
  </si>
  <si>
    <t>76.378.440-1</t>
  </si>
  <si>
    <t>Inmobiliaria Santo Domingo</t>
  </si>
  <si>
    <t>76.495.960-4</t>
  </si>
  <si>
    <t>Inmobiliaria Monseñor Eyzaguirre</t>
  </si>
  <si>
    <t>99.549.660-7</t>
  </si>
  <si>
    <t>Inmobiliaria Duble Almeyda</t>
  </si>
  <si>
    <t>76.182.178-4</t>
  </si>
  <si>
    <t>Inversiones World Logistic</t>
  </si>
  <si>
    <t>76.272.051-5</t>
  </si>
  <si>
    <t>Imagina Arquitectos SPA</t>
  </si>
  <si>
    <t>76.378.332-4</t>
  </si>
  <si>
    <t>Imagina Gestion Inmobiliaria SPA</t>
  </si>
  <si>
    <t>76.455.744-1</t>
  </si>
  <si>
    <t>Inmobiliaria Tocornal II SPA</t>
  </si>
  <si>
    <t>76.587.748-2</t>
  </si>
  <si>
    <t>Inmobiliaria Serrano SPA</t>
  </si>
  <si>
    <t>76.736.769-4</t>
  </si>
  <si>
    <t>Inmobiliaria Colon SPA</t>
  </si>
  <si>
    <t>Inmobiliaria Monseñor Eyzaguirre II Spa</t>
  </si>
  <si>
    <t>76.780.374-5</t>
  </si>
  <si>
    <t>Inmobiliaria Macul SPA</t>
  </si>
  <si>
    <t>76.807.795-9</t>
  </si>
  <si>
    <t>76.810.393-3</t>
  </si>
  <si>
    <t>Inmobiliaria Tucapel Spa</t>
  </si>
  <si>
    <t>76.834.887-1</t>
  </si>
  <si>
    <t>76.825.241-6</t>
  </si>
  <si>
    <t>Inmobiliaria La Verbena spa</t>
  </si>
  <si>
    <t>76.933.826-8</t>
  </si>
  <si>
    <t>Inmobiliaria Las Palmeras Spa</t>
  </si>
  <si>
    <t>Inm. Walker Martinez</t>
  </si>
  <si>
    <t>Inm. Isabel la Catolica</t>
  </si>
  <si>
    <t>77.017.242-k</t>
  </si>
  <si>
    <t>77.078.273-2</t>
  </si>
  <si>
    <t>Inmobiliaria Aldunate SPA</t>
  </si>
  <si>
    <t>77.078.277-5</t>
  </si>
  <si>
    <t>Inmobiliaria Francisco de Villagra SPA</t>
  </si>
  <si>
    <t>Inmobiliaria Rodrigo de Araya SPA</t>
  </si>
  <si>
    <t>77.099.327-k</t>
  </si>
  <si>
    <t>Inmobiliaria Millalongo SpA</t>
  </si>
  <si>
    <t>77.099.333-4</t>
  </si>
  <si>
    <t>Inmobiliaria Carlos Alvarado SPA</t>
  </si>
  <si>
    <t>77.099.336-9</t>
  </si>
  <si>
    <t>77.099.338-5</t>
  </si>
  <si>
    <t>Inmobiliaria Lago Todos Los Santos SPA</t>
  </si>
  <si>
    <t>76.936.890-6</t>
  </si>
  <si>
    <t>Constructora ALM S.A.</t>
  </si>
  <si>
    <t>Banco de Chile</t>
  </si>
  <si>
    <t>Banco BCI</t>
  </si>
  <si>
    <t>Comprobante contable</t>
  </si>
  <si>
    <t>TERRENO</t>
  </si>
  <si>
    <t>ITAU</t>
  </si>
  <si>
    <t>q16556j6</t>
  </si>
  <si>
    <t>r244139t</t>
  </si>
  <si>
    <t>a36482j6</t>
  </si>
  <si>
    <t>l36468j6</t>
  </si>
  <si>
    <t>w82178j6</t>
  </si>
  <si>
    <t>b79661j6</t>
  </si>
  <si>
    <t>s28836j6</t>
  </si>
  <si>
    <t>i7659869</t>
  </si>
  <si>
    <t>e04745</t>
  </si>
  <si>
    <t>r88858</t>
  </si>
  <si>
    <t>d83717</t>
  </si>
  <si>
    <t>e36767</t>
  </si>
  <si>
    <t>m54566</t>
  </si>
  <si>
    <t>s56684</t>
  </si>
  <si>
    <t>a80378</t>
  </si>
  <si>
    <t>s10391</t>
  </si>
  <si>
    <t>s07788</t>
  </si>
  <si>
    <t>l34892</t>
  </si>
  <si>
    <t>c834885t</t>
  </si>
  <si>
    <t>s34873</t>
  </si>
  <si>
    <t>p34869</t>
  </si>
  <si>
    <t>Proyecto</t>
  </si>
  <si>
    <t>BICE</t>
  </si>
  <si>
    <t>Responsable</t>
  </si>
  <si>
    <t>c14169j6</t>
  </si>
  <si>
    <t>n74560j6</t>
  </si>
  <si>
    <t>a78481j6</t>
  </si>
  <si>
    <t>p16581j6</t>
  </si>
  <si>
    <t>a16551j6</t>
  </si>
  <si>
    <t>a33630j6</t>
  </si>
  <si>
    <t>e43749j6</t>
  </si>
  <si>
    <t>e44172j6</t>
  </si>
  <si>
    <t>r31640j6</t>
  </si>
  <si>
    <t>b05380j6</t>
  </si>
  <si>
    <t>r12440</t>
  </si>
  <si>
    <t>m95960j6</t>
  </si>
  <si>
    <t>d49660</t>
  </si>
  <si>
    <t>g78332j6</t>
  </si>
  <si>
    <t>t55744j6</t>
  </si>
  <si>
    <t>s87748</t>
  </si>
  <si>
    <t>v07795</t>
  </si>
  <si>
    <t>taxt10393</t>
  </si>
  <si>
    <t>v834883t</t>
  </si>
  <si>
    <t>Inmobiliaria Portugal Spa</t>
  </si>
  <si>
    <t>Inmobiliaria Macul Exequiel Fdez SPA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</si>
  <si>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</si>
  <si>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</si>
  <si>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</si>
  <si>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</si>
  <si>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</si>
  <si>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</si>
  <si>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</si>
  <si>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</si>
  <si>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</si>
  <si>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</si>
  <si>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</si>
  <si>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</si>
  <si>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</si>
  <si>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</si>
  <si>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</si>
  <si>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</si>
  <si>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</si>
  <si>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</si>
  <si>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</si>
  <si>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</si>
  <si>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</si>
  <si>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</si>
  <si>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</si>
  <si>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m92760j6</t>
  </si>
  <si>
    <t>Micro empresa</t>
  </si>
  <si>
    <t>-</t>
  </si>
  <si>
    <t>NO PAGA</t>
  </si>
  <si>
    <t>IVA IRRECUPERABLE</t>
  </si>
  <si>
    <t>Ana Gonzalez</t>
  </si>
  <si>
    <t>BANCO DE CHILE</t>
  </si>
  <si>
    <t>Ojo: Pagar antes del 12 porq no somos facturadores electrinicos</t>
  </si>
  <si>
    <t>m33690j6</t>
  </si>
  <si>
    <t>Linnette Chacón</t>
  </si>
  <si>
    <t>PEC</t>
  </si>
  <si>
    <t>Karina Millar</t>
  </si>
  <si>
    <t>SANTANDER</t>
  </si>
  <si>
    <t>a14171j6</t>
  </si>
  <si>
    <t>Pequeña empresa</t>
  </si>
  <si>
    <t>Nueva: Banco de Chile</t>
  </si>
  <si>
    <t>Mediana</t>
  </si>
  <si>
    <t>PAGA</t>
  </si>
  <si>
    <t>IVA RECUPERABLE</t>
  </si>
  <si>
    <t>c16566j6</t>
  </si>
  <si>
    <t>Gran empresa</t>
  </si>
  <si>
    <t>BANCO ITAU</t>
  </si>
  <si>
    <t>Ver si hay proporcionalidad para el 2019</t>
  </si>
  <si>
    <t>a16547j6</t>
  </si>
  <si>
    <t>a44152j6</t>
  </si>
  <si>
    <t>SCOTIABANK</t>
  </si>
  <si>
    <t>PEL</t>
  </si>
  <si>
    <t>s50270j6</t>
  </si>
  <si>
    <t>j78469j6</t>
  </si>
  <si>
    <t>n74590j6</t>
  </si>
  <si>
    <t>m74520j6</t>
  </si>
  <si>
    <t>m78466j6</t>
  </si>
  <si>
    <t>BANCO BCI</t>
  </si>
  <si>
    <t>l44146j6</t>
  </si>
  <si>
    <t>m244126t</t>
  </si>
  <si>
    <t>p44113j6</t>
  </si>
  <si>
    <t>BANCO ITAÚ</t>
  </si>
  <si>
    <t>p44167j6</t>
  </si>
  <si>
    <t>BANCO SCOTIABANK</t>
  </si>
  <si>
    <t>m36443j6</t>
  </si>
  <si>
    <t>p36489j6</t>
  </si>
  <si>
    <t>Grandes empresas</t>
  </si>
  <si>
    <t>BANCO ESTADO</t>
  </si>
  <si>
    <t>t36438j6</t>
  </si>
  <si>
    <t>s763362020</t>
  </si>
  <si>
    <t>c36457j6</t>
  </si>
  <si>
    <t>m50720</t>
  </si>
  <si>
    <t>Ana Gonzalez - Valeria Herrera</t>
  </si>
  <si>
    <t>r78476j6</t>
  </si>
  <si>
    <t>Micro empresas</t>
  </si>
  <si>
    <t>Ojo: Pagar antes del 12 porq no somos facturadores electrónicos</t>
  </si>
  <si>
    <t>o14161j6</t>
  </si>
  <si>
    <t>Inmobiliaria Los Coihues</t>
  </si>
  <si>
    <t>c69000j6</t>
  </si>
  <si>
    <t>l16460j6</t>
  </si>
  <si>
    <t>a12550j6</t>
  </si>
  <si>
    <t>p69100j6</t>
  </si>
  <si>
    <t>a88200j6</t>
  </si>
  <si>
    <t>h85210j6</t>
  </si>
  <si>
    <t>taxr64780</t>
  </si>
  <si>
    <t>s78440j6</t>
  </si>
  <si>
    <t>BANCO CORPBANCA</t>
  </si>
  <si>
    <t>a72051j6</t>
  </si>
  <si>
    <t>c57672j6</t>
  </si>
  <si>
    <t>h45580j6</t>
  </si>
  <si>
    <t>s45575tax</t>
  </si>
  <si>
    <t>BANCO BICE</t>
  </si>
  <si>
    <t>En construccion</t>
  </si>
  <si>
    <t>MIPA</t>
  </si>
  <si>
    <t>Nuevo banco: Scotiabank</t>
  </si>
  <si>
    <t>Taxi22777</t>
  </si>
  <si>
    <t>c36769</t>
  </si>
  <si>
    <t>CAMBIO DE BANCO A BANCO ESTADO (ANTES BANCO DE CHILE)</t>
  </si>
  <si>
    <t>m80374</t>
  </si>
  <si>
    <t>Inmobiliaria Francia (ex Vicuña Mackenna)</t>
  </si>
  <si>
    <t>taxc34887</t>
  </si>
  <si>
    <t>taxv25241</t>
  </si>
  <si>
    <t>taxp33826</t>
  </si>
  <si>
    <t>taxw05682</t>
  </si>
  <si>
    <t>taxi05677</t>
  </si>
  <si>
    <t>LICITACIONES GESTION INMOBILIARIA SPA</t>
  </si>
  <si>
    <t>taxs17242</t>
  </si>
  <si>
    <t>taxc67005</t>
  </si>
  <si>
    <t>Consorcio</t>
  </si>
  <si>
    <t>taxa78273</t>
  </si>
  <si>
    <t>taxf78277</t>
  </si>
  <si>
    <t>taxr78271</t>
  </si>
  <si>
    <t>Inmobiliaria Millalongo SPA</t>
  </si>
  <si>
    <t>taxm99327</t>
  </si>
  <si>
    <t>taxc99333</t>
  </si>
  <si>
    <t>INMOBILIARIA MACUL - EXEQUIEL FERNANDEZ SPA</t>
  </si>
  <si>
    <t>taxm99336</t>
  </si>
  <si>
    <t>Inmobiliaria Lago Todos Los Santos Spa</t>
  </si>
  <si>
    <t>taxl99338</t>
  </si>
  <si>
    <t>a36890a8</t>
  </si>
  <si>
    <t>Valeria Herrera</t>
  </si>
  <si>
    <t>Monto real</t>
  </si>
  <si>
    <t>Monto estimado</t>
  </si>
  <si>
    <t>Total</t>
  </si>
  <si>
    <t>Glosa</t>
  </si>
  <si>
    <t>Inmobiliaria Francia Spa</t>
  </si>
  <si>
    <t>Inmobiliaria San Diego Spa</t>
  </si>
  <si>
    <t xml:space="preserve">Cuota </t>
  </si>
  <si>
    <t xml:space="preserve"> </t>
  </si>
  <si>
    <t>FechaContable (AAAAMMDD)</t>
  </si>
  <si>
    <t>Project</t>
  </si>
  <si>
    <t>FechaDocumento</t>
  </si>
  <si>
    <t>Correlativo de plantilla</t>
  </si>
  <si>
    <t>Centro de costo</t>
  </si>
  <si>
    <t>ParentKey</t>
  </si>
  <si>
    <t>LineNum</t>
  </si>
  <si>
    <t>Line_ID</t>
  </si>
  <si>
    <t>AccountCode</t>
  </si>
  <si>
    <t>Debit</t>
  </si>
  <si>
    <t>Credit</t>
  </si>
  <si>
    <t>FCDebit</t>
  </si>
  <si>
    <t>FCCredit</t>
  </si>
  <si>
    <t>FCCurrency</t>
  </si>
  <si>
    <t>DueDate</t>
  </si>
  <si>
    <t>ShortName</t>
  </si>
  <si>
    <t>ContraAccount</t>
  </si>
  <si>
    <t>LineMemo</t>
  </si>
  <si>
    <t>ReferenceDate1</t>
  </si>
  <si>
    <t>ReferenceDate2</t>
  </si>
  <si>
    <t>Reference1</t>
  </si>
  <si>
    <t>Reference2</t>
  </si>
  <si>
    <t>ProjectCode</t>
  </si>
  <si>
    <t>CostingCode</t>
  </si>
  <si>
    <t>TaxDate</t>
  </si>
  <si>
    <t>BaseSum</t>
  </si>
  <si>
    <t>TaxGroup</t>
  </si>
  <si>
    <t>DebitSys</t>
  </si>
  <si>
    <t>CreditSys</t>
  </si>
  <si>
    <t>VatDate</t>
  </si>
  <si>
    <t>VatLine</t>
  </si>
  <si>
    <t>SystemBaseAmount</t>
  </si>
  <si>
    <t>VatAmount</t>
  </si>
  <si>
    <t>SystemVatAmount</t>
  </si>
  <si>
    <t>GrossValue</t>
  </si>
  <si>
    <t>AdditionalReference</t>
  </si>
  <si>
    <t>CostingCode2</t>
  </si>
  <si>
    <t>CostingCode3</t>
  </si>
  <si>
    <t>CostingCode4</t>
  </si>
  <si>
    <t>TaxCode</t>
  </si>
  <si>
    <t>TaxPostAccount</t>
  </si>
  <si>
    <t>CostingCode5</t>
  </si>
  <si>
    <t>LocationCode</t>
  </si>
  <si>
    <t>ControlAccount</t>
  </si>
  <si>
    <t>WTLiable</t>
  </si>
  <si>
    <t>WTRow</t>
  </si>
  <si>
    <t>PaymentBlock</t>
  </si>
  <si>
    <t>BlockReason</t>
  </si>
  <si>
    <t>BPLID</t>
  </si>
  <si>
    <t>JdtNum</t>
  </si>
  <si>
    <t>Account</t>
  </si>
  <si>
    <t>ContraAct</t>
  </si>
  <si>
    <t>RefDate</t>
  </si>
  <si>
    <t>Ref2Date</t>
  </si>
  <si>
    <t>Ref1</t>
  </si>
  <si>
    <t>Ref2</t>
  </si>
  <si>
    <t>ProfitCode</t>
  </si>
  <si>
    <t>VatGroup</t>
  </si>
  <si>
    <t>SYSDeb</t>
  </si>
  <si>
    <t>SYSCred</t>
  </si>
  <si>
    <t>SYSBaseSum</t>
  </si>
  <si>
    <t>SYSVatSum</t>
  </si>
  <si>
    <t>Ref3Line</t>
  </si>
  <si>
    <t>OcrCode2</t>
  </si>
  <si>
    <t>OcrCode3</t>
  </si>
  <si>
    <t>OcrCode4</t>
  </si>
  <si>
    <t>TaxPostAcc</t>
  </si>
  <si>
    <t>OcrCode5</t>
  </si>
  <si>
    <t>Location</t>
  </si>
  <si>
    <t>WTLine</t>
  </si>
  <si>
    <t>PayBlock</t>
  </si>
  <si>
    <t>PayBlckRef</t>
  </si>
  <si>
    <t>BPLId</t>
  </si>
  <si>
    <t>IDArchivoOJDT</t>
  </si>
  <si>
    <t>ID linea</t>
  </si>
  <si>
    <t>Cuenta</t>
  </si>
  <si>
    <t>Debito</t>
  </si>
  <si>
    <t>Credito</t>
  </si>
  <si>
    <t>Proveedor</t>
  </si>
  <si>
    <t>Sucursal</t>
  </si>
  <si>
    <t>5-01-021</t>
  </si>
  <si>
    <t>1-80-806</t>
  </si>
  <si>
    <t>5-01-022</t>
  </si>
  <si>
    <t>5-01-023</t>
  </si>
  <si>
    <t>ReferenceDate</t>
  </si>
  <si>
    <t>Memo</t>
  </si>
  <si>
    <t>Reference</t>
  </si>
  <si>
    <t>TransactionCode</t>
  </si>
  <si>
    <t>Indicator</t>
  </si>
  <si>
    <t>UseAutoStorno</t>
  </si>
  <si>
    <t>StornoDate</t>
  </si>
  <si>
    <t>Series</t>
  </si>
  <si>
    <t>StampTax</t>
  </si>
  <si>
    <t>AutoVAT</t>
  </si>
  <si>
    <t>ReportEU</t>
  </si>
  <si>
    <t>Report347</t>
  </si>
  <si>
    <t>BlockDunningLetter</t>
  </si>
  <si>
    <t>AutomaticWT</t>
  </si>
  <si>
    <t>Corisptivi</t>
  </si>
  <si>
    <t>JDT_NUM</t>
  </si>
  <si>
    <t>TransCode</t>
  </si>
  <si>
    <t>AutoStorno</t>
  </si>
  <si>
    <t>CreatedBy</t>
  </si>
  <si>
    <t>BlockDunn</t>
  </si>
  <si>
    <t>AutoWT</t>
  </si>
  <si>
    <t>Comentario</t>
  </si>
  <si>
    <t xml:space="preserve">N° </t>
  </si>
  <si>
    <t>5-01-003</t>
  </si>
  <si>
    <t>5-01-001</t>
  </si>
  <si>
    <t>5-01-002</t>
  </si>
  <si>
    <t>5-01-004</t>
  </si>
  <si>
    <t>5-01-005</t>
  </si>
  <si>
    <t>5-01-006</t>
  </si>
  <si>
    <t>5-01-008</t>
  </si>
  <si>
    <t>5-01-009</t>
  </si>
  <si>
    <t>5-01-010</t>
  </si>
  <si>
    <t>5-01-011</t>
  </si>
  <si>
    <t>5-01-012</t>
  </si>
  <si>
    <t>5-01-013</t>
  </si>
  <si>
    <t>5-01-014</t>
  </si>
  <si>
    <t>5-01-015</t>
  </si>
  <si>
    <t>5-01-016</t>
  </si>
  <si>
    <t>5-01-018</t>
  </si>
  <si>
    <t>5-01-019</t>
  </si>
  <si>
    <t>5-01-020</t>
  </si>
  <si>
    <t>5-01-024</t>
  </si>
  <si>
    <t>5-01-025</t>
  </si>
  <si>
    <t>5-01-026</t>
  </si>
  <si>
    <t>5-01-027</t>
  </si>
  <si>
    <t>5-01-028</t>
  </si>
  <si>
    <t>5-01-029</t>
  </si>
  <si>
    <t>5-01-030</t>
  </si>
  <si>
    <t>5-01-031</t>
  </si>
  <si>
    <t>5-01-032</t>
  </si>
  <si>
    <t>5-01-033</t>
  </si>
  <si>
    <t>5-01-034</t>
  </si>
  <si>
    <t>5-01-035</t>
  </si>
  <si>
    <t>5-01-036</t>
  </si>
  <si>
    <t>5-01-050</t>
  </si>
  <si>
    <t>5-01-051</t>
  </si>
  <si>
    <t>5-01-052</t>
  </si>
  <si>
    <t>5-01-053</t>
  </si>
  <si>
    <t>5-01-055</t>
  </si>
  <si>
    <t>5-01-056</t>
  </si>
  <si>
    <t>5-01-057</t>
  </si>
  <si>
    <t>5-01-058</t>
  </si>
  <si>
    <t>5-01-060</t>
  </si>
  <si>
    <t>5-01-061</t>
  </si>
  <si>
    <t>5-01-062</t>
  </si>
  <si>
    <t>5-01-064</t>
  </si>
  <si>
    <t>5-01-065</t>
  </si>
  <si>
    <t>5-01-066</t>
  </si>
  <si>
    <t>5-01-067</t>
  </si>
  <si>
    <t>5-01-068</t>
  </si>
  <si>
    <t>5-01-070</t>
  </si>
  <si>
    <t>5-01-071</t>
  </si>
  <si>
    <t>5-01-072</t>
  </si>
  <si>
    <t>5-01-073</t>
  </si>
  <si>
    <t>5-01-074</t>
  </si>
  <si>
    <t>5-01-075</t>
  </si>
  <si>
    <t>5-01-076</t>
  </si>
  <si>
    <t>5-01-077</t>
  </si>
  <si>
    <t>5-01-078</t>
  </si>
  <si>
    <t>5-01-079</t>
  </si>
  <si>
    <t>5-01-080</t>
  </si>
  <si>
    <t>5-01-081</t>
  </si>
  <si>
    <t>5-01-082</t>
  </si>
  <si>
    <t>5-01-083</t>
  </si>
  <si>
    <t>5-01-084</t>
  </si>
  <si>
    <t>5-01-085</t>
  </si>
  <si>
    <t>5-01-086</t>
  </si>
  <si>
    <t>5-01-087</t>
  </si>
  <si>
    <t>5-01-088</t>
  </si>
  <si>
    <t>5-01-089</t>
  </si>
  <si>
    <t>5-01-090</t>
  </si>
  <si>
    <t>5-01-091</t>
  </si>
  <si>
    <t>Licitaciones Gestión Inmobiliaria SpA</t>
  </si>
  <si>
    <t>5-01-092</t>
  </si>
  <si>
    <t>5-01-093</t>
  </si>
  <si>
    <t>5-01-094</t>
  </si>
  <si>
    <t>5-01-095</t>
  </si>
  <si>
    <t>5-01-096</t>
  </si>
  <si>
    <t>5-01-097</t>
  </si>
  <si>
    <t>5-01-098</t>
  </si>
  <si>
    <t>5-01-099</t>
  </si>
  <si>
    <t>5-01-100</t>
  </si>
  <si>
    <t>5-01-101</t>
  </si>
  <si>
    <t>5-01-102</t>
  </si>
  <si>
    <t>5-01-103</t>
  </si>
  <si>
    <t>5-01-104</t>
  </si>
  <si>
    <t>5-01-105</t>
  </si>
  <si>
    <t>5-01-106</t>
  </si>
  <si>
    <t>5-01-107</t>
  </si>
  <si>
    <t>5-01-108</t>
  </si>
  <si>
    <t>5-01-109</t>
  </si>
  <si>
    <t>2-01-100</t>
  </si>
  <si>
    <t>4-10-001</t>
  </si>
  <si>
    <t>2-01-0</t>
  </si>
  <si>
    <t>Katia Benavides</t>
  </si>
  <si>
    <t>MEDIO DE PAGO: CHEQUE</t>
  </si>
  <si>
    <t>Informacion Tesoreria</t>
  </si>
  <si>
    <t>Monto</t>
  </si>
  <si>
    <t>Santiago</t>
  </si>
  <si>
    <t>Con deuda 2-23</t>
  </si>
  <si>
    <t>INMOBILIARIA</t>
  </si>
  <si>
    <t>Región</t>
  </si>
  <si>
    <t>Rol Matriz</t>
  </si>
  <si>
    <t>REGION METROPOLITANA DE SANTIAGO</t>
  </si>
  <si>
    <t>453-23</t>
  </si>
  <si>
    <t>CONTRIBUCIONES JUNIO 2023</t>
  </si>
  <si>
    <t>REGION DE LOS LAGOS</t>
  </si>
  <si>
    <t>PUERTO MONTT</t>
  </si>
  <si>
    <t>715-2</t>
  </si>
  <si>
    <t>CONTRIBUCIONES CUOTA 2-2023</t>
  </si>
  <si>
    <t>Contribucion Cuota 2-2023</t>
  </si>
  <si>
    <t>Sin rol vigente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</si>
</sst>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 &quot;$&quot;* #,##0_ ;_ &quot;$&quot;* \-#,##0_ ;_ &quot;$&quot;* &quot;-&quot;_ ;_ @_ "/>
    <numFmt numFmtId="164" formatCode="_-&quot;$&quot;\ * #,##0_-;\-&quot;$&quot;\ * #,##0_-;_-&quot;$&quot;\ * &quot;-&quot;??_-;_-@_-"/>
    <numFmt numFmtId="165" formatCode="_-&quot;$&quot;\ * #,##0.00_-;\-&quot;$&quot;\ * #,##0.00_-;_-&quot;$&quot;\ * &quot;-&quot;??_-;_-@_-"/>
  </numFmts>
  <fonts count="26"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b/>
      <u/>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b/>
      <sz val="8"/>
      <color indexed="81"/>
      <name val="Tahoma"/>
      <family val="2"/>
    </font>
    <font>
      <b/>
      <sz val="9"/>
      <color indexed="81"/>
      <name val="Tahoma"/>
      <family val="2"/>
    </font>
    <font>
      <sz val="11"/>
      <color theme="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2" fontId="4" fillId="0" borderId="0" applyFont="0" applyFill="0" applyBorder="0" applyAlignment="0" applyProtection="0"/>
    <xf numFmtId="0" fontId="7" fillId="0" borderId="0"/>
    <xf numFmtId="0" fontId="7" fillId="0" borderId="0"/>
    <xf numFmtId="0" fontId="17" fillId="0" borderId="0"/>
    <xf numFmtId="165" fontId="4" fillId="0" borderId="0" applyFont="0" applyFill="0" applyBorder="0" applyAlignment="0" applyProtection="0"/>
  </cellStyleXfs>
  <cellXfs count="99">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10" fillId="2" borderId="5" xfId="0" applyFont="1" applyFill="1" applyBorder="1" applyAlignment="1">
      <alignment horizontal="center" wrapText="1"/>
    </xf>
    <xf numFmtId="0" fontId="10" fillId="2" borderId="5" xfId="0" applyFont="1" applyFill="1" applyBorder="1" applyAlignment="1">
      <alignment wrapText="1"/>
    </xf>
    <xf numFmtId="0" fontId="3" fillId="2" borderId="5" xfId="0" applyFont="1" applyFill="1" applyBorder="1" applyAlignment="1">
      <alignment wrapText="1"/>
    </xf>
    <xf numFmtId="0" fontId="11" fillId="2" borderId="6" xfId="0" applyFont="1" applyFill="1" applyBorder="1" applyAlignment="1">
      <alignment horizontal="center" wrapText="1"/>
    </xf>
    <xf numFmtId="0" fontId="11" fillId="2" borderId="3" xfId="0" applyFont="1" applyFill="1" applyBorder="1" applyAlignment="1">
      <alignment horizontal="center" wrapText="1"/>
    </xf>
    <xf numFmtId="0" fontId="11" fillId="2" borderId="3" xfId="0" applyFont="1" applyFill="1" applyBorder="1" applyAlignment="1">
      <alignment wrapText="1"/>
    </xf>
    <xf numFmtId="0" fontId="3" fillId="2" borderId="3" xfId="0" applyFont="1" applyFill="1" applyBorder="1" applyAlignment="1">
      <alignment wrapText="1"/>
    </xf>
    <xf numFmtId="0" fontId="10" fillId="2" borderId="3" xfId="0" applyFont="1" applyFill="1" applyBorder="1" applyAlignment="1">
      <alignment horizontal="right" wrapText="1"/>
    </xf>
    <xf numFmtId="0" fontId="11" fillId="2" borderId="3" xfId="0" applyFont="1" applyFill="1" applyBorder="1" applyAlignment="1">
      <alignment horizontal="right" wrapText="1"/>
    </xf>
    <xf numFmtId="0" fontId="10" fillId="2" borderId="3" xfId="0" applyFont="1" applyFill="1" applyBorder="1" applyAlignment="1">
      <alignment horizontal="center" wrapText="1"/>
    </xf>
    <xf numFmtId="0" fontId="11" fillId="2" borderId="7" xfId="0" applyFont="1" applyFill="1" applyBorder="1" applyAlignment="1">
      <alignment vertical="center"/>
    </xf>
    <xf numFmtId="0" fontId="11" fillId="3" borderId="6" xfId="0" applyFont="1" applyFill="1" applyBorder="1" applyAlignment="1">
      <alignment horizontal="center" wrapText="1"/>
    </xf>
    <xf numFmtId="0" fontId="11" fillId="3" borderId="3" xfId="0" applyFont="1" applyFill="1" applyBorder="1" applyAlignment="1">
      <alignment horizontal="center" wrapText="1"/>
    </xf>
    <xf numFmtId="0" fontId="11" fillId="3" borderId="3" xfId="0" applyFont="1" applyFill="1" applyBorder="1" applyAlignment="1">
      <alignment wrapText="1"/>
    </xf>
    <xf numFmtId="3" fontId="11" fillId="3" borderId="3" xfId="0" applyNumberFormat="1" applyFont="1" applyFill="1" applyBorder="1" applyAlignment="1">
      <alignment horizontal="right" wrapText="1"/>
    </xf>
    <xf numFmtId="0" fontId="3" fillId="3" borderId="3" xfId="0" applyFont="1" applyFill="1" applyBorder="1" applyAlignment="1">
      <alignment wrapText="1"/>
    </xf>
    <xf numFmtId="3" fontId="10" fillId="3" borderId="3" xfId="0" applyNumberFormat="1" applyFont="1" applyFill="1" applyBorder="1" applyAlignment="1">
      <alignment horizontal="right" wrapText="1"/>
    </xf>
    <xf numFmtId="0" fontId="11" fillId="3" borderId="3" xfId="0" applyFont="1" applyFill="1" applyBorder="1" applyAlignment="1">
      <alignment horizontal="right" wrapText="1"/>
    </xf>
    <xf numFmtId="0" fontId="10" fillId="2" borderId="6" xfId="0" applyFont="1" applyFill="1" applyBorder="1" applyAlignment="1">
      <alignment horizontal="center" wrapText="1"/>
    </xf>
    <xf numFmtId="3" fontId="12" fillId="3" borderId="3" xfId="0" applyNumberFormat="1" applyFont="1" applyFill="1" applyBorder="1" applyAlignment="1">
      <alignment horizontal="right" wrapText="1"/>
    </xf>
    <xf numFmtId="0" fontId="11" fillId="4" borderId="6" xfId="0" applyFont="1" applyFill="1" applyBorder="1" applyAlignment="1">
      <alignment horizontal="center" wrapText="1"/>
    </xf>
    <xf numFmtId="0" fontId="11" fillId="4" borderId="3" xfId="0" applyFont="1" applyFill="1" applyBorder="1" applyAlignment="1">
      <alignment horizontal="center" wrapText="1"/>
    </xf>
    <xf numFmtId="0" fontId="11" fillId="4" borderId="3" xfId="0" applyFont="1" applyFill="1" applyBorder="1" applyAlignment="1">
      <alignment wrapText="1"/>
    </xf>
    <xf numFmtId="0" fontId="3" fillId="4" borderId="3" xfId="0" applyFont="1" applyFill="1" applyBorder="1" applyAlignment="1">
      <alignment wrapText="1"/>
    </xf>
    <xf numFmtId="3" fontId="11" fillId="4" borderId="3" xfId="0" applyNumberFormat="1" applyFont="1" applyFill="1" applyBorder="1" applyAlignment="1">
      <alignment horizontal="right" wrapText="1"/>
    </xf>
    <xf numFmtId="3" fontId="10" fillId="4" borderId="3" xfId="0" applyNumberFormat="1" applyFont="1" applyFill="1" applyBorder="1" applyAlignment="1">
      <alignment horizontal="right" wrapText="1"/>
    </xf>
    <xf numFmtId="0" fontId="11" fillId="4" borderId="3" xfId="0" applyFont="1" applyFill="1" applyBorder="1" applyAlignment="1">
      <alignment horizontal="right" wrapText="1"/>
    </xf>
    <xf numFmtId="3" fontId="13" fillId="4" borderId="3" xfId="0" applyNumberFormat="1" applyFont="1" applyFill="1" applyBorder="1" applyAlignment="1">
      <alignment horizontal="center" wrapText="1"/>
    </xf>
    <xf numFmtId="0" fontId="11" fillId="4" borderId="7" xfId="0" applyFont="1" applyFill="1" applyBorder="1" applyAlignment="1">
      <alignment vertical="center"/>
    </xf>
    <xf numFmtId="0" fontId="11" fillId="3" borderId="7" xfId="0" applyFont="1" applyFill="1" applyBorder="1" applyAlignment="1">
      <alignment vertical="center"/>
    </xf>
    <xf numFmtId="0" fontId="3" fillId="4" borderId="7" xfId="0" applyFont="1" applyFill="1" applyBorder="1" applyAlignment="1">
      <alignment vertical="center"/>
    </xf>
    <xf numFmtId="0" fontId="10" fillId="3" borderId="6" xfId="0" applyFont="1" applyFill="1" applyBorder="1" applyAlignment="1">
      <alignment horizontal="center" wrapText="1"/>
    </xf>
    <xf numFmtId="0" fontId="3" fillId="2" borderId="7" xfId="0" applyFont="1" applyFill="1" applyBorder="1" applyAlignment="1">
      <alignment wrapText="1"/>
    </xf>
    <xf numFmtId="0" fontId="10" fillId="3" borderId="3" xfId="0" applyFont="1" applyFill="1" applyBorder="1" applyAlignment="1">
      <alignment horizontal="right" wrapText="1"/>
    </xf>
    <xf numFmtId="0" fontId="10" fillId="4" borderId="3" xfId="0" applyFont="1" applyFill="1" applyBorder="1" applyAlignment="1">
      <alignment horizontal="right" wrapText="1"/>
    </xf>
    <xf numFmtId="0" fontId="3" fillId="2" borderId="6" xfId="0" applyFont="1" applyFill="1" applyBorder="1" applyAlignment="1">
      <alignment wrapText="1"/>
    </xf>
    <xf numFmtId="3" fontId="10" fillId="2" borderId="3" xfId="0" applyNumberFormat="1" applyFont="1" applyFill="1" applyBorder="1" applyAlignment="1">
      <alignment horizontal="right" wrapText="1"/>
    </xf>
    <xf numFmtId="3" fontId="11" fillId="2" borderId="3" xfId="0" applyNumberFormat="1" applyFont="1" applyFill="1" applyBorder="1" applyAlignment="1">
      <alignment horizontal="right" wrapText="1"/>
    </xf>
    <xf numFmtId="3" fontId="11" fillId="2" borderId="3" xfId="0" applyNumberFormat="1" applyFont="1" applyFill="1" applyBorder="1" applyAlignment="1">
      <alignment horizontal="center" wrapText="1"/>
    </xf>
    <xf numFmtId="3" fontId="14"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1"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0" xfId="0"/>
    <xf numFmtId="0" fontId="0" fillId="0" borderId="2" xfId="0" applyBorder="1"/>
    <xf numFmtId="0" fontId="3" fillId="0" borderId="2" xfId="0" applyFont="1" applyFill="1" applyBorder="1" applyAlignment="1">
      <alignment horizontal="center" wrapText="1"/>
    </xf>
    <xf numFmtId="0" fontId="3" fillId="0" borderId="2" xfId="0" applyFont="1" applyFill="1" applyBorder="1" applyAlignment="1">
      <alignment horizontal="center"/>
    </xf>
    <xf numFmtId="42" fontId="3" fillId="0" borderId="2" xfId="1" applyFont="1" applyFill="1" applyBorder="1"/>
    <xf numFmtId="42" fontId="1" fillId="0" borderId="2" xfId="1" applyFont="1" applyFill="1" applyBorder="1"/>
    <xf numFmtId="0" fontId="0" fillId="0" borderId="2" xfId="0" applyFill="1" applyBorder="1"/>
    <xf numFmtId="0" fontId="0" fillId="0" borderId="0" xfId="0" applyFill="1" applyAlignment="1">
      <alignment horizontal="center"/>
    </xf>
    <xf numFmtId="0" fontId="0" fillId="0" borderId="0" xfId="0" applyFill="1"/>
    <xf numFmtId="42" fontId="3" fillId="0" borderId="2" xfId="1" applyFont="1" applyFill="1" applyBorder="1" applyAlignment="1">
      <alignment horizontal="center"/>
    </xf>
    <xf numFmtId="0" fontId="3" fillId="0" borderId="2" xfId="0" applyFont="1" applyFill="1" applyBorder="1"/>
    <xf numFmtId="0" fontId="5" fillId="0" borderId="2" xfId="0" applyFont="1" applyFill="1" applyBorder="1"/>
    <xf numFmtId="0" fontId="16" fillId="5" borderId="0" xfId="0" applyFont="1" applyFill="1"/>
    <xf numFmtId="0" fontId="19" fillId="8" borderId="0" xfId="0" applyFont="1" applyFill="1"/>
    <xf numFmtId="0" fontId="20" fillId="7" borderId="0" xfId="0" applyFont="1" applyFill="1"/>
    <xf numFmtId="0" fontId="6" fillId="0" borderId="0" xfId="0" applyFont="1" applyFill="1" applyAlignment="1"/>
    <xf numFmtId="0" fontId="5" fillId="0" borderId="0" xfId="0" applyFont="1" applyFill="1" applyAlignment="1">
      <alignment horizontal="center"/>
    </xf>
    <xf numFmtId="0" fontId="1" fillId="0" borderId="2" xfId="0" applyFont="1" applyFill="1" applyBorder="1" applyAlignment="1">
      <alignment horizontal="center" wrapText="1"/>
    </xf>
    <xf numFmtId="0" fontId="2" fillId="0" borderId="2" xfId="0" applyFont="1" applyFill="1" applyBorder="1" applyAlignment="1">
      <alignment horizontal="center"/>
    </xf>
    <xf numFmtId="0" fontId="3" fillId="0" borderId="2" xfId="0" applyFont="1" applyFill="1" applyBorder="1" applyAlignment="1">
      <alignment horizontal="left"/>
    </xf>
    <xf numFmtId="42" fontId="1" fillId="0" borderId="2" xfId="1" applyFont="1" applyFill="1" applyBorder="1" applyAlignment="1">
      <alignment horizontal="center"/>
    </xf>
    <xf numFmtId="0" fontId="0" fillId="0" borderId="2" xfId="0" applyFont="1" applyFill="1" applyBorder="1"/>
    <xf numFmtId="0" fontId="15" fillId="0" borderId="2" xfId="0" applyFont="1" applyFill="1" applyBorder="1" applyAlignment="1">
      <alignment horizontal="center" wrapText="1"/>
    </xf>
    <xf numFmtId="0" fontId="15" fillId="0" borderId="2" xfId="0" applyFont="1" applyFill="1" applyBorder="1" applyAlignment="1">
      <alignment horizontal="center"/>
    </xf>
    <xf numFmtId="0" fontId="15" fillId="0" borderId="2" xfId="0" applyFont="1" applyFill="1" applyBorder="1" applyAlignment="1">
      <alignment horizontal="left"/>
    </xf>
    <xf numFmtId="0" fontId="9" fillId="0" borderId="2" xfId="0" applyFont="1" applyFill="1" applyBorder="1"/>
    <xf numFmtId="0" fontId="9" fillId="0" borderId="0" xfId="0" applyFont="1" applyFill="1"/>
    <xf numFmtId="0" fontId="0" fillId="0" borderId="0" xfId="0" applyFill="1" applyAlignment="1">
      <alignment horizontal="left"/>
    </xf>
    <xf numFmtId="42" fontId="0" fillId="0" borderId="0" xfId="0" applyNumberFormat="1" applyFill="1"/>
    <xf numFmtId="0" fontId="5" fillId="0" borderId="0" xfId="0" applyFont="1" applyFill="1"/>
    <xf numFmtId="0" fontId="2" fillId="0" borderId="2" xfId="0" applyFont="1" applyFill="1" applyBorder="1" applyAlignment="1">
      <alignment horizontal="center" wrapText="1"/>
    </xf>
    <xf numFmtId="1" fontId="0" fillId="0" borderId="0" xfId="0" applyNumberFormat="1"/>
    <xf numFmtId="1" fontId="0" fillId="0" borderId="2" xfId="0" applyNumberFormat="1" applyFill="1" applyBorder="1" applyAlignment="1">
      <alignment horizontal="center"/>
    </xf>
    <xf numFmtId="1" fontId="0" fillId="0" borderId="0" xfId="0" applyNumberFormat="1" applyFill="1"/>
    <xf numFmtId="0" fontId="18" fillId="6" borderId="0" xfId="0" applyFont="1" applyFill="1"/>
    <xf numFmtId="0" fontId="19" fillId="7" borderId="0" xfId="0" applyFont="1" applyFill="1"/>
    <xf numFmtId="0" fontId="21" fillId="7" borderId="0" xfId="0" applyFont="1" applyFill="1"/>
    <xf numFmtId="0" fontId="22" fillId="5" borderId="0" xfId="0" applyFont="1" applyFill="1"/>
    <xf numFmtId="49" fontId="0" fillId="0" borderId="2" xfId="0" applyNumberFormat="1" applyBorder="1"/>
    <xf numFmtId="0" fontId="8" fillId="0" borderId="0" xfId="0" applyFont="1"/>
    <xf numFmtId="164" fontId="0" fillId="0" borderId="2" xfId="0" applyNumberFormat="1" applyBorder="1"/>
    <xf numFmtId="0" fontId="0" fillId="0" borderId="11" xfId="0" applyBorder="1"/>
    <xf numFmtId="0" fontId="0" fillId="0" borderId="12" xfId="0" applyFont="1" applyFill="1" applyBorder="1"/>
    <xf numFmtId="0" fontId="25" fillId="9" borderId="8" xfId="0" applyFont="1" applyFill="1" applyBorder="1"/>
    <xf numFmtId="0" fontId="25" fillId="9" borderId="9" xfId="0" applyFont="1" applyFill="1" applyBorder="1"/>
    <xf numFmtId="0" fontId="25" fillId="9" borderId="13" xfId="0" applyFont="1" applyFill="1" applyBorder="1"/>
    <xf numFmtId="0" fontId="25" fillId="9" borderId="10" xfId="0" applyFont="1" applyFill="1" applyBorder="1"/>
    <xf numFmtId="0" fontId="0" fillId="0" borderId="14" xfId="0" applyFont="1" applyFill="1" applyBorder="1"/>
    <xf numFmtId="0" fontId="0" fillId="0" borderId="15" xfId="0" applyFill="1" applyBorder="1"/>
    <xf numFmtId="0" fontId="0" fillId="0" borderId="16" xfId="0" applyFill="1" applyBorder="1"/>
    <xf numFmtId="0" fontId="0" fillId="0" borderId="17" xfId="0" applyFont="1" applyFill="1" applyBorder="1"/>
    <xf numFmtId="42" fontId="0" fillId="0" borderId="18" xfId="1" applyFont="1" applyFill="1" applyBorder="1" applyAlignment="1">
      <alignment wrapText="1"/>
    </xf>
  </cellXfs>
  <cellStyles count="6">
    <cellStyle name="Moneda [0]" xfId="1" builtinId="7"/>
    <cellStyle name="Moneda 2" xfId="5"/>
    <cellStyle name="Normal" xfId="0" builtinId="0"/>
    <cellStyle name="Normal 2" xfId="4"/>
    <cellStyle name="Normal 3" xfId="3"/>
    <cellStyle name="Normal 4" xfId="2"/>
  </cellStyles>
  <dxfs count="0"/>
  <tableStyles count="0" defaultTableStyle="TableStyleMedium2" defaultPivotStyle="PivotStyleLight16"/>
  <colors>
    <mruColors>
      <color rgb="FFFFCCCC"/>
      <color rgb="FF99FFCC"/>
      <color rgb="FFFF99FF"/>
      <color rgb="FFCC99FF"/>
      <color rgb="FFCCCCFF"/>
      <color rgb="FFCCFFCC"/>
      <color rgb="FFCC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14"/>
  <sheetViews>
    <sheetView topLeftCell="A154" workbookViewId="0">
      <selection activeCell="D5" sqref="D5"/>
    </sheetView>
  </sheetViews>
  <sheetFormatPr baseColWidth="10" defaultRowHeight="14.4" x14ac:dyDescent="0.3"/>
  <sheetData>
    <row r="1" spans="1:37" ht="42" thickBot="1" x14ac:dyDescent="0.35">
      <c r="A1" s="3"/>
      <c r="B1" s="4" t="s">
        <v>1</v>
      </c>
      <c r="C1" s="4" t="s">
        <v>2</v>
      </c>
      <c r="D1" s="4" t="s">
        <v>236</v>
      </c>
      <c r="E1" s="5" t="s">
        <v>237</v>
      </c>
      <c r="F1" s="4" t="s">
        <v>238</v>
      </c>
      <c r="G1" s="4" t="s">
        <v>239</v>
      </c>
      <c r="H1" s="4" t="s">
        <v>240</v>
      </c>
      <c r="I1" s="4" t="s">
        <v>241</v>
      </c>
      <c r="J1" s="4" t="s">
        <v>242</v>
      </c>
      <c r="K1" s="4" t="s">
        <v>243</v>
      </c>
      <c r="L1" s="4" t="s">
        <v>244</v>
      </c>
      <c r="M1" s="4" t="s">
        <v>245</v>
      </c>
      <c r="N1" s="4" t="s">
        <v>246</v>
      </c>
      <c r="O1" s="4" t="s">
        <v>247</v>
      </c>
      <c r="P1" s="5" t="s">
        <v>248</v>
      </c>
      <c r="Q1" s="6"/>
      <c r="R1" s="4" t="s">
        <v>249</v>
      </c>
      <c r="S1" s="4" t="s">
        <v>250</v>
      </c>
      <c r="T1" s="4" t="s">
        <v>251</v>
      </c>
      <c r="U1" s="4" t="s">
        <v>252</v>
      </c>
      <c r="V1" s="4" t="s">
        <v>253</v>
      </c>
      <c r="W1" s="4" t="s">
        <v>254</v>
      </c>
      <c r="X1" s="6"/>
      <c r="Y1" s="5" t="s">
        <v>255</v>
      </c>
      <c r="Z1" s="5" t="s">
        <v>256</v>
      </c>
      <c r="AA1" s="5" t="s">
        <v>257</v>
      </c>
      <c r="AB1" s="5" t="s">
        <v>258</v>
      </c>
      <c r="AC1" s="6"/>
      <c r="AD1" s="6"/>
      <c r="AE1" s="6"/>
      <c r="AF1" s="6"/>
      <c r="AG1" s="6"/>
      <c r="AH1" s="6"/>
      <c r="AI1" s="6"/>
      <c r="AJ1" s="6"/>
      <c r="AK1" s="6"/>
    </row>
    <row r="2" spans="1:37" ht="80.400000000000006" thickBot="1" x14ac:dyDescent="0.35">
      <c r="A2" s="7">
        <v>1</v>
      </c>
      <c r="B2" s="8" t="s">
        <v>85</v>
      </c>
      <c r="C2" s="9" t="s">
        <v>86</v>
      </c>
      <c r="D2" s="8" t="s">
        <v>259</v>
      </c>
      <c r="E2" s="9" t="s">
        <v>260</v>
      </c>
      <c r="F2" s="10"/>
      <c r="G2" s="10"/>
      <c r="H2" s="9"/>
      <c r="I2" s="9"/>
      <c r="J2" s="9"/>
      <c r="K2" s="10"/>
      <c r="L2" s="10"/>
      <c r="M2" s="11" t="s">
        <v>261</v>
      </c>
      <c r="N2" s="9" t="s">
        <v>262</v>
      </c>
      <c r="O2" s="10"/>
      <c r="P2" s="10"/>
      <c r="Q2" s="10" t="s">
        <v>263</v>
      </c>
      <c r="R2" s="10" t="s">
        <v>264</v>
      </c>
      <c r="S2" s="10"/>
      <c r="T2" s="10"/>
      <c r="U2" s="10"/>
      <c r="V2" s="10"/>
      <c r="W2" s="8"/>
      <c r="X2" s="9" t="s">
        <v>265</v>
      </c>
      <c r="Y2" s="10" t="s">
        <v>266</v>
      </c>
      <c r="Z2" s="11">
        <v>20</v>
      </c>
      <c r="AA2" s="9"/>
      <c r="AB2" s="9"/>
      <c r="AC2" s="9"/>
      <c r="AD2" s="9"/>
      <c r="AE2" s="9"/>
      <c r="AF2" s="9"/>
      <c r="AG2" s="9"/>
      <c r="AH2" s="9"/>
      <c r="AI2" s="9"/>
      <c r="AJ2" s="9"/>
      <c r="AK2" s="9"/>
    </row>
    <row r="3" spans="1:37" ht="40.799999999999997" thickBot="1" x14ac:dyDescent="0.35">
      <c r="A3" s="7">
        <v>2</v>
      </c>
      <c r="B3" s="8" t="s">
        <v>87</v>
      </c>
      <c r="C3" s="9" t="s">
        <v>88</v>
      </c>
      <c r="D3" s="8" t="s">
        <v>267</v>
      </c>
      <c r="E3" s="9" t="s">
        <v>260</v>
      </c>
      <c r="F3" s="10"/>
      <c r="G3" s="10"/>
      <c r="H3" s="9"/>
      <c r="I3" s="9"/>
      <c r="J3" s="9"/>
      <c r="K3" s="10"/>
      <c r="L3" s="10"/>
      <c r="M3" s="11" t="s">
        <v>261</v>
      </c>
      <c r="N3" s="9" t="s">
        <v>262</v>
      </c>
      <c r="O3" s="10"/>
      <c r="P3" s="10"/>
      <c r="Q3" s="10" t="s">
        <v>263</v>
      </c>
      <c r="R3" s="10" t="s">
        <v>268</v>
      </c>
      <c r="S3" s="10"/>
      <c r="T3" s="10"/>
      <c r="U3" s="10"/>
      <c r="V3" s="10"/>
      <c r="W3" s="8" t="s">
        <v>269</v>
      </c>
      <c r="X3" s="9" t="s">
        <v>265</v>
      </c>
      <c r="Y3" s="9"/>
      <c r="Z3" s="12">
        <v>20</v>
      </c>
      <c r="AA3" s="9"/>
      <c r="AB3" s="9"/>
      <c r="AC3" s="9"/>
      <c r="AD3" s="9"/>
      <c r="AE3" s="9"/>
      <c r="AF3" s="9"/>
      <c r="AG3" s="9"/>
      <c r="AH3" s="9"/>
      <c r="AI3" s="9"/>
      <c r="AJ3" s="9"/>
      <c r="AK3" s="9"/>
    </row>
    <row r="4" spans="1:37" ht="80.400000000000006" thickBot="1" x14ac:dyDescent="0.35">
      <c r="A4" s="7">
        <v>3</v>
      </c>
      <c r="B4" s="8" t="s">
        <v>89</v>
      </c>
      <c r="C4" s="9" t="s">
        <v>90</v>
      </c>
      <c r="D4" s="8" t="s">
        <v>215</v>
      </c>
      <c r="E4" s="9" t="s">
        <v>260</v>
      </c>
      <c r="F4" s="10"/>
      <c r="G4" s="10"/>
      <c r="H4" s="9"/>
      <c r="I4" s="9"/>
      <c r="J4" s="9"/>
      <c r="K4" s="10"/>
      <c r="L4" s="10"/>
      <c r="M4" s="11" t="s">
        <v>261</v>
      </c>
      <c r="N4" s="9" t="s">
        <v>262</v>
      </c>
      <c r="O4" s="10"/>
      <c r="P4" s="10"/>
      <c r="Q4" s="10" t="s">
        <v>263</v>
      </c>
      <c r="R4" s="10" t="s">
        <v>270</v>
      </c>
      <c r="S4" s="10"/>
      <c r="T4" s="10"/>
      <c r="U4" s="10"/>
      <c r="V4" s="10"/>
      <c r="W4" s="8"/>
      <c r="X4" s="9" t="s">
        <v>271</v>
      </c>
      <c r="Y4" s="10" t="s">
        <v>266</v>
      </c>
      <c r="Z4" s="11">
        <v>20</v>
      </c>
      <c r="AA4" s="9"/>
      <c r="AB4" s="9"/>
      <c r="AC4" s="9"/>
      <c r="AD4" s="9"/>
      <c r="AE4" s="9"/>
      <c r="AF4" s="9"/>
      <c r="AG4" s="9"/>
      <c r="AH4" s="9"/>
      <c r="AI4" s="9"/>
      <c r="AJ4" s="9"/>
      <c r="AK4" s="9"/>
    </row>
    <row r="5" spans="1:37" ht="40.799999999999997" thickBot="1" x14ac:dyDescent="0.35">
      <c r="A5" s="7">
        <v>4</v>
      </c>
      <c r="B5" s="8" t="s">
        <v>91</v>
      </c>
      <c r="C5" s="9" t="s">
        <v>92</v>
      </c>
      <c r="D5" s="8" t="s">
        <v>216</v>
      </c>
      <c r="E5" s="9" t="s">
        <v>260</v>
      </c>
      <c r="F5" s="10"/>
      <c r="G5" s="10"/>
      <c r="H5" s="9"/>
      <c r="I5" s="10"/>
      <c r="J5" s="10"/>
      <c r="K5" s="10"/>
      <c r="L5" s="10"/>
      <c r="M5" s="11" t="s">
        <v>261</v>
      </c>
      <c r="N5" s="9" t="s">
        <v>262</v>
      </c>
      <c r="O5" s="10"/>
      <c r="P5" s="10"/>
      <c r="Q5" s="10" t="s">
        <v>263</v>
      </c>
      <c r="R5" s="10" t="s">
        <v>270</v>
      </c>
      <c r="S5" s="10"/>
      <c r="T5" s="10"/>
      <c r="U5" s="10"/>
      <c r="V5" s="10"/>
      <c r="W5" s="13" t="s">
        <v>269</v>
      </c>
      <c r="X5" s="9" t="s">
        <v>265</v>
      </c>
      <c r="Y5" s="9"/>
      <c r="Z5" s="12">
        <v>20</v>
      </c>
      <c r="AA5" s="9"/>
      <c r="AB5" s="9"/>
      <c r="AC5" s="9"/>
      <c r="AD5" s="9"/>
      <c r="AE5" s="9"/>
      <c r="AF5" s="9"/>
      <c r="AG5" s="9"/>
      <c r="AH5" s="9"/>
      <c r="AI5" s="9"/>
      <c r="AJ5" s="9"/>
      <c r="AK5" s="9"/>
    </row>
    <row r="6" spans="1:37" ht="40.799999999999997" thickBot="1" x14ac:dyDescent="0.35">
      <c r="A6" s="7">
        <v>5</v>
      </c>
      <c r="B6" s="8" t="s">
        <v>3</v>
      </c>
      <c r="C6" s="9" t="s">
        <v>4</v>
      </c>
      <c r="D6" s="8" t="s">
        <v>272</v>
      </c>
      <c r="E6" s="9" t="s">
        <v>260</v>
      </c>
      <c r="F6" s="10"/>
      <c r="G6" s="10"/>
      <c r="H6" s="10"/>
      <c r="I6" s="9"/>
      <c r="J6" s="9"/>
      <c r="K6" s="10"/>
      <c r="L6" s="10"/>
      <c r="M6" s="11" t="s">
        <v>261</v>
      </c>
      <c r="N6" s="9" t="s">
        <v>262</v>
      </c>
      <c r="O6" s="10"/>
      <c r="P6" s="10"/>
      <c r="Q6" s="10" t="s">
        <v>263</v>
      </c>
      <c r="R6" s="10" t="s">
        <v>264</v>
      </c>
      <c r="S6" s="10"/>
      <c r="T6" s="10"/>
      <c r="U6" s="10"/>
      <c r="V6" s="10"/>
      <c r="W6" s="8" t="s">
        <v>269</v>
      </c>
      <c r="X6" s="9" t="s">
        <v>265</v>
      </c>
      <c r="Y6" s="9"/>
      <c r="Z6" s="12">
        <v>20</v>
      </c>
      <c r="AA6" s="9"/>
      <c r="AB6" s="9"/>
      <c r="AC6" s="9"/>
      <c r="AD6" s="9"/>
      <c r="AE6" s="9"/>
      <c r="AF6" s="9"/>
      <c r="AG6" s="9"/>
      <c r="AH6" s="9"/>
      <c r="AI6" s="9"/>
      <c r="AJ6" s="9"/>
      <c r="AK6" s="9"/>
    </row>
    <row r="7" spans="1:37" ht="40.799999999999997" thickBot="1" x14ac:dyDescent="0.35">
      <c r="A7" s="7">
        <v>6</v>
      </c>
      <c r="B7" s="8" t="s">
        <v>83</v>
      </c>
      <c r="C7" s="9" t="s">
        <v>93</v>
      </c>
      <c r="D7" s="8" t="s">
        <v>217</v>
      </c>
      <c r="E7" s="14" t="s">
        <v>273</v>
      </c>
      <c r="F7" s="10"/>
      <c r="G7" s="10"/>
      <c r="H7" s="10"/>
      <c r="I7" s="10"/>
      <c r="J7" s="10"/>
      <c r="K7" s="10"/>
      <c r="L7" s="10"/>
      <c r="M7" s="11" t="s">
        <v>261</v>
      </c>
      <c r="N7" s="9" t="s">
        <v>262</v>
      </c>
      <c r="O7" s="10"/>
      <c r="P7" s="10"/>
      <c r="Q7" s="10" t="s">
        <v>263</v>
      </c>
      <c r="R7" s="10" t="s">
        <v>270</v>
      </c>
      <c r="S7" s="10"/>
      <c r="T7" s="10"/>
      <c r="U7" s="10"/>
      <c r="V7" s="10"/>
      <c r="W7" s="8" t="s">
        <v>269</v>
      </c>
      <c r="X7" s="9" t="s">
        <v>274</v>
      </c>
      <c r="Y7" s="9"/>
      <c r="Z7" s="12">
        <v>20</v>
      </c>
      <c r="AA7" s="9"/>
      <c r="AB7" s="9"/>
      <c r="AC7" s="9"/>
      <c r="AD7" s="9"/>
      <c r="AE7" s="9"/>
      <c r="AF7" s="9"/>
      <c r="AG7" s="9"/>
      <c r="AH7" s="9"/>
      <c r="AI7" s="9"/>
      <c r="AJ7" s="9"/>
      <c r="AK7" s="9"/>
    </row>
    <row r="8" spans="1:37" ht="40.799999999999997" thickBot="1" x14ac:dyDescent="0.35">
      <c r="A8" s="7">
        <v>7</v>
      </c>
      <c r="B8" s="8" t="s">
        <v>94</v>
      </c>
      <c r="C8" s="9" t="s">
        <v>95</v>
      </c>
      <c r="D8" s="8" t="s">
        <v>218</v>
      </c>
      <c r="E8" s="9" t="s">
        <v>275</v>
      </c>
      <c r="F8" s="10"/>
      <c r="G8" s="10"/>
      <c r="H8" s="10"/>
      <c r="I8" s="9"/>
      <c r="J8" s="9"/>
      <c r="K8" s="10"/>
      <c r="L8" s="10"/>
      <c r="M8" s="11" t="s">
        <v>261</v>
      </c>
      <c r="N8" s="9" t="s">
        <v>262</v>
      </c>
      <c r="O8" s="10"/>
      <c r="P8" s="10"/>
      <c r="Q8" s="10" t="s">
        <v>263</v>
      </c>
      <c r="R8" s="10" t="s">
        <v>270</v>
      </c>
      <c r="S8" s="10"/>
      <c r="T8" s="10"/>
      <c r="U8" s="10"/>
      <c r="V8" s="10"/>
      <c r="W8" s="8" t="s">
        <v>269</v>
      </c>
      <c r="X8" s="9" t="s">
        <v>274</v>
      </c>
      <c r="Y8" s="9"/>
      <c r="Z8" s="12">
        <v>20</v>
      </c>
      <c r="AA8" s="10"/>
      <c r="AB8" s="10"/>
      <c r="AC8" s="10"/>
      <c r="AD8" s="10"/>
      <c r="AE8" s="10"/>
      <c r="AF8" s="10"/>
      <c r="AG8" s="10"/>
      <c r="AH8" s="10"/>
      <c r="AI8" s="10"/>
      <c r="AJ8" s="10"/>
      <c r="AK8" s="10"/>
    </row>
    <row r="9" spans="1:37" ht="40.799999999999997" thickBot="1" x14ac:dyDescent="0.35">
      <c r="A9" s="15">
        <v>8</v>
      </c>
      <c r="B9" s="16" t="s">
        <v>5</v>
      </c>
      <c r="C9" s="17" t="s">
        <v>6</v>
      </c>
      <c r="D9" s="16" t="s">
        <v>191</v>
      </c>
      <c r="E9" s="17" t="s">
        <v>275</v>
      </c>
      <c r="F9" s="18">
        <v>41880</v>
      </c>
      <c r="G9" s="18">
        <v>6018</v>
      </c>
      <c r="H9" s="19"/>
      <c r="I9" s="19"/>
      <c r="J9" s="19"/>
      <c r="K9" s="19"/>
      <c r="L9" s="19"/>
      <c r="M9" s="20">
        <v>47898</v>
      </c>
      <c r="N9" s="17" t="s">
        <v>276</v>
      </c>
      <c r="O9" s="17">
        <v>80004832</v>
      </c>
      <c r="P9" s="19"/>
      <c r="Q9" s="19" t="s">
        <v>277</v>
      </c>
      <c r="R9" s="19" t="s">
        <v>270</v>
      </c>
      <c r="S9" s="19"/>
      <c r="T9" s="19"/>
      <c r="U9" s="19"/>
      <c r="V9" s="19"/>
      <c r="W9" s="16" t="s">
        <v>269</v>
      </c>
      <c r="X9" s="17" t="s">
        <v>187</v>
      </c>
      <c r="Y9" s="17"/>
      <c r="Z9" s="21">
        <v>20</v>
      </c>
      <c r="AA9" s="17"/>
      <c r="AB9" s="17"/>
      <c r="AC9" s="17"/>
      <c r="AD9" s="17"/>
      <c r="AE9" s="17"/>
      <c r="AF9" s="17"/>
      <c r="AG9" s="17"/>
      <c r="AH9" s="17"/>
      <c r="AI9" s="17"/>
      <c r="AJ9" s="17"/>
      <c r="AK9" s="17"/>
    </row>
    <row r="10" spans="1:37" ht="40.799999999999997" thickBot="1" x14ac:dyDescent="0.35">
      <c r="A10" s="7">
        <v>9</v>
      </c>
      <c r="B10" s="8" t="s">
        <v>96</v>
      </c>
      <c r="C10" s="9" t="s">
        <v>97</v>
      </c>
      <c r="D10" s="8" t="s">
        <v>219</v>
      </c>
      <c r="E10" s="9" t="s">
        <v>275</v>
      </c>
      <c r="F10" s="10"/>
      <c r="G10" s="10"/>
      <c r="H10" s="10"/>
      <c r="I10" s="9"/>
      <c r="J10" s="10"/>
      <c r="K10" s="10"/>
      <c r="L10" s="10"/>
      <c r="M10" s="11" t="s">
        <v>261</v>
      </c>
      <c r="N10" s="9" t="s">
        <v>262</v>
      </c>
      <c r="O10" s="10"/>
      <c r="P10" s="10"/>
      <c r="Q10" s="10" t="s">
        <v>263</v>
      </c>
      <c r="R10" s="10" t="s">
        <v>270</v>
      </c>
      <c r="S10" s="10"/>
      <c r="T10" s="10"/>
      <c r="U10" s="10"/>
      <c r="V10" s="10"/>
      <c r="W10" s="10" t="s">
        <v>269</v>
      </c>
      <c r="X10" s="9" t="s">
        <v>274</v>
      </c>
      <c r="Y10" s="9"/>
      <c r="Z10" s="12">
        <v>20</v>
      </c>
      <c r="AA10" s="9"/>
      <c r="AB10" s="9"/>
      <c r="AC10" s="9"/>
      <c r="AD10" s="9"/>
      <c r="AE10" s="9"/>
      <c r="AF10" s="9"/>
      <c r="AG10" s="9"/>
      <c r="AH10" s="9"/>
      <c r="AI10" s="9"/>
      <c r="AJ10" s="9"/>
      <c r="AK10" s="9"/>
    </row>
    <row r="11" spans="1:37" ht="54" thickBot="1" x14ac:dyDescent="0.35">
      <c r="A11" s="7">
        <v>10</v>
      </c>
      <c r="B11" s="8" t="s">
        <v>7</v>
      </c>
      <c r="C11" s="9" t="s">
        <v>8</v>
      </c>
      <c r="D11" s="8" t="s">
        <v>278</v>
      </c>
      <c r="E11" s="9" t="s">
        <v>279</v>
      </c>
      <c r="F11" s="10"/>
      <c r="G11" s="10"/>
      <c r="H11" s="10"/>
      <c r="I11" s="10"/>
      <c r="J11" s="10"/>
      <c r="K11" s="10"/>
      <c r="L11" s="10"/>
      <c r="M11" s="11" t="s">
        <v>261</v>
      </c>
      <c r="N11" s="9" t="s">
        <v>262</v>
      </c>
      <c r="O11" s="10"/>
      <c r="P11" s="10"/>
      <c r="Q11" s="10" t="s">
        <v>277</v>
      </c>
      <c r="R11" s="10" t="s">
        <v>268</v>
      </c>
      <c r="S11" s="10"/>
      <c r="T11" s="10"/>
      <c r="U11" s="10"/>
      <c r="V11" s="10"/>
      <c r="W11" s="8" t="s">
        <v>269</v>
      </c>
      <c r="X11" s="9" t="s">
        <v>280</v>
      </c>
      <c r="Y11" s="10" t="s">
        <v>281</v>
      </c>
      <c r="Z11" s="12">
        <v>20</v>
      </c>
      <c r="AA11" s="9"/>
      <c r="AB11" s="10"/>
      <c r="AC11" s="9"/>
      <c r="AD11" s="9"/>
      <c r="AE11" s="9"/>
      <c r="AF11" s="9"/>
      <c r="AG11" s="9"/>
      <c r="AH11" s="9"/>
      <c r="AI11" s="9"/>
      <c r="AJ11" s="9"/>
      <c r="AK11" s="9"/>
    </row>
    <row r="12" spans="1:37" ht="40.799999999999997" thickBot="1" x14ac:dyDescent="0.35">
      <c r="A12" s="7">
        <v>11</v>
      </c>
      <c r="B12" s="8" t="s">
        <v>98</v>
      </c>
      <c r="C12" s="9" t="s">
        <v>99</v>
      </c>
      <c r="D12" s="8" t="s">
        <v>282</v>
      </c>
      <c r="E12" s="9" t="s">
        <v>260</v>
      </c>
      <c r="F12" s="10"/>
      <c r="G12" s="10"/>
      <c r="H12" s="9"/>
      <c r="I12" s="9"/>
      <c r="J12" s="9"/>
      <c r="K12" s="10"/>
      <c r="L12" s="10"/>
      <c r="M12" s="11" t="s">
        <v>261</v>
      </c>
      <c r="N12" s="9" t="s">
        <v>262</v>
      </c>
      <c r="O12" s="10"/>
      <c r="P12" s="10"/>
      <c r="Q12" s="10" t="s">
        <v>263</v>
      </c>
      <c r="R12" s="10" t="s">
        <v>264</v>
      </c>
      <c r="S12" s="10"/>
      <c r="T12" s="10"/>
      <c r="U12" s="10"/>
      <c r="V12" s="10"/>
      <c r="W12" s="8"/>
      <c r="X12" s="9" t="s">
        <v>265</v>
      </c>
      <c r="Y12" s="9"/>
      <c r="Z12" s="12">
        <v>20</v>
      </c>
      <c r="AA12" s="9"/>
      <c r="AB12" s="9"/>
      <c r="AC12" s="9"/>
      <c r="AD12" s="9"/>
      <c r="AE12" s="9"/>
      <c r="AF12" s="9"/>
      <c r="AG12" s="9"/>
      <c r="AH12" s="9"/>
      <c r="AI12" s="9"/>
      <c r="AJ12" s="9"/>
      <c r="AK12" s="9"/>
    </row>
    <row r="13" spans="1:37" ht="42" thickBot="1" x14ac:dyDescent="0.35">
      <c r="A13" s="22">
        <v>12</v>
      </c>
      <c r="B13" s="8" t="s">
        <v>9</v>
      </c>
      <c r="C13" s="9" t="s">
        <v>10</v>
      </c>
      <c r="D13" s="8" t="s">
        <v>283</v>
      </c>
      <c r="E13" s="9" t="s">
        <v>279</v>
      </c>
      <c r="F13" s="10"/>
      <c r="G13" s="10"/>
      <c r="H13" s="10"/>
      <c r="I13" s="10"/>
      <c r="J13" s="10"/>
      <c r="K13" s="10"/>
      <c r="L13" s="10"/>
      <c r="M13" s="12" t="s">
        <v>261</v>
      </c>
      <c r="N13" s="9" t="s">
        <v>262</v>
      </c>
      <c r="O13" s="10"/>
      <c r="P13" s="9"/>
      <c r="Q13" s="9" t="s">
        <v>263</v>
      </c>
      <c r="R13" s="10" t="s">
        <v>268</v>
      </c>
      <c r="S13" s="10"/>
      <c r="T13" s="10"/>
      <c r="U13" s="10"/>
      <c r="V13" s="10"/>
      <c r="W13" s="8" t="s">
        <v>269</v>
      </c>
      <c r="X13" s="9" t="s">
        <v>284</v>
      </c>
      <c r="Y13" s="9"/>
      <c r="Z13" s="12">
        <v>20</v>
      </c>
      <c r="AA13" s="9"/>
      <c r="AB13" s="9"/>
      <c r="AC13" s="9"/>
      <c r="AD13" s="9"/>
      <c r="AE13" s="9"/>
      <c r="AF13" s="9"/>
      <c r="AG13" s="9"/>
      <c r="AH13" s="9"/>
      <c r="AI13" s="9"/>
      <c r="AJ13" s="9"/>
      <c r="AK13" s="9"/>
    </row>
    <row r="14" spans="1:37" ht="40.799999999999997" thickBot="1" x14ac:dyDescent="0.35">
      <c r="A14" s="7">
        <v>13</v>
      </c>
      <c r="B14" s="8" t="s">
        <v>11</v>
      </c>
      <c r="C14" s="9" t="s">
        <v>12</v>
      </c>
      <c r="D14" s="8" t="s">
        <v>192</v>
      </c>
      <c r="E14" s="9" t="s">
        <v>260</v>
      </c>
      <c r="F14" s="10"/>
      <c r="G14" s="10"/>
      <c r="H14" s="9"/>
      <c r="I14" s="9"/>
      <c r="J14" s="9"/>
      <c r="K14" s="10"/>
      <c r="L14" s="10"/>
      <c r="M14" s="11" t="s">
        <v>261</v>
      </c>
      <c r="N14" s="9" t="s">
        <v>262</v>
      </c>
      <c r="O14" s="10">
        <v>130000738</v>
      </c>
      <c r="P14" s="10"/>
      <c r="Q14" s="10" t="s">
        <v>277</v>
      </c>
      <c r="R14" s="10" t="s">
        <v>270</v>
      </c>
      <c r="S14" s="10"/>
      <c r="T14" s="10"/>
      <c r="U14" s="10"/>
      <c r="V14" s="10"/>
      <c r="W14" s="8" t="s">
        <v>285</v>
      </c>
      <c r="X14" s="9" t="s">
        <v>265</v>
      </c>
      <c r="Y14" s="10"/>
      <c r="Z14" s="12">
        <v>20</v>
      </c>
      <c r="AA14" s="10"/>
      <c r="AB14" s="10"/>
      <c r="AC14" s="10"/>
      <c r="AD14" s="10"/>
      <c r="AE14" s="10"/>
      <c r="AF14" s="10"/>
      <c r="AG14" s="10"/>
      <c r="AH14" s="10"/>
      <c r="AI14" s="10"/>
      <c r="AJ14" s="10"/>
      <c r="AK14" s="10"/>
    </row>
    <row r="15" spans="1:37" ht="40.799999999999997" thickBot="1" x14ac:dyDescent="0.35">
      <c r="A15" s="7">
        <v>14</v>
      </c>
      <c r="B15" s="8" t="s">
        <v>100</v>
      </c>
      <c r="C15" s="9" t="s">
        <v>101</v>
      </c>
      <c r="D15" s="8" t="s">
        <v>286</v>
      </c>
      <c r="E15" s="9" t="s">
        <v>260</v>
      </c>
      <c r="F15" s="10"/>
      <c r="G15" s="10"/>
      <c r="H15" s="9"/>
      <c r="I15" s="9"/>
      <c r="J15" s="9"/>
      <c r="K15" s="10"/>
      <c r="L15" s="10"/>
      <c r="M15" s="11" t="s">
        <v>261</v>
      </c>
      <c r="N15" s="9" t="s">
        <v>262</v>
      </c>
      <c r="O15" s="10"/>
      <c r="P15" s="10"/>
      <c r="Q15" s="10" t="s">
        <v>263</v>
      </c>
      <c r="R15" s="10" t="s">
        <v>268</v>
      </c>
      <c r="S15" s="10"/>
      <c r="T15" s="10"/>
      <c r="U15" s="10"/>
      <c r="V15" s="10"/>
      <c r="W15" s="8"/>
      <c r="X15" s="9" t="s">
        <v>265</v>
      </c>
      <c r="Y15" s="10"/>
      <c r="Z15" s="12">
        <v>20</v>
      </c>
      <c r="AA15" s="10"/>
      <c r="AB15" s="10"/>
      <c r="AC15" s="10"/>
      <c r="AD15" s="10"/>
      <c r="AE15" s="10"/>
      <c r="AF15" s="10"/>
      <c r="AG15" s="10"/>
      <c r="AH15" s="10"/>
      <c r="AI15" s="10"/>
      <c r="AJ15" s="10"/>
      <c r="AK15" s="10"/>
    </row>
    <row r="16" spans="1:37" ht="40.799999999999997" thickBot="1" x14ac:dyDescent="0.35">
      <c r="A16" s="7">
        <v>15</v>
      </c>
      <c r="B16" s="8" t="s">
        <v>102</v>
      </c>
      <c r="C16" s="9" t="s">
        <v>103</v>
      </c>
      <c r="D16" s="8" t="s">
        <v>287</v>
      </c>
      <c r="E16" s="9" t="s">
        <v>260</v>
      </c>
      <c r="F16" s="10"/>
      <c r="G16" s="10"/>
      <c r="H16" s="9"/>
      <c r="I16" s="9"/>
      <c r="J16" s="9"/>
      <c r="K16" s="10"/>
      <c r="L16" s="10"/>
      <c r="M16" s="11" t="s">
        <v>261</v>
      </c>
      <c r="N16" s="9" t="s">
        <v>262</v>
      </c>
      <c r="O16" s="10"/>
      <c r="P16" s="10"/>
      <c r="Q16" s="10" t="s">
        <v>263</v>
      </c>
      <c r="R16" s="10" t="s">
        <v>268</v>
      </c>
      <c r="S16" s="10"/>
      <c r="T16" s="10"/>
      <c r="U16" s="10"/>
      <c r="V16" s="10"/>
      <c r="W16" s="8"/>
      <c r="X16" s="9" t="s">
        <v>265</v>
      </c>
      <c r="Y16" s="9"/>
      <c r="Z16" s="12">
        <v>20</v>
      </c>
      <c r="AA16" s="10"/>
      <c r="AB16" s="9"/>
      <c r="AC16" s="9"/>
      <c r="AD16" s="9"/>
      <c r="AE16" s="9"/>
      <c r="AF16" s="9"/>
      <c r="AG16" s="9"/>
      <c r="AH16" s="9"/>
      <c r="AI16" s="9"/>
      <c r="AJ16" s="9"/>
      <c r="AK16" s="9"/>
    </row>
    <row r="17" spans="1:37" ht="42" thickBot="1" x14ac:dyDescent="0.35">
      <c r="A17" s="7">
        <v>16</v>
      </c>
      <c r="B17" s="8" t="s">
        <v>13</v>
      </c>
      <c r="C17" s="9" t="s">
        <v>14</v>
      </c>
      <c r="D17" s="8" t="s">
        <v>220</v>
      </c>
      <c r="E17" s="9" t="s">
        <v>275</v>
      </c>
      <c r="F17" s="10"/>
      <c r="G17" s="10"/>
      <c r="H17" s="10"/>
      <c r="I17" s="10"/>
      <c r="J17" s="10"/>
      <c r="K17" s="10"/>
      <c r="L17" s="10"/>
      <c r="M17" s="11" t="s">
        <v>261</v>
      </c>
      <c r="N17" s="9" t="s">
        <v>262</v>
      </c>
      <c r="O17" s="10"/>
      <c r="P17" s="10"/>
      <c r="Q17" s="10" t="s">
        <v>263</v>
      </c>
      <c r="R17" s="10" t="s">
        <v>270</v>
      </c>
      <c r="S17" s="10"/>
      <c r="T17" s="10"/>
      <c r="U17" s="10"/>
      <c r="V17" s="10"/>
      <c r="W17" s="10" t="s">
        <v>269</v>
      </c>
      <c r="X17" s="9" t="s">
        <v>265</v>
      </c>
      <c r="Y17" s="9"/>
      <c r="Z17" s="12">
        <v>20</v>
      </c>
      <c r="AA17" s="9"/>
      <c r="AB17" s="9"/>
      <c r="AC17" s="9"/>
      <c r="AD17" s="9"/>
      <c r="AE17" s="9"/>
      <c r="AF17" s="9"/>
      <c r="AG17" s="9"/>
      <c r="AH17" s="9"/>
      <c r="AI17" s="9"/>
      <c r="AJ17" s="9"/>
      <c r="AK17" s="9"/>
    </row>
    <row r="18" spans="1:37" ht="40.799999999999997" thickBot="1" x14ac:dyDescent="0.35">
      <c r="A18" s="7">
        <v>17</v>
      </c>
      <c r="B18" s="8" t="s">
        <v>104</v>
      </c>
      <c r="C18" s="9" t="s">
        <v>105</v>
      </c>
      <c r="D18" s="8" t="s">
        <v>288</v>
      </c>
      <c r="E18" s="9" t="s">
        <v>260</v>
      </c>
      <c r="F18" s="10"/>
      <c r="G18" s="10"/>
      <c r="H18" s="9"/>
      <c r="I18" s="9"/>
      <c r="J18" s="9"/>
      <c r="K18" s="10"/>
      <c r="L18" s="10"/>
      <c r="M18" s="11" t="s">
        <v>261</v>
      </c>
      <c r="N18" s="9" t="s">
        <v>262</v>
      </c>
      <c r="O18" s="10"/>
      <c r="P18" s="10"/>
      <c r="Q18" s="10" t="s">
        <v>263</v>
      </c>
      <c r="R18" s="10" t="s">
        <v>264</v>
      </c>
      <c r="S18" s="10"/>
      <c r="T18" s="10"/>
      <c r="U18" s="10"/>
      <c r="V18" s="10"/>
      <c r="W18" s="8"/>
      <c r="X18" s="9" t="s">
        <v>265</v>
      </c>
      <c r="Y18" s="9"/>
      <c r="Z18" s="12">
        <v>20</v>
      </c>
      <c r="AA18" s="9"/>
      <c r="AB18" s="9"/>
      <c r="AC18" s="9"/>
      <c r="AD18" s="9"/>
      <c r="AE18" s="9"/>
      <c r="AF18" s="9"/>
      <c r="AG18" s="9"/>
      <c r="AH18" s="9"/>
      <c r="AI18" s="9"/>
      <c r="AJ18" s="9"/>
      <c r="AK18" s="9"/>
    </row>
    <row r="19" spans="1:37" ht="40.799999999999997" thickBot="1" x14ac:dyDescent="0.35">
      <c r="A19" s="7">
        <v>18</v>
      </c>
      <c r="B19" s="8" t="s">
        <v>106</v>
      </c>
      <c r="C19" s="9" t="s">
        <v>107</v>
      </c>
      <c r="D19" s="8" t="s">
        <v>289</v>
      </c>
      <c r="E19" s="9" t="s">
        <v>260</v>
      </c>
      <c r="F19" s="10"/>
      <c r="G19" s="10"/>
      <c r="H19" s="9"/>
      <c r="I19" s="9"/>
      <c r="J19" s="9"/>
      <c r="K19" s="10"/>
      <c r="L19" s="10"/>
      <c r="M19" s="11" t="s">
        <v>261</v>
      </c>
      <c r="N19" s="9" t="s">
        <v>262</v>
      </c>
      <c r="O19" s="10"/>
      <c r="P19" s="10"/>
      <c r="Q19" s="10" t="s">
        <v>263</v>
      </c>
      <c r="R19" s="10" t="s">
        <v>264</v>
      </c>
      <c r="S19" s="10"/>
      <c r="T19" s="10"/>
      <c r="U19" s="10"/>
      <c r="V19" s="10"/>
      <c r="W19" s="8"/>
      <c r="X19" s="9" t="s">
        <v>265</v>
      </c>
      <c r="Y19" s="10"/>
      <c r="Z19" s="11">
        <v>20</v>
      </c>
      <c r="AA19" s="9"/>
      <c r="AB19" s="9"/>
      <c r="AC19" s="9"/>
      <c r="AD19" s="9"/>
      <c r="AE19" s="9"/>
      <c r="AF19" s="9"/>
      <c r="AG19" s="9"/>
      <c r="AH19" s="9"/>
      <c r="AI19" s="9"/>
      <c r="AJ19" s="9"/>
      <c r="AK19" s="9"/>
    </row>
    <row r="20" spans="1:37" ht="42" thickBot="1" x14ac:dyDescent="0.35">
      <c r="A20" s="7">
        <v>19</v>
      </c>
      <c r="B20" s="8" t="s">
        <v>15</v>
      </c>
      <c r="C20" s="9" t="s">
        <v>16</v>
      </c>
      <c r="D20" s="8" t="s">
        <v>290</v>
      </c>
      <c r="E20" s="9" t="s">
        <v>260</v>
      </c>
      <c r="F20" s="10"/>
      <c r="G20" s="10"/>
      <c r="H20" s="9"/>
      <c r="I20" s="9"/>
      <c r="J20" s="9"/>
      <c r="K20" s="10"/>
      <c r="L20" s="10"/>
      <c r="M20" s="11" t="s">
        <v>261</v>
      </c>
      <c r="N20" s="9" t="s">
        <v>262</v>
      </c>
      <c r="O20" s="10"/>
      <c r="P20" s="10"/>
      <c r="Q20" s="10" t="s">
        <v>263</v>
      </c>
      <c r="R20" s="10" t="s">
        <v>264</v>
      </c>
      <c r="S20" s="10"/>
      <c r="T20" s="10"/>
      <c r="U20" s="10"/>
      <c r="V20" s="10"/>
      <c r="W20" s="8"/>
      <c r="X20" s="9" t="s">
        <v>291</v>
      </c>
      <c r="Y20" s="10"/>
      <c r="Z20" s="12">
        <v>20</v>
      </c>
      <c r="AA20" s="9"/>
      <c r="AB20" s="10"/>
      <c r="AC20" s="10"/>
      <c r="AD20" s="10"/>
      <c r="AE20" s="10"/>
      <c r="AF20" s="10"/>
      <c r="AG20" s="10"/>
      <c r="AH20" s="10"/>
      <c r="AI20" s="10"/>
      <c r="AJ20" s="10"/>
      <c r="AK20" s="10"/>
    </row>
    <row r="21" spans="1:37" ht="40.799999999999997" thickBot="1" x14ac:dyDescent="0.35">
      <c r="A21" s="7">
        <v>20</v>
      </c>
      <c r="B21" s="8" t="s">
        <v>17</v>
      </c>
      <c r="C21" s="9" t="s">
        <v>18</v>
      </c>
      <c r="D21" s="8" t="s">
        <v>292</v>
      </c>
      <c r="E21" s="9" t="s">
        <v>275</v>
      </c>
      <c r="F21" s="10"/>
      <c r="G21" s="10"/>
      <c r="H21" s="10"/>
      <c r="I21" s="9"/>
      <c r="J21" s="9"/>
      <c r="K21" s="10"/>
      <c r="L21" s="10"/>
      <c r="M21" s="11" t="s">
        <v>261</v>
      </c>
      <c r="N21" s="9" t="s">
        <v>262</v>
      </c>
      <c r="O21" s="10"/>
      <c r="P21" s="10"/>
      <c r="Q21" s="10" t="s">
        <v>263</v>
      </c>
      <c r="R21" s="10" t="s">
        <v>268</v>
      </c>
      <c r="S21" s="10"/>
      <c r="T21" s="10"/>
      <c r="U21" s="10"/>
      <c r="V21" s="10"/>
      <c r="W21" s="8" t="s">
        <v>269</v>
      </c>
      <c r="X21" s="9" t="s">
        <v>265</v>
      </c>
      <c r="Y21" s="10"/>
      <c r="Z21" s="12">
        <v>20</v>
      </c>
      <c r="AA21" s="9"/>
      <c r="AB21" s="10"/>
      <c r="AC21" s="10"/>
      <c r="AD21" s="10"/>
      <c r="AE21" s="10"/>
      <c r="AF21" s="10"/>
      <c r="AG21" s="10"/>
      <c r="AH21" s="10"/>
      <c r="AI21" s="10"/>
      <c r="AJ21" s="10"/>
      <c r="AK21" s="10"/>
    </row>
    <row r="22" spans="1:37" ht="42" thickBot="1" x14ac:dyDescent="0.35">
      <c r="A22" s="7">
        <v>21</v>
      </c>
      <c r="B22" s="8" t="s">
        <v>19</v>
      </c>
      <c r="C22" s="9" t="s">
        <v>20</v>
      </c>
      <c r="D22" s="8" t="s">
        <v>293</v>
      </c>
      <c r="E22" s="9" t="s">
        <v>260</v>
      </c>
      <c r="F22" s="10"/>
      <c r="G22" s="10"/>
      <c r="H22" s="9"/>
      <c r="I22" s="9"/>
      <c r="J22" s="9"/>
      <c r="K22" s="10"/>
      <c r="L22" s="10"/>
      <c r="M22" s="11" t="s">
        <v>261</v>
      </c>
      <c r="N22" s="9" t="s">
        <v>262</v>
      </c>
      <c r="O22" s="10"/>
      <c r="P22" s="10"/>
      <c r="Q22" s="10" t="s">
        <v>277</v>
      </c>
      <c r="R22" s="10" t="s">
        <v>264</v>
      </c>
      <c r="S22" s="10"/>
      <c r="T22" s="10"/>
      <c r="U22" s="10"/>
      <c r="V22" s="10"/>
      <c r="W22" s="8" t="s">
        <v>285</v>
      </c>
      <c r="X22" s="9" t="s">
        <v>265</v>
      </c>
      <c r="Y22" s="9"/>
      <c r="Z22" s="12">
        <v>20</v>
      </c>
      <c r="AA22" s="9"/>
      <c r="AB22" s="9"/>
      <c r="AC22" s="9"/>
      <c r="AD22" s="9"/>
      <c r="AE22" s="9"/>
      <c r="AF22" s="9"/>
      <c r="AG22" s="9"/>
      <c r="AH22" s="9"/>
      <c r="AI22" s="9"/>
      <c r="AJ22" s="9"/>
      <c r="AK22" s="9"/>
    </row>
    <row r="23" spans="1:37" ht="42" thickBot="1" x14ac:dyDescent="0.35">
      <c r="A23" s="7">
        <v>22</v>
      </c>
      <c r="B23" s="8" t="s">
        <v>108</v>
      </c>
      <c r="C23" s="9" t="s">
        <v>109</v>
      </c>
      <c r="D23" s="8" t="s">
        <v>221</v>
      </c>
      <c r="E23" s="14" t="s">
        <v>273</v>
      </c>
      <c r="F23" s="10"/>
      <c r="G23" s="10"/>
      <c r="H23" s="10"/>
      <c r="I23" s="9"/>
      <c r="J23" s="9"/>
      <c r="K23" s="10"/>
      <c r="L23" s="10"/>
      <c r="M23" s="11" t="s">
        <v>261</v>
      </c>
      <c r="N23" s="9" t="s">
        <v>262</v>
      </c>
      <c r="O23" s="10"/>
      <c r="P23" s="10"/>
      <c r="Q23" s="10" t="s">
        <v>263</v>
      </c>
      <c r="R23" s="10" t="s">
        <v>270</v>
      </c>
      <c r="S23" s="10"/>
      <c r="T23" s="10"/>
      <c r="U23" s="10"/>
      <c r="V23" s="10"/>
      <c r="W23" s="8"/>
      <c r="X23" s="9" t="s">
        <v>265</v>
      </c>
      <c r="Y23" s="9"/>
      <c r="Z23" s="12">
        <v>20</v>
      </c>
      <c r="AA23" s="9"/>
      <c r="AB23" s="9"/>
      <c r="AC23" s="9"/>
      <c r="AD23" s="9"/>
      <c r="AE23" s="9"/>
      <c r="AF23" s="9"/>
      <c r="AG23" s="9"/>
      <c r="AH23" s="9"/>
      <c r="AI23" s="9"/>
      <c r="AJ23" s="9"/>
      <c r="AK23" s="9"/>
    </row>
    <row r="24" spans="1:37" ht="40.799999999999997" thickBot="1" x14ac:dyDescent="0.35">
      <c r="A24" s="7">
        <v>23</v>
      </c>
      <c r="B24" s="8" t="s">
        <v>21</v>
      </c>
      <c r="C24" s="9" t="s">
        <v>22</v>
      </c>
      <c r="D24" s="8" t="s">
        <v>294</v>
      </c>
      <c r="E24" s="9" t="s">
        <v>279</v>
      </c>
      <c r="F24" s="10"/>
      <c r="G24" s="10"/>
      <c r="H24" s="10"/>
      <c r="I24" s="10"/>
      <c r="J24" s="10"/>
      <c r="K24" s="10"/>
      <c r="L24" s="10"/>
      <c r="M24" s="11" t="s">
        <v>261</v>
      </c>
      <c r="N24" s="9" t="s">
        <v>262</v>
      </c>
      <c r="O24" s="10"/>
      <c r="P24" s="10"/>
      <c r="Q24" s="10" t="s">
        <v>277</v>
      </c>
      <c r="R24" s="10" t="s">
        <v>268</v>
      </c>
      <c r="S24" s="10"/>
      <c r="T24" s="10"/>
      <c r="U24" s="10"/>
      <c r="V24" s="10"/>
      <c r="W24" s="10" t="s">
        <v>269</v>
      </c>
      <c r="X24" s="9" t="s">
        <v>295</v>
      </c>
      <c r="Y24" s="9"/>
      <c r="Z24" s="12">
        <v>20</v>
      </c>
      <c r="AA24" s="9"/>
      <c r="AB24" s="9"/>
      <c r="AC24" s="9"/>
      <c r="AD24" s="9"/>
      <c r="AE24" s="9"/>
      <c r="AF24" s="9"/>
      <c r="AG24" s="9"/>
      <c r="AH24" s="9"/>
      <c r="AI24" s="9"/>
      <c r="AJ24" s="9"/>
      <c r="AK24" s="9"/>
    </row>
    <row r="25" spans="1:37" ht="40.799999999999997" thickBot="1" x14ac:dyDescent="0.35">
      <c r="A25" s="7">
        <v>24</v>
      </c>
      <c r="B25" s="8" t="s">
        <v>110</v>
      </c>
      <c r="C25" s="9" t="s">
        <v>111</v>
      </c>
      <c r="D25" s="8" t="s">
        <v>222</v>
      </c>
      <c r="E25" s="14" t="s">
        <v>273</v>
      </c>
      <c r="F25" s="10"/>
      <c r="G25" s="10"/>
      <c r="H25" s="10"/>
      <c r="I25" s="9"/>
      <c r="J25" s="9"/>
      <c r="K25" s="10"/>
      <c r="L25" s="10"/>
      <c r="M25" s="11" t="s">
        <v>261</v>
      </c>
      <c r="N25" s="10" t="s">
        <v>262</v>
      </c>
      <c r="O25" s="10"/>
      <c r="P25" s="10"/>
      <c r="Q25" s="10" t="s">
        <v>263</v>
      </c>
      <c r="R25" s="10" t="s">
        <v>270</v>
      </c>
      <c r="S25" s="10"/>
      <c r="T25" s="10"/>
      <c r="U25" s="10"/>
      <c r="V25" s="10"/>
      <c r="W25" s="8" t="s">
        <v>269</v>
      </c>
      <c r="X25" s="9" t="s">
        <v>265</v>
      </c>
      <c r="Y25" s="9"/>
      <c r="Z25" s="12">
        <v>20</v>
      </c>
      <c r="AA25" s="9"/>
      <c r="AB25" s="9"/>
      <c r="AC25" s="9"/>
      <c r="AD25" s="9"/>
      <c r="AE25" s="9"/>
      <c r="AF25" s="9"/>
      <c r="AG25" s="9"/>
      <c r="AH25" s="9"/>
      <c r="AI25" s="9"/>
      <c r="AJ25" s="9"/>
      <c r="AK25" s="9"/>
    </row>
    <row r="26" spans="1:37" ht="40.799999999999997" thickBot="1" x14ac:dyDescent="0.35">
      <c r="A26" s="7">
        <v>25</v>
      </c>
      <c r="B26" s="8" t="s">
        <v>112</v>
      </c>
      <c r="C26" s="9" t="s">
        <v>113</v>
      </c>
      <c r="D26" s="8" t="s">
        <v>296</v>
      </c>
      <c r="E26" s="9" t="s">
        <v>275</v>
      </c>
      <c r="F26" s="10"/>
      <c r="G26" s="10"/>
      <c r="H26" s="10"/>
      <c r="I26" s="10"/>
      <c r="J26" s="10"/>
      <c r="K26" s="10"/>
      <c r="L26" s="10"/>
      <c r="M26" s="11" t="s">
        <v>261</v>
      </c>
      <c r="N26" s="9" t="s">
        <v>262</v>
      </c>
      <c r="O26" s="10"/>
      <c r="P26" s="10"/>
      <c r="Q26" s="10" t="s">
        <v>263</v>
      </c>
      <c r="R26" s="10" t="s">
        <v>264</v>
      </c>
      <c r="S26" s="10"/>
      <c r="T26" s="10"/>
      <c r="U26" s="10"/>
      <c r="V26" s="10"/>
      <c r="W26" s="10" t="s">
        <v>269</v>
      </c>
      <c r="X26" s="9" t="s">
        <v>297</v>
      </c>
      <c r="Y26" s="10"/>
      <c r="Z26" s="12">
        <v>20</v>
      </c>
      <c r="AA26" s="9"/>
      <c r="AB26" s="10"/>
      <c r="AC26" s="10"/>
      <c r="AD26" s="10"/>
      <c r="AE26" s="10"/>
      <c r="AF26" s="10"/>
      <c r="AG26" s="10"/>
      <c r="AH26" s="10"/>
      <c r="AI26" s="10"/>
      <c r="AJ26" s="10"/>
      <c r="AK26" s="10"/>
    </row>
    <row r="27" spans="1:37" ht="42" thickBot="1" x14ac:dyDescent="0.35">
      <c r="A27" s="15">
        <v>26</v>
      </c>
      <c r="B27" s="16" t="s">
        <v>23</v>
      </c>
      <c r="C27" s="17" t="s">
        <v>24</v>
      </c>
      <c r="D27" s="16" t="s">
        <v>193</v>
      </c>
      <c r="E27" s="17" t="s">
        <v>260</v>
      </c>
      <c r="F27" s="19"/>
      <c r="G27" s="23">
        <v>554267</v>
      </c>
      <c r="H27" s="17"/>
      <c r="I27" s="17"/>
      <c r="J27" s="17"/>
      <c r="K27" s="19"/>
      <c r="L27" s="19"/>
      <c r="M27" s="20">
        <v>554267</v>
      </c>
      <c r="N27" s="17" t="s">
        <v>276</v>
      </c>
      <c r="O27" s="16">
        <v>260006186</v>
      </c>
      <c r="P27" s="19"/>
      <c r="Q27" s="19" t="s">
        <v>277</v>
      </c>
      <c r="R27" s="19" t="s">
        <v>270</v>
      </c>
      <c r="S27" s="19"/>
      <c r="T27" s="19"/>
      <c r="U27" s="19"/>
      <c r="V27" s="19"/>
      <c r="W27" s="16" t="s">
        <v>269</v>
      </c>
      <c r="X27" s="17" t="s">
        <v>265</v>
      </c>
      <c r="Y27" s="17"/>
      <c r="Z27" s="21">
        <v>20</v>
      </c>
      <c r="AA27" s="17"/>
      <c r="AB27" s="17"/>
      <c r="AC27" s="17"/>
      <c r="AD27" s="17"/>
      <c r="AE27" s="17"/>
      <c r="AF27" s="17"/>
      <c r="AG27" s="17"/>
      <c r="AH27" s="17"/>
      <c r="AI27" s="17"/>
      <c r="AJ27" s="17"/>
      <c r="AK27" s="17"/>
    </row>
    <row r="28" spans="1:37" ht="54" thickBot="1" x14ac:dyDescent="0.35">
      <c r="A28" s="15">
        <v>27</v>
      </c>
      <c r="B28" s="16" t="s">
        <v>25</v>
      </c>
      <c r="C28" s="19" t="s">
        <v>26</v>
      </c>
      <c r="D28" s="16" t="s">
        <v>298</v>
      </c>
      <c r="E28" s="17" t="s">
        <v>279</v>
      </c>
      <c r="F28" s="18">
        <v>55840</v>
      </c>
      <c r="G28" s="18">
        <v>12931</v>
      </c>
      <c r="H28" s="19"/>
      <c r="I28" s="19"/>
      <c r="J28" s="19"/>
      <c r="K28" s="17"/>
      <c r="L28" s="19"/>
      <c r="M28" s="20">
        <v>68771</v>
      </c>
      <c r="N28" s="19" t="s">
        <v>276</v>
      </c>
      <c r="O28" s="16">
        <v>270003024</v>
      </c>
      <c r="P28" s="19"/>
      <c r="Q28" s="19" t="s">
        <v>277</v>
      </c>
      <c r="R28" s="19" t="s">
        <v>268</v>
      </c>
      <c r="S28" s="19"/>
      <c r="T28" s="19"/>
      <c r="U28" s="19"/>
      <c r="V28" s="19"/>
      <c r="W28" s="16" t="s">
        <v>269</v>
      </c>
      <c r="X28" s="19" t="s">
        <v>280</v>
      </c>
      <c r="Y28" s="19"/>
      <c r="Z28" s="21">
        <v>20</v>
      </c>
      <c r="AA28" s="19"/>
      <c r="AB28" s="19"/>
      <c r="AC28" s="19"/>
      <c r="AD28" s="19"/>
      <c r="AE28" s="19"/>
      <c r="AF28" s="19"/>
      <c r="AG28" s="19"/>
      <c r="AH28" s="19"/>
      <c r="AI28" s="19"/>
      <c r="AJ28" s="19"/>
      <c r="AK28" s="19"/>
    </row>
    <row r="29" spans="1:37" ht="54" thickBot="1" x14ac:dyDescent="0.35">
      <c r="A29" s="7">
        <v>28</v>
      </c>
      <c r="B29" s="8" t="s">
        <v>27</v>
      </c>
      <c r="C29" s="10" t="s">
        <v>28</v>
      </c>
      <c r="D29" s="8" t="s">
        <v>299</v>
      </c>
      <c r="E29" s="14" t="s">
        <v>300</v>
      </c>
      <c r="F29" s="9"/>
      <c r="G29" s="9"/>
      <c r="H29" s="10"/>
      <c r="I29" s="10"/>
      <c r="J29" s="10"/>
      <c r="K29" s="9"/>
      <c r="L29" s="10"/>
      <c r="M29" s="11" t="s">
        <v>261</v>
      </c>
      <c r="N29" s="10" t="s">
        <v>262</v>
      </c>
      <c r="O29" s="10"/>
      <c r="P29" s="10"/>
      <c r="Q29" s="10" t="s">
        <v>277</v>
      </c>
      <c r="R29" s="10" t="s">
        <v>264</v>
      </c>
      <c r="S29" s="10"/>
      <c r="T29" s="10"/>
      <c r="U29" s="10"/>
      <c r="V29" s="10"/>
      <c r="W29" s="8" t="s">
        <v>269</v>
      </c>
      <c r="X29" s="10" t="s">
        <v>301</v>
      </c>
      <c r="Y29" s="10"/>
      <c r="Z29" s="12">
        <v>20</v>
      </c>
      <c r="AA29" s="10"/>
      <c r="AB29" s="10"/>
      <c r="AC29" s="10"/>
      <c r="AD29" s="10"/>
      <c r="AE29" s="10"/>
      <c r="AF29" s="10"/>
      <c r="AG29" s="10"/>
      <c r="AH29" s="10"/>
      <c r="AI29" s="10"/>
      <c r="AJ29" s="10"/>
      <c r="AK29" s="10"/>
    </row>
    <row r="30" spans="1:37" ht="40.799999999999997" thickBot="1" x14ac:dyDescent="0.35">
      <c r="A30" s="7">
        <v>29</v>
      </c>
      <c r="B30" s="8" t="s">
        <v>29</v>
      </c>
      <c r="C30" s="10" t="s">
        <v>30</v>
      </c>
      <c r="D30" s="8" t="s">
        <v>302</v>
      </c>
      <c r="E30" s="14" t="s">
        <v>300</v>
      </c>
      <c r="F30" s="10"/>
      <c r="G30" s="9"/>
      <c r="H30" s="10"/>
      <c r="I30" s="10"/>
      <c r="J30" s="10"/>
      <c r="K30" s="9"/>
      <c r="L30" s="10"/>
      <c r="M30" s="11" t="s">
        <v>261</v>
      </c>
      <c r="N30" s="10" t="s">
        <v>262</v>
      </c>
      <c r="O30" s="10"/>
      <c r="P30" s="9"/>
      <c r="Q30" s="10" t="s">
        <v>277</v>
      </c>
      <c r="R30" s="10" t="s">
        <v>264</v>
      </c>
      <c r="S30" s="10"/>
      <c r="T30" s="10"/>
      <c r="U30" s="10"/>
      <c r="V30" s="10"/>
      <c r="W30" s="8" t="s">
        <v>269</v>
      </c>
      <c r="X30" s="10" t="s">
        <v>291</v>
      </c>
      <c r="Y30" s="10"/>
      <c r="Z30" s="12">
        <v>20</v>
      </c>
      <c r="AA30" s="10"/>
      <c r="AB30" s="10"/>
      <c r="AC30" s="10"/>
      <c r="AD30" s="10"/>
      <c r="AE30" s="10"/>
      <c r="AF30" s="10"/>
      <c r="AG30" s="10"/>
      <c r="AH30" s="10"/>
      <c r="AI30" s="10"/>
      <c r="AJ30" s="10"/>
      <c r="AK30" s="10"/>
    </row>
    <row r="31" spans="1:37" ht="40.799999999999997" thickBot="1" x14ac:dyDescent="0.35">
      <c r="A31" s="24">
        <v>30</v>
      </c>
      <c r="B31" s="25" t="s">
        <v>31</v>
      </c>
      <c r="C31" s="26" t="s">
        <v>32</v>
      </c>
      <c r="D31" s="25" t="s">
        <v>303</v>
      </c>
      <c r="E31" s="26" t="s">
        <v>275</v>
      </c>
      <c r="F31" s="27"/>
      <c r="G31" s="28">
        <v>11033</v>
      </c>
      <c r="H31" s="28">
        <v>131917</v>
      </c>
      <c r="I31" s="28">
        <v>940574</v>
      </c>
      <c r="J31" s="28">
        <v>940574</v>
      </c>
      <c r="K31" s="27"/>
      <c r="L31" s="27"/>
      <c r="M31" s="29">
        <v>142950</v>
      </c>
      <c r="N31" s="26" t="s">
        <v>276</v>
      </c>
      <c r="O31" s="25">
        <v>300005312</v>
      </c>
      <c r="P31" s="27"/>
      <c r="Q31" s="27" t="s">
        <v>277</v>
      </c>
      <c r="R31" s="27" t="s">
        <v>264</v>
      </c>
      <c r="S31" s="27"/>
      <c r="T31" s="27"/>
      <c r="U31" s="27"/>
      <c r="V31" s="26"/>
      <c r="W31" s="25" t="s">
        <v>269</v>
      </c>
      <c r="X31" s="26" t="s">
        <v>190</v>
      </c>
      <c r="Y31" s="26"/>
      <c r="Z31" s="30">
        <v>20</v>
      </c>
      <c r="AA31" s="26"/>
      <c r="AB31" s="26"/>
      <c r="AC31" s="26"/>
      <c r="AD31" s="26"/>
      <c r="AE31" s="26"/>
      <c r="AF31" s="26"/>
      <c r="AG31" s="26"/>
      <c r="AH31" s="26"/>
      <c r="AI31" s="26"/>
      <c r="AJ31" s="26"/>
      <c r="AK31" s="26"/>
    </row>
    <row r="32" spans="1:37" ht="40.799999999999997" thickBot="1" x14ac:dyDescent="0.35">
      <c r="A32" s="7">
        <v>31</v>
      </c>
      <c r="B32" s="8" t="s">
        <v>114</v>
      </c>
      <c r="C32" s="10" t="s">
        <v>115</v>
      </c>
      <c r="D32" s="8" t="s">
        <v>304</v>
      </c>
      <c r="E32" s="9" t="s">
        <v>275</v>
      </c>
      <c r="F32" s="9"/>
      <c r="G32" s="9"/>
      <c r="H32" s="9"/>
      <c r="I32" s="9"/>
      <c r="J32" s="9"/>
      <c r="K32" s="9"/>
      <c r="L32" s="10"/>
      <c r="M32" s="11" t="s">
        <v>261</v>
      </c>
      <c r="N32" s="10" t="s">
        <v>262</v>
      </c>
      <c r="O32" s="8"/>
      <c r="P32" s="10"/>
      <c r="Q32" s="10" t="s">
        <v>263</v>
      </c>
      <c r="R32" s="10" t="s">
        <v>264</v>
      </c>
      <c r="S32" s="10"/>
      <c r="T32" s="10"/>
      <c r="U32" s="10"/>
      <c r="V32" s="10"/>
      <c r="W32" s="8"/>
      <c r="X32" s="10" t="s">
        <v>186</v>
      </c>
      <c r="Y32" s="10"/>
      <c r="Z32" s="12">
        <v>20</v>
      </c>
      <c r="AA32" s="10"/>
      <c r="AB32" s="10"/>
      <c r="AC32" s="10"/>
      <c r="AD32" s="10"/>
      <c r="AE32" s="10"/>
      <c r="AF32" s="10"/>
      <c r="AG32" s="10"/>
      <c r="AH32" s="10"/>
      <c r="AI32" s="10"/>
      <c r="AJ32" s="10"/>
      <c r="AK32" s="10"/>
    </row>
    <row r="33" spans="1:37" ht="40.799999999999997" thickBot="1" x14ac:dyDescent="0.35">
      <c r="A33" s="7">
        <v>32</v>
      </c>
      <c r="B33" s="8" t="s">
        <v>33</v>
      </c>
      <c r="C33" s="10" t="s">
        <v>34</v>
      </c>
      <c r="D33" s="8" t="s">
        <v>194</v>
      </c>
      <c r="E33" s="9" t="s">
        <v>260</v>
      </c>
      <c r="F33" s="9"/>
      <c r="G33" s="9"/>
      <c r="H33" s="10"/>
      <c r="I33" s="10"/>
      <c r="J33" s="10"/>
      <c r="K33" s="10"/>
      <c r="L33" s="10"/>
      <c r="M33" s="11" t="s">
        <v>261</v>
      </c>
      <c r="N33" s="10" t="s">
        <v>262</v>
      </c>
      <c r="O33" s="10">
        <v>320001018</v>
      </c>
      <c r="P33" s="10"/>
      <c r="Q33" s="10" t="s">
        <v>277</v>
      </c>
      <c r="R33" s="10" t="s">
        <v>270</v>
      </c>
      <c r="S33" s="10"/>
      <c r="T33" s="10"/>
      <c r="U33" s="10"/>
      <c r="V33" s="10"/>
      <c r="W33" s="8" t="s">
        <v>269</v>
      </c>
      <c r="X33" s="10" t="s">
        <v>301</v>
      </c>
      <c r="Y33" s="10"/>
      <c r="Z33" s="12">
        <v>20</v>
      </c>
      <c r="AA33" s="10"/>
      <c r="AB33" s="10"/>
      <c r="AC33" s="10"/>
      <c r="AD33" s="10"/>
      <c r="AE33" s="10"/>
      <c r="AF33" s="10"/>
      <c r="AG33" s="10"/>
      <c r="AH33" s="10"/>
      <c r="AI33" s="10"/>
      <c r="AJ33" s="10"/>
      <c r="AK33" s="10"/>
    </row>
    <row r="34" spans="1:37" ht="40.799999999999997" thickBot="1" x14ac:dyDescent="0.35">
      <c r="A34" s="24">
        <v>33</v>
      </c>
      <c r="B34" s="25" t="s">
        <v>116</v>
      </c>
      <c r="C34" s="26" t="s">
        <v>117</v>
      </c>
      <c r="D34" s="25" t="s">
        <v>305</v>
      </c>
      <c r="E34" s="26" t="s">
        <v>300</v>
      </c>
      <c r="F34" s="28">
        <v>1686800</v>
      </c>
      <c r="G34" s="28">
        <v>40552755</v>
      </c>
      <c r="H34" s="31">
        <v>5024097</v>
      </c>
      <c r="I34" s="27"/>
      <c r="J34" s="27"/>
      <c r="K34" s="27"/>
      <c r="L34" s="27"/>
      <c r="M34" s="29">
        <v>47263652</v>
      </c>
      <c r="N34" s="26" t="s">
        <v>276</v>
      </c>
      <c r="O34" s="25">
        <v>330014341</v>
      </c>
      <c r="P34" s="27"/>
      <c r="Q34" s="27" t="s">
        <v>263</v>
      </c>
      <c r="R34" s="32" t="s">
        <v>306</v>
      </c>
      <c r="S34" s="27"/>
      <c r="T34" s="27"/>
      <c r="U34" s="27"/>
      <c r="V34" s="27"/>
      <c r="W34" s="25" t="s">
        <v>269</v>
      </c>
      <c r="X34" s="26" t="s">
        <v>265</v>
      </c>
      <c r="Y34" s="26"/>
      <c r="Z34" s="30">
        <v>20</v>
      </c>
      <c r="AA34" s="26"/>
      <c r="AB34" s="26"/>
      <c r="AC34" s="26"/>
      <c r="AD34" s="26"/>
      <c r="AE34" s="26"/>
      <c r="AF34" s="26"/>
      <c r="AG34" s="26"/>
      <c r="AH34" s="26"/>
      <c r="AI34" s="26"/>
      <c r="AJ34" s="26"/>
      <c r="AK34" s="26"/>
    </row>
    <row r="35" spans="1:37" ht="80.400000000000006" thickBot="1" x14ac:dyDescent="0.35">
      <c r="A35" s="7">
        <v>34</v>
      </c>
      <c r="B35" s="8" t="s">
        <v>118</v>
      </c>
      <c r="C35" s="10" t="s">
        <v>119</v>
      </c>
      <c r="D35" s="8" t="s">
        <v>307</v>
      </c>
      <c r="E35" s="9" t="s">
        <v>308</v>
      </c>
      <c r="F35" s="9"/>
      <c r="G35" s="9"/>
      <c r="H35" s="9"/>
      <c r="I35" s="10"/>
      <c r="J35" s="10"/>
      <c r="K35" s="10"/>
      <c r="L35" s="10"/>
      <c r="M35" s="11" t="s">
        <v>261</v>
      </c>
      <c r="N35" s="10" t="s">
        <v>262</v>
      </c>
      <c r="O35" s="10"/>
      <c r="P35" s="10"/>
      <c r="Q35" s="10" t="s">
        <v>263</v>
      </c>
      <c r="R35" s="10" t="s">
        <v>264</v>
      </c>
      <c r="S35" s="10"/>
      <c r="T35" s="10"/>
      <c r="U35" s="10"/>
      <c r="V35" s="10"/>
      <c r="W35" s="8"/>
      <c r="X35" s="10" t="s">
        <v>265</v>
      </c>
      <c r="Y35" s="10" t="s">
        <v>309</v>
      </c>
      <c r="Z35" s="11">
        <v>20</v>
      </c>
      <c r="AA35" s="10"/>
      <c r="AB35" s="10"/>
      <c r="AC35" s="10"/>
      <c r="AD35" s="10"/>
      <c r="AE35" s="10"/>
      <c r="AF35" s="10"/>
      <c r="AG35" s="10"/>
      <c r="AH35" s="10"/>
      <c r="AI35" s="10"/>
      <c r="AJ35" s="10"/>
      <c r="AK35" s="10"/>
    </row>
    <row r="36" spans="1:37" ht="80.400000000000006" thickBot="1" x14ac:dyDescent="0.35">
      <c r="A36" s="7">
        <v>35</v>
      </c>
      <c r="B36" s="8" t="s">
        <v>120</v>
      </c>
      <c r="C36" s="10" t="s">
        <v>121</v>
      </c>
      <c r="D36" s="8" t="s">
        <v>310</v>
      </c>
      <c r="E36" s="9" t="s">
        <v>308</v>
      </c>
      <c r="F36" s="9"/>
      <c r="G36" s="9"/>
      <c r="H36" s="10"/>
      <c r="I36" s="10"/>
      <c r="J36" s="10"/>
      <c r="K36" s="10"/>
      <c r="L36" s="10"/>
      <c r="M36" s="11" t="s">
        <v>261</v>
      </c>
      <c r="N36" s="10" t="s">
        <v>262</v>
      </c>
      <c r="O36" s="10"/>
      <c r="P36" s="10"/>
      <c r="Q36" s="10" t="s">
        <v>263</v>
      </c>
      <c r="R36" s="10" t="s">
        <v>268</v>
      </c>
      <c r="S36" s="10"/>
      <c r="T36" s="10"/>
      <c r="U36" s="10"/>
      <c r="V36" s="10"/>
      <c r="W36" s="8"/>
      <c r="X36" s="10" t="s">
        <v>265</v>
      </c>
      <c r="Y36" s="10" t="s">
        <v>309</v>
      </c>
      <c r="Z36" s="11">
        <v>20</v>
      </c>
      <c r="AA36" s="10"/>
      <c r="AB36" s="10"/>
      <c r="AC36" s="10"/>
      <c r="AD36" s="10"/>
      <c r="AE36" s="10"/>
      <c r="AF36" s="10"/>
      <c r="AG36" s="10"/>
      <c r="AH36" s="10"/>
      <c r="AI36" s="10"/>
      <c r="AJ36" s="10"/>
      <c r="AK36" s="10"/>
    </row>
    <row r="37" spans="1:37" ht="80.400000000000006" thickBot="1" x14ac:dyDescent="0.35">
      <c r="A37" s="7">
        <v>36</v>
      </c>
      <c r="B37" s="8" t="s">
        <v>122</v>
      </c>
      <c r="C37" s="10" t="s">
        <v>123</v>
      </c>
      <c r="D37" s="8" t="s">
        <v>223</v>
      </c>
      <c r="E37" s="9" t="s">
        <v>260</v>
      </c>
      <c r="F37" s="9"/>
      <c r="G37" s="9"/>
      <c r="H37" s="10"/>
      <c r="I37" s="10"/>
      <c r="J37" s="10"/>
      <c r="K37" s="10"/>
      <c r="L37" s="10"/>
      <c r="M37" s="11" t="s">
        <v>261</v>
      </c>
      <c r="N37" s="10" t="s">
        <v>262</v>
      </c>
      <c r="O37" s="8"/>
      <c r="P37" s="10"/>
      <c r="Q37" s="10" t="s">
        <v>263</v>
      </c>
      <c r="R37" s="10" t="s">
        <v>270</v>
      </c>
      <c r="S37" s="10"/>
      <c r="T37" s="10"/>
      <c r="U37" s="10"/>
      <c r="V37" s="10"/>
      <c r="W37" s="8"/>
      <c r="X37" s="10" t="s">
        <v>265</v>
      </c>
      <c r="Y37" s="10" t="s">
        <v>309</v>
      </c>
      <c r="Z37" s="11">
        <v>20</v>
      </c>
      <c r="AA37" s="10"/>
      <c r="AB37" s="10"/>
      <c r="AC37" s="10"/>
      <c r="AD37" s="10"/>
      <c r="AE37" s="10"/>
      <c r="AF37" s="10"/>
      <c r="AG37" s="10"/>
      <c r="AH37" s="10"/>
      <c r="AI37" s="10"/>
      <c r="AJ37" s="10"/>
      <c r="AK37" s="10"/>
    </row>
    <row r="38" spans="1:37" ht="80.400000000000006" thickBot="1" x14ac:dyDescent="0.35">
      <c r="A38" s="7">
        <v>37</v>
      </c>
      <c r="B38" s="8" t="s">
        <v>35</v>
      </c>
      <c r="C38" s="10" t="s">
        <v>311</v>
      </c>
      <c r="D38" s="8" t="s">
        <v>312</v>
      </c>
      <c r="E38" s="9" t="s">
        <v>260</v>
      </c>
      <c r="F38" s="9"/>
      <c r="G38" s="9"/>
      <c r="H38" s="10"/>
      <c r="I38" s="10"/>
      <c r="J38" s="10"/>
      <c r="K38" s="10"/>
      <c r="L38" s="10"/>
      <c r="M38" s="11" t="s">
        <v>261</v>
      </c>
      <c r="N38" s="10" t="s">
        <v>262</v>
      </c>
      <c r="O38" s="10"/>
      <c r="P38" s="10"/>
      <c r="Q38" s="10" t="s">
        <v>263</v>
      </c>
      <c r="R38" s="10" t="s">
        <v>268</v>
      </c>
      <c r="S38" s="10"/>
      <c r="T38" s="10"/>
      <c r="U38" s="10"/>
      <c r="V38" s="10"/>
      <c r="W38" s="8"/>
      <c r="X38" s="10" t="s">
        <v>265</v>
      </c>
      <c r="Y38" s="10" t="s">
        <v>309</v>
      </c>
      <c r="Z38" s="12">
        <v>20</v>
      </c>
      <c r="AA38" s="10"/>
      <c r="AB38" s="10"/>
      <c r="AC38" s="10"/>
      <c r="AD38" s="10"/>
      <c r="AE38" s="10"/>
      <c r="AF38" s="10"/>
      <c r="AG38" s="10"/>
      <c r="AH38" s="10"/>
      <c r="AI38" s="10"/>
      <c r="AJ38" s="10"/>
      <c r="AK38" s="10"/>
    </row>
    <row r="39" spans="1:37" ht="80.400000000000006" thickBot="1" x14ac:dyDescent="0.35">
      <c r="A39" s="7">
        <v>38</v>
      </c>
      <c r="B39" s="8" t="s">
        <v>124</v>
      </c>
      <c r="C39" s="10" t="s">
        <v>125</v>
      </c>
      <c r="D39" s="8" t="s">
        <v>313</v>
      </c>
      <c r="E39" s="9" t="s">
        <v>260</v>
      </c>
      <c r="F39" s="9"/>
      <c r="G39" s="9"/>
      <c r="H39" s="10"/>
      <c r="I39" s="10"/>
      <c r="J39" s="10"/>
      <c r="K39" s="10"/>
      <c r="L39" s="10"/>
      <c r="M39" s="11" t="s">
        <v>261</v>
      </c>
      <c r="N39" s="10" t="s">
        <v>262</v>
      </c>
      <c r="O39" s="10"/>
      <c r="P39" s="10"/>
      <c r="Q39" s="10" t="s">
        <v>263</v>
      </c>
      <c r="R39" s="10" t="s">
        <v>268</v>
      </c>
      <c r="S39" s="10"/>
      <c r="T39" s="10"/>
      <c r="U39" s="10"/>
      <c r="V39" s="10"/>
      <c r="W39" s="8"/>
      <c r="X39" s="10" t="s">
        <v>265</v>
      </c>
      <c r="Y39" s="10" t="s">
        <v>309</v>
      </c>
      <c r="Z39" s="11">
        <v>20</v>
      </c>
      <c r="AA39" s="10"/>
      <c r="AB39" s="10"/>
      <c r="AC39" s="10"/>
      <c r="AD39" s="10"/>
      <c r="AE39" s="10"/>
      <c r="AF39" s="10"/>
      <c r="AG39" s="10"/>
      <c r="AH39" s="10"/>
      <c r="AI39" s="10"/>
      <c r="AJ39" s="10"/>
      <c r="AK39" s="10"/>
    </row>
    <row r="40" spans="1:37" ht="80.400000000000006" thickBot="1" x14ac:dyDescent="0.35">
      <c r="A40" s="7">
        <v>39</v>
      </c>
      <c r="B40" s="8" t="s">
        <v>126</v>
      </c>
      <c r="C40" s="10" t="s">
        <v>127</v>
      </c>
      <c r="D40" s="8" t="s">
        <v>314</v>
      </c>
      <c r="E40" s="9" t="s">
        <v>260</v>
      </c>
      <c r="F40" s="9"/>
      <c r="G40" s="9"/>
      <c r="H40" s="10"/>
      <c r="I40" s="10"/>
      <c r="J40" s="10"/>
      <c r="K40" s="10"/>
      <c r="L40" s="10"/>
      <c r="M40" s="11" t="s">
        <v>261</v>
      </c>
      <c r="N40" s="10" t="s">
        <v>262</v>
      </c>
      <c r="O40" s="10"/>
      <c r="P40" s="10"/>
      <c r="Q40" s="10" t="s">
        <v>263</v>
      </c>
      <c r="R40" s="10" t="s">
        <v>268</v>
      </c>
      <c r="S40" s="10"/>
      <c r="T40" s="10"/>
      <c r="U40" s="10"/>
      <c r="V40" s="10"/>
      <c r="W40" s="8" t="s">
        <v>285</v>
      </c>
      <c r="X40" s="10" t="s">
        <v>265</v>
      </c>
      <c r="Y40" s="10" t="s">
        <v>309</v>
      </c>
      <c r="Z40" s="11">
        <v>20</v>
      </c>
      <c r="AA40" s="10"/>
      <c r="AB40" s="10"/>
      <c r="AC40" s="10"/>
      <c r="AD40" s="10"/>
      <c r="AE40" s="10"/>
      <c r="AF40" s="10"/>
      <c r="AG40" s="10"/>
      <c r="AH40" s="10"/>
      <c r="AI40" s="10"/>
      <c r="AJ40" s="10"/>
      <c r="AK40" s="10"/>
    </row>
    <row r="41" spans="1:37" ht="80.400000000000006" thickBot="1" x14ac:dyDescent="0.35">
      <c r="A41" s="7">
        <v>40</v>
      </c>
      <c r="B41" s="8" t="s">
        <v>128</v>
      </c>
      <c r="C41" s="10" t="s">
        <v>129</v>
      </c>
      <c r="D41" s="8" t="s">
        <v>315</v>
      </c>
      <c r="E41" s="9" t="s">
        <v>260</v>
      </c>
      <c r="F41" s="9"/>
      <c r="G41" s="9"/>
      <c r="H41" s="10"/>
      <c r="I41" s="10"/>
      <c r="J41" s="10"/>
      <c r="K41" s="10"/>
      <c r="L41" s="10"/>
      <c r="M41" s="11" t="s">
        <v>261</v>
      </c>
      <c r="N41" s="10" t="s">
        <v>262</v>
      </c>
      <c r="O41" s="8"/>
      <c r="P41" s="10"/>
      <c r="Q41" s="10" t="s">
        <v>263</v>
      </c>
      <c r="R41" s="10" t="s">
        <v>264</v>
      </c>
      <c r="S41" s="10"/>
      <c r="T41" s="10"/>
      <c r="U41" s="10"/>
      <c r="V41" s="10"/>
      <c r="W41" s="8"/>
      <c r="X41" s="10" t="s">
        <v>265</v>
      </c>
      <c r="Y41" s="10" t="s">
        <v>309</v>
      </c>
      <c r="Z41" s="11">
        <v>20</v>
      </c>
      <c r="AA41" s="10"/>
      <c r="AB41" s="10"/>
      <c r="AC41" s="10"/>
      <c r="AD41" s="10"/>
      <c r="AE41" s="10"/>
      <c r="AF41" s="10"/>
      <c r="AG41" s="10"/>
      <c r="AH41" s="10"/>
      <c r="AI41" s="10"/>
      <c r="AJ41" s="10"/>
      <c r="AK41" s="10"/>
    </row>
    <row r="42" spans="1:37" ht="80.400000000000006" thickBot="1" x14ac:dyDescent="0.35">
      <c r="A42" s="7">
        <v>41</v>
      </c>
      <c r="B42" s="8" t="s">
        <v>130</v>
      </c>
      <c r="C42" s="10" t="s">
        <v>131</v>
      </c>
      <c r="D42" s="8" t="s">
        <v>316</v>
      </c>
      <c r="E42" s="9" t="s">
        <v>260</v>
      </c>
      <c r="F42" s="9"/>
      <c r="G42" s="9"/>
      <c r="H42" s="10"/>
      <c r="I42" s="10"/>
      <c r="J42" s="10"/>
      <c r="K42" s="10"/>
      <c r="L42" s="10"/>
      <c r="M42" s="11" t="s">
        <v>261</v>
      </c>
      <c r="N42" s="10" t="s">
        <v>262</v>
      </c>
      <c r="O42" s="10"/>
      <c r="P42" s="10"/>
      <c r="Q42" s="10" t="s">
        <v>263</v>
      </c>
      <c r="R42" s="10" t="s">
        <v>268</v>
      </c>
      <c r="S42" s="10"/>
      <c r="T42" s="10"/>
      <c r="U42" s="10"/>
      <c r="V42" s="10"/>
      <c r="W42" s="8"/>
      <c r="X42" s="10" t="s">
        <v>265</v>
      </c>
      <c r="Y42" s="10" t="s">
        <v>309</v>
      </c>
      <c r="Z42" s="11">
        <v>20</v>
      </c>
      <c r="AA42" s="10"/>
      <c r="AB42" s="10"/>
      <c r="AC42" s="10"/>
      <c r="AD42" s="10"/>
      <c r="AE42" s="10"/>
      <c r="AF42" s="10"/>
      <c r="AG42" s="10"/>
      <c r="AH42" s="10"/>
      <c r="AI42" s="10"/>
      <c r="AJ42" s="10"/>
      <c r="AK42" s="10"/>
    </row>
    <row r="43" spans="1:37" ht="80.400000000000006" thickBot="1" x14ac:dyDescent="0.35">
      <c r="A43" s="7">
        <v>42</v>
      </c>
      <c r="B43" s="8" t="s">
        <v>132</v>
      </c>
      <c r="C43" s="10" t="s">
        <v>133</v>
      </c>
      <c r="D43" s="13" t="s">
        <v>224</v>
      </c>
      <c r="E43" s="9" t="s">
        <v>260</v>
      </c>
      <c r="F43" s="9"/>
      <c r="G43" s="9"/>
      <c r="H43" s="10"/>
      <c r="I43" s="10"/>
      <c r="J43" s="10"/>
      <c r="K43" s="10"/>
      <c r="L43" s="10"/>
      <c r="M43" s="11" t="s">
        <v>261</v>
      </c>
      <c r="N43" s="10" t="s">
        <v>262</v>
      </c>
      <c r="O43" s="8"/>
      <c r="P43" s="10"/>
      <c r="Q43" s="10" t="s">
        <v>263</v>
      </c>
      <c r="R43" s="10" t="s">
        <v>270</v>
      </c>
      <c r="S43" s="10"/>
      <c r="T43" s="10"/>
      <c r="U43" s="10"/>
      <c r="V43" s="10"/>
      <c r="W43" s="8"/>
      <c r="X43" s="10" t="s">
        <v>265</v>
      </c>
      <c r="Y43" s="10" t="s">
        <v>309</v>
      </c>
      <c r="Z43" s="11">
        <v>20</v>
      </c>
      <c r="AA43" s="10"/>
      <c r="AB43" s="10"/>
      <c r="AC43" s="10"/>
      <c r="AD43" s="10"/>
      <c r="AE43" s="10"/>
      <c r="AF43" s="10"/>
      <c r="AG43" s="10"/>
      <c r="AH43" s="10"/>
      <c r="AI43" s="10"/>
      <c r="AJ43" s="10"/>
      <c r="AK43" s="10"/>
    </row>
    <row r="44" spans="1:37" ht="80.400000000000006" thickBot="1" x14ac:dyDescent="0.35">
      <c r="A44" s="7">
        <v>44</v>
      </c>
      <c r="B44" s="8" t="s">
        <v>136</v>
      </c>
      <c r="C44" s="10" t="s">
        <v>137</v>
      </c>
      <c r="D44" s="8" t="s">
        <v>317</v>
      </c>
      <c r="E44" s="9" t="s">
        <v>260</v>
      </c>
      <c r="F44" s="9"/>
      <c r="G44" s="9"/>
      <c r="H44" s="10"/>
      <c r="I44" s="10"/>
      <c r="J44" s="10"/>
      <c r="K44" s="10"/>
      <c r="L44" s="10"/>
      <c r="M44" s="11" t="s">
        <v>261</v>
      </c>
      <c r="N44" s="10" t="s">
        <v>262</v>
      </c>
      <c r="O44" s="10"/>
      <c r="P44" s="10"/>
      <c r="Q44" s="10" t="s">
        <v>263</v>
      </c>
      <c r="R44" s="10" t="s">
        <v>268</v>
      </c>
      <c r="S44" s="10"/>
      <c r="T44" s="10"/>
      <c r="U44" s="10"/>
      <c r="V44" s="10"/>
      <c r="W44" s="8"/>
      <c r="X44" s="10" t="s">
        <v>265</v>
      </c>
      <c r="Y44" s="10" t="s">
        <v>309</v>
      </c>
      <c r="Z44" s="11">
        <v>20</v>
      </c>
      <c r="AA44" s="10"/>
      <c r="AB44" s="10"/>
      <c r="AC44" s="10"/>
      <c r="AD44" s="10"/>
      <c r="AE44" s="10"/>
      <c r="AF44" s="10"/>
      <c r="AG44" s="10"/>
      <c r="AH44" s="10"/>
      <c r="AI44" s="10"/>
      <c r="AJ44" s="10"/>
      <c r="AK44" s="10"/>
    </row>
    <row r="45" spans="1:37" ht="80.400000000000006" thickBot="1" x14ac:dyDescent="0.35">
      <c r="A45" s="7">
        <v>43</v>
      </c>
      <c r="B45" s="8" t="s">
        <v>134</v>
      </c>
      <c r="C45" s="10" t="s">
        <v>135</v>
      </c>
      <c r="D45" s="8" t="s">
        <v>318</v>
      </c>
      <c r="E45" s="9" t="s">
        <v>260</v>
      </c>
      <c r="F45" s="9"/>
      <c r="G45" s="9"/>
      <c r="H45" s="10"/>
      <c r="I45" s="10"/>
      <c r="J45" s="10"/>
      <c r="K45" s="10"/>
      <c r="L45" s="10"/>
      <c r="M45" s="11" t="s">
        <v>261</v>
      </c>
      <c r="N45" s="10" t="s">
        <v>262</v>
      </c>
      <c r="O45" s="10"/>
      <c r="P45" s="10"/>
      <c r="Q45" s="10" t="s">
        <v>263</v>
      </c>
      <c r="R45" s="10" t="s">
        <v>268</v>
      </c>
      <c r="S45" s="10"/>
      <c r="T45" s="10"/>
      <c r="U45" s="10"/>
      <c r="V45" s="10"/>
      <c r="W45" s="8"/>
      <c r="X45" s="10" t="s">
        <v>265</v>
      </c>
      <c r="Y45" s="10" t="s">
        <v>309</v>
      </c>
      <c r="Z45" s="11">
        <v>20</v>
      </c>
      <c r="AA45" s="10"/>
      <c r="AB45" s="10"/>
      <c r="AC45" s="10"/>
      <c r="AD45" s="10"/>
      <c r="AE45" s="10"/>
      <c r="AF45" s="10"/>
      <c r="AG45" s="10"/>
      <c r="AH45" s="10"/>
      <c r="AI45" s="10"/>
      <c r="AJ45" s="10"/>
      <c r="AK45" s="10"/>
    </row>
    <row r="46" spans="1:37" ht="80.400000000000006" thickBot="1" x14ac:dyDescent="0.35">
      <c r="A46" s="7">
        <v>45</v>
      </c>
      <c r="B46" s="8" t="s">
        <v>138</v>
      </c>
      <c r="C46" s="10" t="s">
        <v>139</v>
      </c>
      <c r="D46" s="8" t="s">
        <v>225</v>
      </c>
      <c r="E46" s="9" t="s">
        <v>260</v>
      </c>
      <c r="F46" s="9"/>
      <c r="G46" s="9"/>
      <c r="H46" s="10"/>
      <c r="I46" s="10"/>
      <c r="J46" s="10"/>
      <c r="K46" s="10"/>
      <c r="L46" s="10"/>
      <c r="M46" s="11" t="s">
        <v>261</v>
      </c>
      <c r="N46" s="10" t="s">
        <v>262</v>
      </c>
      <c r="O46" s="8"/>
      <c r="P46" s="10"/>
      <c r="Q46" s="10" t="s">
        <v>263</v>
      </c>
      <c r="R46" s="10" t="s">
        <v>270</v>
      </c>
      <c r="S46" s="10"/>
      <c r="T46" s="10"/>
      <c r="U46" s="10"/>
      <c r="V46" s="10"/>
      <c r="W46" s="8"/>
      <c r="X46" s="10" t="s">
        <v>265</v>
      </c>
      <c r="Y46" s="10" t="s">
        <v>309</v>
      </c>
      <c r="Z46" s="11">
        <v>12</v>
      </c>
      <c r="AA46" s="10"/>
      <c r="AB46" s="10"/>
      <c r="AC46" s="10"/>
      <c r="AD46" s="10"/>
      <c r="AE46" s="10"/>
      <c r="AF46" s="10"/>
      <c r="AG46" s="10"/>
      <c r="AH46" s="10"/>
      <c r="AI46" s="10"/>
      <c r="AJ46" s="10"/>
      <c r="AK46" s="10"/>
    </row>
    <row r="47" spans="1:37" ht="80.400000000000006" thickBot="1" x14ac:dyDescent="0.35">
      <c r="A47" s="7">
        <v>46</v>
      </c>
      <c r="B47" s="8" t="s">
        <v>140</v>
      </c>
      <c r="C47" s="10" t="s">
        <v>141</v>
      </c>
      <c r="D47" s="8" t="s">
        <v>319</v>
      </c>
      <c r="E47" s="9" t="s">
        <v>260</v>
      </c>
      <c r="F47" s="9"/>
      <c r="G47" s="9"/>
      <c r="H47" s="10"/>
      <c r="I47" s="10"/>
      <c r="J47" s="10"/>
      <c r="K47" s="10"/>
      <c r="L47" s="10"/>
      <c r="M47" s="11" t="s">
        <v>261</v>
      </c>
      <c r="N47" s="10" t="s">
        <v>262</v>
      </c>
      <c r="O47" s="8"/>
      <c r="P47" s="10"/>
      <c r="Q47" s="10" t="s">
        <v>263</v>
      </c>
      <c r="R47" s="10" t="s">
        <v>264</v>
      </c>
      <c r="S47" s="10"/>
      <c r="T47" s="10"/>
      <c r="U47" s="10"/>
      <c r="V47" s="10"/>
      <c r="W47" s="8"/>
      <c r="X47" s="10" t="s">
        <v>265</v>
      </c>
      <c r="Y47" s="10" t="s">
        <v>309</v>
      </c>
      <c r="Z47" s="11">
        <v>20</v>
      </c>
      <c r="AA47" s="10"/>
      <c r="AB47" s="10"/>
      <c r="AC47" s="10"/>
      <c r="AD47" s="10"/>
      <c r="AE47" s="10"/>
      <c r="AF47" s="10"/>
      <c r="AG47" s="10"/>
      <c r="AH47" s="10"/>
      <c r="AI47" s="10"/>
      <c r="AJ47" s="10"/>
      <c r="AK47" s="10"/>
    </row>
    <row r="48" spans="1:37" ht="80.400000000000006" thickBot="1" x14ac:dyDescent="0.35">
      <c r="A48" s="7">
        <v>47</v>
      </c>
      <c r="B48" s="8" t="s">
        <v>142</v>
      </c>
      <c r="C48" s="10" t="s">
        <v>143</v>
      </c>
      <c r="D48" s="8" t="s">
        <v>226</v>
      </c>
      <c r="E48" s="9" t="s">
        <v>260</v>
      </c>
      <c r="F48" s="9"/>
      <c r="G48" s="9"/>
      <c r="H48" s="10"/>
      <c r="I48" s="10"/>
      <c r="J48" s="10"/>
      <c r="K48" s="10"/>
      <c r="L48" s="10"/>
      <c r="M48" s="11" t="s">
        <v>261</v>
      </c>
      <c r="N48" s="10" t="s">
        <v>262</v>
      </c>
      <c r="O48" s="8"/>
      <c r="P48" s="10"/>
      <c r="Q48" s="10" t="s">
        <v>263</v>
      </c>
      <c r="R48" s="10" t="s">
        <v>270</v>
      </c>
      <c r="S48" s="10"/>
      <c r="T48" s="10"/>
      <c r="U48" s="10"/>
      <c r="V48" s="10"/>
      <c r="W48" s="8" t="s">
        <v>269</v>
      </c>
      <c r="X48" s="10" t="s">
        <v>265</v>
      </c>
      <c r="Y48" s="10" t="s">
        <v>309</v>
      </c>
      <c r="Z48" s="11">
        <v>20</v>
      </c>
      <c r="AA48" s="10"/>
      <c r="AB48" s="10"/>
      <c r="AC48" s="10"/>
      <c r="AD48" s="10"/>
      <c r="AE48" s="10"/>
      <c r="AF48" s="10"/>
      <c r="AG48" s="10"/>
      <c r="AH48" s="10"/>
      <c r="AI48" s="10"/>
      <c r="AJ48" s="10"/>
      <c r="AK48" s="10"/>
    </row>
    <row r="49" spans="1:37" ht="80.400000000000006" thickBot="1" x14ac:dyDescent="0.35">
      <c r="A49" s="7">
        <v>48</v>
      </c>
      <c r="B49" s="8" t="s">
        <v>144</v>
      </c>
      <c r="C49" s="10" t="s">
        <v>145</v>
      </c>
      <c r="D49" s="8" t="s">
        <v>227</v>
      </c>
      <c r="E49" s="9" t="s">
        <v>260</v>
      </c>
      <c r="F49" s="9"/>
      <c r="G49" s="9"/>
      <c r="H49" s="10"/>
      <c r="I49" s="10"/>
      <c r="J49" s="10"/>
      <c r="K49" s="10"/>
      <c r="L49" s="10"/>
      <c r="M49" s="11" t="s">
        <v>261</v>
      </c>
      <c r="N49" s="10" t="s">
        <v>262</v>
      </c>
      <c r="O49" s="8"/>
      <c r="P49" s="10"/>
      <c r="Q49" s="10" t="s">
        <v>263</v>
      </c>
      <c r="R49" s="10" t="s">
        <v>270</v>
      </c>
      <c r="S49" s="10"/>
      <c r="T49" s="10"/>
      <c r="U49" s="10"/>
      <c r="V49" s="10"/>
      <c r="W49" s="8"/>
      <c r="X49" s="10" t="s">
        <v>265</v>
      </c>
      <c r="Y49" s="10" t="s">
        <v>309</v>
      </c>
      <c r="Z49" s="11">
        <v>12</v>
      </c>
      <c r="AA49" s="10"/>
      <c r="AB49" s="10"/>
      <c r="AC49" s="10"/>
      <c r="AD49" s="10"/>
      <c r="AE49" s="10"/>
      <c r="AF49" s="10"/>
      <c r="AG49" s="10"/>
      <c r="AH49" s="10"/>
      <c r="AI49" s="10"/>
      <c r="AJ49" s="10"/>
      <c r="AK49" s="10"/>
    </row>
    <row r="50" spans="1:37" ht="40.799999999999997" thickBot="1" x14ac:dyDescent="0.35">
      <c r="A50" s="15">
        <v>49</v>
      </c>
      <c r="B50" s="16" t="s">
        <v>146</v>
      </c>
      <c r="C50" s="19" t="s">
        <v>147</v>
      </c>
      <c r="D50" s="16" t="s">
        <v>195</v>
      </c>
      <c r="E50" s="17" t="s">
        <v>300</v>
      </c>
      <c r="F50" s="18">
        <v>104273</v>
      </c>
      <c r="G50" s="18">
        <v>282092</v>
      </c>
      <c r="H50" s="18">
        <v>23666107</v>
      </c>
      <c r="I50" s="18">
        <v>31518456</v>
      </c>
      <c r="J50" s="18">
        <v>53150832</v>
      </c>
      <c r="K50" s="19"/>
      <c r="L50" s="17"/>
      <c r="M50" s="20">
        <v>45684848</v>
      </c>
      <c r="N50" s="19" t="s">
        <v>276</v>
      </c>
      <c r="O50" s="16">
        <v>490005470</v>
      </c>
      <c r="P50" s="19"/>
      <c r="Q50" s="19" t="s">
        <v>277</v>
      </c>
      <c r="R50" s="33" t="s">
        <v>306</v>
      </c>
      <c r="S50" s="19"/>
      <c r="T50" s="19"/>
      <c r="U50" s="19"/>
      <c r="V50" s="19"/>
      <c r="W50" s="16" t="s">
        <v>269</v>
      </c>
      <c r="X50" s="17" t="s">
        <v>320</v>
      </c>
      <c r="Y50" s="19"/>
      <c r="Z50" s="21">
        <v>20</v>
      </c>
      <c r="AA50" s="19"/>
      <c r="AB50" s="19"/>
      <c r="AC50" s="19"/>
      <c r="AD50" s="19"/>
      <c r="AE50" s="19"/>
      <c r="AF50" s="19"/>
      <c r="AG50" s="19"/>
      <c r="AH50" s="19"/>
      <c r="AI50" s="19"/>
      <c r="AJ50" s="19"/>
      <c r="AK50" s="19"/>
    </row>
    <row r="51" spans="1:37" ht="80.400000000000006" thickBot="1" x14ac:dyDescent="0.35">
      <c r="A51" s="7">
        <v>50</v>
      </c>
      <c r="B51" s="8" t="s">
        <v>148</v>
      </c>
      <c r="C51" s="10" t="s">
        <v>149</v>
      </c>
      <c r="D51" s="8" t="s">
        <v>321</v>
      </c>
      <c r="E51" s="9" t="s">
        <v>260</v>
      </c>
      <c r="F51" s="9"/>
      <c r="G51" s="9"/>
      <c r="H51" s="10"/>
      <c r="I51" s="10"/>
      <c r="J51" s="10"/>
      <c r="K51" s="10"/>
      <c r="L51" s="10"/>
      <c r="M51" s="11" t="s">
        <v>261</v>
      </c>
      <c r="N51" s="10" t="s">
        <v>262</v>
      </c>
      <c r="O51" s="10"/>
      <c r="P51" s="10"/>
      <c r="Q51" s="10" t="s">
        <v>263</v>
      </c>
      <c r="R51" s="10" t="s">
        <v>268</v>
      </c>
      <c r="S51" s="10"/>
      <c r="T51" s="10"/>
      <c r="U51" s="10"/>
      <c r="V51" s="10"/>
      <c r="W51" s="8"/>
      <c r="X51" s="10" t="s">
        <v>265</v>
      </c>
      <c r="Y51" s="10" t="s">
        <v>309</v>
      </c>
      <c r="Z51" s="11">
        <v>20</v>
      </c>
      <c r="AA51" s="10"/>
      <c r="AB51" s="10"/>
      <c r="AC51" s="10"/>
      <c r="AD51" s="10"/>
      <c r="AE51" s="10"/>
      <c r="AF51" s="10"/>
      <c r="AG51" s="10"/>
      <c r="AH51" s="10"/>
      <c r="AI51" s="10"/>
      <c r="AJ51" s="10"/>
      <c r="AK51" s="10"/>
    </row>
    <row r="52" spans="1:37" ht="54" thickBot="1" x14ac:dyDescent="0.35">
      <c r="A52" s="7">
        <v>52</v>
      </c>
      <c r="B52" s="8" t="s">
        <v>150</v>
      </c>
      <c r="C52" s="10" t="s">
        <v>151</v>
      </c>
      <c r="D52" s="8" t="s">
        <v>228</v>
      </c>
      <c r="E52" s="9" t="s">
        <v>260</v>
      </c>
      <c r="F52" s="10"/>
      <c r="G52" s="9"/>
      <c r="H52" s="10"/>
      <c r="I52" s="10"/>
      <c r="J52" s="10"/>
      <c r="K52" s="10"/>
      <c r="L52" s="10"/>
      <c r="M52" s="11" t="s">
        <v>261</v>
      </c>
      <c r="N52" s="10" t="s">
        <v>262</v>
      </c>
      <c r="O52" s="10"/>
      <c r="P52" s="10"/>
      <c r="Q52" s="10" t="s">
        <v>263</v>
      </c>
      <c r="R52" s="10" t="s">
        <v>270</v>
      </c>
      <c r="S52" s="10"/>
      <c r="T52" s="10"/>
      <c r="U52" s="10"/>
      <c r="V52" s="10"/>
      <c r="W52" s="8" t="s">
        <v>269</v>
      </c>
      <c r="X52" s="10" t="s">
        <v>265</v>
      </c>
      <c r="Y52" s="10"/>
      <c r="Z52" s="12">
        <v>20</v>
      </c>
      <c r="AA52" s="10"/>
      <c r="AB52" s="10"/>
      <c r="AC52" s="10"/>
      <c r="AD52" s="10"/>
      <c r="AE52" s="10"/>
      <c r="AF52" s="10"/>
      <c r="AG52" s="10"/>
      <c r="AH52" s="10"/>
      <c r="AI52" s="10"/>
      <c r="AJ52" s="10"/>
      <c r="AK52" s="10"/>
    </row>
    <row r="53" spans="1:37" ht="40.799999999999997" thickBot="1" x14ac:dyDescent="0.35">
      <c r="A53" s="7">
        <v>53</v>
      </c>
      <c r="B53" s="8" t="s">
        <v>152</v>
      </c>
      <c r="C53" s="10" t="s">
        <v>153</v>
      </c>
      <c r="D53" s="8" t="s">
        <v>229</v>
      </c>
      <c r="E53" s="14" t="s">
        <v>300</v>
      </c>
      <c r="F53" s="9"/>
      <c r="G53" s="9"/>
      <c r="H53" s="9"/>
      <c r="I53" s="9"/>
      <c r="J53" s="9"/>
      <c r="K53" s="9"/>
      <c r="L53" s="9"/>
      <c r="M53" s="11" t="s">
        <v>261</v>
      </c>
      <c r="N53" s="10" t="s">
        <v>262</v>
      </c>
      <c r="O53" s="10">
        <v>530001145</v>
      </c>
      <c r="P53" s="10"/>
      <c r="Q53" s="10" t="s">
        <v>277</v>
      </c>
      <c r="R53" s="10" t="s">
        <v>270</v>
      </c>
      <c r="S53" s="10"/>
      <c r="T53" s="10"/>
      <c r="U53" s="10"/>
      <c r="V53" s="10"/>
      <c r="W53" s="8" t="s">
        <v>269</v>
      </c>
      <c r="X53" s="10" t="s">
        <v>280</v>
      </c>
      <c r="Y53" s="10"/>
      <c r="Z53" s="12">
        <v>20</v>
      </c>
      <c r="AA53" s="10"/>
      <c r="AB53" s="10"/>
      <c r="AC53" s="10"/>
      <c r="AD53" s="10"/>
      <c r="AE53" s="10"/>
      <c r="AF53" s="10"/>
      <c r="AG53" s="10"/>
      <c r="AH53" s="10"/>
      <c r="AI53" s="10"/>
      <c r="AJ53" s="10"/>
      <c r="AK53" s="10"/>
    </row>
    <row r="54" spans="1:37" ht="40.799999999999997" thickBot="1" x14ac:dyDescent="0.35">
      <c r="A54" s="7">
        <v>54</v>
      </c>
      <c r="B54" s="8" t="s">
        <v>37</v>
      </c>
      <c r="C54" s="10" t="s">
        <v>38</v>
      </c>
      <c r="D54" s="8" t="s">
        <v>322</v>
      </c>
      <c r="E54" s="14" t="s">
        <v>300</v>
      </c>
      <c r="F54" s="9"/>
      <c r="G54" s="9"/>
      <c r="H54" s="9"/>
      <c r="I54" s="10"/>
      <c r="J54" s="9"/>
      <c r="K54" s="9"/>
      <c r="L54" s="9"/>
      <c r="M54" s="11" t="s">
        <v>261</v>
      </c>
      <c r="N54" s="10" t="s">
        <v>262</v>
      </c>
      <c r="O54" s="10"/>
      <c r="P54" s="10"/>
      <c r="Q54" s="10" t="s">
        <v>277</v>
      </c>
      <c r="R54" s="10" t="s">
        <v>264</v>
      </c>
      <c r="S54" s="10"/>
      <c r="T54" s="10"/>
      <c r="U54" s="10"/>
      <c r="V54" s="10"/>
      <c r="W54" s="8" t="s">
        <v>269</v>
      </c>
      <c r="X54" s="10" t="s">
        <v>186</v>
      </c>
      <c r="Y54" s="10"/>
      <c r="Z54" s="12">
        <v>20</v>
      </c>
      <c r="AA54" s="10"/>
      <c r="AB54" s="10"/>
      <c r="AC54" s="10"/>
      <c r="AD54" s="10"/>
      <c r="AE54" s="10"/>
      <c r="AF54" s="10"/>
      <c r="AG54" s="10"/>
      <c r="AH54" s="10"/>
      <c r="AI54" s="10"/>
      <c r="AJ54" s="10"/>
      <c r="AK54" s="10"/>
    </row>
    <row r="55" spans="1:37" ht="42" thickBot="1" x14ac:dyDescent="0.35">
      <c r="A55" s="24">
        <v>55</v>
      </c>
      <c r="B55" s="25" t="s">
        <v>39</v>
      </c>
      <c r="C55" s="26" t="s">
        <v>40</v>
      </c>
      <c r="D55" s="25" t="s">
        <v>196</v>
      </c>
      <c r="E55" s="34" t="s">
        <v>300</v>
      </c>
      <c r="F55" s="27"/>
      <c r="G55" s="27"/>
      <c r="H55" s="28">
        <v>11794540</v>
      </c>
      <c r="I55" s="28">
        <v>60919944</v>
      </c>
      <c r="J55" s="28">
        <v>60191944</v>
      </c>
      <c r="K55" s="27"/>
      <c r="L55" s="27"/>
      <c r="M55" s="29">
        <v>11066540</v>
      </c>
      <c r="N55" s="26" t="s">
        <v>276</v>
      </c>
      <c r="O55" s="25">
        <v>550012829</v>
      </c>
      <c r="P55" s="27"/>
      <c r="Q55" s="27" t="s">
        <v>277</v>
      </c>
      <c r="R55" s="27" t="s">
        <v>264</v>
      </c>
      <c r="S55" s="27"/>
      <c r="T55" s="27"/>
      <c r="U55" s="27"/>
      <c r="V55" s="27"/>
      <c r="W55" s="25" t="s">
        <v>269</v>
      </c>
      <c r="X55" s="26" t="s">
        <v>265</v>
      </c>
      <c r="Y55" s="26"/>
      <c r="Z55" s="30">
        <v>20</v>
      </c>
      <c r="AA55" s="26"/>
      <c r="AB55" s="26"/>
      <c r="AC55" s="26"/>
      <c r="AD55" s="26"/>
      <c r="AE55" s="26"/>
      <c r="AF55" s="26"/>
      <c r="AG55" s="26"/>
      <c r="AH55" s="26"/>
      <c r="AI55" s="26"/>
      <c r="AJ55" s="26"/>
      <c r="AK55" s="26"/>
    </row>
    <row r="56" spans="1:37" ht="40.799999999999997" thickBot="1" x14ac:dyDescent="0.35">
      <c r="A56" s="7">
        <v>56</v>
      </c>
      <c r="B56" s="8" t="s">
        <v>41</v>
      </c>
      <c r="C56" s="10" t="s">
        <v>42</v>
      </c>
      <c r="D56" s="8" t="s">
        <v>323</v>
      </c>
      <c r="E56" s="9" t="s">
        <v>279</v>
      </c>
      <c r="F56" s="10"/>
      <c r="G56" s="9"/>
      <c r="H56" s="10"/>
      <c r="I56" s="10"/>
      <c r="J56" s="10"/>
      <c r="K56" s="9"/>
      <c r="L56" s="9"/>
      <c r="M56" s="11" t="s">
        <v>261</v>
      </c>
      <c r="N56" s="10" t="s">
        <v>262</v>
      </c>
      <c r="O56" s="10"/>
      <c r="P56" s="10"/>
      <c r="Q56" s="10" t="s">
        <v>277</v>
      </c>
      <c r="R56" s="10" t="s">
        <v>264</v>
      </c>
      <c r="S56" s="10"/>
      <c r="T56" s="10"/>
      <c r="U56" s="10"/>
      <c r="V56" s="10"/>
      <c r="W56" s="8" t="s">
        <v>269</v>
      </c>
      <c r="X56" s="10" t="s">
        <v>301</v>
      </c>
      <c r="Y56" s="10"/>
      <c r="Z56" s="12">
        <v>20</v>
      </c>
      <c r="AA56" s="10"/>
      <c r="AB56" s="10"/>
      <c r="AC56" s="10"/>
      <c r="AD56" s="10"/>
      <c r="AE56" s="10"/>
      <c r="AF56" s="10"/>
      <c r="AG56" s="10"/>
      <c r="AH56" s="10"/>
      <c r="AI56" s="10"/>
      <c r="AJ56" s="10"/>
      <c r="AK56" s="10"/>
    </row>
    <row r="57" spans="1:37" ht="40.799999999999997" thickBot="1" x14ac:dyDescent="0.35">
      <c r="A57" s="7">
        <v>57</v>
      </c>
      <c r="B57" s="8" t="s">
        <v>43</v>
      </c>
      <c r="C57" s="10" t="s">
        <v>44</v>
      </c>
      <c r="D57" s="8" t="s">
        <v>324</v>
      </c>
      <c r="E57" s="9" t="s">
        <v>279</v>
      </c>
      <c r="F57" s="9"/>
      <c r="G57" s="10"/>
      <c r="H57" s="9"/>
      <c r="I57" s="9"/>
      <c r="J57" s="10"/>
      <c r="K57" s="9"/>
      <c r="L57" s="9"/>
      <c r="M57" s="11" t="s">
        <v>261</v>
      </c>
      <c r="N57" s="10" t="s">
        <v>262</v>
      </c>
      <c r="O57" s="10"/>
      <c r="P57" s="10"/>
      <c r="Q57" s="10" t="s">
        <v>277</v>
      </c>
      <c r="R57" s="10" t="s">
        <v>268</v>
      </c>
      <c r="S57" s="10"/>
      <c r="T57" s="10"/>
      <c r="U57" s="10"/>
      <c r="V57" s="10"/>
      <c r="W57" s="8" t="s">
        <v>269</v>
      </c>
      <c r="X57" s="10" t="s">
        <v>291</v>
      </c>
      <c r="Y57" s="10"/>
      <c r="Z57" s="12">
        <v>20</v>
      </c>
      <c r="AA57" s="10"/>
      <c r="AB57" s="10"/>
      <c r="AC57" s="10"/>
      <c r="AD57" s="10"/>
      <c r="AE57" s="10"/>
      <c r="AF57" s="10"/>
      <c r="AG57" s="10"/>
      <c r="AH57" s="10"/>
      <c r="AI57" s="10"/>
      <c r="AJ57" s="10"/>
      <c r="AK57" s="10"/>
    </row>
    <row r="58" spans="1:37" ht="54" thickBot="1" x14ac:dyDescent="0.35">
      <c r="A58" s="7">
        <v>58</v>
      </c>
      <c r="B58" s="8" t="s">
        <v>45</v>
      </c>
      <c r="C58" s="10" t="s">
        <v>46</v>
      </c>
      <c r="D58" s="8" t="s">
        <v>197</v>
      </c>
      <c r="E58" s="14" t="s">
        <v>300</v>
      </c>
      <c r="F58" s="9"/>
      <c r="G58" s="9"/>
      <c r="H58" s="10"/>
      <c r="I58" s="9"/>
      <c r="J58" s="10"/>
      <c r="K58" s="9"/>
      <c r="L58" s="9"/>
      <c r="M58" s="11" t="s">
        <v>261</v>
      </c>
      <c r="N58" s="10" t="s">
        <v>262</v>
      </c>
      <c r="O58" s="10">
        <v>580002142</v>
      </c>
      <c r="P58" s="9"/>
      <c r="Q58" s="10" t="s">
        <v>277</v>
      </c>
      <c r="R58" s="10" t="s">
        <v>270</v>
      </c>
      <c r="S58" s="10"/>
      <c r="T58" s="10"/>
      <c r="U58" s="10"/>
      <c r="V58" s="10"/>
      <c r="W58" s="8" t="s">
        <v>269</v>
      </c>
      <c r="X58" s="10" t="s">
        <v>325</v>
      </c>
      <c r="Y58" s="10" t="s">
        <v>326</v>
      </c>
      <c r="Z58" s="12">
        <v>20</v>
      </c>
      <c r="AA58" s="10"/>
      <c r="AB58" s="10"/>
      <c r="AC58" s="10"/>
      <c r="AD58" s="10"/>
      <c r="AE58" s="10"/>
      <c r="AF58" s="10"/>
      <c r="AG58" s="10"/>
      <c r="AH58" s="10"/>
      <c r="AI58" s="10"/>
      <c r="AJ58" s="10"/>
      <c r="AK58" s="10"/>
    </row>
    <row r="59" spans="1:37" ht="40.799999999999997" thickBot="1" x14ac:dyDescent="0.35">
      <c r="A59" s="7">
        <v>59</v>
      </c>
      <c r="B59" s="8" t="s">
        <v>154</v>
      </c>
      <c r="C59" s="10" t="s">
        <v>155</v>
      </c>
      <c r="D59" s="8" t="s">
        <v>230</v>
      </c>
      <c r="E59" s="9" t="s">
        <v>260</v>
      </c>
      <c r="F59" s="9"/>
      <c r="G59" s="9"/>
      <c r="H59" s="9"/>
      <c r="I59" s="9"/>
      <c r="J59" s="9"/>
      <c r="K59" s="9"/>
      <c r="L59" s="9"/>
      <c r="M59" s="11" t="s">
        <v>261</v>
      </c>
      <c r="N59" s="10" t="s">
        <v>262</v>
      </c>
      <c r="O59" s="10">
        <v>590000130</v>
      </c>
      <c r="P59" s="10"/>
      <c r="Q59" s="10" t="s">
        <v>277</v>
      </c>
      <c r="R59" s="10" t="s">
        <v>270</v>
      </c>
      <c r="S59" s="10"/>
      <c r="T59" s="10"/>
      <c r="U59" s="10"/>
      <c r="V59" s="10"/>
      <c r="W59" s="10"/>
      <c r="X59" s="10" t="s">
        <v>327</v>
      </c>
      <c r="Y59" s="10"/>
      <c r="Z59" s="12">
        <v>20</v>
      </c>
      <c r="AA59" s="10"/>
      <c r="AB59" s="10"/>
      <c r="AC59" s="10"/>
      <c r="AD59" s="10"/>
      <c r="AE59" s="10"/>
      <c r="AF59" s="10"/>
      <c r="AG59" s="10"/>
      <c r="AH59" s="10"/>
      <c r="AI59" s="10"/>
      <c r="AJ59" s="10"/>
      <c r="AK59" s="10"/>
    </row>
    <row r="60" spans="1:37" ht="42" thickBot="1" x14ac:dyDescent="0.35">
      <c r="A60" s="24">
        <v>60</v>
      </c>
      <c r="B60" s="25" t="s">
        <v>47</v>
      </c>
      <c r="C60" s="26" t="s">
        <v>48</v>
      </c>
      <c r="D60" s="25" t="s">
        <v>198</v>
      </c>
      <c r="E60" s="34" t="s">
        <v>300</v>
      </c>
      <c r="F60" s="27"/>
      <c r="G60" s="27"/>
      <c r="H60" s="28">
        <v>4791161</v>
      </c>
      <c r="I60" s="28">
        <v>358005</v>
      </c>
      <c r="J60" s="28">
        <v>71043644</v>
      </c>
      <c r="K60" s="27"/>
      <c r="L60" s="27"/>
      <c r="M60" s="29">
        <v>75476800</v>
      </c>
      <c r="N60" s="26" t="s">
        <v>276</v>
      </c>
      <c r="O60" s="25">
        <v>600009712</v>
      </c>
      <c r="P60" s="27"/>
      <c r="Q60" s="27" t="s">
        <v>277</v>
      </c>
      <c r="R60" s="27" t="s">
        <v>264</v>
      </c>
      <c r="S60" s="27"/>
      <c r="T60" s="27"/>
      <c r="U60" s="27"/>
      <c r="V60" s="26"/>
      <c r="W60" s="25" t="s">
        <v>269</v>
      </c>
      <c r="X60" s="26" t="s">
        <v>328</v>
      </c>
      <c r="Y60" s="26"/>
      <c r="Z60" s="30">
        <v>20</v>
      </c>
      <c r="AA60" s="26"/>
      <c r="AB60" s="26"/>
      <c r="AC60" s="26"/>
      <c r="AD60" s="26"/>
      <c r="AE60" s="26"/>
      <c r="AF60" s="26"/>
      <c r="AG60" s="26"/>
      <c r="AH60" s="26"/>
      <c r="AI60" s="26"/>
      <c r="AJ60" s="26"/>
      <c r="AK60" s="26"/>
    </row>
    <row r="61" spans="1:37" ht="40.799999999999997" thickBot="1" x14ac:dyDescent="0.35">
      <c r="A61" s="15">
        <v>61</v>
      </c>
      <c r="B61" s="16" t="s">
        <v>49</v>
      </c>
      <c r="C61" s="19" t="s">
        <v>50</v>
      </c>
      <c r="D61" s="16" t="s">
        <v>199</v>
      </c>
      <c r="E61" s="17" t="s">
        <v>260</v>
      </c>
      <c r="F61" s="19"/>
      <c r="G61" s="18">
        <v>269032</v>
      </c>
      <c r="H61" s="17"/>
      <c r="I61" s="17"/>
      <c r="J61" s="17"/>
      <c r="K61" s="17"/>
      <c r="L61" s="17"/>
      <c r="M61" s="20">
        <v>269032</v>
      </c>
      <c r="N61" s="19" t="s">
        <v>276</v>
      </c>
      <c r="O61" s="16">
        <v>610005701</v>
      </c>
      <c r="P61" s="19"/>
      <c r="Q61" s="19" t="s">
        <v>277</v>
      </c>
      <c r="R61" s="19" t="s">
        <v>268</v>
      </c>
      <c r="S61" s="19"/>
      <c r="T61" s="19"/>
      <c r="U61" s="19"/>
      <c r="V61" s="19"/>
      <c r="W61" s="16" t="s">
        <v>269</v>
      </c>
      <c r="X61" s="19" t="s">
        <v>265</v>
      </c>
      <c r="Y61" s="19"/>
      <c r="Z61" s="21">
        <v>20</v>
      </c>
      <c r="AA61" s="19"/>
      <c r="AB61" s="19"/>
      <c r="AC61" s="19"/>
      <c r="AD61" s="19"/>
      <c r="AE61" s="19"/>
      <c r="AF61" s="19"/>
      <c r="AG61" s="19"/>
      <c r="AH61" s="19"/>
      <c r="AI61" s="19"/>
      <c r="AJ61" s="19"/>
      <c r="AK61" s="19"/>
    </row>
    <row r="62" spans="1:37" ht="40.799999999999997" thickBot="1" x14ac:dyDescent="0.35">
      <c r="A62" s="15">
        <v>62</v>
      </c>
      <c r="B62" s="16" t="s">
        <v>51</v>
      </c>
      <c r="C62" s="19" t="s">
        <v>52</v>
      </c>
      <c r="D62" s="16" t="s">
        <v>200</v>
      </c>
      <c r="E62" s="17" t="s">
        <v>260</v>
      </c>
      <c r="F62" s="19"/>
      <c r="G62" s="23">
        <v>1435</v>
      </c>
      <c r="H62" s="17"/>
      <c r="I62" s="17"/>
      <c r="J62" s="17"/>
      <c r="K62" s="17"/>
      <c r="L62" s="17"/>
      <c r="M62" s="20">
        <v>1435</v>
      </c>
      <c r="N62" s="19" t="s">
        <v>276</v>
      </c>
      <c r="O62" s="16">
        <v>620007273</v>
      </c>
      <c r="P62" s="19"/>
      <c r="Q62" s="19" t="s">
        <v>277</v>
      </c>
      <c r="R62" s="19" t="s">
        <v>270</v>
      </c>
      <c r="S62" s="19"/>
      <c r="T62" s="19"/>
      <c r="U62" s="19"/>
      <c r="V62" s="19"/>
      <c r="W62" s="16" t="s">
        <v>269</v>
      </c>
      <c r="X62" s="19" t="s">
        <v>295</v>
      </c>
      <c r="Y62" s="19"/>
      <c r="Z62" s="21">
        <v>20</v>
      </c>
      <c r="AA62" s="19"/>
      <c r="AB62" s="19"/>
      <c r="AC62" s="19"/>
      <c r="AD62" s="19"/>
      <c r="AE62" s="19"/>
      <c r="AF62" s="19"/>
      <c r="AG62" s="19"/>
      <c r="AH62" s="19"/>
      <c r="AI62" s="19"/>
      <c r="AJ62" s="19"/>
      <c r="AK62" s="19"/>
    </row>
    <row r="63" spans="1:37" ht="40.799999999999997" thickBot="1" x14ac:dyDescent="0.35">
      <c r="A63" s="15">
        <v>63</v>
      </c>
      <c r="B63" s="16" t="s">
        <v>53</v>
      </c>
      <c r="C63" s="19" t="s">
        <v>54</v>
      </c>
      <c r="D63" s="16" t="s">
        <v>201</v>
      </c>
      <c r="E63" s="17" t="s">
        <v>260</v>
      </c>
      <c r="F63" s="19"/>
      <c r="G63" s="18">
        <v>35957</v>
      </c>
      <c r="H63" s="17"/>
      <c r="I63" s="17"/>
      <c r="J63" s="17"/>
      <c r="K63" s="17"/>
      <c r="L63" s="17"/>
      <c r="M63" s="20">
        <v>35957</v>
      </c>
      <c r="N63" s="19" t="s">
        <v>276</v>
      </c>
      <c r="O63" s="16">
        <v>630006444</v>
      </c>
      <c r="P63" s="19"/>
      <c r="Q63" s="19" t="s">
        <v>277</v>
      </c>
      <c r="R63" s="19" t="s">
        <v>268</v>
      </c>
      <c r="S63" s="19"/>
      <c r="T63" s="19"/>
      <c r="U63" s="19"/>
      <c r="V63" s="19"/>
      <c r="W63" s="16" t="s">
        <v>269</v>
      </c>
      <c r="X63" s="19" t="s">
        <v>301</v>
      </c>
      <c r="Y63" s="19"/>
      <c r="Z63" s="21">
        <v>20</v>
      </c>
      <c r="AA63" s="19"/>
      <c r="AB63" s="19"/>
      <c r="AC63" s="19"/>
      <c r="AD63" s="19"/>
      <c r="AE63" s="19"/>
      <c r="AF63" s="19"/>
      <c r="AG63" s="19"/>
      <c r="AH63" s="19"/>
      <c r="AI63" s="19"/>
      <c r="AJ63" s="19"/>
      <c r="AK63" s="19"/>
    </row>
    <row r="64" spans="1:37" ht="42" thickBot="1" x14ac:dyDescent="0.35">
      <c r="A64" s="24">
        <v>64</v>
      </c>
      <c r="B64" s="25" t="s">
        <v>55</v>
      </c>
      <c r="C64" s="26" t="s">
        <v>56</v>
      </c>
      <c r="D64" s="25" t="s">
        <v>329</v>
      </c>
      <c r="E64" s="27" t="s">
        <v>260</v>
      </c>
      <c r="F64" s="28">
        <v>109486</v>
      </c>
      <c r="G64" s="27"/>
      <c r="H64" s="27"/>
      <c r="I64" s="27"/>
      <c r="J64" s="27"/>
      <c r="K64" s="27"/>
      <c r="L64" s="27"/>
      <c r="M64" s="29">
        <v>109486</v>
      </c>
      <c r="N64" s="26" t="s">
        <v>276</v>
      </c>
      <c r="O64" s="25">
        <v>640001764</v>
      </c>
      <c r="P64" s="27"/>
      <c r="Q64" s="27" t="s">
        <v>277</v>
      </c>
      <c r="R64" s="27" t="s">
        <v>264</v>
      </c>
      <c r="S64" s="27"/>
      <c r="T64" s="27"/>
      <c r="U64" s="27"/>
      <c r="V64" s="27"/>
      <c r="W64" s="25" t="s">
        <v>269</v>
      </c>
      <c r="X64" s="26" t="s">
        <v>301</v>
      </c>
      <c r="Y64" s="26"/>
      <c r="Z64" s="30">
        <v>20</v>
      </c>
      <c r="AA64" s="26"/>
      <c r="AB64" s="26"/>
      <c r="AC64" s="26"/>
      <c r="AD64" s="26"/>
      <c r="AE64" s="26"/>
      <c r="AF64" s="26"/>
      <c r="AG64" s="26"/>
      <c r="AH64" s="26"/>
      <c r="AI64" s="26"/>
      <c r="AJ64" s="26"/>
      <c r="AK64" s="26"/>
    </row>
    <row r="65" spans="1:37" ht="97.2" thickBot="1" x14ac:dyDescent="0.35">
      <c r="A65" s="24">
        <v>65</v>
      </c>
      <c r="B65" s="25" t="s">
        <v>156</v>
      </c>
      <c r="C65" s="26" t="s">
        <v>157</v>
      </c>
      <c r="D65" s="25" t="s">
        <v>330</v>
      </c>
      <c r="E65" s="27" t="s">
        <v>260</v>
      </c>
      <c r="F65" s="28">
        <v>17450</v>
      </c>
      <c r="G65" s="30">
        <v>181263</v>
      </c>
      <c r="H65" s="27"/>
      <c r="I65" s="28">
        <v>231020701</v>
      </c>
      <c r="J65" s="28">
        <v>231020701</v>
      </c>
      <c r="K65" s="27"/>
      <c r="L65" s="27"/>
      <c r="M65" s="29">
        <v>198713</v>
      </c>
      <c r="N65" s="26" t="s">
        <v>276</v>
      </c>
      <c r="O65" s="25">
        <v>650007767</v>
      </c>
      <c r="P65" s="27"/>
      <c r="Q65" s="27" t="s">
        <v>277</v>
      </c>
      <c r="R65" s="27" t="s">
        <v>264</v>
      </c>
      <c r="S65" s="27"/>
      <c r="T65" s="27"/>
      <c r="U65" s="27"/>
      <c r="V65" s="26"/>
      <c r="W65" s="25" t="s">
        <v>269</v>
      </c>
      <c r="X65" s="26" t="s">
        <v>331</v>
      </c>
      <c r="Y65" s="26"/>
      <c r="Z65" s="30">
        <v>20</v>
      </c>
      <c r="AA65" s="26"/>
      <c r="AB65" s="26"/>
      <c r="AC65" s="26"/>
      <c r="AD65" s="26"/>
      <c r="AE65" s="26"/>
      <c r="AF65" s="26"/>
      <c r="AG65" s="26"/>
      <c r="AH65" s="26"/>
      <c r="AI65" s="26"/>
      <c r="AJ65" s="26"/>
      <c r="AK65" s="26"/>
    </row>
    <row r="66" spans="1:37" ht="42" thickBot="1" x14ac:dyDescent="0.35">
      <c r="A66" s="35">
        <v>66</v>
      </c>
      <c r="B66" s="16" t="s">
        <v>57</v>
      </c>
      <c r="C66" s="17" t="s">
        <v>58</v>
      </c>
      <c r="D66" s="16" t="s">
        <v>202</v>
      </c>
      <c r="E66" s="17" t="s">
        <v>260</v>
      </c>
      <c r="F66" s="19"/>
      <c r="G66" s="18">
        <v>11476</v>
      </c>
      <c r="H66" s="19"/>
      <c r="I66" s="18">
        <v>38504078</v>
      </c>
      <c r="J66" s="18">
        <v>38504078</v>
      </c>
      <c r="K66" s="17"/>
      <c r="L66" s="17"/>
      <c r="M66" s="20">
        <v>11476</v>
      </c>
      <c r="N66" s="17" t="s">
        <v>276</v>
      </c>
      <c r="O66" s="16">
        <v>660005692</v>
      </c>
      <c r="P66" s="19"/>
      <c r="Q66" s="19" t="s">
        <v>277</v>
      </c>
      <c r="R66" s="19" t="s">
        <v>268</v>
      </c>
      <c r="S66" s="19"/>
      <c r="T66" s="19"/>
      <c r="U66" s="19"/>
      <c r="V66" s="17"/>
      <c r="W66" s="16" t="s">
        <v>269</v>
      </c>
      <c r="X66" s="17" t="s">
        <v>295</v>
      </c>
      <c r="Y66" s="17"/>
      <c r="Z66" s="21">
        <v>20</v>
      </c>
      <c r="AA66" s="17"/>
      <c r="AB66" s="17"/>
      <c r="AC66" s="17"/>
      <c r="AD66" s="17"/>
      <c r="AE66" s="17"/>
      <c r="AF66" s="17"/>
      <c r="AG66" s="17"/>
      <c r="AH66" s="17"/>
      <c r="AI66" s="17"/>
      <c r="AJ66" s="17"/>
      <c r="AK66" s="17"/>
    </row>
    <row r="67" spans="1:37" ht="54" thickBot="1" x14ac:dyDescent="0.35">
      <c r="A67" s="7">
        <v>67</v>
      </c>
      <c r="B67" s="8" t="s">
        <v>59</v>
      </c>
      <c r="C67" s="10" t="s">
        <v>158</v>
      </c>
      <c r="D67" s="8" t="s">
        <v>203</v>
      </c>
      <c r="E67" s="9" t="s">
        <v>260</v>
      </c>
      <c r="F67" s="10"/>
      <c r="G67" s="9"/>
      <c r="H67" s="9"/>
      <c r="I67" s="9"/>
      <c r="J67" s="9"/>
      <c r="K67" s="9"/>
      <c r="L67" s="9"/>
      <c r="M67" s="11" t="s">
        <v>261</v>
      </c>
      <c r="N67" s="10" t="s">
        <v>262</v>
      </c>
      <c r="O67" s="10"/>
      <c r="P67" s="10"/>
      <c r="Q67" s="10" t="s">
        <v>277</v>
      </c>
      <c r="R67" s="10" t="s">
        <v>264</v>
      </c>
      <c r="S67" s="10"/>
      <c r="T67" s="10"/>
      <c r="U67" s="10"/>
      <c r="V67" s="10"/>
      <c r="W67" s="8" t="s">
        <v>269</v>
      </c>
      <c r="X67" s="10" t="s">
        <v>265</v>
      </c>
      <c r="Y67" s="10"/>
      <c r="Z67" s="12">
        <v>20</v>
      </c>
      <c r="AA67" s="10"/>
      <c r="AB67" s="10"/>
      <c r="AC67" s="10"/>
      <c r="AD67" s="10"/>
      <c r="AE67" s="10"/>
      <c r="AF67" s="10"/>
      <c r="AG67" s="10"/>
      <c r="AH67" s="10"/>
      <c r="AI67" s="10"/>
      <c r="AJ67" s="10"/>
      <c r="AK67" s="10"/>
    </row>
    <row r="68" spans="1:37" ht="40.799999999999997" thickBot="1" x14ac:dyDescent="0.35">
      <c r="A68" s="7">
        <v>68</v>
      </c>
      <c r="B68" s="8" t="s">
        <v>60</v>
      </c>
      <c r="C68" s="10" t="s">
        <v>61</v>
      </c>
      <c r="D68" s="8" t="s">
        <v>204</v>
      </c>
      <c r="E68" s="9" t="s">
        <v>260</v>
      </c>
      <c r="F68" s="36"/>
      <c r="G68" s="10"/>
      <c r="H68" s="9"/>
      <c r="I68" s="9"/>
      <c r="J68" s="9"/>
      <c r="K68" s="9"/>
      <c r="L68" s="9"/>
      <c r="M68" s="11" t="s">
        <v>261</v>
      </c>
      <c r="N68" s="10" t="s">
        <v>262</v>
      </c>
      <c r="O68" s="10">
        <v>680010432</v>
      </c>
      <c r="P68" s="10"/>
      <c r="Q68" s="10" t="s">
        <v>277</v>
      </c>
      <c r="R68" s="10" t="s">
        <v>270</v>
      </c>
      <c r="S68" s="10"/>
      <c r="T68" s="10"/>
      <c r="U68" s="10"/>
      <c r="V68" s="10"/>
      <c r="W68" s="8" t="s">
        <v>269</v>
      </c>
      <c r="X68" s="10" t="s">
        <v>265</v>
      </c>
      <c r="Y68" s="10"/>
      <c r="Z68" s="12">
        <v>20</v>
      </c>
      <c r="AA68" s="10"/>
      <c r="AB68" s="10"/>
      <c r="AC68" s="10"/>
      <c r="AD68" s="10"/>
      <c r="AE68" s="10"/>
      <c r="AF68" s="10"/>
      <c r="AG68" s="10"/>
      <c r="AH68" s="10"/>
      <c r="AI68" s="10"/>
      <c r="AJ68" s="10"/>
      <c r="AK68" s="10"/>
    </row>
    <row r="69" spans="1:37" ht="40.799999999999997" thickBot="1" x14ac:dyDescent="0.35">
      <c r="A69" s="24">
        <v>69</v>
      </c>
      <c r="B69" s="25" t="s">
        <v>159</v>
      </c>
      <c r="C69" s="26" t="s">
        <v>160</v>
      </c>
      <c r="D69" s="25" t="s">
        <v>332</v>
      </c>
      <c r="E69" s="27" t="s">
        <v>260</v>
      </c>
      <c r="F69" s="28">
        <v>2792</v>
      </c>
      <c r="G69" s="27"/>
      <c r="H69" s="27"/>
      <c r="I69" s="27"/>
      <c r="J69" s="27"/>
      <c r="K69" s="27"/>
      <c r="L69" s="27"/>
      <c r="M69" s="29">
        <v>2792</v>
      </c>
      <c r="N69" s="26" t="s">
        <v>276</v>
      </c>
      <c r="O69" s="25">
        <v>690007939</v>
      </c>
      <c r="P69" s="27"/>
      <c r="Q69" s="27" t="s">
        <v>277</v>
      </c>
      <c r="R69" s="27" t="s">
        <v>264</v>
      </c>
      <c r="S69" s="27"/>
      <c r="T69" s="27"/>
      <c r="U69" s="27"/>
      <c r="V69" s="26"/>
      <c r="W69" s="25" t="s">
        <v>269</v>
      </c>
      <c r="X69" s="26" t="s">
        <v>301</v>
      </c>
      <c r="Y69" s="26"/>
      <c r="Z69" s="30">
        <v>20</v>
      </c>
      <c r="AA69" s="26"/>
      <c r="AB69" s="26"/>
      <c r="AC69" s="26"/>
      <c r="AD69" s="26"/>
      <c r="AE69" s="26"/>
      <c r="AF69" s="26"/>
      <c r="AG69" s="26"/>
      <c r="AH69" s="26"/>
      <c r="AI69" s="26"/>
      <c r="AJ69" s="26"/>
      <c r="AK69" s="26"/>
    </row>
    <row r="70" spans="1:37" ht="40.799999999999997" thickBot="1" x14ac:dyDescent="0.35">
      <c r="A70" s="7">
        <v>70</v>
      </c>
      <c r="B70" s="8" t="s">
        <v>62</v>
      </c>
      <c r="C70" s="10" t="s">
        <v>63</v>
      </c>
      <c r="D70" s="8" t="s">
        <v>205</v>
      </c>
      <c r="E70" s="9" t="s">
        <v>260</v>
      </c>
      <c r="F70" s="10"/>
      <c r="G70" s="9"/>
      <c r="H70" s="10"/>
      <c r="I70" s="10"/>
      <c r="J70" s="10"/>
      <c r="K70" s="10"/>
      <c r="L70" s="10"/>
      <c r="M70" s="11" t="s">
        <v>261</v>
      </c>
      <c r="N70" s="10" t="s">
        <v>262</v>
      </c>
      <c r="O70" s="10">
        <v>700000493</v>
      </c>
      <c r="P70" s="10"/>
      <c r="Q70" s="10" t="s">
        <v>277</v>
      </c>
      <c r="R70" s="10" t="s">
        <v>270</v>
      </c>
      <c r="S70" s="10"/>
      <c r="T70" s="10"/>
      <c r="U70" s="10"/>
      <c r="V70" s="10"/>
      <c r="W70" s="8"/>
      <c r="X70" s="10" t="s">
        <v>301</v>
      </c>
      <c r="Y70" s="10"/>
      <c r="Z70" s="12">
        <v>20</v>
      </c>
      <c r="AA70" s="10"/>
      <c r="AB70" s="10"/>
      <c r="AC70" s="10"/>
      <c r="AD70" s="10"/>
      <c r="AE70" s="10"/>
      <c r="AF70" s="10"/>
      <c r="AG70" s="10"/>
      <c r="AH70" s="10"/>
      <c r="AI70" s="10"/>
      <c r="AJ70" s="10"/>
      <c r="AK70" s="10"/>
    </row>
    <row r="71" spans="1:37" ht="40.799999999999997" thickBot="1" x14ac:dyDescent="0.35">
      <c r="A71" s="15">
        <v>71</v>
      </c>
      <c r="B71" s="16" t="s">
        <v>66</v>
      </c>
      <c r="C71" s="19" t="s">
        <v>67</v>
      </c>
      <c r="D71" s="16" t="s">
        <v>206</v>
      </c>
      <c r="E71" s="17" t="s">
        <v>260</v>
      </c>
      <c r="F71" s="18">
        <v>2792</v>
      </c>
      <c r="G71" s="19"/>
      <c r="H71" s="17"/>
      <c r="I71" s="17"/>
      <c r="J71" s="17"/>
      <c r="K71" s="17"/>
      <c r="L71" s="17"/>
      <c r="M71" s="20">
        <v>2792</v>
      </c>
      <c r="N71" s="19" t="s">
        <v>276</v>
      </c>
      <c r="O71" s="16">
        <v>710004846</v>
      </c>
      <c r="P71" s="19"/>
      <c r="Q71" s="19" t="s">
        <v>277</v>
      </c>
      <c r="R71" s="19" t="s">
        <v>270</v>
      </c>
      <c r="S71" s="19"/>
      <c r="T71" s="19"/>
      <c r="U71" s="19"/>
      <c r="V71" s="19"/>
      <c r="W71" s="16" t="s">
        <v>269</v>
      </c>
      <c r="X71" s="19" t="s">
        <v>297</v>
      </c>
      <c r="Y71" s="19"/>
      <c r="Z71" s="21">
        <v>20</v>
      </c>
      <c r="AA71" s="19"/>
      <c r="AB71" s="19"/>
      <c r="AC71" s="19"/>
      <c r="AD71" s="19"/>
      <c r="AE71" s="19"/>
      <c r="AF71" s="19"/>
      <c r="AG71" s="19"/>
      <c r="AH71" s="19"/>
      <c r="AI71" s="19"/>
      <c r="AJ71" s="19"/>
      <c r="AK71" s="19"/>
    </row>
    <row r="72" spans="1:37" ht="40.799999999999997" thickBot="1" x14ac:dyDescent="0.35">
      <c r="A72" s="7">
        <v>72</v>
      </c>
      <c r="B72" s="8" t="s">
        <v>64</v>
      </c>
      <c r="C72" s="10" t="s">
        <v>65</v>
      </c>
      <c r="D72" s="8" t="s">
        <v>207</v>
      </c>
      <c r="E72" s="9" t="s">
        <v>260</v>
      </c>
      <c r="F72" s="10"/>
      <c r="G72" s="10"/>
      <c r="H72" s="9"/>
      <c r="I72" s="9"/>
      <c r="J72" s="9"/>
      <c r="K72" s="9"/>
      <c r="L72" s="9"/>
      <c r="M72" s="11" t="s">
        <v>261</v>
      </c>
      <c r="N72" s="10" t="s">
        <v>262</v>
      </c>
      <c r="O72" s="10"/>
      <c r="P72" s="10"/>
      <c r="Q72" s="10" t="s">
        <v>277</v>
      </c>
      <c r="R72" s="10" t="s">
        <v>268</v>
      </c>
      <c r="S72" s="10"/>
      <c r="T72" s="10"/>
      <c r="U72" s="10"/>
      <c r="V72" s="10"/>
      <c r="W72" s="8" t="s">
        <v>269</v>
      </c>
      <c r="X72" s="10" t="s">
        <v>325</v>
      </c>
      <c r="Y72" s="10"/>
      <c r="Z72" s="12">
        <v>20</v>
      </c>
      <c r="AA72" s="10"/>
      <c r="AB72" s="10"/>
      <c r="AC72" s="10"/>
      <c r="AD72" s="10"/>
      <c r="AE72" s="10"/>
      <c r="AF72" s="10"/>
      <c r="AG72" s="10"/>
      <c r="AH72" s="10"/>
      <c r="AI72" s="10"/>
      <c r="AJ72" s="10"/>
      <c r="AK72" s="10"/>
    </row>
    <row r="73" spans="1:37" ht="54" thickBot="1" x14ac:dyDescent="0.35">
      <c r="A73" s="7">
        <v>73</v>
      </c>
      <c r="B73" s="8" t="s">
        <v>161</v>
      </c>
      <c r="C73" s="10" t="s">
        <v>333</v>
      </c>
      <c r="D73" s="8" t="s">
        <v>231</v>
      </c>
      <c r="E73" s="9" t="s">
        <v>260</v>
      </c>
      <c r="F73" s="9"/>
      <c r="G73" s="9"/>
      <c r="H73" s="10"/>
      <c r="I73" s="10"/>
      <c r="J73" s="10"/>
      <c r="K73" s="10"/>
      <c r="L73" s="10"/>
      <c r="M73" s="11" t="s">
        <v>261</v>
      </c>
      <c r="N73" s="10" t="s">
        <v>262</v>
      </c>
      <c r="O73" s="10">
        <v>730000086</v>
      </c>
      <c r="P73" s="10"/>
      <c r="Q73" s="10" t="s">
        <v>277</v>
      </c>
      <c r="R73" s="10" t="s">
        <v>270</v>
      </c>
      <c r="S73" s="10"/>
      <c r="T73" s="10"/>
      <c r="U73" s="10"/>
      <c r="V73" s="10"/>
      <c r="W73" s="8"/>
      <c r="X73" s="10" t="s">
        <v>327</v>
      </c>
      <c r="Y73" s="10"/>
      <c r="Z73" s="12">
        <v>20</v>
      </c>
      <c r="AA73" s="10"/>
      <c r="AB73" s="10"/>
      <c r="AC73" s="10"/>
      <c r="AD73" s="10"/>
      <c r="AE73" s="10"/>
      <c r="AF73" s="10"/>
      <c r="AG73" s="10"/>
      <c r="AH73" s="10"/>
      <c r="AI73" s="10"/>
      <c r="AJ73" s="10"/>
      <c r="AK73" s="10"/>
    </row>
    <row r="74" spans="1:37" ht="40.799999999999997" thickBot="1" x14ac:dyDescent="0.35">
      <c r="A74" s="7">
        <v>74</v>
      </c>
      <c r="B74" s="8" t="s">
        <v>162</v>
      </c>
      <c r="C74" s="10" t="s">
        <v>163</v>
      </c>
      <c r="D74" s="8" t="s">
        <v>232</v>
      </c>
      <c r="E74" s="9" t="s">
        <v>260</v>
      </c>
      <c r="F74" s="9"/>
      <c r="G74" s="9"/>
      <c r="H74" s="10"/>
      <c r="I74" s="10"/>
      <c r="J74" s="10"/>
      <c r="K74" s="10"/>
      <c r="L74" s="10"/>
      <c r="M74" s="11" t="s">
        <v>261</v>
      </c>
      <c r="N74" s="10" t="s">
        <v>262</v>
      </c>
      <c r="O74" s="10">
        <v>740000084</v>
      </c>
      <c r="P74" s="10"/>
      <c r="Q74" s="10" t="s">
        <v>277</v>
      </c>
      <c r="R74" s="10" t="s">
        <v>270</v>
      </c>
      <c r="S74" s="10"/>
      <c r="T74" s="10"/>
      <c r="U74" s="10"/>
      <c r="V74" s="10"/>
      <c r="W74" s="8"/>
      <c r="X74" s="10" t="s">
        <v>327</v>
      </c>
      <c r="Y74" s="10"/>
      <c r="Z74" s="12">
        <v>20</v>
      </c>
      <c r="AA74" s="10"/>
      <c r="AB74" s="10"/>
      <c r="AC74" s="10"/>
      <c r="AD74" s="10"/>
      <c r="AE74" s="10"/>
      <c r="AF74" s="10"/>
      <c r="AG74" s="10"/>
      <c r="AH74" s="10"/>
      <c r="AI74" s="10"/>
      <c r="AJ74" s="10"/>
      <c r="AK74" s="10"/>
    </row>
    <row r="75" spans="1:37" ht="42" thickBot="1" x14ac:dyDescent="0.35">
      <c r="A75" s="24">
        <v>75</v>
      </c>
      <c r="B75" s="25" t="s">
        <v>68</v>
      </c>
      <c r="C75" s="26" t="s">
        <v>69</v>
      </c>
      <c r="D75" s="25" t="s">
        <v>208</v>
      </c>
      <c r="E75" s="27" t="s">
        <v>260</v>
      </c>
      <c r="F75" s="28">
        <v>12983</v>
      </c>
      <c r="G75" s="27"/>
      <c r="H75" s="27"/>
      <c r="I75" s="27"/>
      <c r="J75" s="27"/>
      <c r="K75" s="27"/>
      <c r="L75" s="27"/>
      <c r="M75" s="29">
        <v>12983</v>
      </c>
      <c r="N75" s="26" t="s">
        <v>276</v>
      </c>
      <c r="O75" s="25">
        <v>750005341</v>
      </c>
      <c r="P75" s="27"/>
      <c r="Q75" s="27" t="s">
        <v>277</v>
      </c>
      <c r="R75" s="27" t="s">
        <v>264</v>
      </c>
      <c r="S75" s="27"/>
      <c r="T75" s="27"/>
      <c r="U75" s="27"/>
      <c r="V75" s="26"/>
      <c r="W75" s="25" t="s">
        <v>269</v>
      </c>
      <c r="X75" s="26" t="s">
        <v>297</v>
      </c>
      <c r="Y75" s="26"/>
      <c r="Z75" s="30">
        <v>20</v>
      </c>
      <c r="AA75" s="26"/>
      <c r="AB75" s="26"/>
      <c r="AC75" s="26"/>
      <c r="AD75" s="26"/>
      <c r="AE75" s="26"/>
      <c r="AF75" s="26"/>
      <c r="AG75" s="26"/>
      <c r="AH75" s="26"/>
      <c r="AI75" s="26"/>
      <c r="AJ75" s="26"/>
      <c r="AK75" s="26"/>
    </row>
    <row r="76" spans="1:37" ht="40.799999999999997" thickBot="1" x14ac:dyDescent="0.35">
      <c r="A76" s="7">
        <v>76</v>
      </c>
      <c r="B76" s="8" t="s">
        <v>164</v>
      </c>
      <c r="C76" s="10" t="s">
        <v>234</v>
      </c>
      <c r="D76" s="8" t="s">
        <v>334</v>
      </c>
      <c r="E76" s="9" t="s">
        <v>260</v>
      </c>
      <c r="F76" s="10"/>
      <c r="G76" s="9"/>
      <c r="H76" s="10"/>
      <c r="I76" s="10"/>
      <c r="J76" s="10"/>
      <c r="K76" s="10"/>
      <c r="L76" s="10"/>
      <c r="M76" s="11" t="s">
        <v>261</v>
      </c>
      <c r="N76" s="10" t="s">
        <v>262</v>
      </c>
      <c r="O76" s="10"/>
      <c r="P76" s="10"/>
      <c r="Q76" s="10" t="s">
        <v>277</v>
      </c>
      <c r="R76" s="10" t="s">
        <v>268</v>
      </c>
      <c r="S76" s="10"/>
      <c r="T76" s="10"/>
      <c r="U76" s="10"/>
      <c r="V76" s="10"/>
      <c r="W76" s="8"/>
      <c r="X76" s="10" t="s">
        <v>190</v>
      </c>
      <c r="Y76" s="10"/>
      <c r="Z76" s="12">
        <v>20</v>
      </c>
      <c r="AA76" s="10"/>
      <c r="AB76" s="10"/>
      <c r="AC76" s="10"/>
      <c r="AD76" s="10"/>
      <c r="AE76" s="10"/>
      <c r="AF76" s="10"/>
      <c r="AG76" s="10"/>
      <c r="AH76" s="10"/>
      <c r="AI76" s="10"/>
      <c r="AJ76" s="10"/>
      <c r="AK76" s="10"/>
    </row>
    <row r="77" spans="1:37" ht="40.799999999999997" thickBot="1" x14ac:dyDescent="0.35">
      <c r="A77" s="7">
        <v>77</v>
      </c>
      <c r="B77" s="8" t="s">
        <v>70</v>
      </c>
      <c r="C77" s="10" t="s">
        <v>71</v>
      </c>
      <c r="D77" s="8" t="s">
        <v>209</v>
      </c>
      <c r="E77" s="9" t="s">
        <v>260</v>
      </c>
      <c r="F77" s="10"/>
      <c r="G77" s="9"/>
      <c r="H77" s="10"/>
      <c r="I77" s="10"/>
      <c r="J77" s="10"/>
      <c r="K77" s="10"/>
      <c r="L77" s="10"/>
      <c r="M77" s="11" t="s">
        <v>261</v>
      </c>
      <c r="N77" s="10" t="s">
        <v>262</v>
      </c>
      <c r="O77" s="10"/>
      <c r="P77" s="10"/>
      <c r="Q77" s="10" t="s">
        <v>277</v>
      </c>
      <c r="R77" s="10" t="s">
        <v>268</v>
      </c>
      <c r="S77" s="10"/>
      <c r="T77" s="10"/>
      <c r="U77" s="10"/>
      <c r="V77" s="10"/>
      <c r="W77" s="8" t="s">
        <v>269</v>
      </c>
      <c r="X77" s="10" t="s">
        <v>186</v>
      </c>
      <c r="Y77" s="10"/>
      <c r="Z77" s="12">
        <v>20</v>
      </c>
      <c r="AA77" s="10"/>
      <c r="AB77" s="10"/>
      <c r="AC77" s="10"/>
      <c r="AD77" s="10"/>
      <c r="AE77" s="10"/>
      <c r="AF77" s="10"/>
      <c r="AG77" s="10"/>
      <c r="AH77" s="10"/>
      <c r="AI77" s="10"/>
      <c r="AJ77" s="10"/>
      <c r="AK77" s="10"/>
    </row>
    <row r="78" spans="1:37" ht="40.799999999999997" thickBot="1" x14ac:dyDescent="0.35">
      <c r="A78" s="15">
        <v>78</v>
      </c>
      <c r="B78" s="16" t="s">
        <v>72</v>
      </c>
      <c r="C78" s="19" t="s">
        <v>73</v>
      </c>
      <c r="D78" s="16" t="s">
        <v>233</v>
      </c>
      <c r="E78" s="17" t="s">
        <v>260</v>
      </c>
      <c r="F78" s="18">
        <v>27551</v>
      </c>
      <c r="G78" s="19"/>
      <c r="H78" s="17"/>
      <c r="I78" s="17"/>
      <c r="J78" s="17"/>
      <c r="K78" s="17"/>
      <c r="L78" s="17"/>
      <c r="M78" s="20">
        <v>27551</v>
      </c>
      <c r="N78" s="19" t="s">
        <v>276</v>
      </c>
      <c r="O78" s="16">
        <v>780007810</v>
      </c>
      <c r="P78" s="19"/>
      <c r="Q78" s="19" t="s">
        <v>277</v>
      </c>
      <c r="R78" s="19" t="s">
        <v>270</v>
      </c>
      <c r="S78" s="19"/>
      <c r="T78" s="19"/>
      <c r="U78" s="19"/>
      <c r="V78" s="19"/>
      <c r="W78" s="16" t="s">
        <v>269</v>
      </c>
      <c r="X78" s="19" t="s">
        <v>301</v>
      </c>
      <c r="Y78" s="19"/>
      <c r="Z78" s="21">
        <v>20</v>
      </c>
      <c r="AA78" s="19"/>
      <c r="AB78" s="19"/>
      <c r="AC78" s="19"/>
      <c r="AD78" s="19"/>
      <c r="AE78" s="19"/>
      <c r="AF78" s="19"/>
      <c r="AG78" s="19"/>
      <c r="AH78" s="19"/>
      <c r="AI78" s="19"/>
      <c r="AJ78" s="19"/>
      <c r="AK78" s="19"/>
    </row>
    <row r="79" spans="1:37" ht="40.799999999999997" thickBot="1" x14ac:dyDescent="0.35">
      <c r="A79" s="15">
        <v>79</v>
      </c>
      <c r="B79" s="16" t="s">
        <v>74</v>
      </c>
      <c r="C79" s="19" t="s">
        <v>75</v>
      </c>
      <c r="D79" s="16" t="s">
        <v>210</v>
      </c>
      <c r="E79" s="17" t="s">
        <v>260</v>
      </c>
      <c r="F79" s="19"/>
      <c r="G79" s="18">
        <v>48496</v>
      </c>
      <c r="H79" s="19"/>
      <c r="I79" s="19"/>
      <c r="J79" s="19"/>
      <c r="K79" s="17"/>
      <c r="L79" s="17"/>
      <c r="M79" s="20">
        <v>48496</v>
      </c>
      <c r="N79" s="19" t="s">
        <v>276</v>
      </c>
      <c r="O79" s="16">
        <v>790001063</v>
      </c>
      <c r="P79" s="19"/>
      <c r="Q79" s="19" t="s">
        <v>277</v>
      </c>
      <c r="R79" s="19" t="s">
        <v>268</v>
      </c>
      <c r="S79" s="19"/>
      <c r="T79" s="19"/>
      <c r="U79" s="19"/>
      <c r="V79" s="19"/>
      <c r="W79" s="16" t="s">
        <v>269</v>
      </c>
      <c r="X79" s="19" t="s">
        <v>213</v>
      </c>
      <c r="Y79" s="19"/>
      <c r="Z79" s="21">
        <v>20</v>
      </c>
      <c r="AA79" s="19"/>
      <c r="AB79" s="19"/>
      <c r="AC79" s="19"/>
      <c r="AD79" s="19"/>
      <c r="AE79" s="19"/>
      <c r="AF79" s="19"/>
      <c r="AG79" s="19"/>
      <c r="AH79" s="19"/>
      <c r="AI79" s="19"/>
      <c r="AJ79" s="19"/>
      <c r="AK79" s="19"/>
    </row>
    <row r="80" spans="1:37" ht="42" thickBot="1" x14ac:dyDescent="0.35">
      <c r="A80" s="24">
        <v>80</v>
      </c>
      <c r="B80" s="25" t="s">
        <v>76</v>
      </c>
      <c r="C80" s="26" t="s">
        <v>77</v>
      </c>
      <c r="D80" s="25" t="s">
        <v>211</v>
      </c>
      <c r="E80" s="27" t="s">
        <v>260</v>
      </c>
      <c r="F80" s="28">
        <v>67543</v>
      </c>
      <c r="G80" s="28">
        <v>254475</v>
      </c>
      <c r="H80" s="27"/>
      <c r="I80" s="27"/>
      <c r="J80" s="27"/>
      <c r="K80" s="27"/>
      <c r="L80" s="27"/>
      <c r="M80" s="29">
        <v>322018</v>
      </c>
      <c r="N80" s="26" t="s">
        <v>276</v>
      </c>
      <c r="O80" s="25">
        <v>800009200</v>
      </c>
      <c r="P80" s="27"/>
      <c r="Q80" s="27" t="s">
        <v>277</v>
      </c>
      <c r="R80" s="27" t="s">
        <v>264</v>
      </c>
      <c r="S80" s="27"/>
      <c r="T80" s="27"/>
      <c r="U80" s="27"/>
      <c r="V80" s="26"/>
      <c r="W80" s="25" t="s">
        <v>269</v>
      </c>
      <c r="X80" s="26" t="s">
        <v>301</v>
      </c>
      <c r="Y80" s="27"/>
      <c r="Z80" s="30">
        <v>20</v>
      </c>
      <c r="AA80" s="27"/>
      <c r="AB80" s="27"/>
      <c r="AC80" s="27"/>
      <c r="AD80" s="27"/>
      <c r="AE80" s="27"/>
      <c r="AF80" s="27"/>
      <c r="AG80" s="27"/>
      <c r="AH80" s="27"/>
      <c r="AI80" s="27"/>
      <c r="AJ80" s="27"/>
      <c r="AK80" s="27"/>
    </row>
    <row r="81" spans="1:37" ht="42" thickBot="1" x14ac:dyDescent="0.35">
      <c r="A81" s="15">
        <v>81</v>
      </c>
      <c r="B81" s="16" t="s">
        <v>165</v>
      </c>
      <c r="C81" s="17" t="s">
        <v>166</v>
      </c>
      <c r="D81" s="16" t="s">
        <v>335</v>
      </c>
      <c r="E81" s="17" t="s">
        <v>260</v>
      </c>
      <c r="F81" s="19"/>
      <c r="G81" s="18">
        <v>2176</v>
      </c>
      <c r="H81" s="17"/>
      <c r="I81" s="17"/>
      <c r="J81" s="17"/>
      <c r="K81" s="17"/>
      <c r="L81" s="17"/>
      <c r="M81" s="20">
        <v>2176</v>
      </c>
      <c r="N81" s="17" t="s">
        <v>276</v>
      </c>
      <c r="O81" s="16">
        <v>810005392</v>
      </c>
      <c r="P81" s="19"/>
      <c r="Q81" s="19" t="s">
        <v>277</v>
      </c>
      <c r="R81" s="17" t="s">
        <v>268</v>
      </c>
      <c r="S81" s="19"/>
      <c r="T81" s="19"/>
      <c r="U81" s="19"/>
      <c r="V81" s="17"/>
      <c r="W81" s="16" t="s">
        <v>269</v>
      </c>
      <c r="X81" s="17" t="s">
        <v>301</v>
      </c>
      <c r="Y81" s="19"/>
      <c r="Z81" s="37">
        <v>20</v>
      </c>
      <c r="AA81" s="19"/>
      <c r="AB81" s="19"/>
      <c r="AC81" s="19"/>
      <c r="AD81" s="19"/>
      <c r="AE81" s="19"/>
      <c r="AF81" s="19"/>
      <c r="AG81" s="19"/>
      <c r="AH81" s="19"/>
      <c r="AI81" s="19"/>
      <c r="AJ81" s="19"/>
      <c r="AK81" s="19"/>
    </row>
    <row r="82" spans="1:37" ht="42" thickBot="1" x14ac:dyDescent="0.35">
      <c r="A82" s="15">
        <v>82</v>
      </c>
      <c r="B82" s="16" t="s">
        <v>167</v>
      </c>
      <c r="C82" s="17" t="s">
        <v>168</v>
      </c>
      <c r="D82" s="16" t="s">
        <v>336</v>
      </c>
      <c r="E82" s="17" t="s">
        <v>260</v>
      </c>
      <c r="F82" s="17"/>
      <c r="G82" s="18">
        <v>364047</v>
      </c>
      <c r="H82" s="17"/>
      <c r="I82" s="17"/>
      <c r="J82" s="17"/>
      <c r="K82" s="19"/>
      <c r="L82" s="19"/>
      <c r="M82" s="20">
        <v>364047</v>
      </c>
      <c r="N82" s="17" t="s">
        <v>276</v>
      </c>
      <c r="O82" s="16">
        <v>820004275</v>
      </c>
      <c r="P82" s="19"/>
      <c r="Q82" s="19" t="s">
        <v>277</v>
      </c>
      <c r="R82" s="17" t="s">
        <v>268</v>
      </c>
      <c r="S82" s="17"/>
      <c r="T82" s="19"/>
      <c r="U82" s="19"/>
      <c r="V82" s="17"/>
      <c r="W82" s="16" t="s">
        <v>269</v>
      </c>
      <c r="X82" s="17" t="s">
        <v>187</v>
      </c>
      <c r="Y82" s="19"/>
      <c r="Z82" s="37">
        <v>20</v>
      </c>
      <c r="AA82" s="17"/>
      <c r="AB82" s="17"/>
      <c r="AC82" s="17"/>
      <c r="AD82" s="17"/>
      <c r="AE82" s="17"/>
      <c r="AF82" s="17"/>
      <c r="AG82" s="17"/>
      <c r="AH82" s="17"/>
      <c r="AI82" s="17"/>
      <c r="AJ82" s="17"/>
      <c r="AK82" s="17"/>
    </row>
    <row r="83" spans="1:37" ht="40.799999999999997" thickBot="1" x14ac:dyDescent="0.35">
      <c r="A83" s="15">
        <v>83</v>
      </c>
      <c r="B83" s="16" t="s">
        <v>78</v>
      </c>
      <c r="C83" s="19" t="s">
        <v>169</v>
      </c>
      <c r="D83" s="16" t="s">
        <v>337</v>
      </c>
      <c r="E83" s="17" t="s">
        <v>260</v>
      </c>
      <c r="F83" s="18">
        <v>209971</v>
      </c>
      <c r="G83" s="17"/>
      <c r="H83" s="17"/>
      <c r="I83" s="17"/>
      <c r="J83" s="17"/>
      <c r="K83" s="17"/>
      <c r="L83" s="17"/>
      <c r="M83" s="20">
        <v>209971</v>
      </c>
      <c r="N83" s="19" t="s">
        <v>276</v>
      </c>
      <c r="O83" s="16">
        <v>830000702</v>
      </c>
      <c r="P83" s="19"/>
      <c r="Q83" s="19" t="s">
        <v>277</v>
      </c>
      <c r="R83" s="19" t="s">
        <v>268</v>
      </c>
      <c r="S83" s="19"/>
      <c r="T83" s="19"/>
      <c r="U83" s="19"/>
      <c r="V83" s="19"/>
      <c r="W83" s="16" t="s">
        <v>269</v>
      </c>
      <c r="X83" s="33" t="s">
        <v>297</v>
      </c>
      <c r="Y83" s="19"/>
      <c r="Z83" s="37">
        <v>20</v>
      </c>
      <c r="AA83" s="19"/>
      <c r="AB83" s="19"/>
      <c r="AC83" s="19"/>
      <c r="AD83" s="19"/>
      <c r="AE83" s="19"/>
      <c r="AF83" s="19"/>
      <c r="AG83" s="19"/>
      <c r="AH83" s="19"/>
      <c r="AI83" s="19"/>
      <c r="AJ83" s="19"/>
      <c r="AK83" s="19"/>
    </row>
    <row r="84" spans="1:37" ht="80.400000000000006" thickBot="1" x14ac:dyDescent="0.35">
      <c r="A84" s="7">
        <v>84</v>
      </c>
      <c r="B84" s="8" t="s">
        <v>79</v>
      </c>
      <c r="C84" s="10" t="s">
        <v>170</v>
      </c>
      <c r="D84" s="8" t="s">
        <v>338</v>
      </c>
      <c r="E84" s="9" t="s">
        <v>260</v>
      </c>
      <c r="F84" s="9"/>
      <c r="G84" s="9"/>
      <c r="H84" s="9"/>
      <c r="I84" s="9"/>
      <c r="J84" s="9"/>
      <c r="K84" s="9"/>
      <c r="L84" s="9"/>
      <c r="M84" s="11" t="s">
        <v>261</v>
      </c>
      <c r="N84" s="10" t="s">
        <v>262</v>
      </c>
      <c r="O84" s="8"/>
      <c r="P84" s="10"/>
      <c r="Q84" s="10" t="s">
        <v>277</v>
      </c>
      <c r="R84" s="10" t="s">
        <v>264</v>
      </c>
      <c r="S84" s="10"/>
      <c r="T84" s="10"/>
      <c r="U84" s="10"/>
      <c r="V84" s="10"/>
      <c r="W84" s="10"/>
      <c r="X84" s="10" t="s">
        <v>327</v>
      </c>
      <c r="Y84" s="10" t="s">
        <v>309</v>
      </c>
      <c r="Z84" s="11">
        <v>20</v>
      </c>
      <c r="AA84" s="10"/>
      <c r="AB84" s="10"/>
      <c r="AC84" s="10"/>
      <c r="AD84" s="10"/>
      <c r="AE84" s="10"/>
      <c r="AF84" s="10"/>
      <c r="AG84" s="10"/>
      <c r="AH84" s="10"/>
      <c r="AI84" s="10"/>
      <c r="AJ84" s="10"/>
      <c r="AK84" s="10"/>
    </row>
    <row r="85" spans="1:37" ht="80.400000000000006" thickBot="1" x14ac:dyDescent="0.35">
      <c r="A85" s="7">
        <v>85</v>
      </c>
      <c r="B85" s="8" t="s">
        <v>171</v>
      </c>
      <c r="C85" s="10" t="s">
        <v>339</v>
      </c>
      <c r="D85" s="8" t="s">
        <v>340</v>
      </c>
      <c r="E85" s="9" t="s">
        <v>260</v>
      </c>
      <c r="F85" s="9"/>
      <c r="G85" s="9"/>
      <c r="H85" s="9"/>
      <c r="I85" s="9"/>
      <c r="J85" s="9"/>
      <c r="K85" s="9"/>
      <c r="L85" s="9"/>
      <c r="M85" s="11" t="s">
        <v>261</v>
      </c>
      <c r="N85" s="10" t="s">
        <v>262</v>
      </c>
      <c r="O85" s="10"/>
      <c r="P85" s="10"/>
      <c r="Q85" s="10" t="s">
        <v>277</v>
      </c>
      <c r="R85" s="10" t="s">
        <v>268</v>
      </c>
      <c r="S85" s="10"/>
      <c r="T85" s="10"/>
      <c r="U85" s="10"/>
      <c r="V85" s="10"/>
      <c r="W85" s="10"/>
      <c r="X85" s="10" t="s">
        <v>327</v>
      </c>
      <c r="Y85" s="10" t="s">
        <v>309</v>
      </c>
      <c r="Z85" s="11">
        <v>20</v>
      </c>
      <c r="AA85" s="10"/>
      <c r="AB85" s="10"/>
      <c r="AC85" s="10"/>
      <c r="AD85" s="10"/>
      <c r="AE85" s="10"/>
      <c r="AF85" s="10"/>
      <c r="AG85" s="10"/>
      <c r="AH85" s="10"/>
      <c r="AI85" s="10"/>
      <c r="AJ85" s="10"/>
      <c r="AK85" s="10"/>
    </row>
    <row r="86" spans="1:37" ht="40.799999999999997" thickBot="1" x14ac:dyDescent="0.35">
      <c r="A86" s="7">
        <v>86</v>
      </c>
      <c r="B86" s="8" t="s">
        <v>80</v>
      </c>
      <c r="C86" s="10" t="s">
        <v>81</v>
      </c>
      <c r="D86" s="8" t="s">
        <v>341</v>
      </c>
      <c r="E86" s="9" t="s">
        <v>260</v>
      </c>
      <c r="F86" s="10"/>
      <c r="G86" s="9"/>
      <c r="H86" s="9"/>
      <c r="I86" s="9"/>
      <c r="J86" s="9"/>
      <c r="K86" s="9"/>
      <c r="L86" s="9"/>
      <c r="M86" s="11" t="s">
        <v>261</v>
      </c>
      <c r="N86" s="10" t="s">
        <v>262</v>
      </c>
      <c r="O86" s="10">
        <v>860002411</v>
      </c>
      <c r="P86" s="10"/>
      <c r="Q86" s="10" t="s">
        <v>277</v>
      </c>
      <c r="R86" s="10" t="s">
        <v>270</v>
      </c>
      <c r="S86" s="10"/>
      <c r="T86" s="10"/>
      <c r="U86" s="10"/>
      <c r="V86" s="10"/>
      <c r="W86" s="10" t="s">
        <v>269</v>
      </c>
      <c r="X86" s="8" t="s">
        <v>342</v>
      </c>
      <c r="Y86" s="10"/>
      <c r="Z86" s="12">
        <v>20</v>
      </c>
      <c r="AA86" s="10"/>
      <c r="AB86" s="10"/>
      <c r="AC86" s="10"/>
      <c r="AD86" s="10"/>
      <c r="AE86" s="10"/>
      <c r="AF86" s="10"/>
      <c r="AG86" s="10"/>
      <c r="AH86" s="10"/>
      <c r="AI86" s="10"/>
      <c r="AJ86" s="10"/>
      <c r="AK86" s="10"/>
    </row>
    <row r="87" spans="1:37" ht="40.799999999999997" thickBot="1" x14ac:dyDescent="0.35">
      <c r="A87" s="15">
        <v>87</v>
      </c>
      <c r="B87" s="16" t="s">
        <v>172</v>
      </c>
      <c r="C87" s="19" t="s">
        <v>173</v>
      </c>
      <c r="D87" s="16" t="s">
        <v>343</v>
      </c>
      <c r="E87" s="17" t="s">
        <v>260</v>
      </c>
      <c r="F87" s="18">
        <v>48038</v>
      </c>
      <c r="G87" s="19"/>
      <c r="H87" s="17"/>
      <c r="I87" s="17"/>
      <c r="J87" s="17"/>
      <c r="K87" s="17"/>
      <c r="L87" s="17"/>
      <c r="M87" s="20">
        <v>48038</v>
      </c>
      <c r="N87" s="19" t="s">
        <v>276</v>
      </c>
      <c r="O87" s="16">
        <v>870001154</v>
      </c>
      <c r="P87" s="19"/>
      <c r="Q87" s="19" t="s">
        <v>277</v>
      </c>
      <c r="R87" s="19" t="s">
        <v>268</v>
      </c>
      <c r="S87" s="19"/>
      <c r="T87" s="19"/>
      <c r="U87" s="19"/>
      <c r="V87" s="19"/>
      <c r="W87" s="16" t="s">
        <v>269</v>
      </c>
      <c r="X87" s="19" t="s">
        <v>213</v>
      </c>
      <c r="Y87" s="19"/>
      <c r="Z87" s="21">
        <v>20</v>
      </c>
      <c r="AA87" s="19"/>
      <c r="AB87" s="19"/>
      <c r="AC87" s="19"/>
      <c r="AD87" s="19"/>
      <c r="AE87" s="19"/>
      <c r="AF87" s="19"/>
      <c r="AG87" s="19"/>
      <c r="AH87" s="19"/>
      <c r="AI87" s="19"/>
      <c r="AJ87" s="19"/>
      <c r="AK87" s="19"/>
    </row>
    <row r="88" spans="1:37" ht="54" thickBot="1" x14ac:dyDescent="0.35">
      <c r="A88" s="7">
        <v>88</v>
      </c>
      <c r="B88" s="8" t="s">
        <v>174</v>
      </c>
      <c r="C88" s="10" t="s">
        <v>175</v>
      </c>
      <c r="D88" s="8" t="s">
        <v>344</v>
      </c>
      <c r="E88" s="9" t="s">
        <v>260</v>
      </c>
      <c r="F88" s="9"/>
      <c r="G88" s="9"/>
      <c r="H88" s="9"/>
      <c r="I88" s="9"/>
      <c r="J88" s="9"/>
      <c r="K88" s="9"/>
      <c r="L88" s="9"/>
      <c r="M88" s="11" t="s">
        <v>261</v>
      </c>
      <c r="N88" s="10" t="s">
        <v>262</v>
      </c>
      <c r="O88" s="8"/>
      <c r="P88" s="10"/>
      <c r="Q88" s="10" t="s">
        <v>277</v>
      </c>
      <c r="R88" s="10" t="s">
        <v>264</v>
      </c>
      <c r="S88" s="10"/>
      <c r="T88" s="10"/>
      <c r="U88" s="10"/>
      <c r="V88" s="10"/>
      <c r="W88" s="10"/>
      <c r="X88" s="10"/>
      <c r="Y88" s="10"/>
      <c r="Z88" s="10"/>
      <c r="AA88" s="10"/>
      <c r="AB88" s="10"/>
      <c r="AC88" s="10"/>
      <c r="AD88" s="10"/>
      <c r="AE88" s="10"/>
      <c r="AF88" s="10"/>
      <c r="AG88" s="10"/>
      <c r="AH88" s="10"/>
      <c r="AI88" s="10"/>
      <c r="AJ88" s="10"/>
      <c r="AK88" s="10"/>
    </row>
    <row r="89" spans="1:37" ht="40.799999999999997" thickBot="1" x14ac:dyDescent="0.35">
      <c r="A89" s="15">
        <v>89</v>
      </c>
      <c r="B89" s="19" t="s">
        <v>82</v>
      </c>
      <c r="C89" s="19" t="s">
        <v>176</v>
      </c>
      <c r="D89" s="16" t="s">
        <v>345</v>
      </c>
      <c r="E89" s="17" t="s">
        <v>260</v>
      </c>
      <c r="F89" s="18">
        <v>214747</v>
      </c>
      <c r="G89" s="17"/>
      <c r="H89" s="17"/>
      <c r="I89" s="17"/>
      <c r="J89" s="17"/>
      <c r="K89" s="17"/>
      <c r="L89" s="17"/>
      <c r="M89" s="20">
        <v>214747</v>
      </c>
      <c r="N89" s="19" t="s">
        <v>276</v>
      </c>
      <c r="O89" s="16">
        <v>890001107</v>
      </c>
      <c r="P89" s="19"/>
      <c r="Q89" s="19" t="s">
        <v>277</v>
      </c>
      <c r="R89" s="19" t="s">
        <v>270</v>
      </c>
      <c r="S89" s="19"/>
      <c r="T89" s="19"/>
      <c r="U89" s="19"/>
      <c r="V89" s="19"/>
      <c r="W89" s="16" t="s">
        <v>269</v>
      </c>
      <c r="X89" s="17" t="s">
        <v>301</v>
      </c>
      <c r="Y89" s="19"/>
      <c r="Z89" s="19"/>
      <c r="AA89" s="19"/>
      <c r="AB89" s="19"/>
      <c r="AC89" s="19"/>
      <c r="AD89" s="19"/>
      <c r="AE89" s="19"/>
      <c r="AF89" s="19"/>
      <c r="AG89" s="19"/>
      <c r="AH89" s="19"/>
      <c r="AI89" s="19"/>
      <c r="AJ89" s="19"/>
      <c r="AK89" s="19"/>
    </row>
    <row r="90" spans="1:37" ht="40.799999999999997" thickBot="1" x14ac:dyDescent="0.35">
      <c r="A90" s="24">
        <v>90</v>
      </c>
      <c r="B90" s="27" t="s">
        <v>177</v>
      </c>
      <c r="C90" s="27" t="s">
        <v>346</v>
      </c>
      <c r="D90" s="25" t="s">
        <v>347</v>
      </c>
      <c r="E90" s="27" t="s">
        <v>260</v>
      </c>
      <c r="F90" s="28">
        <v>48008</v>
      </c>
      <c r="G90" s="28">
        <v>32618</v>
      </c>
      <c r="H90" s="27"/>
      <c r="I90" s="27"/>
      <c r="J90" s="27"/>
      <c r="K90" s="27"/>
      <c r="L90" s="27"/>
      <c r="M90" s="29">
        <v>80626</v>
      </c>
      <c r="N90" s="26" t="s">
        <v>276</v>
      </c>
      <c r="O90" s="25">
        <v>90000081</v>
      </c>
      <c r="P90" s="27"/>
      <c r="Q90" s="27" t="s">
        <v>277</v>
      </c>
      <c r="R90" s="27" t="s">
        <v>264</v>
      </c>
      <c r="S90" s="27"/>
      <c r="T90" s="27"/>
      <c r="U90" s="27"/>
      <c r="V90" s="27"/>
      <c r="W90" s="25" t="s">
        <v>269</v>
      </c>
      <c r="X90" s="32" t="s">
        <v>297</v>
      </c>
      <c r="Y90" s="27"/>
      <c r="Z90" s="27"/>
      <c r="AA90" s="27"/>
      <c r="AB90" s="27"/>
      <c r="AC90" s="27"/>
      <c r="AD90" s="27"/>
      <c r="AE90" s="27"/>
      <c r="AF90" s="27"/>
      <c r="AG90" s="27"/>
      <c r="AH90" s="27"/>
      <c r="AI90" s="27"/>
      <c r="AJ90" s="27"/>
      <c r="AK90" s="27"/>
    </row>
    <row r="91" spans="1:37" ht="54" thickBot="1" x14ac:dyDescent="0.35">
      <c r="A91" s="24">
        <v>91</v>
      </c>
      <c r="B91" s="27" t="s">
        <v>179</v>
      </c>
      <c r="C91" s="27" t="s">
        <v>180</v>
      </c>
      <c r="D91" s="25" t="s">
        <v>348</v>
      </c>
      <c r="E91" s="27" t="s">
        <v>260</v>
      </c>
      <c r="F91" s="27"/>
      <c r="G91" s="27"/>
      <c r="H91" s="27"/>
      <c r="I91" s="27"/>
      <c r="J91" s="27"/>
      <c r="K91" s="27"/>
      <c r="L91" s="27"/>
      <c r="M91" s="38" t="s">
        <v>261</v>
      </c>
      <c r="N91" s="26" t="s">
        <v>262</v>
      </c>
      <c r="O91" s="25"/>
      <c r="P91" s="27"/>
      <c r="Q91" s="27" t="s">
        <v>277</v>
      </c>
      <c r="R91" s="27" t="s">
        <v>264</v>
      </c>
      <c r="S91" s="27"/>
      <c r="T91" s="27"/>
      <c r="U91" s="27"/>
      <c r="V91" s="27"/>
      <c r="W91" s="27"/>
      <c r="X91" s="27"/>
      <c r="Y91" s="27"/>
      <c r="Z91" s="27"/>
      <c r="AA91" s="27"/>
      <c r="AB91" s="27"/>
      <c r="AC91" s="27"/>
      <c r="AD91" s="27"/>
      <c r="AE91" s="27"/>
      <c r="AF91" s="27"/>
      <c r="AG91" s="27"/>
      <c r="AH91" s="27"/>
      <c r="AI91" s="27"/>
      <c r="AJ91" s="27"/>
      <c r="AK91" s="27"/>
    </row>
    <row r="92" spans="1:37" ht="67.2" thickBot="1" x14ac:dyDescent="0.35">
      <c r="A92" s="15">
        <v>92</v>
      </c>
      <c r="B92" s="19" t="s">
        <v>181</v>
      </c>
      <c r="C92" s="19" t="s">
        <v>349</v>
      </c>
      <c r="D92" s="16" t="s">
        <v>350</v>
      </c>
      <c r="E92" s="17" t="s">
        <v>260</v>
      </c>
      <c r="F92" s="18">
        <v>50830</v>
      </c>
      <c r="G92" s="17"/>
      <c r="H92" s="17"/>
      <c r="I92" s="17"/>
      <c r="J92" s="17"/>
      <c r="K92" s="17"/>
      <c r="L92" s="17"/>
      <c r="M92" s="18">
        <v>50830</v>
      </c>
      <c r="N92" s="19" t="s">
        <v>276</v>
      </c>
      <c r="O92" s="16">
        <v>920002127</v>
      </c>
      <c r="P92" s="19"/>
      <c r="Q92" s="19" t="s">
        <v>277</v>
      </c>
      <c r="R92" s="19" t="s">
        <v>268</v>
      </c>
      <c r="S92" s="17"/>
      <c r="T92" s="19"/>
      <c r="U92" s="19"/>
      <c r="V92" s="19"/>
      <c r="W92" s="16" t="s">
        <v>269</v>
      </c>
      <c r="X92" s="17" t="s">
        <v>265</v>
      </c>
      <c r="Y92" s="19"/>
      <c r="Z92" s="21">
        <v>20</v>
      </c>
      <c r="AA92" s="19"/>
      <c r="AB92" s="19"/>
      <c r="AC92" s="19"/>
      <c r="AD92" s="19"/>
      <c r="AE92" s="19"/>
      <c r="AF92" s="19"/>
      <c r="AG92" s="19"/>
      <c r="AH92" s="19"/>
      <c r="AI92" s="19"/>
      <c r="AJ92" s="19"/>
      <c r="AK92" s="19"/>
    </row>
    <row r="93" spans="1:37" ht="54" thickBot="1" x14ac:dyDescent="0.35">
      <c r="A93" s="7">
        <v>93</v>
      </c>
      <c r="B93" s="10" t="s">
        <v>182</v>
      </c>
      <c r="C93" s="10" t="s">
        <v>351</v>
      </c>
      <c r="D93" s="8" t="s">
        <v>352</v>
      </c>
      <c r="E93" s="9" t="s">
        <v>260</v>
      </c>
      <c r="F93" s="9"/>
      <c r="G93" s="9"/>
      <c r="H93" s="9"/>
      <c r="I93" s="9"/>
      <c r="J93" s="9"/>
      <c r="K93" s="9"/>
      <c r="L93" s="9"/>
      <c r="M93" s="11" t="s">
        <v>261</v>
      </c>
      <c r="N93" s="10" t="s">
        <v>262</v>
      </c>
      <c r="O93" s="10">
        <v>930000101</v>
      </c>
      <c r="P93" s="10"/>
      <c r="Q93" s="10" t="s">
        <v>277</v>
      </c>
      <c r="R93" s="10" t="s">
        <v>270</v>
      </c>
      <c r="S93" s="10"/>
      <c r="T93" s="10"/>
      <c r="U93" s="10"/>
      <c r="V93" s="10"/>
      <c r="W93" s="10"/>
      <c r="X93" s="10" t="s">
        <v>327</v>
      </c>
      <c r="Y93" s="10"/>
      <c r="Z93" s="10"/>
      <c r="AA93" s="10"/>
      <c r="AB93" s="10"/>
      <c r="AC93" s="10"/>
      <c r="AD93" s="10"/>
      <c r="AE93" s="10"/>
      <c r="AF93" s="10"/>
      <c r="AG93" s="10"/>
      <c r="AH93" s="10"/>
      <c r="AI93" s="10"/>
      <c r="AJ93" s="10"/>
      <c r="AK93" s="10"/>
    </row>
    <row r="94" spans="1:37" ht="15" thickBot="1" x14ac:dyDescent="0.35">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thickBot="1" x14ac:dyDescent="0.35">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40.799999999999997" thickBot="1" x14ac:dyDescent="0.35">
      <c r="A96" s="7">
        <v>99</v>
      </c>
      <c r="B96" s="8" t="s">
        <v>184</v>
      </c>
      <c r="C96" s="9" t="s">
        <v>185</v>
      </c>
      <c r="D96" s="8" t="s">
        <v>353</v>
      </c>
      <c r="E96" s="9" t="s">
        <v>300</v>
      </c>
      <c r="F96" s="41">
        <v>1223126</v>
      </c>
      <c r="G96" s="41">
        <v>17295513</v>
      </c>
      <c r="H96" s="12"/>
      <c r="I96" s="42">
        <v>261195965</v>
      </c>
      <c r="J96" s="42">
        <v>305393524</v>
      </c>
      <c r="K96" s="43">
        <v>138138605</v>
      </c>
      <c r="L96" s="9"/>
      <c r="M96" s="44">
        <v>-75422407</v>
      </c>
      <c r="N96" s="9" t="s">
        <v>262</v>
      </c>
      <c r="O96" s="10">
        <v>510147104</v>
      </c>
      <c r="P96" s="10"/>
      <c r="Q96" s="10" t="s">
        <v>277</v>
      </c>
      <c r="R96" s="10" t="s">
        <v>354</v>
      </c>
      <c r="S96" s="9"/>
      <c r="T96" s="10"/>
      <c r="U96" s="10"/>
      <c r="V96" s="9"/>
      <c r="W96" s="8" t="s">
        <v>269</v>
      </c>
      <c r="X96" s="9" t="s">
        <v>265</v>
      </c>
      <c r="Y96" s="9"/>
      <c r="Z96" s="12">
        <v>20</v>
      </c>
      <c r="AA96" s="9"/>
      <c r="AB96" s="9"/>
      <c r="AC96" s="9"/>
      <c r="AD96" s="9"/>
      <c r="AE96" s="9"/>
      <c r="AF96" s="9"/>
      <c r="AG96" s="9"/>
      <c r="AH96" s="9"/>
      <c r="AI96" s="9"/>
      <c r="AJ96" s="9"/>
      <c r="AK96" s="9"/>
    </row>
    <row r="97" spans="1:37" ht="15" thickBot="1" x14ac:dyDescent="0.35">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thickBot="1" x14ac:dyDescent="0.35">
      <c r="A98" s="39"/>
      <c r="B98" s="10"/>
      <c r="C98" s="10"/>
      <c r="D98" s="10"/>
      <c r="E98" s="9"/>
      <c r="F98" s="9"/>
      <c r="G98" s="9"/>
      <c r="H98" s="10"/>
      <c r="I98" s="10"/>
      <c r="J98" s="10"/>
      <c r="K98" s="10" t="s">
        <v>355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thickBot="1" x14ac:dyDescent="0.35">
      <c r="A99" s="39"/>
      <c r="B99" s="10"/>
      <c r="C99" s="10" t="s">
        <v>270</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7.6" thickBot="1" x14ac:dyDescent="0.35">
      <c r="A100" s="39"/>
      <c r="B100" s="10"/>
      <c r="C100" s="10" t="s">
        <v>354</v>
      </c>
      <c r="D100" s="8">
        <v>1</v>
      </c>
      <c r="E100" s="9"/>
      <c r="F100" s="9"/>
      <c r="G100" s="9"/>
      <c r="H100" s="10"/>
      <c r="I100" s="10"/>
      <c r="J100" s="10"/>
      <c r="K100" s="10" t="s">
        <v>356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4" thickBot="1" x14ac:dyDescent="0.35">
      <c r="A101" s="39"/>
      <c r="B101" s="10"/>
      <c r="C101" s="10" t="s">
        <v>306</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7.6" thickBot="1" x14ac:dyDescent="0.35">
      <c r="A102" s="39"/>
      <c r="B102" s="10"/>
      <c r="C102" s="10" t="s">
        <v>264</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7.6" thickBot="1" x14ac:dyDescent="0.35">
      <c r="A103" s="39"/>
      <c r="B103" s="10"/>
      <c r="C103" s="10" t="s">
        <v>268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thickBot="1" x14ac:dyDescent="0.35">
      <c r="A104" s="39"/>
      <c r="B104" s="10"/>
      <c r="C104" s="10" t="s">
        <v>357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thickBot="1" x14ac:dyDescent="0.35">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thickBot="1" x14ac:dyDescent="0.35">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thickBot="1" x14ac:dyDescent="0.35">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thickBot="1" x14ac:dyDescent="0.35">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thickBot="1" x14ac:dyDescent="0.35">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thickBot="1" x14ac:dyDescent="0.35">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thickBot="1" x14ac:dyDescent="0.35">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thickBot="1" x14ac:dyDescent="0.35">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thickBot="1" x14ac:dyDescent="0.35">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thickBot="1" x14ac:dyDescent="0.35">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thickBot="1" x14ac:dyDescent="0.35">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thickBot="1" x14ac:dyDescent="0.35">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thickBot="1" x14ac:dyDescent="0.35">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thickBot="1" x14ac:dyDescent="0.35">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thickBot="1" x14ac:dyDescent="0.35">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thickBot="1" x14ac:dyDescent="0.35">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thickBot="1" x14ac:dyDescent="0.35">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thickBot="1" x14ac:dyDescent="0.35">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thickBot="1" x14ac:dyDescent="0.35">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thickBot="1" x14ac:dyDescent="0.35">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thickBot="1" x14ac:dyDescent="0.35">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thickBot="1" x14ac:dyDescent="0.35">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thickBot="1" x14ac:dyDescent="0.35">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thickBot="1" x14ac:dyDescent="0.35">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thickBot="1" x14ac:dyDescent="0.35">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thickBot="1" x14ac:dyDescent="0.35">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thickBot="1" x14ac:dyDescent="0.35">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thickBot="1" x14ac:dyDescent="0.35">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thickBot="1" x14ac:dyDescent="0.35">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thickBot="1" x14ac:dyDescent="0.35">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thickBot="1" x14ac:dyDescent="0.35">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thickBot="1" x14ac:dyDescent="0.35">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thickBot="1" x14ac:dyDescent="0.35">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thickBot="1" x14ac:dyDescent="0.35">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thickBot="1" x14ac:dyDescent="0.35">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thickBot="1" x14ac:dyDescent="0.35">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thickBot="1" x14ac:dyDescent="0.35">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thickBot="1" x14ac:dyDescent="0.35">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thickBot="1" x14ac:dyDescent="0.35">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thickBot="1" x14ac:dyDescent="0.35">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thickBot="1" x14ac:dyDescent="0.35">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thickBot="1" x14ac:dyDescent="0.35">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thickBot="1" x14ac:dyDescent="0.35">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thickBot="1" x14ac:dyDescent="0.35">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thickBot="1" x14ac:dyDescent="0.35">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thickBot="1" x14ac:dyDescent="0.35">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thickBot="1" x14ac:dyDescent="0.35">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thickBot="1" x14ac:dyDescent="0.35">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thickBot="1" x14ac:dyDescent="0.35">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thickBot="1" x14ac:dyDescent="0.35">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thickBot="1" x14ac:dyDescent="0.35">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thickBot="1" x14ac:dyDescent="0.35">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thickBot="1" x14ac:dyDescent="0.35">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thickBot="1" x14ac:dyDescent="0.35">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thickBot="1" x14ac:dyDescent="0.35">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thickBot="1" x14ac:dyDescent="0.35">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thickBot="1" x14ac:dyDescent="0.35">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thickBot="1" x14ac:dyDescent="0.35">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thickBot="1" x14ac:dyDescent="0.35">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thickBot="1" x14ac:dyDescent="0.35">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thickBot="1" x14ac:dyDescent="0.35">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thickBot="1" x14ac:dyDescent="0.35">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thickBot="1" x14ac:dyDescent="0.35">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thickBot="1" x14ac:dyDescent="0.35">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thickBot="1" x14ac:dyDescent="0.35">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thickBot="1" x14ac:dyDescent="0.35">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thickBot="1" x14ac:dyDescent="0.35">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thickBot="1" x14ac:dyDescent="0.35">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thickBot="1" x14ac:dyDescent="0.35">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thickBot="1" x14ac:dyDescent="0.35">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thickBot="1" x14ac:dyDescent="0.35">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thickBot="1" x14ac:dyDescent="0.35">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thickBot="1" x14ac:dyDescent="0.35">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thickBot="1" x14ac:dyDescent="0.35">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thickBot="1" x14ac:dyDescent="0.35">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thickBot="1" x14ac:dyDescent="0.35">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thickBot="1" x14ac:dyDescent="0.35">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thickBot="1" x14ac:dyDescent="0.35">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thickBot="1" x14ac:dyDescent="0.35">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thickBot="1" x14ac:dyDescent="0.35">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thickBot="1" x14ac:dyDescent="0.35">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thickBot="1" x14ac:dyDescent="0.35">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thickBot="1" x14ac:dyDescent="0.35">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thickBot="1" x14ac:dyDescent="0.35">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thickBot="1" x14ac:dyDescent="0.35">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thickBot="1" x14ac:dyDescent="0.35">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thickBot="1" x14ac:dyDescent="0.35">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thickBot="1" x14ac:dyDescent="0.35">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thickBot="1" x14ac:dyDescent="0.35">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thickBot="1" x14ac:dyDescent="0.35">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thickBot="1" x14ac:dyDescent="0.35">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thickBot="1" x14ac:dyDescent="0.35">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thickBot="1" x14ac:dyDescent="0.35">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thickBot="1" x14ac:dyDescent="0.35">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thickBot="1" x14ac:dyDescent="0.35">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thickBot="1" x14ac:dyDescent="0.35">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thickBot="1" x14ac:dyDescent="0.35">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thickBot="1" x14ac:dyDescent="0.35">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thickBot="1" x14ac:dyDescent="0.35">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thickBot="1" x14ac:dyDescent="0.35">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thickBot="1" x14ac:dyDescent="0.35">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thickBot="1" x14ac:dyDescent="0.35">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thickBot="1" x14ac:dyDescent="0.35">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thickBot="1" x14ac:dyDescent="0.35">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thickBot="1" x14ac:dyDescent="0.35">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thickBot="1" x14ac:dyDescent="0.35">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thickBot="1" x14ac:dyDescent="0.35">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thickBot="1" x14ac:dyDescent="0.35">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thickBot="1" x14ac:dyDescent="0.35">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thickBot="1" x14ac:dyDescent="0.35">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thickBot="1" x14ac:dyDescent="0.35">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thickBot="1" x14ac:dyDescent="0.35">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thickBot="1" x14ac:dyDescent="0.35">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thickBot="1" x14ac:dyDescent="0.35">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thickBot="1" x14ac:dyDescent="0.35">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thickBot="1" x14ac:dyDescent="0.35">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thickBot="1" x14ac:dyDescent="0.35">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thickBot="1" x14ac:dyDescent="0.35">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thickBot="1" x14ac:dyDescent="0.35">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thickBot="1" x14ac:dyDescent="0.35">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thickBot="1" x14ac:dyDescent="0.35">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thickBot="1" x14ac:dyDescent="0.35">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thickBot="1" x14ac:dyDescent="0.35">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thickBot="1" x14ac:dyDescent="0.35">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thickBot="1" x14ac:dyDescent="0.35">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thickBot="1" x14ac:dyDescent="0.35">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thickBot="1" x14ac:dyDescent="0.35">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thickBot="1" x14ac:dyDescent="0.35">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thickBot="1" x14ac:dyDescent="0.35">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thickBot="1" x14ac:dyDescent="0.35">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thickBot="1" x14ac:dyDescent="0.35">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thickBot="1" x14ac:dyDescent="0.35">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thickBot="1" x14ac:dyDescent="0.35">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thickBot="1" x14ac:dyDescent="0.35">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thickBot="1" x14ac:dyDescent="0.35">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thickBot="1" x14ac:dyDescent="0.35">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thickBot="1" x14ac:dyDescent="0.35">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thickBot="1" x14ac:dyDescent="0.35">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thickBot="1" x14ac:dyDescent="0.35">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thickBot="1" x14ac:dyDescent="0.35">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thickBot="1" x14ac:dyDescent="0.35">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thickBot="1" x14ac:dyDescent="0.35">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thickBot="1" x14ac:dyDescent="0.35">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thickBot="1" x14ac:dyDescent="0.35">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thickBot="1" x14ac:dyDescent="0.35">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thickBot="1" x14ac:dyDescent="0.35">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thickBot="1" x14ac:dyDescent="0.35">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thickBot="1" x14ac:dyDescent="0.35">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thickBot="1" x14ac:dyDescent="0.35">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thickBot="1" x14ac:dyDescent="0.35">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thickBot="1" x14ac:dyDescent="0.35">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thickBot="1" x14ac:dyDescent="0.35">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thickBot="1" x14ac:dyDescent="0.35">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thickBot="1" x14ac:dyDescent="0.35">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thickBot="1" x14ac:dyDescent="0.35">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thickBot="1" x14ac:dyDescent="0.35">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thickBot="1" x14ac:dyDescent="0.35">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thickBot="1" x14ac:dyDescent="0.35">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thickBot="1" x14ac:dyDescent="0.35">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thickBot="1" x14ac:dyDescent="0.35">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thickBot="1" x14ac:dyDescent="0.35">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thickBot="1" x14ac:dyDescent="0.35">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thickBot="1" x14ac:dyDescent="0.35">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thickBot="1" x14ac:dyDescent="0.35">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thickBot="1" x14ac:dyDescent="0.35">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thickBot="1" x14ac:dyDescent="0.35">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thickBot="1" x14ac:dyDescent="0.35">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thickBot="1" x14ac:dyDescent="0.35">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thickBot="1" x14ac:dyDescent="0.35">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thickBot="1" x14ac:dyDescent="0.35">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thickBot="1" x14ac:dyDescent="0.35">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thickBot="1" x14ac:dyDescent="0.35">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thickBot="1" x14ac:dyDescent="0.35">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thickBot="1" x14ac:dyDescent="0.35">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thickBot="1" x14ac:dyDescent="0.35">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thickBot="1" x14ac:dyDescent="0.35">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thickBot="1" x14ac:dyDescent="0.35">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thickBot="1" x14ac:dyDescent="0.35">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thickBot="1" x14ac:dyDescent="0.35">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thickBot="1" x14ac:dyDescent="0.35">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thickBot="1" x14ac:dyDescent="0.35">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thickBot="1" x14ac:dyDescent="0.35">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thickBot="1" x14ac:dyDescent="0.35">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thickBot="1" x14ac:dyDescent="0.35">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thickBot="1" x14ac:dyDescent="0.35">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thickBot="1" x14ac:dyDescent="0.35">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thickBot="1" x14ac:dyDescent="0.35">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thickBot="1" x14ac:dyDescent="0.35">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thickBot="1" x14ac:dyDescent="0.35">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thickBot="1" x14ac:dyDescent="0.35">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thickBot="1" x14ac:dyDescent="0.35">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thickBot="1" x14ac:dyDescent="0.35">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thickBot="1" x14ac:dyDescent="0.35">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thickBot="1" x14ac:dyDescent="0.35">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thickBot="1" x14ac:dyDescent="0.35">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thickBot="1" x14ac:dyDescent="0.35">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thickBot="1" x14ac:dyDescent="0.35">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thickBot="1" x14ac:dyDescent="0.35">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thickBot="1" x14ac:dyDescent="0.35">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thickBot="1" x14ac:dyDescent="0.35">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thickBot="1" x14ac:dyDescent="0.35">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thickBot="1" x14ac:dyDescent="0.35">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thickBot="1" x14ac:dyDescent="0.35">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thickBot="1" x14ac:dyDescent="0.35">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thickBot="1" x14ac:dyDescent="0.35">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thickBot="1" x14ac:dyDescent="0.35">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thickBot="1" x14ac:dyDescent="0.35">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thickBot="1" x14ac:dyDescent="0.35">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thickBot="1" x14ac:dyDescent="0.35">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thickBot="1" x14ac:dyDescent="0.35">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thickBot="1" x14ac:dyDescent="0.35">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thickBot="1" x14ac:dyDescent="0.35">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thickBot="1" x14ac:dyDescent="0.35">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thickBot="1" x14ac:dyDescent="0.35">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thickBot="1" x14ac:dyDescent="0.35">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thickBot="1" x14ac:dyDescent="0.35">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thickBot="1" x14ac:dyDescent="0.35">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thickBot="1" x14ac:dyDescent="0.35">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thickBot="1" x14ac:dyDescent="0.35">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thickBot="1" x14ac:dyDescent="0.35">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thickBot="1" x14ac:dyDescent="0.35">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thickBot="1" x14ac:dyDescent="0.35">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thickBot="1" x14ac:dyDescent="0.35">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thickBot="1" x14ac:dyDescent="0.35">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thickBot="1" x14ac:dyDescent="0.35">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thickBot="1" x14ac:dyDescent="0.35">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thickBot="1" x14ac:dyDescent="0.35">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thickBot="1" x14ac:dyDescent="0.35">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thickBot="1" x14ac:dyDescent="0.35">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thickBot="1" x14ac:dyDescent="0.35">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thickBot="1" x14ac:dyDescent="0.35">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thickBot="1" x14ac:dyDescent="0.35">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thickBot="1" x14ac:dyDescent="0.35">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thickBot="1" x14ac:dyDescent="0.35">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thickBot="1" x14ac:dyDescent="0.35">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thickBot="1" x14ac:dyDescent="0.35">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thickBot="1" x14ac:dyDescent="0.35">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thickBot="1" x14ac:dyDescent="0.35">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thickBot="1" x14ac:dyDescent="0.35">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thickBot="1" x14ac:dyDescent="0.35">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thickBot="1" x14ac:dyDescent="0.35">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thickBot="1" x14ac:dyDescent="0.35">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thickBot="1" x14ac:dyDescent="0.35">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thickBot="1" x14ac:dyDescent="0.35">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thickBot="1" x14ac:dyDescent="0.35">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thickBot="1" x14ac:dyDescent="0.35">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thickBot="1" x14ac:dyDescent="0.35">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thickBot="1" x14ac:dyDescent="0.35">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thickBot="1" x14ac:dyDescent="0.35">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thickBot="1" x14ac:dyDescent="0.35">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thickBot="1" x14ac:dyDescent="0.35">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thickBot="1" x14ac:dyDescent="0.35">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thickBot="1" x14ac:dyDescent="0.35">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thickBot="1" x14ac:dyDescent="0.35">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thickBot="1" x14ac:dyDescent="0.35">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thickBot="1" x14ac:dyDescent="0.35">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thickBot="1" x14ac:dyDescent="0.35">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thickBot="1" x14ac:dyDescent="0.35">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thickBot="1" x14ac:dyDescent="0.35">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thickBot="1" x14ac:dyDescent="0.35">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thickBot="1" x14ac:dyDescent="0.35">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thickBot="1" x14ac:dyDescent="0.35">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thickBot="1" x14ac:dyDescent="0.35">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thickBot="1" x14ac:dyDescent="0.35">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thickBot="1" x14ac:dyDescent="0.35">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thickBot="1" x14ac:dyDescent="0.35">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thickBot="1" x14ac:dyDescent="0.35">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thickBot="1" x14ac:dyDescent="0.35">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thickBot="1" x14ac:dyDescent="0.35">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thickBot="1" x14ac:dyDescent="0.35">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thickBot="1" x14ac:dyDescent="0.35">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thickBot="1" x14ac:dyDescent="0.35">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thickBot="1" x14ac:dyDescent="0.35">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thickBot="1" x14ac:dyDescent="0.35">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thickBot="1" x14ac:dyDescent="0.35">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thickBot="1" x14ac:dyDescent="0.35">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thickBot="1" x14ac:dyDescent="0.35">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thickBot="1" x14ac:dyDescent="0.35">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thickBot="1" x14ac:dyDescent="0.35">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thickBot="1" x14ac:dyDescent="0.35">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thickBot="1" x14ac:dyDescent="0.35">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thickBot="1" x14ac:dyDescent="0.35">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thickBot="1" x14ac:dyDescent="0.35">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thickBot="1" x14ac:dyDescent="0.35">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thickBot="1" x14ac:dyDescent="0.35">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thickBot="1" x14ac:dyDescent="0.35">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thickBot="1" x14ac:dyDescent="0.35">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thickBot="1" x14ac:dyDescent="0.35">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thickBot="1" x14ac:dyDescent="0.35">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thickBot="1" x14ac:dyDescent="0.35">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thickBot="1" x14ac:dyDescent="0.35">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thickBot="1" x14ac:dyDescent="0.35">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thickBot="1" x14ac:dyDescent="0.35">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thickBot="1" x14ac:dyDescent="0.35">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thickBot="1" x14ac:dyDescent="0.35">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thickBot="1" x14ac:dyDescent="0.35">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thickBot="1" x14ac:dyDescent="0.35">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thickBot="1" x14ac:dyDescent="0.35">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thickBot="1" x14ac:dyDescent="0.35">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thickBot="1" x14ac:dyDescent="0.35">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thickBot="1" x14ac:dyDescent="0.35">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thickBot="1" x14ac:dyDescent="0.35">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thickBot="1" x14ac:dyDescent="0.35">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thickBot="1" x14ac:dyDescent="0.35">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thickBot="1" x14ac:dyDescent="0.35">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thickBot="1" x14ac:dyDescent="0.35">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thickBot="1" x14ac:dyDescent="0.35">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thickBot="1" x14ac:dyDescent="0.35">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thickBot="1" x14ac:dyDescent="0.35">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thickBot="1" x14ac:dyDescent="0.35">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thickBot="1" x14ac:dyDescent="0.35">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thickBot="1" x14ac:dyDescent="0.35">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thickBot="1" x14ac:dyDescent="0.35">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thickBot="1" x14ac:dyDescent="0.35">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thickBot="1" x14ac:dyDescent="0.35">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thickBot="1" x14ac:dyDescent="0.35">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thickBot="1" x14ac:dyDescent="0.35">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thickBot="1" x14ac:dyDescent="0.35">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thickBot="1" x14ac:dyDescent="0.35">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thickBot="1" x14ac:dyDescent="0.35">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thickBot="1" x14ac:dyDescent="0.35">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thickBot="1" x14ac:dyDescent="0.35">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thickBot="1" x14ac:dyDescent="0.35">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thickBot="1" x14ac:dyDescent="0.35">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thickBot="1" x14ac:dyDescent="0.35">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thickBot="1" x14ac:dyDescent="0.35">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thickBot="1" x14ac:dyDescent="0.35">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thickBot="1" x14ac:dyDescent="0.35">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thickBot="1" x14ac:dyDescent="0.35">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thickBot="1" x14ac:dyDescent="0.35">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thickBot="1" x14ac:dyDescent="0.35">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thickBot="1" x14ac:dyDescent="0.35">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thickBot="1" x14ac:dyDescent="0.35">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thickBot="1" x14ac:dyDescent="0.35">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thickBot="1" x14ac:dyDescent="0.35">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thickBot="1" x14ac:dyDescent="0.35">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thickBot="1" x14ac:dyDescent="0.35">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thickBot="1" x14ac:dyDescent="0.35">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thickBot="1" x14ac:dyDescent="0.35">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thickBot="1" x14ac:dyDescent="0.35">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thickBot="1" x14ac:dyDescent="0.35">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thickBot="1" x14ac:dyDescent="0.35">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thickBot="1" x14ac:dyDescent="0.35">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thickBot="1" x14ac:dyDescent="0.35">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thickBot="1" x14ac:dyDescent="0.35">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thickBot="1" x14ac:dyDescent="0.35">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thickBot="1" x14ac:dyDescent="0.35">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thickBot="1" x14ac:dyDescent="0.35">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thickBot="1" x14ac:dyDescent="0.35">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thickBot="1" x14ac:dyDescent="0.35">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thickBot="1" x14ac:dyDescent="0.35">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thickBot="1" x14ac:dyDescent="0.35">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thickBot="1" x14ac:dyDescent="0.35">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thickBot="1" x14ac:dyDescent="0.35">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thickBot="1" x14ac:dyDescent="0.35">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thickBot="1" x14ac:dyDescent="0.35">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thickBot="1" x14ac:dyDescent="0.35">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thickBot="1" x14ac:dyDescent="0.35">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thickBot="1" x14ac:dyDescent="0.35">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thickBot="1" x14ac:dyDescent="0.35">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thickBot="1" x14ac:dyDescent="0.35">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thickBot="1" x14ac:dyDescent="0.35">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thickBot="1" x14ac:dyDescent="0.35">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thickBot="1" x14ac:dyDescent="0.35">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thickBot="1" x14ac:dyDescent="0.35">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thickBot="1" x14ac:dyDescent="0.35">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thickBot="1" x14ac:dyDescent="0.35">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thickBot="1" x14ac:dyDescent="0.35">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thickBot="1" x14ac:dyDescent="0.35">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thickBot="1" x14ac:dyDescent="0.35">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thickBot="1" x14ac:dyDescent="0.35">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thickBot="1" x14ac:dyDescent="0.35">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thickBot="1" x14ac:dyDescent="0.35">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thickBot="1" x14ac:dyDescent="0.35">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thickBot="1" x14ac:dyDescent="0.35">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thickBot="1" x14ac:dyDescent="0.35">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thickBot="1" x14ac:dyDescent="0.35">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thickBot="1" x14ac:dyDescent="0.35">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thickBot="1" x14ac:dyDescent="0.35">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thickBot="1" x14ac:dyDescent="0.35">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thickBot="1" x14ac:dyDescent="0.35">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thickBot="1" x14ac:dyDescent="0.35">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thickBot="1" x14ac:dyDescent="0.35">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thickBot="1" x14ac:dyDescent="0.35">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thickBot="1" x14ac:dyDescent="0.35">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thickBot="1" x14ac:dyDescent="0.35">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thickBot="1" x14ac:dyDescent="0.35">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thickBot="1" x14ac:dyDescent="0.35">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thickBot="1" x14ac:dyDescent="0.35">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thickBot="1" x14ac:dyDescent="0.35">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thickBot="1" x14ac:dyDescent="0.35">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thickBot="1" x14ac:dyDescent="0.35">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thickBot="1" x14ac:dyDescent="0.35">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thickBot="1" x14ac:dyDescent="0.35">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thickBot="1" x14ac:dyDescent="0.35">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thickBot="1" x14ac:dyDescent="0.35">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thickBot="1" x14ac:dyDescent="0.35">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thickBot="1" x14ac:dyDescent="0.35">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thickBot="1" x14ac:dyDescent="0.35">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thickBot="1" x14ac:dyDescent="0.35">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thickBot="1" x14ac:dyDescent="0.35">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thickBot="1" x14ac:dyDescent="0.35">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thickBot="1" x14ac:dyDescent="0.35">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thickBot="1" x14ac:dyDescent="0.35">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thickBot="1" x14ac:dyDescent="0.35">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thickBot="1" x14ac:dyDescent="0.35">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thickBot="1" x14ac:dyDescent="0.35">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thickBot="1" x14ac:dyDescent="0.35">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thickBot="1" x14ac:dyDescent="0.35">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thickBot="1" x14ac:dyDescent="0.35">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thickBot="1" x14ac:dyDescent="0.35">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thickBot="1" x14ac:dyDescent="0.35">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thickBot="1" x14ac:dyDescent="0.35">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thickBot="1" x14ac:dyDescent="0.35">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thickBot="1" x14ac:dyDescent="0.35">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thickBot="1" x14ac:dyDescent="0.35">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thickBot="1" x14ac:dyDescent="0.35">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thickBot="1" x14ac:dyDescent="0.35">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thickBot="1" x14ac:dyDescent="0.35">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thickBot="1" x14ac:dyDescent="0.35">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thickBot="1" x14ac:dyDescent="0.35">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thickBot="1" x14ac:dyDescent="0.35">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thickBot="1" x14ac:dyDescent="0.35">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thickBot="1" x14ac:dyDescent="0.35">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thickBot="1" x14ac:dyDescent="0.35">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thickBot="1" x14ac:dyDescent="0.35">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thickBot="1" x14ac:dyDescent="0.35">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thickBot="1" x14ac:dyDescent="0.35">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thickBot="1" x14ac:dyDescent="0.35">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thickBot="1" x14ac:dyDescent="0.35">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thickBot="1" x14ac:dyDescent="0.35">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thickBot="1" x14ac:dyDescent="0.35">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thickBot="1" x14ac:dyDescent="0.35">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thickBot="1" x14ac:dyDescent="0.35">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thickBot="1" x14ac:dyDescent="0.35">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thickBot="1" x14ac:dyDescent="0.35">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thickBot="1" x14ac:dyDescent="0.35">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thickBot="1" x14ac:dyDescent="0.35">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thickBot="1" x14ac:dyDescent="0.35">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thickBot="1" x14ac:dyDescent="0.35">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thickBot="1" x14ac:dyDescent="0.35">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thickBot="1" x14ac:dyDescent="0.35">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thickBot="1" x14ac:dyDescent="0.35">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thickBot="1" x14ac:dyDescent="0.35">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thickBot="1" x14ac:dyDescent="0.35">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thickBot="1" x14ac:dyDescent="0.35">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thickBot="1" x14ac:dyDescent="0.35">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thickBot="1" x14ac:dyDescent="0.35">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thickBot="1" x14ac:dyDescent="0.35">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thickBot="1" x14ac:dyDescent="0.35">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thickBot="1" x14ac:dyDescent="0.35">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thickBot="1" x14ac:dyDescent="0.35">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thickBot="1" x14ac:dyDescent="0.35">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thickBot="1" x14ac:dyDescent="0.35">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thickBot="1" x14ac:dyDescent="0.35">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thickBot="1" x14ac:dyDescent="0.35">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thickBot="1" x14ac:dyDescent="0.35">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thickBot="1" x14ac:dyDescent="0.35">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thickBot="1" x14ac:dyDescent="0.35">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thickBot="1" x14ac:dyDescent="0.35">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thickBot="1" x14ac:dyDescent="0.35">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thickBot="1" x14ac:dyDescent="0.35">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thickBot="1" x14ac:dyDescent="0.35">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thickBot="1" x14ac:dyDescent="0.35">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thickBot="1" x14ac:dyDescent="0.35">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thickBot="1" x14ac:dyDescent="0.35">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thickBot="1" x14ac:dyDescent="0.35">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thickBot="1" x14ac:dyDescent="0.35">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thickBot="1" x14ac:dyDescent="0.35">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thickBot="1" x14ac:dyDescent="0.35">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thickBot="1" x14ac:dyDescent="0.35">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thickBot="1" x14ac:dyDescent="0.35">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thickBot="1" x14ac:dyDescent="0.35">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thickBot="1" x14ac:dyDescent="0.35">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thickBot="1" x14ac:dyDescent="0.35">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thickBot="1" x14ac:dyDescent="0.35">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thickBot="1" x14ac:dyDescent="0.35">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thickBot="1" x14ac:dyDescent="0.35">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thickBot="1" x14ac:dyDescent="0.35">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thickBot="1" x14ac:dyDescent="0.35">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thickBot="1" x14ac:dyDescent="0.35">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thickBot="1" x14ac:dyDescent="0.35">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thickBot="1" x14ac:dyDescent="0.35">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thickBot="1" x14ac:dyDescent="0.35">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thickBot="1" x14ac:dyDescent="0.35">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thickBot="1" x14ac:dyDescent="0.35">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thickBot="1" x14ac:dyDescent="0.35">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thickBot="1" x14ac:dyDescent="0.35">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thickBot="1" x14ac:dyDescent="0.35">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thickBot="1" x14ac:dyDescent="0.35">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thickBot="1" x14ac:dyDescent="0.35">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thickBot="1" x14ac:dyDescent="0.35">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thickBot="1" x14ac:dyDescent="0.35">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thickBot="1" x14ac:dyDescent="0.35">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thickBot="1" x14ac:dyDescent="0.35">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thickBot="1" x14ac:dyDescent="0.35">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thickBot="1" x14ac:dyDescent="0.35">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thickBot="1" x14ac:dyDescent="0.35">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thickBot="1" x14ac:dyDescent="0.35">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thickBot="1" x14ac:dyDescent="0.35">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thickBot="1" x14ac:dyDescent="0.35">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thickBot="1" x14ac:dyDescent="0.35">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thickBot="1" x14ac:dyDescent="0.35">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thickBot="1" x14ac:dyDescent="0.35">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thickBot="1" x14ac:dyDescent="0.35">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thickBot="1" x14ac:dyDescent="0.35">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thickBot="1" x14ac:dyDescent="0.35">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thickBot="1" x14ac:dyDescent="0.35">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thickBot="1" x14ac:dyDescent="0.35">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thickBot="1" x14ac:dyDescent="0.35">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thickBot="1" x14ac:dyDescent="0.35">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thickBot="1" x14ac:dyDescent="0.35">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thickBot="1" x14ac:dyDescent="0.35">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thickBot="1" x14ac:dyDescent="0.35">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thickBot="1" x14ac:dyDescent="0.35">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thickBot="1" x14ac:dyDescent="0.35">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thickBot="1" x14ac:dyDescent="0.35">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thickBot="1" x14ac:dyDescent="0.35">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thickBot="1" x14ac:dyDescent="0.35">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thickBot="1" x14ac:dyDescent="0.35">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thickBot="1" x14ac:dyDescent="0.35">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thickBot="1" x14ac:dyDescent="0.35">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thickBot="1" x14ac:dyDescent="0.35">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thickBot="1" x14ac:dyDescent="0.35">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thickBot="1" x14ac:dyDescent="0.35">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thickBot="1" x14ac:dyDescent="0.35">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thickBot="1" x14ac:dyDescent="0.35">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thickBot="1" x14ac:dyDescent="0.35">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thickBot="1" x14ac:dyDescent="0.35">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thickBot="1" x14ac:dyDescent="0.35">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thickBot="1" x14ac:dyDescent="0.35">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thickBot="1" x14ac:dyDescent="0.35">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thickBot="1" x14ac:dyDescent="0.35">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thickBot="1" x14ac:dyDescent="0.35">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thickBot="1" x14ac:dyDescent="0.35">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thickBot="1" x14ac:dyDescent="0.35">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thickBot="1" x14ac:dyDescent="0.35">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thickBot="1" x14ac:dyDescent="0.35">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thickBot="1" x14ac:dyDescent="0.35">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thickBot="1" x14ac:dyDescent="0.35">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thickBot="1" x14ac:dyDescent="0.35">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thickBot="1" x14ac:dyDescent="0.35">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thickBot="1" x14ac:dyDescent="0.35">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thickBot="1" x14ac:dyDescent="0.35">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thickBot="1" x14ac:dyDescent="0.35">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thickBot="1" x14ac:dyDescent="0.35">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thickBot="1" x14ac:dyDescent="0.35">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thickBot="1" x14ac:dyDescent="0.35">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thickBot="1" x14ac:dyDescent="0.35">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thickBot="1" x14ac:dyDescent="0.35">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thickBot="1" x14ac:dyDescent="0.35">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thickBot="1" x14ac:dyDescent="0.35">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thickBot="1" x14ac:dyDescent="0.35">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thickBot="1" x14ac:dyDescent="0.35">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thickBot="1" x14ac:dyDescent="0.35">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thickBot="1" x14ac:dyDescent="0.35">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thickBot="1" x14ac:dyDescent="0.35">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thickBot="1" x14ac:dyDescent="0.35">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thickBot="1" x14ac:dyDescent="0.35">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thickBot="1" x14ac:dyDescent="0.35">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thickBot="1" x14ac:dyDescent="0.35">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thickBot="1" x14ac:dyDescent="0.35">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thickBot="1" x14ac:dyDescent="0.35">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thickBot="1" x14ac:dyDescent="0.35">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thickBot="1" x14ac:dyDescent="0.35">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thickBot="1" x14ac:dyDescent="0.35">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thickBot="1" x14ac:dyDescent="0.35">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thickBot="1" x14ac:dyDescent="0.35">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thickBot="1" x14ac:dyDescent="0.35">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thickBot="1" x14ac:dyDescent="0.35">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thickBot="1" x14ac:dyDescent="0.35">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thickBot="1" x14ac:dyDescent="0.35">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thickBot="1" x14ac:dyDescent="0.35">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thickBot="1" x14ac:dyDescent="0.35">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thickBot="1" x14ac:dyDescent="0.35">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thickBot="1" x14ac:dyDescent="0.35">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thickBot="1" x14ac:dyDescent="0.35">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thickBot="1" x14ac:dyDescent="0.35">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thickBot="1" x14ac:dyDescent="0.35">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thickBot="1" x14ac:dyDescent="0.35">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thickBot="1" x14ac:dyDescent="0.35">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thickBot="1" x14ac:dyDescent="0.35">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thickBot="1" x14ac:dyDescent="0.35">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thickBot="1" x14ac:dyDescent="0.35">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thickBot="1" x14ac:dyDescent="0.35">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thickBot="1" x14ac:dyDescent="0.35">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thickBot="1" x14ac:dyDescent="0.35">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thickBot="1" x14ac:dyDescent="0.35">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thickBot="1" x14ac:dyDescent="0.35">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thickBot="1" x14ac:dyDescent="0.35">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thickBot="1" x14ac:dyDescent="0.35">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thickBot="1" x14ac:dyDescent="0.35">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thickBot="1" x14ac:dyDescent="0.35">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thickBot="1" x14ac:dyDescent="0.35">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thickBot="1" x14ac:dyDescent="0.35">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thickBot="1" x14ac:dyDescent="0.35">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thickBot="1" x14ac:dyDescent="0.35">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thickBot="1" x14ac:dyDescent="0.35">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thickBot="1" x14ac:dyDescent="0.35">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thickBot="1" x14ac:dyDescent="0.35">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thickBot="1" x14ac:dyDescent="0.35">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thickBot="1" x14ac:dyDescent="0.35">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thickBot="1" x14ac:dyDescent="0.35">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thickBot="1" x14ac:dyDescent="0.35">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thickBot="1" x14ac:dyDescent="0.35">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thickBot="1" x14ac:dyDescent="0.35">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thickBot="1" x14ac:dyDescent="0.35">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thickBot="1" x14ac:dyDescent="0.35">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thickBot="1" x14ac:dyDescent="0.35">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thickBot="1" x14ac:dyDescent="0.35">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thickBot="1" x14ac:dyDescent="0.35">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thickBot="1" x14ac:dyDescent="0.35">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thickBot="1" x14ac:dyDescent="0.35">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thickBot="1" x14ac:dyDescent="0.35">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thickBot="1" x14ac:dyDescent="0.35">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thickBot="1" x14ac:dyDescent="0.35">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thickBot="1" x14ac:dyDescent="0.35">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thickBot="1" x14ac:dyDescent="0.35">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thickBot="1" x14ac:dyDescent="0.35">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thickBot="1" x14ac:dyDescent="0.35">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thickBot="1" x14ac:dyDescent="0.35">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thickBot="1" x14ac:dyDescent="0.35">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thickBot="1" x14ac:dyDescent="0.35">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thickBot="1" x14ac:dyDescent="0.35">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thickBot="1" x14ac:dyDescent="0.35">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thickBot="1" x14ac:dyDescent="0.35">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thickBot="1" x14ac:dyDescent="0.35">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thickBot="1" x14ac:dyDescent="0.35">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thickBot="1" x14ac:dyDescent="0.35">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thickBot="1" x14ac:dyDescent="0.35">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thickBot="1" x14ac:dyDescent="0.35">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thickBot="1" x14ac:dyDescent="0.35">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thickBot="1" x14ac:dyDescent="0.35">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thickBot="1" x14ac:dyDescent="0.35">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thickBot="1" x14ac:dyDescent="0.35">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thickBot="1" x14ac:dyDescent="0.35">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thickBot="1" x14ac:dyDescent="0.35">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thickBot="1" x14ac:dyDescent="0.35">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thickBot="1" x14ac:dyDescent="0.35">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thickBot="1" x14ac:dyDescent="0.35">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thickBot="1" x14ac:dyDescent="0.35">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thickBot="1" x14ac:dyDescent="0.35">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thickBot="1" x14ac:dyDescent="0.35">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thickBot="1" x14ac:dyDescent="0.35">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thickBot="1" x14ac:dyDescent="0.35">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thickBot="1" x14ac:dyDescent="0.35">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thickBot="1" x14ac:dyDescent="0.35">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thickBot="1" x14ac:dyDescent="0.35">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thickBot="1" x14ac:dyDescent="0.35">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thickBot="1" x14ac:dyDescent="0.35">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thickBot="1" x14ac:dyDescent="0.35">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thickBot="1" x14ac:dyDescent="0.35">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thickBot="1" x14ac:dyDescent="0.35">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thickBot="1" x14ac:dyDescent="0.35">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thickBot="1" x14ac:dyDescent="0.35">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thickBot="1" x14ac:dyDescent="0.35">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thickBot="1" x14ac:dyDescent="0.35">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thickBot="1" x14ac:dyDescent="0.35">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thickBot="1" x14ac:dyDescent="0.35">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thickBot="1" x14ac:dyDescent="0.35">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thickBot="1" x14ac:dyDescent="0.35">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thickBot="1" x14ac:dyDescent="0.35">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thickBot="1" x14ac:dyDescent="0.35">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thickBot="1" x14ac:dyDescent="0.35">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thickBot="1" x14ac:dyDescent="0.35">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thickBot="1" x14ac:dyDescent="0.35">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thickBot="1" x14ac:dyDescent="0.35">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thickBot="1" x14ac:dyDescent="0.35">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thickBot="1" x14ac:dyDescent="0.35">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thickBot="1" x14ac:dyDescent="0.35">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thickBot="1" x14ac:dyDescent="0.35">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thickBot="1" x14ac:dyDescent="0.35">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thickBot="1" x14ac:dyDescent="0.35">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thickBot="1" x14ac:dyDescent="0.35">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thickBot="1" x14ac:dyDescent="0.35">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thickBot="1" x14ac:dyDescent="0.35">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thickBot="1" x14ac:dyDescent="0.35">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thickBot="1" x14ac:dyDescent="0.35">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thickBot="1" x14ac:dyDescent="0.35">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thickBot="1" x14ac:dyDescent="0.35">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thickBot="1" x14ac:dyDescent="0.35">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thickBot="1" x14ac:dyDescent="0.35">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thickBot="1" x14ac:dyDescent="0.35">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thickBot="1" x14ac:dyDescent="0.35">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thickBot="1" x14ac:dyDescent="0.35">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thickBot="1" x14ac:dyDescent="0.35">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thickBot="1" x14ac:dyDescent="0.35">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thickBot="1" x14ac:dyDescent="0.35">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thickBot="1" x14ac:dyDescent="0.35">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thickBot="1" x14ac:dyDescent="0.35">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thickBot="1" x14ac:dyDescent="0.35">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thickBot="1" x14ac:dyDescent="0.35">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thickBot="1" x14ac:dyDescent="0.35">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thickBot="1" x14ac:dyDescent="0.35">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thickBot="1" x14ac:dyDescent="0.35">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thickBot="1" x14ac:dyDescent="0.35">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thickBot="1" x14ac:dyDescent="0.35">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thickBot="1" x14ac:dyDescent="0.35">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thickBot="1" x14ac:dyDescent="0.35">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thickBot="1" x14ac:dyDescent="0.35">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thickBot="1" x14ac:dyDescent="0.35">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thickBot="1" x14ac:dyDescent="0.35">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thickBot="1" x14ac:dyDescent="0.35">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thickBot="1" x14ac:dyDescent="0.35">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thickBot="1" x14ac:dyDescent="0.35">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thickBot="1" x14ac:dyDescent="0.35">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thickBot="1" x14ac:dyDescent="0.35">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thickBot="1" x14ac:dyDescent="0.35">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thickBot="1" x14ac:dyDescent="0.35">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thickBot="1" x14ac:dyDescent="0.35">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thickBot="1" x14ac:dyDescent="0.35">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thickBot="1" x14ac:dyDescent="0.35">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thickBot="1" x14ac:dyDescent="0.35">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thickBot="1" x14ac:dyDescent="0.35">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thickBot="1" x14ac:dyDescent="0.35">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thickBot="1" x14ac:dyDescent="0.35">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thickBot="1" x14ac:dyDescent="0.35">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thickBot="1" x14ac:dyDescent="0.35">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thickBot="1" x14ac:dyDescent="0.35">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thickBot="1" x14ac:dyDescent="0.35">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thickBot="1" x14ac:dyDescent="0.35">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thickBot="1" x14ac:dyDescent="0.35">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thickBot="1" x14ac:dyDescent="0.35">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thickBot="1" x14ac:dyDescent="0.35">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thickBot="1" x14ac:dyDescent="0.35">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thickBot="1" x14ac:dyDescent="0.35">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thickBot="1" x14ac:dyDescent="0.35">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thickBot="1" x14ac:dyDescent="0.35">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thickBot="1" x14ac:dyDescent="0.35">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thickBot="1" x14ac:dyDescent="0.35">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thickBot="1" x14ac:dyDescent="0.35">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thickBot="1" x14ac:dyDescent="0.35">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thickBot="1" x14ac:dyDescent="0.35">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thickBot="1" x14ac:dyDescent="0.35">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thickBot="1" x14ac:dyDescent="0.35">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thickBot="1" x14ac:dyDescent="0.35">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thickBot="1" x14ac:dyDescent="0.35">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thickBot="1" x14ac:dyDescent="0.35">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thickBot="1" x14ac:dyDescent="0.35">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thickBot="1" x14ac:dyDescent="0.35">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thickBot="1" x14ac:dyDescent="0.35">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thickBot="1" x14ac:dyDescent="0.35">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thickBot="1" x14ac:dyDescent="0.35">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thickBot="1" x14ac:dyDescent="0.35">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thickBot="1" x14ac:dyDescent="0.35">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thickBot="1" x14ac:dyDescent="0.35">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thickBot="1" x14ac:dyDescent="0.35">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thickBot="1" x14ac:dyDescent="0.35">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thickBot="1" x14ac:dyDescent="0.35">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thickBot="1" x14ac:dyDescent="0.35">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thickBot="1" x14ac:dyDescent="0.35">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thickBot="1" x14ac:dyDescent="0.35">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thickBot="1" x14ac:dyDescent="0.35">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thickBot="1" x14ac:dyDescent="0.35">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thickBot="1" x14ac:dyDescent="0.35">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thickBot="1" x14ac:dyDescent="0.35">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thickBot="1" x14ac:dyDescent="0.35">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thickBot="1" x14ac:dyDescent="0.35">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thickBot="1" x14ac:dyDescent="0.35">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thickBot="1" x14ac:dyDescent="0.35">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thickBot="1" x14ac:dyDescent="0.35">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thickBot="1" x14ac:dyDescent="0.35">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thickBot="1" x14ac:dyDescent="0.35">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thickBot="1" x14ac:dyDescent="0.35">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thickBot="1" x14ac:dyDescent="0.35">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thickBot="1" x14ac:dyDescent="0.35">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thickBot="1" x14ac:dyDescent="0.35">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thickBot="1" x14ac:dyDescent="0.35">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thickBot="1" x14ac:dyDescent="0.35">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thickBot="1" x14ac:dyDescent="0.35">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thickBot="1" x14ac:dyDescent="0.35">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thickBot="1" x14ac:dyDescent="0.35">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thickBot="1" x14ac:dyDescent="0.35">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thickBot="1" x14ac:dyDescent="0.35">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thickBot="1" x14ac:dyDescent="0.35">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thickBot="1" x14ac:dyDescent="0.35">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thickBot="1" x14ac:dyDescent="0.35">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thickBot="1" x14ac:dyDescent="0.35">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thickBot="1" x14ac:dyDescent="0.35">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thickBot="1" x14ac:dyDescent="0.35">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thickBot="1" x14ac:dyDescent="0.35">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thickBot="1" x14ac:dyDescent="0.35">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thickBot="1" x14ac:dyDescent="0.35">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thickBot="1" x14ac:dyDescent="0.35">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thickBot="1" x14ac:dyDescent="0.35">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thickBot="1" x14ac:dyDescent="0.35">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thickBot="1" x14ac:dyDescent="0.35">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thickBot="1" x14ac:dyDescent="0.35">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thickBot="1" x14ac:dyDescent="0.35">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thickBot="1" x14ac:dyDescent="0.35">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thickBot="1" x14ac:dyDescent="0.35">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thickBot="1" x14ac:dyDescent="0.35">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thickBot="1" x14ac:dyDescent="0.35">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thickBot="1" x14ac:dyDescent="0.35">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thickBot="1" x14ac:dyDescent="0.35">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thickBot="1" x14ac:dyDescent="0.35">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thickBot="1" x14ac:dyDescent="0.35">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thickBot="1" x14ac:dyDescent="0.35">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thickBot="1" x14ac:dyDescent="0.35">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thickBot="1" x14ac:dyDescent="0.35">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thickBot="1" x14ac:dyDescent="0.35">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thickBot="1" x14ac:dyDescent="0.35">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thickBot="1" x14ac:dyDescent="0.35">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thickBot="1" x14ac:dyDescent="0.35">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thickBot="1" x14ac:dyDescent="0.35">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thickBot="1" x14ac:dyDescent="0.35">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thickBot="1" x14ac:dyDescent="0.35">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thickBot="1" x14ac:dyDescent="0.35">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thickBot="1" x14ac:dyDescent="0.35">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thickBot="1" x14ac:dyDescent="0.35">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thickBot="1" x14ac:dyDescent="0.35">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thickBot="1" x14ac:dyDescent="0.35">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thickBot="1" x14ac:dyDescent="0.35">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thickBot="1" x14ac:dyDescent="0.35">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thickBot="1" x14ac:dyDescent="0.35">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thickBot="1" x14ac:dyDescent="0.35">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thickBot="1" x14ac:dyDescent="0.35">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thickBot="1" x14ac:dyDescent="0.35">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thickBot="1" x14ac:dyDescent="0.35">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thickBot="1" x14ac:dyDescent="0.35">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thickBot="1" x14ac:dyDescent="0.35">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thickBot="1" x14ac:dyDescent="0.35">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thickBot="1" x14ac:dyDescent="0.35">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thickBot="1" x14ac:dyDescent="0.35">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thickBot="1" x14ac:dyDescent="0.35">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thickBot="1" x14ac:dyDescent="0.35">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thickBot="1" x14ac:dyDescent="0.35">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thickBot="1" x14ac:dyDescent="0.35">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thickBot="1" x14ac:dyDescent="0.35">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thickBot="1" x14ac:dyDescent="0.35">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thickBot="1" x14ac:dyDescent="0.35">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thickBot="1" x14ac:dyDescent="0.35">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thickBot="1" x14ac:dyDescent="0.35">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thickBot="1" x14ac:dyDescent="0.35">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thickBot="1" x14ac:dyDescent="0.35">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thickBot="1" x14ac:dyDescent="0.35">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thickBot="1" x14ac:dyDescent="0.35">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thickBot="1" x14ac:dyDescent="0.35">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thickBot="1" x14ac:dyDescent="0.35">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thickBot="1" x14ac:dyDescent="0.35">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thickBot="1" x14ac:dyDescent="0.35">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thickBot="1" x14ac:dyDescent="0.35">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thickBot="1" x14ac:dyDescent="0.35">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thickBot="1" x14ac:dyDescent="0.35">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thickBot="1" x14ac:dyDescent="0.35">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thickBot="1" x14ac:dyDescent="0.35">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thickBot="1" x14ac:dyDescent="0.35">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thickBot="1" x14ac:dyDescent="0.35">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thickBot="1" x14ac:dyDescent="0.35">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thickBot="1" x14ac:dyDescent="0.35">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thickBot="1" x14ac:dyDescent="0.35">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thickBot="1" x14ac:dyDescent="0.35">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thickBot="1" x14ac:dyDescent="0.35">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thickBot="1" x14ac:dyDescent="0.35">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thickBot="1" x14ac:dyDescent="0.35">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thickBot="1" x14ac:dyDescent="0.35">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thickBot="1" x14ac:dyDescent="0.35">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thickBot="1" x14ac:dyDescent="0.35">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thickBot="1" x14ac:dyDescent="0.35">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thickBot="1" x14ac:dyDescent="0.35">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thickBot="1" x14ac:dyDescent="0.35">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thickBot="1" x14ac:dyDescent="0.35">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thickBot="1" x14ac:dyDescent="0.35">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thickBot="1" x14ac:dyDescent="0.35">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thickBot="1" x14ac:dyDescent="0.35">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thickBot="1" x14ac:dyDescent="0.35">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thickBot="1" x14ac:dyDescent="0.35">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thickBot="1" x14ac:dyDescent="0.35">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thickBot="1" x14ac:dyDescent="0.35">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thickBot="1" x14ac:dyDescent="0.35">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thickBot="1" x14ac:dyDescent="0.35">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thickBot="1" x14ac:dyDescent="0.35">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thickBot="1" x14ac:dyDescent="0.35">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thickBot="1" x14ac:dyDescent="0.35">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thickBot="1" x14ac:dyDescent="0.35">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thickBot="1" x14ac:dyDescent="0.35">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thickBot="1" x14ac:dyDescent="0.35">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thickBot="1" x14ac:dyDescent="0.35">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thickBot="1" x14ac:dyDescent="0.35">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thickBot="1" x14ac:dyDescent="0.35">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thickBot="1" x14ac:dyDescent="0.35">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thickBot="1" x14ac:dyDescent="0.35">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thickBot="1" x14ac:dyDescent="0.35">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thickBot="1" x14ac:dyDescent="0.35">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thickBot="1" x14ac:dyDescent="0.35">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thickBot="1" x14ac:dyDescent="0.35">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thickBot="1" x14ac:dyDescent="0.35">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thickBot="1" x14ac:dyDescent="0.35">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thickBot="1" x14ac:dyDescent="0.35">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thickBot="1" x14ac:dyDescent="0.35">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thickBot="1" x14ac:dyDescent="0.35">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thickBot="1" x14ac:dyDescent="0.35">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thickBot="1" x14ac:dyDescent="0.35">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thickBot="1" x14ac:dyDescent="0.35">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thickBot="1" x14ac:dyDescent="0.35">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thickBot="1" x14ac:dyDescent="0.35">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thickBot="1" x14ac:dyDescent="0.35">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thickBot="1" x14ac:dyDescent="0.35">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thickBot="1" x14ac:dyDescent="0.35">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thickBot="1" x14ac:dyDescent="0.35">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thickBot="1" x14ac:dyDescent="0.35">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thickBot="1" x14ac:dyDescent="0.35">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thickBot="1" x14ac:dyDescent="0.35">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thickBot="1" x14ac:dyDescent="0.35">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thickBot="1" x14ac:dyDescent="0.35">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thickBot="1" x14ac:dyDescent="0.35">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thickBot="1" x14ac:dyDescent="0.35">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thickBot="1" x14ac:dyDescent="0.35">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thickBot="1" x14ac:dyDescent="0.35">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thickBot="1" x14ac:dyDescent="0.35">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thickBot="1" x14ac:dyDescent="0.3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thickBot="1" x14ac:dyDescent="0.35">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thickBot="1" x14ac:dyDescent="0.35">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thickBot="1" x14ac:dyDescent="0.35">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thickBot="1" x14ac:dyDescent="0.35">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thickBot="1" x14ac:dyDescent="0.35">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thickBot="1" x14ac:dyDescent="0.35">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thickBot="1" x14ac:dyDescent="0.35">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thickBot="1" x14ac:dyDescent="0.35">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thickBot="1" x14ac:dyDescent="0.35">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thickBot="1" x14ac:dyDescent="0.3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thickBot="1" x14ac:dyDescent="0.35">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thickBot="1" x14ac:dyDescent="0.35">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thickBot="1" x14ac:dyDescent="0.35">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thickBot="1" x14ac:dyDescent="0.35">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thickBot="1" x14ac:dyDescent="0.35">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thickBot="1" x14ac:dyDescent="0.35">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thickBot="1" x14ac:dyDescent="0.35">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thickBot="1" x14ac:dyDescent="0.35">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thickBot="1" x14ac:dyDescent="0.35">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thickBot="1" x14ac:dyDescent="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thickBot="1" x14ac:dyDescent="0.35">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thickBot="1" x14ac:dyDescent="0.35">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thickBot="1" x14ac:dyDescent="0.35">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thickBot="1" x14ac:dyDescent="0.35">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thickBot="1" x14ac:dyDescent="0.35">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thickBot="1" x14ac:dyDescent="0.35">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thickBot="1" x14ac:dyDescent="0.35">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thickBot="1" x14ac:dyDescent="0.35">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thickBot="1" x14ac:dyDescent="0.35">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thickBot="1" x14ac:dyDescent="0.3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thickBot="1" x14ac:dyDescent="0.35">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thickBot="1" x14ac:dyDescent="0.35">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thickBot="1" x14ac:dyDescent="0.35">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thickBot="1" x14ac:dyDescent="0.35">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thickBot="1" x14ac:dyDescent="0.35">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thickBot="1" x14ac:dyDescent="0.35">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thickBot="1" x14ac:dyDescent="0.35">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thickBot="1" x14ac:dyDescent="0.35">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thickBot="1" x14ac:dyDescent="0.35">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thickBot="1" x14ac:dyDescent="0.35">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thickBot="1" x14ac:dyDescent="0.35">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thickBot="1" x14ac:dyDescent="0.35">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thickBot="1" x14ac:dyDescent="0.35">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thickBot="1" x14ac:dyDescent="0.35">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thickBot="1" x14ac:dyDescent="0.35">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thickBot="1" x14ac:dyDescent="0.35">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thickBot="1" x14ac:dyDescent="0.35">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thickBot="1" x14ac:dyDescent="0.35">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thickBot="1" x14ac:dyDescent="0.35">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thickBot="1" x14ac:dyDescent="0.35">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thickBot="1" x14ac:dyDescent="0.35">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thickBot="1" x14ac:dyDescent="0.35">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thickBot="1" x14ac:dyDescent="0.35">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thickBot="1" x14ac:dyDescent="0.35">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thickBot="1" x14ac:dyDescent="0.35">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thickBot="1" x14ac:dyDescent="0.35">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thickBot="1" x14ac:dyDescent="0.35">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thickBot="1" x14ac:dyDescent="0.35">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thickBot="1" x14ac:dyDescent="0.35">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thickBot="1" x14ac:dyDescent="0.35">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thickBot="1" x14ac:dyDescent="0.35">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thickBot="1" x14ac:dyDescent="0.35">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thickBot="1" x14ac:dyDescent="0.35">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thickBot="1" x14ac:dyDescent="0.35">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thickBot="1" x14ac:dyDescent="0.35">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thickBot="1" x14ac:dyDescent="0.35">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thickBot="1" x14ac:dyDescent="0.35">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thickBot="1" x14ac:dyDescent="0.35">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thickBot="1" x14ac:dyDescent="0.35">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thickBot="1" x14ac:dyDescent="0.35">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thickBot="1" x14ac:dyDescent="0.35">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thickBot="1" x14ac:dyDescent="0.35">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thickBot="1" x14ac:dyDescent="0.35">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thickBot="1" x14ac:dyDescent="0.35">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thickBot="1" x14ac:dyDescent="0.35">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thickBot="1" x14ac:dyDescent="0.35">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thickBot="1" x14ac:dyDescent="0.35">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thickBot="1" x14ac:dyDescent="0.35">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thickBot="1" x14ac:dyDescent="0.35">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thickBot="1" x14ac:dyDescent="0.35">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thickBot="1" x14ac:dyDescent="0.35">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thickBot="1" x14ac:dyDescent="0.35">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thickBot="1" x14ac:dyDescent="0.35">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thickBot="1" x14ac:dyDescent="0.35">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thickBot="1" x14ac:dyDescent="0.35">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thickBot="1" x14ac:dyDescent="0.35">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thickBot="1" x14ac:dyDescent="0.35">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thickBot="1" x14ac:dyDescent="0.35">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thickBot="1" x14ac:dyDescent="0.35">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thickBot="1" x14ac:dyDescent="0.35">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thickBot="1" x14ac:dyDescent="0.35">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thickBot="1" x14ac:dyDescent="0.35">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thickBot="1" x14ac:dyDescent="0.35">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thickBot="1" x14ac:dyDescent="0.35">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thickBot="1" x14ac:dyDescent="0.35">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thickBot="1" x14ac:dyDescent="0.35">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thickBot="1" x14ac:dyDescent="0.35">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thickBot="1" x14ac:dyDescent="0.35">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thickBot="1" x14ac:dyDescent="0.35">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thickBot="1" x14ac:dyDescent="0.35">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thickBot="1" x14ac:dyDescent="0.35">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thickBot="1" x14ac:dyDescent="0.35">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thickBot="1" x14ac:dyDescent="0.35">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thickBot="1" x14ac:dyDescent="0.35">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thickBot="1" x14ac:dyDescent="0.35">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thickBot="1" x14ac:dyDescent="0.35">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thickBot="1" x14ac:dyDescent="0.35">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thickBot="1" x14ac:dyDescent="0.35">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thickBot="1" x14ac:dyDescent="0.35">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thickBot="1" x14ac:dyDescent="0.35">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thickBot="1" x14ac:dyDescent="0.35">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thickBot="1" x14ac:dyDescent="0.35">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thickBot="1" x14ac:dyDescent="0.35">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thickBot="1" x14ac:dyDescent="0.35">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thickBot="1" x14ac:dyDescent="0.35">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thickBot="1" x14ac:dyDescent="0.35">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thickBot="1" x14ac:dyDescent="0.35">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thickBot="1" x14ac:dyDescent="0.35">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thickBot="1" x14ac:dyDescent="0.35">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thickBot="1" x14ac:dyDescent="0.35">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thickBot="1" x14ac:dyDescent="0.35">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thickBot="1" x14ac:dyDescent="0.35">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thickBot="1" x14ac:dyDescent="0.35">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thickBot="1" x14ac:dyDescent="0.35">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thickBot="1" x14ac:dyDescent="0.35">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thickBot="1" x14ac:dyDescent="0.35">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thickBot="1" x14ac:dyDescent="0.35">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thickBot="1" x14ac:dyDescent="0.35">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thickBot="1" x14ac:dyDescent="0.35">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thickBot="1" x14ac:dyDescent="0.35">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thickBot="1" x14ac:dyDescent="0.35">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thickBot="1" x14ac:dyDescent="0.35">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thickBot="1" x14ac:dyDescent="0.35">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thickBot="1" x14ac:dyDescent="0.35">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thickBot="1" x14ac:dyDescent="0.35">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thickBot="1" x14ac:dyDescent="0.35">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thickBot="1" x14ac:dyDescent="0.35">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thickBot="1" x14ac:dyDescent="0.35">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thickBot="1" x14ac:dyDescent="0.35">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thickBot="1" x14ac:dyDescent="0.35">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thickBot="1" x14ac:dyDescent="0.35">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thickBot="1" x14ac:dyDescent="0.35">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thickBot="1" x14ac:dyDescent="0.35">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thickBot="1" x14ac:dyDescent="0.35">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thickBot="1" x14ac:dyDescent="0.35">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thickBot="1" x14ac:dyDescent="0.35">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thickBot="1" x14ac:dyDescent="0.35">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thickBot="1" x14ac:dyDescent="0.35">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thickBot="1" x14ac:dyDescent="0.35">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thickBot="1" x14ac:dyDescent="0.35">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thickBot="1" x14ac:dyDescent="0.35">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thickBot="1" x14ac:dyDescent="0.35">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thickBot="1" x14ac:dyDescent="0.35">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thickBot="1" x14ac:dyDescent="0.35">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thickBot="1" x14ac:dyDescent="0.35">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thickBot="1" x14ac:dyDescent="0.35">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thickBot="1" x14ac:dyDescent="0.35">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thickBot="1" x14ac:dyDescent="0.35">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thickBot="1" x14ac:dyDescent="0.35">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thickBot="1" x14ac:dyDescent="0.35">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thickBot="1" x14ac:dyDescent="0.35">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thickBot="1" x14ac:dyDescent="0.35">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thickBot="1" x14ac:dyDescent="0.35">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thickBot="1" x14ac:dyDescent="0.35">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thickBot="1" x14ac:dyDescent="0.35">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thickBot="1" x14ac:dyDescent="0.35">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thickBot="1" x14ac:dyDescent="0.35">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thickBot="1" x14ac:dyDescent="0.35">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thickBot="1" x14ac:dyDescent="0.35">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thickBot="1" x14ac:dyDescent="0.35">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thickBot="1" x14ac:dyDescent="0.35">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thickBot="1" x14ac:dyDescent="0.35">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thickBot="1" x14ac:dyDescent="0.35">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thickBot="1" x14ac:dyDescent="0.35">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thickBot="1" x14ac:dyDescent="0.35">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thickBot="1" x14ac:dyDescent="0.35">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thickBot="1" x14ac:dyDescent="0.35">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thickBot="1" x14ac:dyDescent="0.35">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thickBot="1" x14ac:dyDescent="0.35">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thickBot="1" x14ac:dyDescent="0.35">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thickBot="1" x14ac:dyDescent="0.35">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thickBot="1" x14ac:dyDescent="0.35">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thickBot="1" x14ac:dyDescent="0.35">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thickBot="1" x14ac:dyDescent="0.35">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thickBot="1" x14ac:dyDescent="0.35">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thickBot="1" x14ac:dyDescent="0.35">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thickBot="1" x14ac:dyDescent="0.35">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thickBot="1" x14ac:dyDescent="0.35">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thickBot="1" x14ac:dyDescent="0.35">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thickBot="1" x14ac:dyDescent="0.35">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thickBot="1" x14ac:dyDescent="0.35">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thickBot="1" x14ac:dyDescent="0.35">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thickBot="1" x14ac:dyDescent="0.35">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thickBot="1" x14ac:dyDescent="0.35">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thickBot="1" x14ac:dyDescent="0.35">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thickBot="1" x14ac:dyDescent="0.35">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thickBot="1" x14ac:dyDescent="0.35">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thickBot="1" x14ac:dyDescent="0.35">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thickBot="1" x14ac:dyDescent="0.35">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thickBot="1" x14ac:dyDescent="0.35">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thickBot="1" x14ac:dyDescent="0.35">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thickBot="1" x14ac:dyDescent="0.35">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thickBot="1" x14ac:dyDescent="0.35">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thickBot="1" x14ac:dyDescent="0.35">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thickBot="1" x14ac:dyDescent="0.35">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thickBot="1" x14ac:dyDescent="0.35">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thickBot="1" x14ac:dyDescent="0.35">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thickBot="1" x14ac:dyDescent="0.35">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thickBot="1" x14ac:dyDescent="0.35">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thickBot="1" x14ac:dyDescent="0.35">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thickBot="1" x14ac:dyDescent="0.35">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thickBot="1" x14ac:dyDescent="0.35">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thickBot="1" x14ac:dyDescent="0.35">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thickBot="1" x14ac:dyDescent="0.35">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thickBot="1" x14ac:dyDescent="0.35">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thickBot="1" x14ac:dyDescent="0.35">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thickBot="1" x14ac:dyDescent="0.35">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thickBot="1" x14ac:dyDescent="0.35">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thickBot="1" x14ac:dyDescent="0.35">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thickBot="1" x14ac:dyDescent="0.35">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thickBot="1" x14ac:dyDescent="0.35">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thickBot="1" x14ac:dyDescent="0.35">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thickBot="1" x14ac:dyDescent="0.35">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thickBot="1" x14ac:dyDescent="0.35">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thickBot="1" x14ac:dyDescent="0.35">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thickBot="1" x14ac:dyDescent="0.35">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thickBot="1" x14ac:dyDescent="0.35">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thickBot="1" x14ac:dyDescent="0.35">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thickBot="1" x14ac:dyDescent="0.35">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thickBot="1" x14ac:dyDescent="0.35">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thickBot="1" x14ac:dyDescent="0.35">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thickBot="1" x14ac:dyDescent="0.35">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thickBot="1" x14ac:dyDescent="0.35">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thickBot="1" x14ac:dyDescent="0.35">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thickBot="1" x14ac:dyDescent="0.35">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thickBot="1" x14ac:dyDescent="0.35">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thickBot="1" x14ac:dyDescent="0.35">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thickBot="1" x14ac:dyDescent="0.35">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thickBot="1" x14ac:dyDescent="0.35">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thickBot="1" x14ac:dyDescent="0.35">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thickBot="1" x14ac:dyDescent="0.35">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thickBot="1" x14ac:dyDescent="0.35">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thickBot="1" x14ac:dyDescent="0.35">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thickBot="1" x14ac:dyDescent="0.35">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thickBot="1" x14ac:dyDescent="0.35">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thickBot="1" x14ac:dyDescent="0.35">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thickBot="1" x14ac:dyDescent="0.35">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thickBot="1" x14ac:dyDescent="0.35">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thickBot="1" x14ac:dyDescent="0.35">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thickBot="1" x14ac:dyDescent="0.35">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thickBot="1" x14ac:dyDescent="0.35">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thickBot="1" x14ac:dyDescent="0.35">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thickBot="1" x14ac:dyDescent="0.35">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thickBot="1" x14ac:dyDescent="0.35">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thickBot="1" x14ac:dyDescent="0.35">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thickBot="1" x14ac:dyDescent="0.35">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thickBot="1" x14ac:dyDescent="0.35">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thickBot="1" x14ac:dyDescent="0.35">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thickBot="1" x14ac:dyDescent="0.35">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thickBot="1" x14ac:dyDescent="0.35">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thickBot="1" x14ac:dyDescent="0.35">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thickBot="1" x14ac:dyDescent="0.35">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thickBot="1" x14ac:dyDescent="0.35">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thickBot="1" x14ac:dyDescent="0.35">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thickBot="1" x14ac:dyDescent="0.35">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thickBot="1" x14ac:dyDescent="0.35">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thickBot="1" x14ac:dyDescent="0.35">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thickBot="1" x14ac:dyDescent="0.35">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thickBot="1" x14ac:dyDescent="0.35">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thickBot="1" x14ac:dyDescent="0.35">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thickBot="1" x14ac:dyDescent="0.35">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thickBot="1" x14ac:dyDescent="0.35">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thickBot="1" x14ac:dyDescent="0.35">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thickBot="1" x14ac:dyDescent="0.35">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thickBot="1" x14ac:dyDescent="0.35">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thickBot="1" x14ac:dyDescent="0.35">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thickBot="1" x14ac:dyDescent="0.35">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thickBot="1" x14ac:dyDescent="0.35">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thickBot="1" x14ac:dyDescent="0.35">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thickBot="1" x14ac:dyDescent="0.35">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thickBot="1" x14ac:dyDescent="0.35">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thickBot="1" x14ac:dyDescent="0.35">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thickBot="1" x14ac:dyDescent="0.35">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thickBot="1" x14ac:dyDescent="0.35">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thickBot="1" x14ac:dyDescent="0.35">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thickBot="1" x14ac:dyDescent="0.35">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thickBot="1" x14ac:dyDescent="0.35">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thickBot="1" x14ac:dyDescent="0.35">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thickBot="1" x14ac:dyDescent="0.35">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thickBot="1" x14ac:dyDescent="0.35">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thickBot="1" x14ac:dyDescent="0.35">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thickBot="1" x14ac:dyDescent="0.35">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thickBot="1" x14ac:dyDescent="0.35">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thickBot="1" x14ac:dyDescent="0.35">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thickBot="1" x14ac:dyDescent="0.35">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thickBot="1" x14ac:dyDescent="0.35">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thickBot="1" x14ac:dyDescent="0.35">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thickBot="1" x14ac:dyDescent="0.35">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thickBot="1" x14ac:dyDescent="0.35">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thickBot="1" x14ac:dyDescent="0.35">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thickBot="1" x14ac:dyDescent="0.35">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thickBot="1" x14ac:dyDescent="0.35">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thickBot="1" x14ac:dyDescent="0.35">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thickBot="1" x14ac:dyDescent="0.35">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thickBot="1" x14ac:dyDescent="0.35">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thickBot="1" x14ac:dyDescent="0.35">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thickBot="1" x14ac:dyDescent="0.35">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thickBot="1" x14ac:dyDescent="0.35">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thickBot="1" x14ac:dyDescent="0.35">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thickBot="1" x14ac:dyDescent="0.35">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thickBot="1" x14ac:dyDescent="0.35">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thickBot="1" x14ac:dyDescent="0.35">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thickBot="1" x14ac:dyDescent="0.35">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thickBot="1" x14ac:dyDescent="0.35">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thickBot="1" x14ac:dyDescent="0.35">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thickBot="1" x14ac:dyDescent="0.35">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thickBot="1" x14ac:dyDescent="0.35">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thickBot="1" x14ac:dyDescent="0.35">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thickBot="1" x14ac:dyDescent="0.35">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thickBot="1" x14ac:dyDescent="0.35">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thickBot="1" x14ac:dyDescent="0.35">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thickBot="1" x14ac:dyDescent="0.35">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thickBot="1" x14ac:dyDescent="0.35">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thickBot="1" x14ac:dyDescent="0.35">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thickBot="1" x14ac:dyDescent="0.35">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thickBot="1" x14ac:dyDescent="0.35">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thickBot="1" x14ac:dyDescent="0.35">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thickBot="1" x14ac:dyDescent="0.35">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thickBot="1" x14ac:dyDescent="0.35">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thickBot="1" x14ac:dyDescent="0.35">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thickBot="1" x14ac:dyDescent="0.35">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thickBot="1" x14ac:dyDescent="0.35">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thickBot="1" x14ac:dyDescent="0.35">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thickBot="1" x14ac:dyDescent="0.35">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thickBot="1" x14ac:dyDescent="0.35">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thickBot="1" x14ac:dyDescent="0.35">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thickBot="1" x14ac:dyDescent="0.35">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thickBot="1" x14ac:dyDescent="0.35">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thickBot="1" x14ac:dyDescent="0.35">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thickBot="1" x14ac:dyDescent="0.35">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thickBot="1" x14ac:dyDescent="0.35">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thickBot="1" x14ac:dyDescent="0.35">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thickBot="1" x14ac:dyDescent="0.35">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thickBot="1" x14ac:dyDescent="0.35">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thickBot="1" x14ac:dyDescent="0.35">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thickBot="1" x14ac:dyDescent="0.35">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thickBot="1" x14ac:dyDescent="0.35">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thickBot="1" x14ac:dyDescent="0.35">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thickBot="1" x14ac:dyDescent="0.35">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thickBot="1" x14ac:dyDescent="0.35">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thickBot="1" x14ac:dyDescent="0.35">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thickBot="1" x14ac:dyDescent="0.35">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thickBot="1" x14ac:dyDescent="0.35">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thickBot="1" x14ac:dyDescent="0.35">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thickBot="1" x14ac:dyDescent="0.35">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thickBot="1" x14ac:dyDescent="0.35">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thickBot="1" x14ac:dyDescent="0.35">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thickBot="1" x14ac:dyDescent="0.35">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thickBot="1" x14ac:dyDescent="0.35">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thickBot="1" x14ac:dyDescent="0.35">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thickBot="1" x14ac:dyDescent="0.35">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thickBot="1" x14ac:dyDescent="0.35">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thickBot="1" x14ac:dyDescent="0.35">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thickBot="1" x14ac:dyDescent="0.35">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thickBot="1" x14ac:dyDescent="0.35">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thickBot="1" x14ac:dyDescent="0.35">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thickBot="1" x14ac:dyDescent="0.35">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thickBot="1" x14ac:dyDescent="0.35">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thickBot="1" x14ac:dyDescent="0.35">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thickBot="1" x14ac:dyDescent="0.35">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thickBot="1" x14ac:dyDescent="0.35">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thickBot="1" x14ac:dyDescent="0.35">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thickBot="1" x14ac:dyDescent="0.35">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thickBot="1" x14ac:dyDescent="0.35">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thickBot="1" x14ac:dyDescent="0.35">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thickBot="1" x14ac:dyDescent="0.35">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thickBot="1" x14ac:dyDescent="0.35">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thickBot="1" x14ac:dyDescent="0.35">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thickBot="1" x14ac:dyDescent="0.35">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thickBot="1" x14ac:dyDescent="0.35">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thickBot="1" x14ac:dyDescent="0.35">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thickBot="1" x14ac:dyDescent="0.35">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thickBot="1" x14ac:dyDescent="0.35">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thickBot="1" x14ac:dyDescent="0.35">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thickBot="1" x14ac:dyDescent="0.35">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thickBot="1" x14ac:dyDescent="0.35">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thickBot="1" x14ac:dyDescent="0.35">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thickBot="1" x14ac:dyDescent="0.35">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thickBot="1" x14ac:dyDescent="0.35">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thickBot="1" x14ac:dyDescent="0.35">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thickBot="1" x14ac:dyDescent="0.35">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thickBot="1" x14ac:dyDescent="0.35">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thickBot="1" x14ac:dyDescent="0.35">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thickBot="1" x14ac:dyDescent="0.35">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thickBot="1" x14ac:dyDescent="0.35">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thickBot="1" x14ac:dyDescent="0.35">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thickBot="1" x14ac:dyDescent="0.35">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thickBot="1" x14ac:dyDescent="0.35">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thickBot="1" x14ac:dyDescent="0.35">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thickBot="1" x14ac:dyDescent="0.35">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thickBot="1" x14ac:dyDescent="0.35">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thickBot="1" x14ac:dyDescent="0.35">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thickBot="1" x14ac:dyDescent="0.35">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thickBot="1" x14ac:dyDescent="0.35">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thickBot="1" x14ac:dyDescent="0.35">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thickBot="1" x14ac:dyDescent="0.35">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thickBot="1" x14ac:dyDescent="0.35">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thickBot="1" x14ac:dyDescent="0.35">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thickBot="1" x14ac:dyDescent="0.35">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thickBot="1" x14ac:dyDescent="0.35">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thickBot="1" x14ac:dyDescent="0.35">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thickBot="1" x14ac:dyDescent="0.35">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thickBot="1" x14ac:dyDescent="0.35">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thickBot="1" x14ac:dyDescent="0.35">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thickBot="1" x14ac:dyDescent="0.35">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thickBot="1" x14ac:dyDescent="0.35">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thickBot="1" x14ac:dyDescent="0.35">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thickBot="1" x14ac:dyDescent="0.35">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thickBot="1" x14ac:dyDescent="0.35">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thickBot="1" x14ac:dyDescent="0.35">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thickBot="1" x14ac:dyDescent="0.35">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thickBot="1" x14ac:dyDescent="0.35">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thickBot="1" x14ac:dyDescent="0.35">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thickBot="1" x14ac:dyDescent="0.35">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thickBot="1" x14ac:dyDescent="0.35">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thickBot="1" x14ac:dyDescent="0.35">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thickBot="1" x14ac:dyDescent="0.35">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thickBot="1" x14ac:dyDescent="0.35">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thickBot="1" x14ac:dyDescent="0.35">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thickBot="1" x14ac:dyDescent="0.35">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thickBot="1" x14ac:dyDescent="0.35">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thickBot="1" x14ac:dyDescent="0.35">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thickBot="1" x14ac:dyDescent="0.35">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thickBot="1" x14ac:dyDescent="0.35">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thickBot="1" x14ac:dyDescent="0.35">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thickBot="1" x14ac:dyDescent="0.35">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thickBot="1" x14ac:dyDescent="0.35">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thickBot="1" x14ac:dyDescent="0.35">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thickBot="1" x14ac:dyDescent="0.35">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thickBot="1" x14ac:dyDescent="0.35">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thickBot="1" x14ac:dyDescent="0.35">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thickBot="1" x14ac:dyDescent="0.35">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thickBot="1" x14ac:dyDescent="0.35">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thickBot="1" x14ac:dyDescent="0.35">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thickBot="1" x14ac:dyDescent="0.35">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thickBot="1" x14ac:dyDescent="0.35">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thickBot="1" x14ac:dyDescent="0.35">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thickBot="1" x14ac:dyDescent="0.35">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thickBot="1" x14ac:dyDescent="0.35">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thickBot="1" x14ac:dyDescent="0.35">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thickBot="1" x14ac:dyDescent="0.35">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thickBot="1" x14ac:dyDescent="0.35">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thickBot="1" x14ac:dyDescent="0.35">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thickBot="1" x14ac:dyDescent="0.35">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thickBot="1" x14ac:dyDescent="0.35">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thickBot="1" x14ac:dyDescent="0.35">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thickBot="1" x14ac:dyDescent="0.35">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thickBot="1" x14ac:dyDescent="0.35">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thickBot="1" x14ac:dyDescent="0.35">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thickBot="1" x14ac:dyDescent="0.35">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thickBot="1" x14ac:dyDescent="0.35">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thickBot="1" x14ac:dyDescent="0.35">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thickBot="1" x14ac:dyDescent="0.35">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thickBot="1" x14ac:dyDescent="0.35">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thickBot="1" x14ac:dyDescent="0.35">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thickBot="1" x14ac:dyDescent="0.35">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thickBot="1" x14ac:dyDescent="0.35">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thickBot="1" x14ac:dyDescent="0.35">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thickBot="1" x14ac:dyDescent="0.35">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thickBot="1" x14ac:dyDescent="0.35">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thickBot="1" x14ac:dyDescent="0.35">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thickBot="1" x14ac:dyDescent="0.35">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thickBot="1" x14ac:dyDescent="0.35">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thickBot="1" x14ac:dyDescent="0.35">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thickBot="1" x14ac:dyDescent="0.35">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thickBot="1" x14ac:dyDescent="0.35">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thickBot="1" x14ac:dyDescent="0.35">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thickBot="1" x14ac:dyDescent="0.35">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thickBot="1" x14ac:dyDescent="0.35">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thickBot="1" x14ac:dyDescent="0.35">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thickBot="1" x14ac:dyDescent="0.35">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thickBot="1" x14ac:dyDescent="0.35">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thickBot="1" x14ac:dyDescent="0.35">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thickBot="1" x14ac:dyDescent="0.35">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thickBot="1" x14ac:dyDescent="0.35">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thickBot="1" x14ac:dyDescent="0.35">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thickBot="1" x14ac:dyDescent="0.35">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thickBot="1" x14ac:dyDescent="0.35">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thickBot="1" x14ac:dyDescent="0.35">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thickBot="1" x14ac:dyDescent="0.35">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thickBot="1" x14ac:dyDescent="0.35">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thickBot="1" x14ac:dyDescent="0.35">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thickBot="1" x14ac:dyDescent="0.35">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thickBot="1" x14ac:dyDescent="0.35">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thickBot="1" x14ac:dyDescent="0.35">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thickBot="1" x14ac:dyDescent="0.35">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thickBot="1" x14ac:dyDescent="0.35">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thickBot="1" x14ac:dyDescent="0.35">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thickBot="1" x14ac:dyDescent="0.35">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thickBot="1" x14ac:dyDescent="0.35">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thickBot="1" x14ac:dyDescent="0.35">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thickBot="1" x14ac:dyDescent="0.35">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thickBot="1" x14ac:dyDescent="0.35">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thickBot="1" x14ac:dyDescent="0.35">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thickBot="1" x14ac:dyDescent="0.35">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thickBot="1" x14ac:dyDescent="0.35">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thickBot="1" x14ac:dyDescent="0.35">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thickBot="1" x14ac:dyDescent="0.35">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thickBot="1" x14ac:dyDescent="0.35">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thickBot="1" x14ac:dyDescent="0.35">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thickBot="1" x14ac:dyDescent="0.35">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thickBot="1" x14ac:dyDescent="0.35">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thickBot="1" x14ac:dyDescent="0.35">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thickBot="1" x14ac:dyDescent="0.35">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thickBot="1" x14ac:dyDescent="0.35">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thickBot="1" x14ac:dyDescent="0.35">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thickBot="1" x14ac:dyDescent="0.35">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thickBot="1" x14ac:dyDescent="0.35">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thickBot="1" x14ac:dyDescent="0.35">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thickBot="1" x14ac:dyDescent="0.35">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thickBot="1" x14ac:dyDescent="0.35">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thickBot="1" x14ac:dyDescent="0.35">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thickBot="1" x14ac:dyDescent="0.35">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thickBot="1" x14ac:dyDescent="0.35">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thickBot="1" x14ac:dyDescent="0.35">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thickBot="1" x14ac:dyDescent="0.35">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thickBot="1" x14ac:dyDescent="0.35">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thickBot="1" x14ac:dyDescent="0.35">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thickBot="1" x14ac:dyDescent="0.35">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thickBot="1" x14ac:dyDescent="0.35">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thickBot="1" x14ac:dyDescent="0.35">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thickBot="1" x14ac:dyDescent="0.35">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thickBot="1" x14ac:dyDescent="0.35">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thickBot="1" x14ac:dyDescent="0.35">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thickBot="1" x14ac:dyDescent="0.35">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thickBot="1" x14ac:dyDescent="0.35">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thickBot="1" x14ac:dyDescent="0.35">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thickBot="1" x14ac:dyDescent="0.35">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thickBot="1" x14ac:dyDescent="0.35">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thickBot="1" x14ac:dyDescent="0.35">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thickBot="1" x14ac:dyDescent="0.35">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thickBot="1" x14ac:dyDescent="0.35">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thickBot="1" x14ac:dyDescent="0.35">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thickBot="1" x14ac:dyDescent="0.35">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thickBot="1" x14ac:dyDescent="0.35">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thickBot="1" x14ac:dyDescent="0.35">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thickBot="1" x14ac:dyDescent="0.35">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thickBot="1" x14ac:dyDescent="0.35">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thickBot="1" x14ac:dyDescent="0.35">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thickBot="1" x14ac:dyDescent="0.35">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thickBot="1" x14ac:dyDescent="0.35">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thickBot="1" x14ac:dyDescent="0.35">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thickBot="1" x14ac:dyDescent="0.35">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thickBot="1" x14ac:dyDescent="0.35">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thickBot="1" x14ac:dyDescent="0.35">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thickBot="1" x14ac:dyDescent="0.35">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thickBot="1" x14ac:dyDescent="0.35">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thickBot="1" x14ac:dyDescent="0.35">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thickBot="1" x14ac:dyDescent="0.35">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thickBot="1" x14ac:dyDescent="0.35">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thickBot="1" x14ac:dyDescent="0.35">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thickBot="1" x14ac:dyDescent="0.35">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thickBot="1" x14ac:dyDescent="0.35">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thickBot="1" x14ac:dyDescent="0.35">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thickBot="1" x14ac:dyDescent="0.35">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thickBot="1" x14ac:dyDescent="0.35">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thickBot="1" x14ac:dyDescent="0.35">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thickBot="1" x14ac:dyDescent="0.35">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thickBot="1" x14ac:dyDescent="0.35">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thickBot="1" x14ac:dyDescent="0.35">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thickBot="1" x14ac:dyDescent="0.35">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thickBot="1" x14ac:dyDescent="0.35">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thickBot="1" x14ac:dyDescent="0.35">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thickBot="1" x14ac:dyDescent="0.35">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thickBot="1" x14ac:dyDescent="0.35">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thickBot="1" x14ac:dyDescent="0.35">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thickBot="1" x14ac:dyDescent="0.35">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thickBot="1" x14ac:dyDescent="0.35">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thickBot="1" x14ac:dyDescent="0.35">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thickBot="1" x14ac:dyDescent="0.35">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thickBot="1" x14ac:dyDescent="0.35">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thickBot="1" x14ac:dyDescent="0.35">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thickBot="1" x14ac:dyDescent="0.35">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thickBot="1" x14ac:dyDescent="0.35">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thickBot="1" x14ac:dyDescent="0.35">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thickBot="1" x14ac:dyDescent="0.35">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thickBot="1" x14ac:dyDescent="0.35">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thickBot="1" x14ac:dyDescent="0.35">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thickBot="1" x14ac:dyDescent="0.35">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thickBot="1" x14ac:dyDescent="0.35">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thickBot="1" x14ac:dyDescent="0.35">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thickBot="1" x14ac:dyDescent="0.35">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thickBot="1" x14ac:dyDescent="0.35">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thickBot="1" x14ac:dyDescent="0.35">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thickBot="1" x14ac:dyDescent="0.35">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thickBot="1" x14ac:dyDescent="0.35">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thickBot="1" x14ac:dyDescent="0.35">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thickBot="1" x14ac:dyDescent="0.35">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thickBot="1" x14ac:dyDescent="0.35">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thickBot="1" x14ac:dyDescent="0.35">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thickBot="1" x14ac:dyDescent="0.35">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thickBot="1" x14ac:dyDescent="0.35">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thickBot="1" x14ac:dyDescent="0.35">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thickBot="1" x14ac:dyDescent="0.35">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thickBot="1" x14ac:dyDescent="0.35">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thickBot="1" x14ac:dyDescent="0.35">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thickBot="1" x14ac:dyDescent="0.35">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thickBot="1" x14ac:dyDescent="0.35">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thickBot="1" x14ac:dyDescent="0.35">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thickBot="1" x14ac:dyDescent="0.35">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thickBot="1" x14ac:dyDescent="0.35">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thickBot="1" x14ac:dyDescent="0.35">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thickBot="1" x14ac:dyDescent="0.35">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thickBot="1" x14ac:dyDescent="0.35">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thickBot="1" x14ac:dyDescent="0.35">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thickBot="1" x14ac:dyDescent="0.35">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thickBot="1" x14ac:dyDescent="0.35">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thickBot="1" x14ac:dyDescent="0.35">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thickBot="1" x14ac:dyDescent="0.35">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thickBot="1" x14ac:dyDescent="0.35">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thickBot="1" x14ac:dyDescent="0.35">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thickBot="1" x14ac:dyDescent="0.35">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thickBot="1" x14ac:dyDescent="0.35">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thickBot="1" x14ac:dyDescent="0.35">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thickBot="1" x14ac:dyDescent="0.35">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thickBot="1" x14ac:dyDescent="0.35">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thickBot="1" x14ac:dyDescent="0.35">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thickBot="1" x14ac:dyDescent="0.35">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thickBot="1" x14ac:dyDescent="0.35">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thickBot="1" x14ac:dyDescent="0.35">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thickBot="1" x14ac:dyDescent="0.35">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thickBot="1" x14ac:dyDescent="0.35">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thickBot="1" x14ac:dyDescent="0.35">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thickBot="1" x14ac:dyDescent="0.35">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thickBot="1" x14ac:dyDescent="0.35">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thickBot="1" x14ac:dyDescent="0.35">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thickBot="1" x14ac:dyDescent="0.35">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thickBot="1" x14ac:dyDescent="0.35">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thickBot="1" x14ac:dyDescent="0.35">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thickBot="1" x14ac:dyDescent="0.35">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thickBot="1" x14ac:dyDescent="0.35">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thickBot="1" x14ac:dyDescent="0.35">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thickBot="1" x14ac:dyDescent="0.35">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thickBot="1" x14ac:dyDescent="0.35">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thickBot="1" x14ac:dyDescent="0.35">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thickBot="1" x14ac:dyDescent="0.35">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thickBot="1" x14ac:dyDescent="0.35">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thickBot="1" x14ac:dyDescent="0.35">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thickBot="1" x14ac:dyDescent="0.35">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thickBot="1" x14ac:dyDescent="0.35">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thickBot="1" x14ac:dyDescent="0.35">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thickBot="1" x14ac:dyDescent="0.35">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thickBot="1" x14ac:dyDescent="0.35">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thickBot="1" x14ac:dyDescent="0.35">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thickBot="1" x14ac:dyDescent="0.35">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thickBot="1" x14ac:dyDescent="0.35">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thickBot="1" x14ac:dyDescent="0.35">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thickBot="1" x14ac:dyDescent="0.35">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thickBot="1" x14ac:dyDescent="0.35">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thickBot="1" x14ac:dyDescent="0.35">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thickBot="1" x14ac:dyDescent="0.35">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thickBot="1" x14ac:dyDescent="0.35">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thickBot="1" x14ac:dyDescent="0.35">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thickBot="1" x14ac:dyDescent="0.35">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thickBot="1" x14ac:dyDescent="0.35">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thickBot="1" x14ac:dyDescent="0.35">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thickBot="1" x14ac:dyDescent="0.35">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thickBot="1" x14ac:dyDescent="0.35">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thickBot="1" x14ac:dyDescent="0.35">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thickBot="1" x14ac:dyDescent="0.35">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thickBot="1" x14ac:dyDescent="0.35">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thickBot="1" x14ac:dyDescent="0.35">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thickBot="1" x14ac:dyDescent="0.35">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thickBot="1" x14ac:dyDescent="0.35">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thickBot="1" x14ac:dyDescent="0.35">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thickBot="1" x14ac:dyDescent="0.35">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thickBot="1" x14ac:dyDescent="0.35">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thickBot="1" x14ac:dyDescent="0.35">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thickBot="1" x14ac:dyDescent="0.35">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thickBot="1" x14ac:dyDescent="0.35">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thickBot="1" x14ac:dyDescent="0.35">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thickBot="1" x14ac:dyDescent="0.35">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thickBot="1" x14ac:dyDescent="0.35">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thickBot="1" x14ac:dyDescent="0.35">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thickBot="1" x14ac:dyDescent="0.35">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thickBot="1" x14ac:dyDescent="0.35">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thickBot="1" x14ac:dyDescent="0.35">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thickBot="1" x14ac:dyDescent="0.35">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thickBot="1" x14ac:dyDescent="0.35">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thickBot="1" x14ac:dyDescent="0.35">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thickBot="1" x14ac:dyDescent="0.35">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thickBot="1" x14ac:dyDescent="0.35">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thickBot="1" x14ac:dyDescent="0.35">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thickBot="1" x14ac:dyDescent="0.35">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thickBot="1" x14ac:dyDescent="0.35">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thickBot="1" x14ac:dyDescent="0.35">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thickBot="1" x14ac:dyDescent="0.35">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thickBot="1" x14ac:dyDescent="0.35">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thickBot="1" x14ac:dyDescent="0.35">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thickBot="1" x14ac:dyDescent="0.35">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thickBot="1" x14ac:dyDescent="0.35">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thickBot="1" x14ac:dyDescent="0.35">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thickBot="1" x14ac:dyDescent="0.35">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thickBot="1" x14ac:dyDescent="0.35">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thickBot="1" x14ac:dyDescent="0.35">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thickBot="1" x14ac:dyDescent="0.35">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thickBot="1" x14ac:dyDescent="0.35">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thickBot="1" x14ac:dyDescent="0.35">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thickBot="1" x14ac:dyDescent="0.35">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thickBot="1" x14ac:dyDescent="0.35">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thickBot="1" x14ac:dyDescent="0.35">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thickBot="1" x14ac:dyDescent="0.35">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thickBot="1" x14ac:dyDescent="0.35">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thickBot="1" x14ac:dyDescent="0.35">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thickBot="1" x14ac:dyDescent="0.35">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thickBot="1" x14ac:dyDescent="0.35">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thickBot="1" x14ac:dyDescent="0.35">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thickBot="1" x14ac:dyDescent="0.35">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thickBot="1" x14ac:dyDescent="0.35">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thickBot="1" x14ac:dyDescent="0.35">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thickBot="1" x14ac:dyDescent="0.35">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thickBot="1" x14ac:dyDescent="0.35">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thickBot="1" x14ac:dyDescent="0.35">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thickBot="1" x14ac:dyDescent="0.35">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thickBot="1" x14ac:dyDescent="0.35">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thickBot="1" x14ac:dyDescent="0.35">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thickBot="1" x14ac:dyDescent="0.35">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thickBot="1" x14ac:dyDescent="0.35">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thickBot="1" x14ac:dyDescent="0.35">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thickBot="1" x14ac:dyDescent="0.35">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thickBot="1" x14ac:dyDescent="0.35">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thickBot="1" x14ac:dyDescent="0.35">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thickBot="1" x14ac:dyDescent="0.35">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thickBot="1" x14ac:dyDescent="0.35">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thickBot="1" x14ac:dyDescent="0.35">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thickBot="1" x14ac:dyDescent="0.35">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thickBot="1" x14ac:dyDescent="0.35">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thickBot="1" x14ac:dyDescent="0.35">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thickBot="1" x14ac:dyDescent="0.35">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thickBot="1" x14ac:dyDescent="0.35">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thickBot="1" x14ac:dyDescent="0.35">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thickBot="1" x14ac:dyDescent="0.35">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thickBot="1" x14ac:dyDescent="0.35">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thickBot="1" x14ac:dyDescent="0.35">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thickBot="1" x14ac:dyDescent="0.35">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thickBot="1" x14ac:dyDescent="0.35">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thickBot="1" x14ac:dyDescent="0.35">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thickBot="1" x14ac:dyDescent="0.35">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thickBot="1" x14ac:dyDescent="0.35">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thickBot="1" x14ac:dyDescent="0.35">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thickBot="1" x14ac:dyDescent="0.35">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thickBot="1" x14ac:dyDescent="0.35">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thickBot="1" x14ac:dyDescent="0.35">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thickBot="1" x14ac:dyDescent="0.35">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thickBot="1" x14ac:dyDescent="0.35">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thickBot="1" x14ac:dyDescent="0.35">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thickBot="1" x14ac:dyDescent="0.35">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thickBot="1" x14ac:dyDescent="0.35">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thickBot="1" x14ac:dyDescent="0.35">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thickBot="1" x14ac:dyDescent="0.35">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thickBot="1" x14ac:dyDescent="0.35">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thickBot="1" x14ac:dyDescent="0.35">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thickBot="1" x14ac:dyDescent="0.35">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thickBot="1" x14ac:dyDescent="0.35">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thickBot="1" x14ac:dyDescent="0.35">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thickBot="1" x14ac:dyDescent="0.35">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thickBot="1" x14ac:dyDescent="0.35">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thickBot="1" x14ac:dyDescent="0.35">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thickBot="1" x14ac:dyDescent="0.35">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thickBot="1" x14ac:dyDescent="0.35">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thickBot="1" x14ac:dyDescent="0.35">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thickBot="1" x14ac:dyDescent="0.35">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thickBot="1" x14ac:dyDescent="0.35">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thickBot="1" x14ac:dyDescent="0.35">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thickBot="1" x14ac:dyDescent="0.35">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thickBot="1" x14ac:dyDescent="0.35">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thickBot="1" x14ac:dyDescent="0.35">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thickBot="1" x14ac:dyDescent="0.35">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thickBot="1" x14ac:dyDescent="0.35">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thickBot="1" x14ac:dyDescent="0.35">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thickBot="1" x14ac:dyDescent="0.35">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thickBot="1" x14ac:dyDescent="0.35">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thickBot="1" x14ac:dyDescent="0.35">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thickBot="1" x14ac:dyDescent="0.35">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thickBot="1" x14ac:dyDescent="0.35">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thickBot="1" x14ac:dyDescent="0.35">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thickBot="1" x14ac:dyDescent="0.35">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thickBot="1" x14ac:dyDescent="0.35">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thickBot="1" x14ac:dyDescent="0.35">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thickBot="1" x14ac:dyDescent="0.35">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thickBot="1" x14ac:dyDescent="0.35">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thickBot="1" x14ac:dyDescent="0.35">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thickBot="1" x14ac:dyDescent="0.35">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thickBot="1" x14ac:dyDescent="0.35">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thickBot="1" x14ac:dyDescent="0.35">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thickBot="1" x14ac:dyDescent="0.35">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thickBot="1" x14ac:dyDescent="0.35">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thickBot="1" x14ac:dyDescent="0.35">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thickBot="1" x14ac:dyDescent="0.35">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thickBot="1" x14ac:dyDescent="0.35">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thickBot="1" x14ac:dyDescent="0.35">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thickBot="1" x14ac:dyDescent="0.35">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thickBot="1" x14ac:dyDescent="0.35">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thickBot="1" x14ac:dyDescent="0.35">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thickBot="1" x14ac:dyDescent="0.35">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thickBot="1" x14ac:dyDescent="0.35">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thickBot="1" x14ac:dyDescent="0.35">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thickBot="1" x14ac:dyDescent="0.35">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thickBot="1" x14ac:dyDescent="0.35">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thickBot="1" x14ac:dyDescent="0.35">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thickBot="1" x14ac:dyDescent="0.35">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thickBot="1" x14ac:dyDescent="0.35">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thickBot="1" x14ac:dyDescent="0.35">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thickBot="1" x14ac:dyDescent="0.35">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thickBot="1" x14ac:dyDescent="0.35">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thickBot="1" x14ac:dyDescent="0.35">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thickBot="1" x14ac:dyDescent="0.35">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thickBot="1" x14ac:dyDescent="0.35">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thickBot="1" x14ac:dyDescent="0.35">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thickBot="1" x14ac:dyDescent="0.35">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thickBot="1" x14ac:dyDescent="0.35">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thickBot="1" x14ac:dyDescent="0.35">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thickBot="1" x14ac:dyDescent="0.35">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thickBot="1" x14ac:dyDescent="0.35">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thickBot="1" x14ac:dyDescent="0.35">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thickBot="1" x14ac:dyDescent="0.35">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thickBot="1" x14ac:dyDescent="0.35">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thickBot="1" x14ac:dyDescent="0.35">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thickBot="1" x14ac:dyDescent="0.35">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thickBot="1" x14ac:dyDescent="0.35">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thickBot="1" x14ac:dyDescent="0.35">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thickBot="1" x14ac:dyDescent="0.35">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thickBot="1" x14ac:dyDescent="0.35">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thickBot="1" x14ac:dyDescent="0.35">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thickBot="1" x14ac:dyDescent="0.35">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thickBot="1" x14ac:dyDescent="0.35">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thickBot="1" x14ac:dyDescent="0.35">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thickBot="1" x14ac:dyDescent="0.35">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thickBot="1" x14ac:dyDescent="0.35">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thickBot="1" x14ac:dyDescent="0.35">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thickBot="1" x14ac:dyDescent="0.35">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thickBot="1" x14ac:dyDescent="0.35">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thickBot="1" x14ac:dyDescent="0.35">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thickBot="1" x14ac:dyDescent="0.35">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thickBot="1" x14ac:dyDescent="0.35">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thickBot="1" x14ac:dyDescent="0.35">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thickBot="1" x14ac:dyDescent="0.35">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thickBot="1" x14ac:dyDescent="0.35">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thickBot="1" x14ac:dyDescent="0.35">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thickBot="1" x14ac:dyDescent="0.35">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thickBot="1" x14ac:dyDescent="0.35">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thickBot="1" x14ac:dyDescent="0.35">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thickBot="1" x14ac:dyDescent="0.35">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thickBot="1" x14ac:dyDescent="0.35">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thickBot="1" x14ac:dyDescent="0.35">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thickBot="1" x14ac:dyDescent="0.35">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thickBot="1" x14ac:dyDescent="0.35">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thickBot="1" x14ac:dyDescent="0.35">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thickBot="1" x14ac:dyDescent="0.35">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thickBot="1" x14ac:dyDescent="0.35">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thickBot="1" x14ac:dyDescent="0.35">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thickBot="1" x14ac:dyDescent="0.35">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thickBot="1" x14ac:dyDescent="0.35">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thickBot="1" x14ac:dyDescent="0.35">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thickBot="1" x14ac:dyDescent="0.35">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thickBot="1" x14ac:dyDescent="0.35">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thickBot="1" x14ac:dyDescent="0.35">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thickBot="1" x14ac:dyDescent="0.35">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thickBot="1" x14ac:dyDescent="0.35">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thickBot="1" x14ac:dyDescent="0.35">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thickBot="1" x14ac:dyDescent="0.35">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thickBot="1" x14ac:dyDescent="0.35">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thickBot="1" x14ac:dyDescent="0.35">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thickBot="1" x14ac:dyDescent="0.35">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thickBot="1" x14ac:dyDescent="0.35">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thickBot="1" x14ac:dyDescent="0.35">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thickBot="1" x14ac:dyDescent="0.35">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thickBot="1" x14ac:dyDescent="0.35">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thickBot="1" x14ac:dyDescent="0.35">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thickBot="1" x14ac:dyDescent="0.35">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thickBot="1" x14ac:dyDescent="0.35">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thickBot="1" x14ac:dyDescent="0.35">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thickBot="1" x14ac:dyDescent="0.35">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thickBot="1" x14ac:dyDescent="0.35">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thickBot="1" x14ac:dyDescent="0.35">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thickBot="1" x14ac:dyDescent="0.35">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thickBot="1" x14ac:dyDescent="0.35">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thickBot="1" x14ac:dyDescent="0.35">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thickBot="1" x14ac:dyDescent="0.35">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thickBot="1" x14ac:dyDescent="0.35">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thickBot="1" x14ac:dyDescent="0.35">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thickBot="1" x14ac:dyDescent="0.35">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thickBot="1" x14ac:dyDescent="0.35">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thickBot="1" x14ac:dyDescent="0.35">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thickBot="1" x14ac:dyDescent="0.35">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thickBot="1" x14ac:dyDescent="0.35">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thickBot="1" x14ac:dyDescent="0.35">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thickBot="1" x14ac:dyDescent="0.35">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thickBot="1" x14ac:dyDescent="0.35">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thickBot="1" x14ac:dyDescent="0.35">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thickBot="1" x14ac:dyDescent="0.35">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thickBot="1" x14ac:dyDescent="0.35">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thickBot="1" x14ac:dyDescent="0.35">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thickBot="1" x14ac:dyDescent="0.35">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thickBot="1" x14ac:dyDescent="0.35">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thickBot="1" x14ac:dyDescent="0.35">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thickBot="1" x14ac:dyDescent="0.35">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thickBot="1" x14ac:dyDescent="0.35">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thickBot="1" x14ac:dyDescent="0.35">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thickBot="1" x14ac:dyDescent="0.35">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thickBot="1" x14ac:dyDescent="0.35">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thickBot="1" x14ac:dyDescent="0.35">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thickBot="1" x14ac:dyDescent="0.35">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thickBot="1" x14ac:dyDescent="0.35">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thickBot="1" x14ac:dyDescent="0.35">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thickBot="1" x14ac:dyDescent="0.35">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thickBot="1" x14ac:dyDescent="0.35">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thickBot="1" x14ac:dyDescent="0.35">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thickBot="1" x14ac:dyDescent="0.35">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thickBot="1" x14ac:dyDescent="0.35">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thickBot="1" x14ac:dyDescent="0.35">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thickBot="1" x14ac:dyDescent="0.35">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thickBot="1" x14ac:dyDescent="0.35">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thickBot="1" x14ac:dyDescent="0.35">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thickBot="1" x14ac:dyDescent="0.35">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thickBot="1" x14ac:dyDescent="0.35">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thickBot="1" x14ac:dyDescent="0.35">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thickBot="1" x14ac:dyDescent="0.35">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thickBot="1" x14ac:dyDescent="0.35">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thickBot="1" x14ac:dyDescent="0.35">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thickBot="1" x14ac:dyDescent="0.35">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thickBot="1" x14ac:dyDescent="0.35">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thickBot="1" x14ac:dyDescent="0.35">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thickBot="1" x14ac:dyDescent="0.35">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thickBot="1" x14ac:dyDescent="0.35">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thickBot="1" x14ac:dyDescent="0.35">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thickBot="1" x14ac:dyDescent="0.35">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thickBot="1" x14ac:dyDescent="0.35">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thickBot="1" x14ac:dyDescent="0.35">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thickBot="1" x14ac:dyDescent="0.35">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thickBot="1" x14ac:dyDescent="0.35">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thickBot="1" x14ac:dyDescent="0.35">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thickBot="1" x14ac:dyDescent="0.35">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thickBot="1" x14ac:dyDescent="0.35">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thickBot="1" x14ac:dyDescent="0.35">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thickBot="1" x14ac:dyDescent="0.35">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thickBot="1" x14ac:dyDescent="0.35">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thickBot="1" x14ac:dyDescent="0.35">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thickBot="1" x14ac:dyDescent="0.35">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thickBot="1" x14ac:dyDescent="0.35">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thickBot="1" x14ac:dyDescent="0.35">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thickBot="1" x14ac:dyDescent="0.35">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thickBot="1" x14ac:dyDescent="0.35">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thickBot="1" x14ac:dyDescent="0.35">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thickBot="1" x14ac:dyDescent="0.35">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thickBot="1" x14ac:dyDescent="0.35">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thickBot="1" x14ac:dyDescent="0.35">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thickBot="1" x14ac:dyDescent="0.35">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thickBot="1" x14ac:dyDescent="0.35">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thickBot="1" x14ac:dyDescent="0.35">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thickBot="1" x14ac:dyDescent="0.35">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thickBot="1" x14ac:dyDescent="0.35">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thickBot="1" x14ac:dyDescent="0.35">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thickBot="1" x14ac:dyDescent="0.35">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thickBot="1" x14ac:dyDescent="0.35">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thickBot="1" x14ac:dyDescent="0.35">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thickBot="1" x14ac:dyDescent="0.35">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thickBot="1" x14ac:dyDescent="0.35">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thickBot="1" x14ac:dyDescent="0.35">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thickBot="1" x14ac:dyDescent="0.35">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thickBot="1" x14ac:dyDescent="0.35">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thickBot="1" x14ac:dyDescent="0.35">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thickBot="1" x14ac:dyDescent="0.35">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thickBot="1" x14ac:dyDescent="0.35">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thickBot="1" x14ac:dyDescent="0.35">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thickBot="1" x14ac:dyDescent="0.35">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thickBot="1" x14ac:dyDescent="0.35">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thickBot="1" x14ac:dyDescent="0.35">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thickBot="1" x14ac:dyDescent="0.35">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thickBot="1" x14ac:dyDescent="0.35">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thickBot="1" x14ac:dyDescent="0.35">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thickBot="1" x14ac:dyDescent="0.35">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thickBot="1" x14ac:dyDescent="0.35">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thickBot="1" x14ac:dyDescent="0.35">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thickBot="1" x14ac:dyDescent="0.35">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thickBot="1" x14ac:dyDescent="0.35">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thickBot="1" x14ac:dyDescent="0.35">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thickBot="1" x14ac:dyDescent="0.35">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thickBot="1" x14ac:dyDescent="0.35">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thickBot="1" x14ac:dyDescent="0.35">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thickBot="1" x14ac:dyDescent="0.35">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thickBot="1" x14ac:dyDescent="0.35">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thickBot="1" x14ac:dyDescent="0.35">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thickBot="1" x14ac:dyDescent="0.35">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thickBot="1" x14ac:dyDescent="0.35">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thickBot="1" x14ac:dyDescent="0.35">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thickBot="1" x14ac:dyDescent="0.35">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thickBot="1" x14ac:dyDescent="0.35">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thickBot="1" x14ac:dyDescent="0.35">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pageSetUpPr fitToPage="1"/>
  </sheetPr>
  <dimension ref="A1:O97"/>
  <sheetViews>
    <sheetView showGridLines="0" tabSelected="1" view="pageBreakPreview" zoomScale="70" zoomScaleNormal="90" zoomScaleSheetLayoutView="70" workbookViewId="0">
      <pane ySplit="3" topLeftCell="A4" activePane="bottomLeft" state="frozen"/>
      <selection pane="bottomLeft" activeCell="I27" sqref="I27"/>
    </sheetView>
  </sheetViews>
  <sheetFormatPr baseColWidth="10" defaultColWidth="11.5546875" defaultRowHeight="14.4" x14ac:dyDescent="0.3"/>
  <cols>
    <col min="1" max="1" width="1.5546875" style="55" bestFit="1" customWidth="1"/>
    <col min="2" max="2" width="8.6640625" style="55" customWidth="1"/>
    <col min="3" max="3" width="6.88671875" style="55" customWidth="1"/>
    <col min="4" max="4" width="11.77734375" style="55" bestFit="1" customWidth="1"/>
    <col min="5" max="5" width="34.5546875" style="74" bestFit="1" customWidth="1"/>
    <col min="6" max="6" width="13.109375" style="76" bestFit="1" customWidth="1"/>
    <col min="7" max="7" width="43.33203125" style="55" bestFit="1" customWidth="1"/>
    <col min="8" max="8" width="22.109375" style="55" bestFit="1" customWidth="1"/>
    <col min="9" max="9" width="17.6640625" style="55" bestFit="1" customWidth="1"/>
    <col min="10" max="10" width="28.6640625" style="55" customWidth="1"/>
    <col min="11" max="11" width="13" style="80" bestFit="1" customWidth="1"/>
    <col min="12" max="16384" width="11.5546875" style="55"/>
  </cols>
  <sheetData>
    <row r="1" spans="2:15" x14ac:dyDescent="0.3">
      <c r="E1" s="62" t="s">
        <v>572</v>
      </c>
      <c r="F1" s="63"/>
      <c r="G1" s="54"/>
      <c r="J1" s="54"/>
      <c r="K1" s="55"/>
    </row>
    <row r="2" spans="2:15" x14ac:dyDescent="0.3">
      <c r="K2" s="55"/>
      <c r="O2" s="84" t="s">
        <v>435</v>
      </c>
    </row>
    <row r="3" spans="2:15" ht="66.599999999999994" x14ac:dyDescent="0.3">
      <c r="B3" s="64" t="s">
        <v>469</v>
      </c>
      <c r="C3" s="64" t="s">
        <v>366</v>
      </c>
      <c r="D3" s="65" t="s">
        <v>1</v>
      </c>
      <c r="E3" s="65" t="s">
        <v>2</v>
      </c>
      <c r="F3" s="65" t="s">
        <v>361</v>
      </c>
      <c r="G3" s="65" t="s">
        <v>358</v>
      </c>
      <c r="H3" s="65" t="s">
        <v>84</v>
      </c>
      <c r="I3" s="77" t="s">
        <v>188</v>
      </c>
      <c r="J3" s="65" t="s">
        <v>214</v>
      </c>
      <c r="K3" s="77" t="s">
        <v>363</v>
      </c>
      <c r="L3" s="77" t="s">
        <v>364</v>
      </c>
      <c r="M3" s="77" t="s">
        <v>365</v>
      </c>
      <c r="N3" s="77" t="s">
        <v>367</v>
      </c>
      <c r="O3" s="77" t="s">
        <v>442</v>
      </c>
    </row>
    <row r="4" spans="2:15" ht="14.7" customHeight="1" x14ac:dyDescent="0.3">
      <c r="B4" s="49">
        <v>1</v>
      </c>
      <c r="C4" s="49">
        <f>+COUNTIF($G$3:G4,'SAP 1'!$W$4)</f>
        <v>0</v>
      </c>
      <c r="D4" s="50" t="s">
        <v>85</v>
      </c>
      <c r="E4" s="66" t="s">
        <v>86</v>
      </c>
      <c r="F4" s="51"/>
      <c r="G4" s="53" t="s">
        <v>578</v>
      </c>
      <c r="H4" s="53"/>
      <c r="I4" s="53"/>
      <c r="J4" s="53" t="s">
        <v>561</v>
      </c>
      <c r="K4" s="79">
        <v>20230605</v>
      </c>
      <c r="L4" s="53" t="s">
        <v>546</v>
      </c>
      <c r="M4" s="79">
        <v>20230405</v>
      </c>
      <c r="N4" s="48" t="s">
        <v>444</v>
      </c>
      <c r="O4" s="48">
        <v>1</v>
      </c>
    </row>
    <row r="5" spans="2:15" ht="14.7" customHeight="1" x14ac:dyDescent="0.3">
      <c r="B5" s="49">
        <v>2</v>
      </c>
      <c r="C5" s="49">
        <f>+COUNTIF($G$3:G5,'SAP 1'!$W$4)</f>
        <v>0</v>
      </c>
      <c r="D5" s="50" t="s">
        <v>87</v>
      </c>
      <c r="E5" s="66" t="s">
        <v>88</v>
      </c>
      <c r="F5" s="51"/>
      <c r="G5" s="53" t="s">
        <v>578</v>
      </c>
      <c r="H5" s="53"/>
      <c r="I5" s="53"/>
      <c r="J5" s="53" t="s">
        <v>268</v>
      </c>
      <c r="K5" s="79">
        <v>20230605</v>
      </c>
      <c r="L5" s="53" t="s">
        <v>548</v>
      </c>
      <c r="M5" s="79">
        <v>20230405</v>
      </c>
      <c r="N5" s="48" t="s">
        <v>444</v>
      </c>
      <c r="O5" s="48">
        <v>2</v>
      </c>
    </row>
    <row r="6" spans="2:15" ht="14.7" customHeight="1" x14ac:dyDescent="0.3">
      <c r="B6" s="49">
        <v>3</v>
      </c>
      <c r="C6" s="49">
        <f>+COUNTIF($G$3:G6,'SAP 1'!$W$4)</f>
        <v>0</v>
      </c>
      <c r="D6" s="50" t="s">
        <v>89</v>
      </c>
      <c r="E6" s="66" t="s">
        <v>90</v>
      </c>
      <c r="F6" s="52"/>
      <c r="G6" s="53" t="s">
        <v>578</v>
      </c>
      <c r="H6" s="53"/>
      <c r="I6" s="53"/>
      <c r="J6" s="53" t="s">
        <v>270</v>
      </c>
      <c r="K6" s="79">
        <v>20230605</v>
      </c>
      <c r="L6" s="53" t="s">
        <v>520</v>
      </c>
      <c r="M6" s="79">
        <v>20230405</v>
      </c>
      <c r="N6" s="48" t="s">
        <v>444</v>
      </c>
      <c r="O6" s="48">
        <v>3</v>
      </c>
    </row>
    <row r="7" spans="2:15" ht="14.7" customHeight="1" x14ac:dyDescent="0.3">
      <c r="B7" s="49">
        <v>4</v>
      </c>
      <c r="C7" s="49">
        <f>+COUNTIF($G$3:G7,'SAP 1'!$W$4)</f>
        <v>0</v>
      </c>
      <c r="D7" s="50" t="s">
        <v>91</v>
      </c>
      <c r="E7" s="66" t="s">
        <v>92</v>
      </c>
      <c r="F7" s="52"/>
      <c r="G7" s="53" t="s">
        <v>578</v>
      </c>
      <c r="H7" s="53"/>
      <c r="I7" s="53"/>
      <c r="J7" s="53" t="s">
        <v>270</v>
      </c>
      <c r="K7" s="79">
        <v>20230605</v>
      </c>
      <c r="L7" s="53" t="s">
        <v>545</v>
      </c>
      <c r="M7" s="79">
        <v>20230405</v>
      </c>
      <c r="N7" s="48" t="s">
        <v>444</v>
      </c>
      <c r="O7" s="48">
        <v>4</v>
      </c>
    </row>
    <row r="8" spans="2:15" ht="14.7" customHeight="1" x14ac:dyDescent="0.3">
      <c r="B8" s="49">
        <v>5</v>
      </c>
      <c r="C8" s="49">
        <f>+COUNTIF($G$3:G8,'SAP 1'!$W$4)</f>
        <v>0</v>
      </c>
      <c r="D8" s="50" t="s">
        <v>3</v>
      </c>
      <c r="E8" s="66" t="s">
        <v>4</v>
      </c>
      <c r="F8" s="56"/>
      <c r="G8" s="53" t="s">
        <v>578</v>
      </c>
      <c r="H8" s="53"/>
      <c r="I8" s="53"/>
      <c r="J8" s="53" t="s">
        <v>561</v>
      </c>
      <c r="K8" s="79">
        <v>20230605</v>
      </c>
      <c r="L8" s="47" t="s">
        <v>540</v>
      </c>
      <c r="M8" s="79">
        <v>20230405</v>
      </c>
      <c r="N8" s="48" t="s">
        <v>444</v>
      </c>
      <c r="O8" s="48">
        <v>5</v>
      </c>
    </row>
    <row r="9" spans="2:15" ht="14.7" customHeight="1" x14ac:dyDescent="0.3">
      <c r="B9" s="49">
        <v>6</v>
      </c>
      <c r="C9" s="49">
        <f>+COUNTIF($G$3:G9,'SAP 1'!$W$4)</f>
        <v>0</v>
      </c>
      <c r="D9" s="50" t="s">
        <v>83</v>
      </c>
      <c r="E9" s="66" t="s">
        <v>93</v>
      </c>
      <c r="F9" s="52"/>
      <c r="G9" s="53" t="s">
        <v>578</v>
      </c>
      <c r="H9" s="53"/>
      <c r="I9" s="53"/>
      <c r="J9" s="53" t="s">
        <v>270</v>
      </c>
      <c r="K9" s="79">
        <v>20230605</v>
      </c>
      <c r="L9" s="53" t="s">
        <v>503</v>
      </c>
      <c r="M9" s="79">
        <v>20230405</v>
      </c>
      <c r="N9" s="48" t="s">
        <v>444</v>
      </c>
      <c r="O9" s="48">
        <v>6</v>
      </c>
    </row>
    <row r="10" spans="2:15" ht="14.7" customHeight="1" x14ac:dyDescent="0.3">
      <c r="B10" s="49">
        <v>7</v>
      </c>
      <c r="C10" s="49">
        <f>+COUNTIF($G$3:G10,'SAP 1'!$W$4)</f>
        <v>0</v>
      </c>
      <c r="D10" s="50" t="s">
        <v>94</v>
      </c>
      <c r="E10" s="66" t="s">
        <v>95</v>
      </c>
      <c r="F10" s="52"/>
      <c r="G10" s="53" t="s">
        <v>578</v>
      </c>
      <c r="H10" s="53"/>
      <c r="I10" s="53"/>
      <c r="J10" s="53" t="s">
        <v>270</v>
      </c>
      <c r="K10" s="79">
        <v>20230605</v>
      </c>
      <c r="L10" s="53" t="s">
        <v>501</v>
      </c>
      <c r="M10" s="79">
        <v>20230405</v>
      </c>
      <c r="N10" s="48" t="s">
        <v>444</v>
      </c>
      <c r="O10" s="48">
        <v>7</v>
      </c>
    </row>
    <row r="11" spans="2:15" x14ac:dyDescent="0.3">
      <c r="B11" s="49">
        <v>8</v>
      </c>
      <c r="C11" s="49">
        <f>+COUNTIF($G$3:G11,'SAP 1'!$W$4)</f>
        <v>0</v>
      </c>
      <c r="D11" s="50" t="s">
        <v>5</v>
      </c>
      <c r="E11" s="66" t="s">
        <v>6</v>
      </c>
      <c r="F11" s="67"/>
      <c r="G11" s="53" t="s">
        <v>578</v>
      </c>
      <c r="H11" s="68"/>
      <c r="I11" s="53"/>
      <c r="J11" s="57" t="s">
        <v>270</v>
      </c>
      <c r="K11" s="79">
        <v>20230605</v>
      </c>
      <c r="L11" s="47" t="s">
        <v>470</v>
      </c>
      <c r="M11" s="79">
        <v>20230405</v>
      </c>
      <c r="N11" s="48" t="s">
        <v>444</v>
      </c>
      <c r="O11" s="48">
        <v>8</v>
      </c>
    </row>
    <row r="12" spans="2:15" ht="14.7" customHeight="1" x14ac:dyDescent="0.3">
      <c r="B12" s="49">
        <v>9</v>
      </c>
      <c r="C12" s="49">
        <f>+COUNTIF($G$3:G12,'SAP 1'!$W$4)</f>
        <v>0</v>
      </c>
      <c r="D12" s="50" t="s">
        <v>96</v>
      </c>
      <c r="E12" s="66" t="s">
        <v>97</v>
      </c>
      <c r="F12" s="52"/>
      <c r="G12" s="53" t="s">
        <v>578</v>
      </c>
      <c r="H12" s="58"/>
      <c r="I12" s="53"/>
      <c r="J12" s="53" t="s">
        <v>270</v>
      </c>
      <c r="K12" s="79">
        <v>20230605</v>
      </c>
      <c r="L12" s="53" t="s">
        <v>513</v>
      </c>
      <c r="M12" s="79">
        <v>20230405</v>
      </c>
      <c r="N12" s="48" t="s">
        <v>444</v>
      </c>
      <c r="O12" s="48">
        <v>9</v>
      </c>
    </row>
    <row r="13" spans="2:15" ht="14.7" customHeight="1" x14ac:dyDescent="0.3">
      <c r="B13" s="49">
        <v>10</v>
      </c>
      <c r="C13" s="49">
        <f>+COUNTIF($G$3:G13,'SAP 1'!$W$4)</f>
        <v>0</v>
      </c>
      <c r="D13" s="50" t="s">
        <v>7</v>
      </c>
      <c r="E13" s="66" t="s">
        <v>8</v>
      </c>
      <c r="F13" s="51"/>
      <c r="G13" s="53" t="s">
        <v>578</v>
      </c>
      <c r="H13" s="58"/>
      <c r="I13" s="53"/>
      <c r="J13" s="53" t="s">
        <v>268</v>
      </c>
      <c r="K13" s="79">
        <v>20230605</v>
      </c>
      <c r="L13" s="53" t="s">
        <v>508</v>
      </c>
      <c r="M13" s="79">
        <v>20230405</v>
      </c>
      <c r="N13" s="48" t="s">
        <v>444</v>
      </c>
      <c r="O13" s="48">
        <v>10</v>
      </c>
    </row>
    <row r="14" spans="2:15" ht="14.7" customHeight="1" x14ac:dyDescent="0.3">
      <c r="B14" s="49">
        <v>11</v>
      </c>
      <c r="C14" s="49">
        <f>+COUNTIF($G$3:G14,'SAP 1'!$W$4)</f>
        <v>0</v>
      </c>
      <c r="D14" s="50" t="s">
        <v>98</v>
      </c>
      <c r="E14" s="66" t="s">
        <v>99</v>
      </c>
      <c r="F14" s="51"/>
      <c r="G14" s="53" t="s">
        <v>578</v>
      </c>
      <c r="H14" s="58"/>
      <c r="I14" s="53"/>
      <c r="J14" s="53" t="s">
        <v>561</v>
      </c>
      <c r="K14" s="79">
        <v>20230605</v>
      </c>
      <c r="L14" s="53" t="s">
        <v>535</v>
      </c>
      <c r="M14" s="79">
        <v>20230405</v>
      </c>
      <c r="N14" s="48" t="s">
        <v>444</v>
      </c>
      <c r="O14" s="48">
        <v>11</v>
      </c>
    </row>
    <row r="15" spans="2:15" ht="13.8" customHeight="1" x14ac:dyDescent="0.3">
      <c r="B15" s="49">
        <v>12</v>
      </c>
      <c r="C15" s="49">
        <f>+COUNTIF($G$3:G15,'SAP 1'!$W$4)</f>
        <v>0</v>
      </c>
      <c r="D15" s="50" t="s">
        <v>9</v>
      </c>
      <c r="E15" s="66" t="s">
        <v>10</v>
      </c>
      <c r="F15" s="56"/>
      <c r="G15" s="53" t="s">
        <v>578</v>
      </c>
      <c r="H15" s="58"/>
      <c r="I15" s="53"/>
      <c r="J15" s="53" t="s">
        <v>268</v>
      </c>
      <c r="K15" s="79">
        <v>20230605</v>
      </c>
      <c r="L15" s="53" t="s">
        <v>514</v>
      </c>
      <c r="M15" s="79">
        <v>20230405</v>
      </c>
      <c r="N15" s="48" t="s">
        <v>444</v>
      </c>
      <c r="O15" s="48">
        <v>12</v>
      </c>
    </row>
    <row r="16" spans="2:15" ht="15" customHeight="1" x14ac:dyDescent="0.3">
      <c r="B16" s="49">
        <v>13</v>
      </c>
      <c r="C16" s="49">
        <f>+COUNTIF($G$3:G16,'SAP 1'!$W$4)</f>
        <v>0</v>
      </c>
      <c r="D16" s="50" t="s">
        <v>11</v>
      </c>
      <c r="E16" s="66" t="s">
        <v>12</v>
      </c>
      <c r="F16" s="52"/>
      <c r="G16" s="53" t="s">
        <v>578</v>
      </c>
      <c r="H16" s="68"/>
      <c r="I16" s="53"/>
      <c r="J16" s="57" t="s">
        <v>270</v>
      </c>
      <c r="K16" s="79">
        <v>20230605</v>
      </c>
      <c r="L16" s="53" t="s">
        <v>493</v>
      </c>
      <c r="M16" s="79">
        <v>20230405</v>
      </c>
      <c r="N16" s="48" t="s">
        <v>444</v>
      </c>
      <c r="O16" s="48">
        <v>13</v>
      </c>
    </row>
    <row r="17" spans="2:15" ht="14.7" customHeight="1" x14ac:dyDescent="0.3">
      <c r="B17" s="49">
        <v>14</v>
      </c>
      <c r="C17" s="49">
        <f>+COUNTIF($G$3:G17,'SAP 1'!$W$4)</f>
        <v>0</v>
      </c>
      <c r="D17" s="50" t="s">
        <v>100</v>
      </c>
      <c r="E17" s="66" t="s">
        <v>101</v>
      </c>
      <c r="F17" s="51"/>
      <c r="G17" s="53" t="s">
        <v>578</v>
      </c>
      <c r="H17" s="58"/>
      <c r="I17" s="53"/>
      <c r="J17" s="53" t="s">
        <v>268</v>
      </c>
      <c r="K17" s="79">
        <v>20230605</v>
      </c>
      <c r="L17" s="47" t="s">
        <v>547</v>
      </c>
      <c r="M17" s="79">
        <v>20230405</v>
      </c>
      <c r="N17" s="48" t="s">
        <v>444</v>
      </c>
      <c r="O17" s="48">
        <v>14</v>
      </c>
    </row>
    <row r="18" spans="2:15" ht="14.7" customHeight="1" x14ac:dyDescent="0.3">
      <c r="B18" s="49">
        <v>15</v>
      </c>
      <c r="C18" s="49">
        <f>+COUNTIF($G$3:G18,'SAP 1'!$W$4)</f>
        <v>0</v>
      </c>
      <c r="D18" s="50" t="s">
        <v>102</v>
      </c>
      <c r="E18" s="66" t="s">
        <v>103</v>
      </c>
      <c r="F18" s="51"/>
      <c r="G18" s="53" t="s">
        <v>578</v>
      </c>
      <c r="H18" s="58"/>
      <c r="I18" s="53"/>
      <c r="J18" s="53" t="s">
        <v>268</v>
      </c>
      <c r="K18" s="79">
        <v>20230605</v>
      </c>
      <c r="L18" s="53" t="s">
        <v>534</v>
      </c>
      <c r="M18" s="79">
        <v>20230405</v>
      </c>
      <c r="N18" s="48" t="s">
        <v>444</v>
      </c>
      <c r="O18" s="48">
        <v>15</v>
      </c>
    </row>
    <row r="19" spans="2:15" ht="14.7" customHeight="1" x14ac:dyDescent="0.3">
      <c r="B19" s="49">
        <v>16</v>
      </c>
      <c r="C19" s="49">
        <f>+COUNTIF($G$3:G19,'SAP 1'!$W$4)</f>
        <v>0</v>
      </c>
      <c r="D19" s="50" t="s">
        <v>13</v>
      </c>
      <c r="E19" s="66" t="s">
        <v>14</v>
      </c>
      <c r="F19" s="51"/>
      <c r="G19" s="53" t="s">
        <v>578</v>
      </c>
      <c r="H19" s="58"/>
      <c r="I19" s="53"/>
      <c r="J19" s="53" t="s">
        <v>270</v>
      </c>
      <c r="K19" s="79">
        <v>20230605</v>
      </c>
      <c r="L19" s="47" t="s">
        <v>541</v>
      </c>
      <c r="M19" s="79">
        <v>20230405</v>
      </c>
      <c r="N19" s="48" t="s">
        <v>444</v>
      </c>
      <c r="O19" s="48">
        <v>16</v>
      </c>
    </row>
    <row r="20" spans="2:15" ht="14.7" customHeight="1" x14ac:dyDescent="0.3">
      <c r="B20" s="49">
        <v>17</v>
      </c>
      <c r="C20" s="49">
        <f>+COUNTIF($G$3:G20,'SAP 1'!$W$4)</f>
        <v>0</v>
      </c>
      <c r="D20" s="50" t="s">
        <v>104</v>
      </c>
      <c r="E20" s="66" t="s">
        <v>105</v>
      </c>
      <c r="F20" s="51"/>
      <c r="G20" s="53" t="s">
        <v>578</v>
      </c>
      <c r="H20" s="58"/>
      <c r="I20" s="53"/>
      <c r="J20" s="53" t="s">
        <v>561</v>
      </c>
      <c r="K20" s="79">
        <v>20230605</v>
      </c>
      <c r="L20" s="53" t="s">
        <v>519</v>
      </c>
      <c r="M20" s="79">
        <v>20230405</v>
      </c>
      <c r="N20" s="48" t="s">
        <v>444</v>
      </c>
      <c r="O20" s="48">
        <v>17</v>
      </c>
    </row>
    <row r="21" spans="2:15" ht="14.7" customHeight="1" x14ac:dyDescent="0.3">
      <c r="B21" s="49">
        <v>18</v>
      </c>
      <c r="C21" s="49">
        <f>+COUNTIF($G$3:G21,'SAP 1'!$W$4)</f>
        <v>0</v>
      </c>
      <c r="D21" s="50" t="s">
        <v>106</v>
      </c>
      <c r="E21" s="66" t="s">
        <v>107</v>
      </c>
      <c r="F21" s="51"/>
      <c r="G21" s="53" t="s">
        <v>578</v>
      </c>
      <c r="H21" s="58"/>
      <c r="I21" s="53"/>
      <c r="J21" s="53" t="s">
        <v>561</v>
      </c>
      <c r="K21" s="79">
        <v>20230605</v>
      </c>
      <c r="L21" s="47" t="s">
        <v>518</v>
      </c>
      <c r="M21" s="79">
        <v>20230405</v>
      </c>
      <c r="N21" s="48" t="s">
        <v>444</v>
      </c>
      <c r="O21" s="48">
        <v>18</v>
      </c>
    </row>
    <row r="22" spans="2:15" ht="14.7" customHeight="1" x14ac:dyDescent="0.3">
      <c r="B22" s="49">
        <v>19</v>
      </c>
      <c r="C22" s="49">
        <f>+COUNTIF($G$3:G22,'SAP 1'!$W$4)</f>
        <v>0</v>
      </c>
      <c r="D22" s="50" t="s">
        <v>15</v>
      </c>
      <c r="E22" s="66" t="s">
        <v>16</v>
      </c>
      <c r="F22" s="56"/>
      <c r="G22" s="53" t="s">
        <v>578</v>
      </c>
      <c r="H22" s="58"/>
      <c r="I22" s="53"/>
      <c r="J22" s="53" t="s">
        <v>561</v>
      </c>
      <c r="K22" s="79">
        <v>20230605</v>
      </c>
      <c r="L22" s="47" t="s">
        <v>517</v>
      </c>
      <c r="M22" s="79">
        <v>20230405</v>
      </c>
      <c r="N22" s="48" t="s">
        <v>444</v>
      </c>
      <c r="O22" s="48">
        <v>19</v>
      </c>
    </row>
    <row r="23" spans="2:15" ht="14.7" customHeight="1" x14ac:dyDescent="0.3">
      <c r="B23" s="49">
        <v>20</v>
      </c>
      <c r="C23" s="49">
        <f>+COUNTIF($G$3:G23,'SAP 1'!$W$4)</f>
        <v>0</v>
      </c>
      <c r="D23" s="50" t="s">
        <v>17</v>
      </c>
      <c r="E23" s="66" t="s">
        <v>18</v>
      </c>
      <c r="F23" s="56"/>
      <c r="G23" s="53" t="s">
        <v>578</v>
      </c>
      <c r="H23" s="58"/>
      <c r="I23" s="53"/>
      <c r="J23" s="53" t="s">
        <v>268</v>
      </c>
      <c r="K23" s="79">
        <v>20230605</v>
      </c>
      <c r="L23" s="53" t="s">
        <v>504</v>
      </c>
      <c r="M23" s="79">
        <v>20230405</v>
      </c>
      <c r="N23" s="48" t="s">
        <v>444</v>
      </c>
      <c r="O23" s="48">
        <v>20</v>
      </c>
    </row>
    <row r="24" spans="2:15" ht="15" customHeight="1" x14ac:dyDescent="0.3">
      <c r="B24" s="49">
        <v>21</v>
      </c>
      <c r="C24" s="49">
        <f>+COUNTIF($G$3:G24,'SAP 1'!$W$4)</f>
        <v>0</v>
      </c>
      <c r="D24" s="50" t="s">
        <v>19</v>
      </c>
      <c r="E24" s="66" t="s">
        <v>20</v>
      </c>
      <c r="F24" s="52"/>
      <c r="G24" s="53" t="s">
        <v>578</v>
      </c>
      <c r="H24" s="68"/>
      <c r="I24" s="53"/>
      <c r="J24" s="57" t="s">
        <v>561</v>
      </c>
      <c r="K24" s="79">
        <v>20230605</v>
      </c>
      <c r="L24" s="53" t="s">
        <v>494</v>
      </c>
      <c r="M24" s="79">
        <v>20230405</v>
      </c>
      <c r="N24" s="48" t="s">
        <v>444</v>
      </c>
      <c r="O24" s="48">
        <v>21</v>
      </c>
    </row>
    <row r="25" spans="2:15" ht="14.7" customHeight="1" x14ac:dyDescent="0.3">
      <c r="B25" s="49">
        <v>22</v>
      </c>
      <c r="C25" s="49">
        <f>+COUNTIF($G$3:G25,'SAP 1'!$W$4)</f>
        <v>0</v>
      </c>
      <c r="D25" s="50" t="s">
        <v>108</v>
      </c>
      <c r="E25" s="66" t="s">
        <v>109</v>
      </c>
      <c r="F25" s="52"/>
      <c r="G25" s="53" t="s">
        <v>578</v>
      </c>
      <c r="H25" s="58"/>
      <c r="I25" s="53"/>
      <c r="J25" s="53" t="s">
        <v>270</v>
      </c>
      <c r="K25" s="79">
        <v>20230605</v>
      </c>
      <c r="L25" s="53" t="s">
        <v>509</v>
      </c>
      <c r="M25" s="79">
        <v>20230405</v>
      </c>
      <c r="N25" s="48" t="s">
        <v>444</v>
      </c>
      <c r="O25" s="48">
        <v>22</v>
      </c>
    </row>
    <row r="26" spans="2:15" ht="14.7" customHeight="1" x14ac:dyDescent="0.3">
      <c r="B26" s="49">
        <v>23</v>
      </c>
      <c r="C26" s="49">
        <f>+COUNTIF($G$3:G26,'SAP 1'!$W$4)</f>
        <v>0</v>
      </c>
      <c r="D26" s="50" t="s">
        <v>21</v>
      </c>
      <c r="E26" s="66" t="s">
        <v>22</v>
      </c>
      <c r="F26" s="56"/>
      <c r="G26" s="53" t="s">
        <v>578</v>
      </c>
      <c r="H26" s="58"/>
      <c r="I26" s="53"/>
      <c r="J26" s="53" t="s">
        <v>268</v>
      </c>
      <c r="K26" s="79">
        <v>20230605</v>
      </c>
      <c r="L26" s="53" t="s">
        <v>507</v>
      </c>
      <c r="M26" s="79">
        <v>20230405</v>
      </c>
      <c r="N26" s="48" t="s">
        <v>444</v>
      </c>
      <c r="O26" s="48">
        <v>23</v>
      </c>
    </row>
    <row r="27" spans="2:15" ht="14.7" customHeight="1" x14ac:dyDescent="0.3">
      <c r="B27" s="49">
        <v>24</v>
      </c>
      <c r="C27" s="49">
        <f>+COUNTIF($G$3:G27,'SAP 1'!$W$4)</f>
        <v>0</v>
      </c>
      <c r="D27" s="50" t="s">
        <v>110</v>
      </c>
      <c r="E27" s="66" t="s">
        <v>111</v>
      </c>
      <c r="F27" s="52"/>
      <c r="G27" s="53" t="s">
        <v>578</v>
      </c>
      <c r="H27" s="58"/>
      <c r="I27" s="53"/>
      <c r="J27" s="53" t="s">
        <v>270</v>
      </c>
      <c r="K27" s="79">
        <v>20230605</v>
      </c>
      <c r="L27" s="53" t="s">
        <v>502</v>
      </c>
      <c r="M27" s="79">
        <v>20230405</v>
      </c>
      <c r="N27" s="48" t="s">
        <v>444</v>
      </c>
      <c r="O27" s="48">
        <v>24</v>
      </c>
    </row>
    <row r="28" spans="2:15" ht="14.7" customHeight="1" x14ac:dyDescent="0.3">
      <c r="B28" s="49">
        <v>25</v>
      </c>
      <c r="C28" s="49">
        <f>+COUNTIF($G$3:G28,'SAP 1'!$W$4)</f>
        <v>0</v>
      </c>
      <c r="D28" s="50" t="s">
        <v>112</v>
      </c>
      <c r="E28" s="66" t="s">
        <v>113</v>
      </c>
      <c r="F28" s="51"/>
      <c r="G28" s="53" t="s">
        <v>578</v>
      </c>
      <c r="H28" s="58"/>
      <c r="I28" s="53"/>
      <c r="J28" s="53" t="s">
        <v>561</v>
      </c>
      <c r="K28" s="79">
        <v>20230605</v>
      </c>
      <c r="L28" s="47" t="s">
        <v>515</v>
      </c>
      <c r="M28" s="79">
        <v>20230405</v>
      </c>
      <c r="N28" s="48" t="s">
        <v>444</v>
      </c>
      <c r="O28" s="48">
        <v>25</v>
      </c>
    </row>
    <row r="29" spans="2:15" ht="14.7" customHeight="1" x14ac:dyDescent="0.3">
      <c r="B29" s="49">
        <v>26</v>
      </c>
      <c r="C29" s="49">
        <f>+COUNTIF($G$3:G29,'SAP 1'!$W$4)</f>
        <v>0</v>
      </c>
      <c r="D29" s="50" t="s">
        <v>23</v>
      </c>
      <c r="E29" s="66" t="s">
        <v>24</v>
      </c>
      <c r="F29" s="67"/>
      <c r="G29" s="53" t="s">
        <v>578</v>
      </c>
      <c r="H29" s="58"/>
      <c r="I29" s="53"/>
      <c r="J29" s="53" t="s">
        <v>270</v>
      </c>
      <c r="K29" s="79">
        <v>20230605</v>
      </c>
      <c r="L29" s="53" t="s">
        <v>479</v>
      </c>
      <c r="M29" s="79">
        <v>20230405</v>
      </c>
      <c r="N29" s="48" t="s">
        <v>444</v>
      </c>
      <c r="O29" s="48">
        <v>26</v>
      </c>
    </row>
    <row r="30" spans="2:15" ht="14.7" customHeight="1" x14ac:dyDescent="0.3">
      <c r="B30" s="49">
        <v>27</v>
      </c>
      <c r="C30" s="49">
        <f>+COUNTIF($G$3:G30,'SAP 1'!$W$4)</f>
        <v>0</v>
      </c>
      <c r="D30" s="50" t="s">
        <v>25</v>
      </c>
      <c r="E30" s="66" t="s">
        <v>26</v>
      </c>
      <c r="F30" s="56"/>
      <c r="G30" s="53" t="s">
        <v>578</v>
      </c>
      <c r="H30" s="58"/>
      <c r="I30" s="53"/>
      <c r="J30" s="53" t="s">
        <v>268</v>
      </c>
      <c r="K30" s="79">
        <v>20230605</v>
      </c>
      <c r="L30" s="47" t="s">
        <v>506</v>
      </c>
      <c r="M30" s="79">
        <v>20230405</v>
      </c>
      <c r="N30" s="48" t="s">
        <v>444</v>
      </c>
      <c r="O30" s="48">
        <v>27</v>
      </c>
    </row>
    <row r="31" spans="2:15" ht="14.7" customHeight="1" x14ac:dyDescent="0.3">
      <c r="B31" s="49">
        <v>28</v>
      </c>
      <c r="C31" s="49">
        <f>+COUNTIF($G$3:G31,'SAP 1'!$W$4)</f>
        <v>0</v>
      </c>
      <c r="D31" s="50" t="s">
        <v>27</v>
      </c>
      <c r="E31" s="66" t="s">
        <v>28</v>
      </c>
      <c r="F31" s="56"/>
      <c r="G31" s="53" t="s">
        <v>578</v>
      </c>
      <c r="H31" s="58"/>
      <c r="I31" s="53"/>
      <c r="J31" s="53" t="s">
        <v>561</v>
      </c>
      <c r="K31" s="79">
        <v>20230605</v>
      </c>
      <c r="L31" s="53" t="s">
        <v>516</v>
      </c>
      <c r="M31" s="79">
        <v>20230405</v>
      </c>
      <c r="N31" s="48" t="s">
        <v>444</v>
      </c>
      <c r="O31" s="48">
        <v>28</v>
      </c>
    </row>
    <row r="32" spans="2:15" ht="15" customHeight="1" x14ac:dyDescent="0.3">
      <c r="B32" s="49">
        <v>29</v>
      </c>
      <c r="C32" s="49">
        <f>+COUNTIF($G$3:G32,'SAP 1'!$W$4)</f>
        <v>0</v>
      </c>
      <c r="D32" s="50" t="s">
        <v>29</v>
      </c>
      <c r="E32" s="66" t="s">
        <v>30</v>
      </c>
      <c r="F32" s="51"/>
      <c r="G32" s="53" t="s">
        <v>578</v>
      </c>
      <c r="H32" s="58"/>
      <c r="I32" s="53"/>
      <c r="J32" s="53" t="s">
        <v>561</v>
      </c>
      <c r="K32" s="79">
        <v>20230605</v>
      </c>
      <c r="L32" s="47" t="s">
        <v>505</v>
      </c>
      <c r="M32" s="79">
        <v>20230405</v>
      </c>
      <c r="N32" s="48" t="s">
        <v>444</v>
      </c>
      <c r="O32" s="48">
        <v>29</v>
      </c>
    </row>
    <row r="33" spans="2:15" ht="15" customHeight="1" x14ac:dyDescent="0.3">
      <c r="B33" s="49">
        <v>30</v>
      </c>
      <c r="C33" s="49">
        <f>+COUNTIF($G$3:G33,'SAP 1'!$W$4)</f>
        <v>0</v>
      </c>
      <c r="D33" s="50" t="s">
        <v>31</v>
      </c>
      <c r="E33" s="66" t="s">
        <v>32</v>
      </c>
      <c r="F33" s="52"/>
      <c r="G33" s="53" t="s">
        <v>578</v>
      </c>
      <c r="H33" s="68"/>
      <c r="I33" s="53"/>
      <c r="J33" s="57" t="s">
        <v>561</v>
      </c>
      <c r="K33" s="79">
        <v>20230605</v>
      </c>
      <c r="L33" s="47" t="s">
        <v>474</v>
      </c>
      <c r="M33" s="79">
        <v>20230405</v>
      </c>
      <c r="N33" s="48" t="s">
        <v>444</v>
      </c>
      <c r="O33" s="48">
        <v>30</v>
      </c>
    </row>
    <row r="34" spans="2:15" ht="14.7" customHeight="1" x14ac:dyDescent="0.3">
      <c r="B34" s="49">
        <v>31</v>
      </c>
      <c r="C34" s="49">
        <f>+COUNTIF($G$3:G34,'SAP 1'!$W$4)</f>
        <v>0</v>
      </c>
      <c r="D34" s="50" t="s">
        <v>114</v>
      </c>
      <c r="E34" s="66" t="s">
        <v>115</v>
      </c>
      <c r="F34" s="52"/>
      <c r="G34" s="53" t="s">
        <v>578</v>
      </c>
      <c r="H34" s="58"/>
      <c r="I34" s="53"/>
      <c r="J34" s="53" t="s">
        <v>561</v>
      </c>
      <c r="K34" s="79">
        <v>20230605</v>
      </c>
      <c r="L34" s="53" t="s">
        <v>512</v>
      </c>
      <c r="M34" s="79">
        <v>20230405</v>
      </c>
      <c r="N34" s="48" t="s">
        <v>444</v>
      </c>
      <c r="O34" s="48">
        <v>31</v>
      </c>
    </row>
    <row r="35" spans="2:15" ht="14.4" customHeight="1" x14ac:dyDescent="0.3">
      <c r="B35" s="49">
        <v>32</v>
      </c>
      <c r="C35" s="49">
        <f>+COUNTIF($G$3:G35,'SAP 1'!$W$4)</f>
        <v>0</v>
      </c>
      <c r="D35" s="50" t="s">
        <v>33</v>
      </c>
      <c r="E35" s="66" t="s">
        <v>34</v>
      </c>
      <c r="F35" s="52"/>
      <c r="G35" s="53" t="s">
        <v>578</v>
      </c>
      <c r="H35" s="68"/>
      <c r="I35" s="53"/>
      <c r="J35" s="57" t="s">
        <v>270</v>
      </c>
      <c r="K35" s="79">
        <v>20230605</v>
      </c>
      <c r="L35" s="53" t="s">
        <v>499</v>
      </c>
      <c r="M35" s="79">
        <v>20230405</v>
      </c>
      <c r="N35" s="48" t="s">
        <v>444</v>
      </c>
      <c r="O35" s="48">
        <v>32</v>
      </c>
    </row>
    <row r="36" spans="2:15" ht="14.7" customHeight="1" x14ac:dyDescent="0.3">
      <c r="B36" s="49">
        <v>33</v>
      </c>
      <c r="C36" s="49">
        <f>+COUNTIF($G$3:G36,'SAP 1'!$W$4)</f>
        <v>0</v>
      </c>
      <c r="D36" s="50" t="s">
        <v>116</v>
      </c>
      <c r="E36" s="66" t="s">
        <v>117</v>
      </c>
      <c r="F36" s="52"/>
      <c r="G36" s="53" t="s">
        <v>578</v>
      </c>
      <c r="H36" s="58"/>
      <c r="I36" s="53"/>
      <c r="J36" s="53" t="s">
        <v>561</v>
      </c>
      <c r="K36" s="79">
        <v>20230605</v>
      </c>
      <c r="L36" s="47" t="s">
        <v>558</v>
      </c>
      <c r="M36" s="79">
        <v>20230405</v>
      </c>
      <c r="N36" s="48" t="s">
        <v>444</v>
      </c>
      <c r="O36" s="48">
        <v>33</v>
      </c>
    </row>
    <row r="37" spans="2:15" ht="14.7" customHeight="1" x14ac:dyDescent="0.3">
      <c r="B37" s="49">
        <v>34</v>
      </c>
      <c r="C37" s="49">
        <f>+COUNTIF($G$3:G37,'SAP 1'!$W$4)</f>
        <v>0</v>
      </c>
      <c r="D37" s="50" t="s">
        <v>118</v>
      </c>
      <c r="E37" s="66" t="s">
        <v>119</v>
      </c>
      <c r="F37" s="52"/>
      <c r="G37" s="53" t="s">
        <v>578</v>
      </c>
      <c r="H37" s="58"/>
      <c r="I37" s="53"/>
      <c r="J37" s="53" t="s">
        <v>561</v>
      </c>
      <c r="K37" s="79">
        <v>20230605</v>
      </c>
      <c r="L37" s="53" t="s">
        <v>528</v>
      </c>
      <c r="M37" s="79">
        <v>20230405</v>
      </c>
      <c r="N37" s="48" t="s">
        <v>444</v>
      </c>
      <c r="O37" s="48">
        <v>34</v>
      </c>
    </row>
    <row r="38" spans="2:15" ht="14.7" customHeight="1" x14ac:dyDescent="0.3">
      <c r="B38" s="49">
        <v>35</v>
      </c>
      <c r="C38" s="49">
        <f>+COUNTIF($G$3:G38,'SAP 1'!$W$4)</f>
        <v>0</v>
      </c>
      <c r="D38" s="50" t="s">
        <v>120</v>
      </c>
      <c r="E38" s="66" t="s">
        <v>121</v>
      </c>
      <c r="F38" s="52"/>
      <c r="G38" s="53" t="s">
        <v>578</v>
      </c>
      <c r="H38" s="58"/>
      <c r="I38" s="53"/>
      <c r="J38" s="53" t="s">
        <v>268</v>
      </c>
      <c r="K38" s="79">
        <v>20230605</v>
      </c>
      <c r="L38" s="47" t="s">
        <v>554</v>
      </c>
      <c r="M38" s="79">
        <v>20230405</v>
      </c>
      <c r="N38" s="48" t="s">
        <v>444</v>
      </c>
      <c r="O38" s="48">
        <v>35</v>
      </c>
    </row>
    <row r="39" spans="2:15" ht="14.7" customHeight="1" x14ac:dyDescent="0.3">
      <c r="B39" s="49">
        <v>36</v>
      </c>
      <c r="C39" s="49">
        <f>+COUNTIF($G$3:G39,'SAP 1'!$W$4)</f>
        <v>0</v>
      </c>
      <c r="D39" s="50" t="s">
        <v>122</v>
      </c>
      <c r="E39" s="66" t="s">
        <v>123</v>
      </c>
      <c r="F39" s="52"/>
      <c r="G39" s="53" t="s">
        <v>578</v>
      </c>
      <c r="H39" s="58"/>
      <c r="I39" s="53"/>
      <c r="J39" s="53" t="s">
        <v>270</v>
      </c>
      <c r="K39" s="79">
        <v>20230605</v>
      </c>
      <c r="L39" s="53" t="s">
        <v>521</v>
      </c>
      <c r="M39" s="79">
        <v>20230405</v>
      </c>
      <c r="N39" s="48" t="s">
        <v>444</v>
      </c>
      <c r="O39" s="48">
        <v>36</v>
      </c>
    </row>
    <row r="40" spans="2:15" ht="14.7" customHeight="1" x14ac:dyDescent="0.3">
      <c r="B40" s="49">
        <v>37</v>
      </c>
      <c r="C40" s="49">
        <f>+COUNTIF($G$3:G40,'SAP 1'!$W$4)</f>
        <v>1</v>
      </c>
      <c r="D40" s="50" t="s">
        <v>35</v>
      </c>
      <c r="E40" s="66" t="s">
        <v>36</v>
      </c>
      <c r="F40" s="52">
        <f>+'37 COIHUES'!H9</f>
        <v>1826532</v>
      </c>
      <c r="G40" s="57" t="s">
        <v>577</v>
      </c>
      <c r="H40" s="58"/>
      <c r="I40" s="53"/>
      <c r="J40" s="53" t="s">
        <v>268</v>
      </c>
      <c r="K40" s="79">
        <v>20230605</v>
      </c>
      <c r="L40" s="53" t="s">
        <v>523</v>
      </c>
      <c r="M40" s="79">
        <v>20230405</v>
      </c>
      <c r="N40" s="48" t="s">
        <v>444</v>
      </c>
      <c r="O40" s="48">
        <v>37</v>
      </c>
    </row>
    <row r="41" spans="2:15" ht="14.7" customHeight="1" x14ac:dyDescent="0.3">
      <c r="B41" s="49">
        <v>38</v>
      </c>
      <c r="C41" s="49">
        <f>+COUNTIF($G$3:G41,'SAP 1'!$W$4)</f>
        <v>1</v>
      </c>
      <c r="D41" s="50" t="s">
        <v>124</v>
      </c>
      <c r="E41" s="66" t="s">
        <v>125</v>
      </c>
      <c r="F41" s="52"/>
      <c r="G41" s="53" t="s">
        <v>578</v>
      </c>
      <c r="H41" s="58"/>
      <c r="I41" s="53"/>
      <c r="J41" s="53" t="s">
        <v>268</v>
      </c>
      <c r="K41" s="79">
        <v>20230605</v>
      </c>
      <c r="L41" s="53" t="s">
        <v>530</v>
      </c>
      <c r="M41" s="79">
        <v>20230405</v>
      </c>
      <c r="N41" s="48" t="s">
        <v>444</v>
      </c>
      <c r="O41" s="48">
        <v>38</v>
      </c>
    </row>
    <row r="42" spans="2:15" ht="14.7" customHeight="1" x14ac:dyDescent="0.3">
      <c r="B42" s="49">
        <v>39</v>
      </c>
      <c r="C42" s="49">
        <f>+COUNTIF($G$3:G42,'SAP 1'!$W$4)</f>
        <v>1</v>
      </c>
      <c r="D42" s="50" t="s">
        <v>126</v>
      </c>
      <c r="E42" s="66" t="s">
        <v>127</v>
      </c>
      <c r="F42" s="52"/>
      <c r="G42" s="53" t="s">
        <v>578</v>
      </c>
      <c r="H42" s="58"/>
      <c r="I42" s="53"/>
      <c r="J42" s="53" t="s">
        <v>268</v>
      </c>
      <c r="K42" s="79">
        <v>20230605</v>
      </c>
      <c r="L42" s="47" t="s">
        <v>555</v>
      </c>
      <c r="M42" s="79">
        <v>20230405</v>
      </c>
      <c r="N42" s="48" t="s">
        <v>444</v>
      </c>
      <c r="O42" s="48">
        <v>39</v>
      </c>
    </row>
    <row r="43" spans="2:15" ht="14.7" customHeight="1" x14ac:dyDescent="0.3">
      <c r="B43" s="49">
        <v>40</v>
      </c>
      <c r="C43" s="49">
        <f>+COUNTIF($G$3:G43,'SAP 1'!$W$4)</f>
        <v>1</v>
      </c>
      <c r="D43" s="50" t="s">
        <v>128</v>
      </c>
      <c r="E43" s="66" t="s">
        <v>129</v>
      </c>
      <c r="F43" s="52"/>
      <c r="G43" s="53" t="s">
        <v>578</v>
      </c>
      <c r="H43" s="58"/>
      <c r="I43" s="53"/>
      <c r="J43" s="53" t="s">
        <v>561</v>
      </c>
      <c r="K43" s="79">
        <v>20230605</v>
      </c>
      <c r="L43" s="53" t="s">
        <v>524</v>
      </c>
      <c r="M43" s="79">
        <v>20230405</v>
      </c>
      <c r="N43" s="48" t="s">
        <v>444</v>
      </c>
      <c r="O43" s="48">
        <v>40</v>
      </c>
    </row>
    <row r="44" spans="2:15" ht="14.7" customHeight="1" x14ac:dyDescent="0.3">
      <c r="B44" s="49">
        <v>41</v>
      </c>
      <c r="C44" s="49">
        <f>+COUNTIF($G$3:G44,'SAP 1'!$W$4)</f>
        <v>1</v>
      </c>
      <c r="D44" s="50" t="s">
        <v>130</v>
      </c>
      <c r="E44" s="66" t="s">
        <v>131</v>
      </c>
      <c r="F44" s="52"/>
      <c r="G44" s="53" t="s">
        <v>578</v>
      </c>
      <c r="H44" s="58"/>
      <c r="I44" s="53"/>
      <c r="J44" s="53" t="s">
        <v>268</v>
      </c>
      <c r="K44" s="79">
        <v>20230605</v>
      </c>
      <c r="L44" s="53" t="s">
        <v>533</v>
      </c>
      <c r="M44" s="79">
        <v>20230405</v>
      </c>
      <c r="N44" s="48" t="s">
        <v>444</v>
      </c>
      <c r="O44" s="48">
        <v>41</v>
      </c>
    </row>
    <row r="45" spans="2:15" ht="14.7" customHeight="1" x14ac:dyDescent="0.3">
      <c r="B45" s="49">
        <v>42</v>
      </c>
      <c r="C45" s="49">
        <f>+COUNTIF($G$3:G45,'SAP 1'!$W$4)</f>
        <v>1</v>
      </c>
      <c r="D45" s="50" t="s">
        <v>132</v>
      </c>
      <c r="E45" s="66" t="s">
        <v>133</v>
      </c>
      <c r="F45" s="52"/>
      <c r="G45" s="53" t="s">
        <v>578</v>
      </c>
      <c r="H45" s="58"/>
      <c r="I45" s="53"/>
      <c r="J45" s="53" t="s">
        <v>270</v>
      </c>
      <c r="K45" s="79">
        <v>20230605</v>
      </c>
      <c r="L45" s="47" t="s">
        <v>556</v>
      </c>
      <c r="M45" s="79">
        <v>20230405</v>
      </c>
      <c r="N45" s="48" t="s">
        <v>444</v>
      </c>
      <c r="O45" s="48">
        <v>42</v>
      </c>
    </row>
    <row r="46" spans="2:15" ht="14.7" customHeight="1" x14ac:dyDescent="0.3">
      <c r="B46" s="49">
        <v>43</v>
      </c>
      <c r="C46" s="49">
        <f>+COUNTIF($G$3:G46,'SAP 1'!$W$4)</f>
        <v>1</v>
      </c>
      <c r="D46" s="50" t="s">
        <v>134</v>
      </c>
      <c r="E46" s="66" t="s">
        <v>135</v>
      </c>
      <c r="F46" s="52"/>
      <c r="G46" s="53" t="s">
        <v>578</v>
      </c>
      <c r="H46" s="58"/>
      <c r="I46" s="53"/>
      <c r="J46" s="53" t="s">
        <v>268</v>
      </c>
      <c r="K46" s="79">
        <v>20230605</v>
      </c>
      <c r="L46" s="53" t="s">
        <v>525</v>
      </c>
      <c r="M46" s="79">
        <v>20230405</v>
      </c>
      <c r="N46" s="48" t="s">
        <v>444</v>
      </c>
      <c r="O46" s="48">
        <v>43</v>
      </c>
    </row>
    <row r="47" spans="2:15" ht="14.7" customHeight="1" x14ac:dyDescent="0.3">
      <c r="B47" s="49">
        <v>44</v>
      </c>
      <c r="C47" s="49">
        <f>+COUNTIF($G$3:G47,'SAP 1'!$W$4)</f>
        <v>1</v>
      </c>
      <c r="D47" s="50" t="s">
        <v>136</v>
      </c>
      <c r="E47" s="66" t="s">
        <v>137</v>
      </c>
      <c r="F47" s="52"/>
      <c r="G47" s="53" t="s">
        <v>578</v>
      </c>
      <c r="H47" s="58"/>
      <c r="I47" s="53"/>
      <c r="J47" s="53" t="s">
        <v>268</v>
      </c>
      <c r="K47" s="79">
        <v>20230605</v>
      </c>
      <c r="L47" s="53" t="s">
        <v>532</v>
      </c>
      <c r="M47" s="79">
        <v>20230405</v>
      </c>
      <c r="N47" s="48" t="s">
        <v>444</v>
      </c>
      <c r="O47" s="48">
        <v>44</v>
      </c>
    </row>
    <row r="48" spans="2:15" ht="14.7" customHeight="1" x14ac:dyDescent="0.3">
      <c r="B48" s="49">
        <v>45</v>
      </c>
      <c r="C48" s="49">
        <f>+COUNTIF($G$3:G48,'SAP 1'!$W$4)</f>
        <v>1</v>
      </c>
      <c r="D48" s="50" t="s">
        <v>138</v>
      </c>
      <c r="E48" s="66" t="s">
        <v>139</v>
      </c>
      <c r="F48" s="52"/>
      <c r="G48" s="53" t="s">
        <v>578</v>
      </c>
      <c r="H48" s="58"/>
      <c r="I48" s="53"/>
      <c r="J48" s="53" t="s">
        <v>270</v>
      </c>
      <c r="K48" s="79">
        <v>20230605</v>
      </c>
      <c r="L48" s="53" t="s">
        <v>522</v>
      </c>
      <c r="M48" s="79">
        <v>20230405</v>
      </c>
      <c r="N48" s="48" t="s">
        <v>444</v>
      </c>
      <c r="O48" s="48">
        <v>45</v>
      </c>
    </row>
    <row r="49" spans="2:15" ht="14.7" customHeight="1" x14ac:dyDescent="0.3">
      <c r="B49" s="49">
        <v>46</v>
      </c>
      <c r="C49" s="49">
        <f>+COUNTIF($G$3:G49,'SAP 1'!$W$4)</f>
        <v>1</v>
      </c>
      <c r="D49" s="50" t="s">
        <v>140</v>
      </c>
      <c r="E49" s="66" t="s">
        <v>141</v>
      </c>
      <c r="F49" s="52"/>
      <c r="G49" s="53" t="s">
        <v>578</v>
      </c>
      <c r="H49" s="58"/>
      <c r="I49" s="53"/>
      <c r="J49" s="53" t="s">
        <v>561</v>
      </c>
      <c r="K49" s="79">
        <v>20230605</v>
      </c>
      <c r="L49" s="53" t="s">
        <v>526</v>
      </c>
      <c r="M49" s="79">
        <v>20230405</v>
      </c>
      <c r="N49" s="48" t="s">
        <v>444</v>
      </c>
      <c r="O49" s="48">
        <v>46</v>
      </c>
    </row>
    <row r="50" spans="2:15" ht="14.7" customHeight="1" x14ac:dyDescent="0.3">
      <c r="B50" s="49">
        <v>47</v>
      </c>
      <c r="C50" s="49">
        <f>+COUNTIF($G$3:G50,'SAP 1'!$W$4)</f>
        <v>1</v>
      </c>
      <c r="D50" s="50" t="s">
        <v>142</v>
      </c>
      <c r="E50" s="66" t="s">
        <v>143</v>
      </c>
      <c r="F50" s="52"/>
      <c r="G50" s="53" t="s">
        <v>578</v>
      </c>
      <c r="H50" s="58"/>
      <c r="I50" s="53"/>
      <c r="J50" s="53" t="s">
        <v>270</v>
      </c>
      <c r="K50" s="79">
        <v>20230605</v>
      </c>
      <c r="L50" s="53" t="s">
        <v>531</v>
      </c>
      <c r="M50" s="79">
        <v>20230405</v>
      </c>
      <c r="N50" s="48" t="s">
        <v>444</v>
      </c>
      <c r="O50" s="48">
        <v>47</v>
      </c>
    </row>
    <row r="51" spans="2:15" ht="14.7" customHeight="1" x14ac:dyDescent="0.3">
      <c r="B51" s="49">
        <v>48</v>
      </c>
      <c r="C51" s="49">
        <f>+COUNTIF($G$3:G51,'SAP 1'!$W$4)</f>
        <v>1</v>
      </c>
      <c r="D51" s="50" t="s">
        <v>144</v>
      </c>
      <c r="E51" s="66" t="s">
        <v>145</v>
      </c>
      <c r="F51" s="52"/>
      <c r="G51" s="53" t="s">
        <v>578</v>
      </c>
      <c r="H51" s="58"/>
      <c r="I51" s="53"/>
      <c r="J51" s="53" t="s">
        <v>270</v>
      </c>
      <c r="K51" s="79">
        <v>20230605</v>
      </c>
      <c r="L51" s="47" t="s">
        <v>553</v>
      </c>
      <c r="M51" s="79">
        <v>20230405</v>
      </c>
      <c r="N51" s="48" t="s">
        <v>444</v>
      </c>
      <c r="O51" s="48">
        <v>48</v>
      </c>
    </row>
    <row r="52" spans="2:15" x14ac:dyDescent="0.3">
      <c r="B52" s="49">
        <v>49</v>
      </c>
      <c r="C52" s="49">
        <f>+COUNTIF($G$3:G52,'SAP 1'!$W$4)</f>
        <v>1</v>
      </c>
      <c r="D52" s="50" t="s">
        <v>146</v>
      </c>
      <c r="E52" s="66" t="s">
        <v>147</v>
      </c>
      <c r="F52" s="52"/>
      <c r="G52" s="53" t="s">
        <v>578</v>
      </c>
      <c r="H52" s="68"/>
      <c r="I52" s="53"/>
      <c r="J52" s="57" t="s">
        <v>561</v>
      </c>
      <c r="K52" s="79">
        <v>20230605</v>
      </c>
      <c r="L52" s="53" t="s">
        <v>559</v>
      </c>
      <c r="M52" s="79">
        <v>20230405</v>
      </c>
      <c r="N52" s="48" t="s">
        <v>444</v>
      </c>
      <c r="O52" s="48">
        <v>49</v>
      </c>
    </row>
    <row r="53" spans="2:15" ht="14.7" customHeight="1" x14ac:dyDescent="0.3">
      <c r="B53" s="49">
        <v>50</v>
      </c>
      <c r="C53" s="49">
        <f>+COUNTIF($G$3:G53,'SAP 1'!$W$4)</f>
        <v>1</v>
      </c>
      <c r="D53" s="50" t="s">
        <v>148</v>
      </c>
      <c r="E53" s="66" t="s">
        <v>149</v>
      </c>
      <c r="F53" s="52"/>
      <c r="G53" s="53" t="s">
        <v>578</v>
      </c>
      <c r="H53" s="58"/>
      <c r="I53" s="53"/>
      <c r="J53" s="53" t="s">
        <v>268</v>
      </c>
      <c r="K53" s="79">
        <v>20230605</v>
      </c>
      <c r="L53" s="53" t="s">
        <v>529</v>
      </c>
      <c r="M53" s="79">
        <v>20230405</v>
      </c>
      <c r="N53" s="48" t="s">
        <v>444</v>
      </c>
      <c r="O53" s="48">
        <v>50</v>
      </c>
    </row>
    <row r="54" spans="2:15" ht="14.7" customHeight="1" x14ac:dyDescent="0.3">
      <c r="B54" s="49">
        <v>52</v>
      </c>
      <c r="C54" s="49">
        <f>+COUNTIF($G$3:G54,'SAP 1'!$W$4)</f>
        <v>1</v>
      </c>
      <c r="D54" s="50" t="s">
        <v>150</v>
      </c>
      <c r="E54" s="66" t="s">
        <v>151</v>
      </c>
      <c r="F54" s="52"/>
      <c r="G54" s="53" t="s">
        <v>578</v>
      </c>
      <c r="H54" s="58"/>
      <c r="I54" s="53"/>
      <c r="J54" s="53" t="s">
        <v>270</v>
      </c>
      <c r="K54" s="79">
        <v>20230605</v>
      </c>
      <c r="L54" s="53" t="s">
        <v>527</v>
      </c>
      <c r="M54" s="79">
        <v>20230405</v>
      </c>
      <c r="N54" s="48" t="s">
        <v>444</v>
      </c>
      <c r="O54" s="48">
        <v>52</v>
      </c>
    </row>
    <row r="55" spans="2:15" ht="14.7" customHeight="1" x14ac:dyDescent="0.3">
      <c r="B55" s="49">
        <v>53</v>
      </c>
      <c r="C55" s="49">
        <f>+COUNTIF($G$3:G55,'SAP 1'!$W$4)</f>
        <v>1</v>
      </c>
      <c r="D55" s="50" t="s">
        <v>152</v>
      </c>
      <c r="E55" s="66" t="s">
        <v>153</v>
      </c>
      <c r="F55" s="52"/>
      <c r="G55" s="53" t="s">
        <v>578</v>
      </c>
      <c r="H55" s="58"/>
      <c r="I55" s="53"/>
      <c r="J55" s="53" t="s">
        <v>270</v>
      </c>
      <c r="K55" s="79">
        <v>20230605</v>
      </c>
      <c r="L55" s="53" t="s">
        <v>511</v>
      </c>
      <c r="M55" s="79">
        <v>20230405</v>
      </c>
      <c r="N55" s="48" t="s">
        <v>444</v>
      </c>
      <c r="O55" s="48">
        <v>53</v>
      </c>
    </row>
    <row r="56" spans="2:15" ht="14.7" customHeight="1" x14ac:dyDescent="0.3">
      <c r="B56" s="49">
        <v>54</v>
      </c>
      <c r="C56" s="49">
        <f>+COUNTIF($G$3:G56,'SAP 1'!$W$4)</f>
        <v>1</v>
      </c>
      <c r="D56" s="50" t="s">
        <v>37</v>
      </c>
      <c r="E56" s="66" t="s">
        <v>38</v>
      </c>
      <c r="F56" s="52"/>
      <c r="G56" s="53" t="s">
        <v>578</v>
      </c>
      <c r="H56" s="58"/>
      <c r="I56" s="53"/>
      <c r="J56" s="53" t="s">
        <v>561</v>
      </c>
      <c r="K56" s="79">
        <v>20230605</v>
      </c>
      <c r="L56" s="53" t="s">
        <v>510</v>
      </c>
      <c r="M56" s="79">
        <v>20230405</v>
      </c>
      <c r="N56" s="48" t="s">
        <v>444</v>
      </c>
      <c r="O56" s="48">
        <v>54</v>
      </c>
    </row>
    <row r="57" spans="2:15" x14ac:dyDescent="0.3">
      <c r="B57" s="49">
        <v>55</v>
      </c>
      <c r="C57" s="49">
        <f>+COUNTIF($G$3:G57,'SAP 1'!$W$4)</f>
        <v>1</v>
      </c>
      <c r="D57" s="50" t="s">
        <v>39</v>
      </c>
      <c r="E57" s="66" t="s">
        <v>40</v>
      </c>
      <c r="F57" s="52"/>
      <c r="G57" s="53" t="s">
        <v>578</v>
      </c>
      <c r="H57" s="53"/>
      <c r="I57" s="53"/>
      <c r="J57" s="57" t="s">
        <v>561</v>
      </c>
      <c r="K57" s="79">
        <v>20230605</v>
      </c>
      <c r="L57" s="53" t="s">
        <v>476</v>
      </c>
      <c r="M57" s="79">
        <v>20230405</v>
      </c>
      <c r="N57" s="48" t="s">
        <v>444</v>
      </c>
      <c r="O57" s="48">
        <v>55</v>
      </c>
    </row>
    <row r="58" spans="2:15" ht="14.7" customHeight="1" x14ac:dyDescent="0.3">
      <c r="B58" s="49">
        <v>56</v>
      </c>
      <c r="C58" s="49">
        <f>+COUNTIF($G$3:G58,'SAP 1'!$W$4)</f>
        <v>1</v>
      </c>
      <c r="D58" s="50" t="s">
        <v>41</v>
      </c>
      <c r="E58" s="66" t="s">
        <v>42</v>
      </c>
      <c r="F58" s="52"/>
      <c r="G58" s="53" t="s">
        <v>578</v>
      </c>
      <c r="H58" s="58"/>
      <c r="I58" s="53"/>
      <c r="J58" s="53" t="s">
        <v>561</v>
      </c>
      <c r="K58" s="79">
        <v>20230605</v>
      </c>
      <c r="L58" s="53" t="s">
        <v>471</v>
      </c>
      <c r="M58" s="79">
        <v>20230405</v>
      </c>
      <c r="N58" s="48" t="s">
        <v>444</v>
      </c>
      <c r="O58" s="48">
        <v>56</v>
      </c>
    </row>
    <row r="59" spans="2:15" ht="14.7" customHeight="1" x14ac:dyDescent="0.3">
      <c r="B59" s="49">
        <v>57</v>
      </c>
      <c r="C59" s="49">
        <f>+COUNTIF($G$3:G59,'SAP 1'!$W$4)</f>
        <v>1</v>
      </c>
      <c r="D59" s="50" t="s">
        <v>43</v>
      </c>
      <c r="E59" s="66" t="s">
        <v>44</v>
      </c>
      <c r="F59" s="52"/>
      <c r="G59" s="53" t="s">
        <v>578</v>
      </c>
      <c r="H59" s="58"/>
      <c r="I59" s="53"/>
      <c r="J59" s="53" t="s">
        <v>268</v>
      </c>
      <c r="K59" s="79">
        <v>20230605</v>
      </c>
      <c r="L59" s="53" t="s">
        <v>472</v>
      </c>
      <c r="M59" s="79">
        <v>20230405</v>
      </c>
      <c r="N59" s="48" t="s">
        <v>444</v>
      </c>
      <c r="O59" s="48">
        <v>57</v>
      </c>
    </row>
    <row r="60" spans="2:15" ht="14.7" customHeight="1" x14ac:dyDescent="0.3">
      <c r="B60" s="49">
        <v>58</v>
      </c>
      <c r="C60" s="49">
        <f>+COUNTIF($G$3:G60,'SAP 1'!$W$4)</f>
        <v>1</v>
      </c>
      <c r="D60" s="50" t="s">
        <v>45</v>
      </c>
      <c r="E60" s="66" t="s">
        <v>46</v>
      </c>
      <c r="F60" s="52"/>
      <c r="G60" s="53" t="s">
        <v>578</v>
      </c>
      <c r="H60" s="58"/>
      <c r="I60" s="53"/>
      <c r="J60" s="53" t="s">
        <v>270</v>
      </c>
      <c r="K60" s="79">
        <v>20230605</v>
      </c>
      <c r="L60" s="53" t="s">
        <v>500</v>
      </c>
      <c r="M60" s="79">
        <v>20230405</v>
      </c>
      <c r="N60" s="48" t="s">
        <v>444</v>
      </c>
      <c r="O60" s="48">
        <v>58</v>
      </c>
    </row>
    <row r="61" spans="2:15" ht="14.7" customHeight="1" x14ac:dyDescent="0.3">
      <c r="B61" s="49">
        <v>59</v>
      </c>
      <c r="C61" s="49">
        <f>+COUNTIF($G$3:G61,'SAP 1'!$W$4)</f>
        <v>1</v>
      </c>
      <c r="D61" s="50" t="s">
        <v>154</v>
      </c>
      <c r="E61" s="66" t="s">
        <v>155</v>
      </c>
      <c r="F61" s="52"/>
      <c r="G61" s="53" t="s">
        <v>578</v>
      </c>
      <c r="H61" s="58"/>
      <c r="I61" s="53"/>
      <c r="J61" s="53" t="s">
        <v>270</v>
      </c>
      <c r="K61" s="79">
        <v>20230605</v>
      </c>
      <c r="L61" s="53" t="s">
        <v>542</v>
      </c>
      <c r="M61" s="79">
        <v>20230405</v>
      </c>
      <c r="N61" s="48" t="s">
        <v>444</v>
      </c>
      <c r="O61" s="48">
        <v>59</v>
      </c>
    </row>
    <row r="62" spans="2:15" ht="14.7" customHeight="1" x14ac:dyDescent="0.3">
      <c r="B62" s="49">
        <v>60</v>
      </c>
      <c r="C62" s="49">
        <f>+COUNTIF($G$3:G62,'SAP 1'!$W$4)</f>
        <v>1</v>
      </c>
      <c r="D62" s="50" t="s">
        <v>47</v>
      </c>
      <c r="E62" s="66" t="s">
        <v>48</v>
      </c>
      <c r="F62" s="52"/>
      <c r="G62" s="53" t="s">
        <v>578</v>
      </c>
      <c r="H62" s="68"/>
      <c r="I62" s="53"/>
      <c r="J62" s="57" t="s">
        <v>561</v>
      </c>
      <c r="K62" s="79">
        <v>20230605</v>
      </c>
      <c r="L62" s="53" t="s">
        <v>473</v>
      </c>
      <c r="M62" s="79">
        <v>20230405</v>
      </c>
      <c r="N62" s="48" t="s">
        <v>444</v>
      </c>
      <c r="O62" s="48">
        <v>60</v>
      </c>
    </row>
    <row r="63" spans="2:15" ht="14.7" customHeight="1" x14ac:dyDescent="0.3">
      <c r="B63" s="49">
        <v>61</v>
      </c>
      <c r="C63" s="49">
        <f>+COUNTIF($G$3:G63,'SAP 1'!$W$4)</f>
        <v>1</v>
      </c>
      <c r="D63" s="50" t="s">
        <v>49</v>
      </c>
      <c r="E63" s="66" t="s">
        <v>50</v>
      </c>
      <c r="F63" s="52"/>
      <c r="G63" s="53" t="s">
        <v>578</v>
      </c>
      <c r="H63" s="58"/>
      <c r="I63" s="53"/>
      <c r="J63" s="53" t="s">
        <v>268</v>
      </c>
      <c r="K63" s="79">
        <v>20230605</v>
      </c>
      <c r="L63" s="53" t="s">
        <v>481</v>
      </c>
      <c r="M63" s="79">
        <v>20230405</v>
      </c>
      <c r="N63" s="48" t="s">
        <v>444</v>
      </c>
      <c r="O63" s="48">
        <v>61</v>
      </c>
    </row>
    <row r="64" spans="2:15" ht="14.7" customHeight="1" x14ac:dyDescent="0.3">
      <c r="B64" s="49">
        <v>62</v>
      </c>
      <c r="C64" s="49">
        <f>+COUNTIF($G$3:G64,'SAP 1'!$W$4)</f>
        <v>1</v>
      </c>
      <c r="D64" s="50" t="s">
        <v>51</v>
      </c>
      <c r="E64" s="66" t="s">
        <v>52</v>
      </c>
      <c r="F64" s="52"/>
      <c r="G64" s="53" t="s">
        <v>578</v>
      </c>
      <c r="H64" s="68"/>
      <c r="I64" s="53"/>
      <c r="J64" s="57" t="s">
        <v>270</v>
      </c>
      <c r="K64" s="79">
        <v>20230605</v>
      </c>
      <c r="L64" s="53" t="s">
        <v>480</v>
      </c>
      <c r="M64" s="79">
        <v>20230405</v>
      </c>
      <c r="N64" s="48" t="s">
        <v>444</v>
      </c>
      <c r="O64" s="48">
        <v>62</v>
      </c>
    </row>
    <row r="65" spans="2:15" ht="14.7" customHeight="1" x14ac:dyDescent="0.3">
      <c r="B65" s="49">
        <v>63</v>
      </c>
      <c r="C65" s="49">
        <f>+COUNTIF($G$3:G65,'SAP 1'!$W$4)</f>
        <v>1</v>
      </c>
      <c r="D65" s="50" t="s">
        <v>53</v>
      </c>
      <c r="E65" s="66" t="s">
        <v>54</v>
      </c>
      <c r="F65" s="52"/>
      <c r="G65" s="53" t="s">
        <v>578</v>
      </c>
      <c r="H65" s="58"/>
      <c r="I65" s="53"/>
      <c r="J65" s="53" t="s">
        <v>268</v>
      </c>
      <c r="K65" s="79">
        <v>20230605</v>
      </c>
      <c r="L65" s="53" t="s">
        <v>478</v>
      </c>
      <c r="M65" s="79">
        <v>20230405</v>
      </c>
      <c r="N65" s="48" t="s">
        <v>444</v>
      </c>
      <c r="O65" s="48">
        <v>63</v>
      </c>
    </row>
    <row r="66" spans="2:15" x14ac:dyDescent="0.3">
      <c r="B66" s="49">
        <v>64</v>
      </c>
      <c r="C66" s="49">
        <f>+COUNTIF($G$3:G66,'SAP 1'!$W$4)</f>
        <v>1</v>
      </c>
      <c r="D66" s="50" t="s">
        <v>55</v>
      </c>
      <c r="E66" s="66" t="s">
        <v>56</v>
      </c>
      <c r="F66" s="52"/>
      <c r="G66" s="53" t="s">
        <v>578</v>
      </c>
      <c r="H66" s="68"/>
      <c r="I66" s="53"/>
      <c r="J66" s="57" t="s">
        <v>561</v>
      </c>
      <c r="K66" s="79">
        <v>20230605</v>
      </c>
      <c r="L66" s="53" t="s">
        <v>491</v>
      </c>
      <c r="M66" s="79">
        <v>20230405</v>
      </c>
      <c r="N66" s="48" t="s">
        <v>444</v>
      </c>
      <c r="O66" s="48">
        <v>64</v>
      </c>
    </row>
    <row r="67" spans="2:15" ht="14.7" customHeight="1" x14ac:dyDescent="0.3">
      <c r="B67" s="49">
        <v>65</v>
      </c>
      <c r="C67" s="49">
        <f>+COUNTIF($G$3:G67,'SAP 1'!$W$4)</f>
        <v>1</v>
      </c>
      <c r="D67" s="50" t="s">
        <v>156</v>
      </c>
      <c r="E67" s="66" t="s">
        <v>157</v>
      </c>
      <c r="F67" s="52"/>
      <c r="G67" s="53" t="s">
        <v>578</v>
      </c>
      <c r="H67" s="68"/>
      <c r="I67" s="53"/>
      <c r="J67" s="57" t="s">
        <v>561</v>
      </c>
      <c r="K67" s="79">
        <v>20230605</v>
      </c>
      <c r="L67" s="47" t="s">
        <v>475</v>
      </c>
      <c r="M67" s="79">
        <v>20230405</v>
      </c>
      <c r="N67" s="48" t="s">
        <v>444</v>
      </c>
      <c r="O67" s="48">
        <v>65</v>
      </c>
    </row>
    <row r="68" spans="2:15" ht="14.7" customHeight="1" x14ac:dyDescent="0.3">
      <c r="B68" s="49">
        <v>66</v>
      </c>
      <c r="C68" s="49">
        <f>+COUNTIF($G$3:G68,'SAP 1'!$W$4)</f>
        <v>1</v>
      </c>
      <c r="D68" s="50" t="s">
        <v>57</v>
      </c>
      <c r="E68" s="66" t="s">
        <v>58</v>
      </c>
      <c r="F68" s="52"/>
      <c r="G68" s="53" t="s">
        <v>578</v>
      </c>
      <c r="H68" s="68"/>
      <c r="I68" s="53"/>
      <c r="J68" s="53" t="s">
        <v>268</v>
      </c>
      <c r="K68" s="79">
        <v>20230605</v>
      </c>
      <c r="L68" s="53" t="s">
        <v>477</v>
      </c>
      <c r="M68" s="79">
        <v>20230405</v>
      </c>
      <c r="N68" s="48" t="s">
        <v>444</v>
      </c>
      <c r="O68" s="48">
        <v>66</v>
      </c>
    </row>
    <row r="69" spans="2:15" s="73" customFormat="1" x14ac:dyDescent="0.3">
      <c r="B69" s="69">
        <v>67</v>
      </c>
      <c r="C69" s="49">
        <f>+COUNTIF($G$3:G69,'SAP 1'!$W$4)</f>
        <v>1</v>
      </c>
      <c r="D69" s="70" t="s">
        <v>59</v>
      </c>
      <c r="E69" s="71" t="s">
        <v>158</v>
      </c>
      <c r="F69" s="52"/>
      <c r="G69" s="53" t="s">
        <v>578</v>
      </c>
      <c r="H69" s="72"/>
      <c r="I69" s="72"/>
      <c r="J69" s="57" t="s">
        <v>561</v>
      </c>
      <c r="K69" s="79">
        <v>20230605</v>
      </c>
      <c r="L69" s="72" t="s">
        <v>492</v>
      </c>
      <c r="M69" s="79">
        <v>20230405</v>
      </c>
      <c r="N69" s="48" t="s">
        <v>444</v>
      </c>
      <c r="O69" s="48">
        <v>67</v>
      </c>
    </row>
    <row r="70" spans="2:15" ht="15" customHeight="1" x14ac:dyDescent="0.3">
      <c r="B70" s="49">
        <v>68</v>
      </c>
      <c r="C70" s="49">
        <f>+COUNTIF($G$3:G70,'SAP 1'!$W$4)</f>
        <v>1</v>
      </c>
      <c r="D70" s="50" t="s">
        <v>60</v>
      </c>
      <c r="E70" s="66" t="s">
        <v>61</v>
      </c>
      <c r="F70" s="52"/>
      <c r="G70" s="53" t="s">
        <v>578</v>
      </c>
      <c r="H70" s="68"/>
      <c r="I70" s="53"/>
      <c r="J70" s="57" t="s">
        <v>270</v>
      </c>
      <c r="K70" s="79">
        <v>20230605</v>
      </c>
      <c r="L70" s="47" t="s">
        <v>485</v>
      </c>
      <c r="M70" s="79">
        <v>20230405</v>
      </c>
      <c r="N70" s="48" t="s">
        <v>444</v>
      </c>
      <c r="O70" s="48">
        <v>68</v>
      </c>
    </row>
    <row r="71" spans="2:15" ht="14.7" customHeight="1" x14ac:dyDescent="0.3">
      <c r="B71" s="49">
        <v>69</v>
      </c>
      <c r="C71" s="49">
        <f>+COUNTIF($G$3:G71,'SAP 1'!$W$4)</f>
        <v>1</v>
      </c>
      <c r="D71" s="50" t="s">
        <v>159</v>
      </c>
      <c r="E71" s="66" t="s">
        <v>160</v>
      </c>
      <c r="F71" s="52"/>
      <c r="G71" s="53" t="s">
        <v>578</v>
      </c>
      <c r="H71" s="68"/>
      <c r="I71" s="53"/>
      <c r="J71" s="57" t="s">
        <v>561</v>
      </c>
      <c r="K71" s="79">
        <v>20230605</v>
      </c>
      <c r="L71" s="53" t="s">
        <v>484</v>
      </c>
      <c r="M71" s="79">
        <v>20230405</v>
      </c>
      <c r="N71" s="48" t="s">
        <v>444</v>
      </c>
      <c r="O71" s="48">
        <v>69</v>
      </c>
    </row>
    <row r="72" spans="2:15" ht="15" customHeight="1" x14ac:dyDescent="0.3">
      <c r="B72" s="49">
        <v>70</v>
      </c>
      <c r="C72" s="49">
        <f>+COUNTIF($G$3:G72,'SAP 1'!$W$4)</f>
        <v>1</v>
      </c>
      <c r="D72" s="50" t="s">
        <v>62</v>
      </c>
      <c r="E72" s="66" t="s">
        <v>63</v>
      </c>
      <c r="F72" s="52"/>
      <c r="G72" s="53" t="s">
        <v>578</v>
      </c>
      <c r="H72" s="68"/>
      <c r="I72" s="53"/>
      <c r="J72" s="57" t="s">
        <v>270</v>
      </c>
      <c r="K72" s="79">
        <v>20230605</v>
      </c>
      <c r="L72" s="53" t="s">
        <v>490</v>
      </c>
      <c r="M72" s="79">
        <v>20230405</v>
      </c>
      <c r="N72" s="48" t="s">
        <v>444</v>
      </c>
      <c r="O72" s="48">
        <v>70</v>
      </c>
    </row>
    <row r="73" spans="2:15" ht="14.7" customHeight="1" x14ac:dyDescent="0.3">
      <c r="B73" s="49">
        <v>71</v>
      </c>
      <c r="C73" s="49">
        <f>+COUNTIF($G$3:G73,'SAP 1'!$W$4)</f>
        <v>1</v>
      </c>
      <c r="D73" s="50" t="s">
        <v>66</v>
      </c>
      <c r="E73" s="66" t="s">
        <v>360</v>
      </c>
      <c r="F73" s="52"/>
      <c r="G73" s="53" t="s">
        <v>578</v>
      </c>
      <c r="H73" s="68"/>
      <c r="I73" s="53"/>
      <c r="J73" s="57" t="s">
        <v>270</v>
      </c>
      <c r="K73" s="79">
        <v>20230605</v>
      </c>
      <c r="L73" s="53" t="s">
        <v>483</v>
      </c>
      <c r="M73" s="79">
        <v>20230405</v>
      </c>
      <c r="N73" s="48" t="s">
        <v>444</v>
      </c>
      <c r="O73" s="48">
        <v>71</v>
      </c>
    </row>
    <row r="74" spans="2:15" ht="14.7" customHeight="1" x14ac:dyDescent="0.3">
      <c r="B74" s="49">
        <v>72</v>
      </c>
      <c r="C74" s="49">
        <f>+COUNTIF($G$3:G74,'SAP 1'!$W$4)</f>
        <v>1</v>
      </c>
      <c r="D74" s="50" t="s">
        <v>64</v>
      </c>
      <c r="E74" s="66" t="s">
        <v>65</v>
      </c>
      <c r="F74" s="52"/>
      <c r="G74" s="53" t="s">
        <v>578</v>
      </c>
      <c r="H74" s="68"/>
      <c r="I74" s="53"/>
      <c r="J74" s="53" t="s">
        <v>268</v>
      </c>
      <c r="K74" s="79">
        <v>20230605</v>
      </c>
      <c r="L74" s="53" t="s">
        <v>486</v>
      </c>
      <c r="M74" s="79">
        <v>20230405</v>
      </c>
      <c r="N74" s="48" t="s">
        <v>444</v>
      </c>
      <c r="O74" s="48">
        <v>72</v>
      </c>
    </row>
    <row r="75" spans="2:15" ht="14.7" customHeight="1" x14ac:dyDescent="0.3">
      <c r="B75" s="49">
        <v>73</v>
      </c>
      <c r="C75" s="49">
        <f>+COUNTIF($G$3:G75,'SAP 1'!$W$4)</f>
        <v>1</v>
      </c>
      <c r="D75" s="50" t="s">
        <v>161</v>
      </c>
      <c r="E75" s="66" t="s">
        <v>359</v>
      </c>
      <c r="F75" s="52"/>
      <c r="G75" s="53" t="s">
        <v>578</v>
      </c>
      <c r="H75" s="68"/>
      <c r="I75" s="53"/>
      <c r="J75" s="57" t="s">
        <v>270</v>
      </c>
      <c r="K75" s="79">
        <v>20230605</v>
      </c>
      <c r="L75" s="47" t="s">
        <v>552</v>
      </c>
      <c r="M75" s="79">
        <v>20230405</v>
      </c>
      <c r="N75" s="48" t="s">
        <v>444</v>
      </c>
      <c r="O75" s="48">
        <v>73</v>
      </c>
    </row>
    <row r="76" spans="2:15" ht="14.7" customHeight="1" x14ac:dyDescent="0.3">
      <c r="B76" s="49">
        <v>74</v>
      </c>
      <c r="C76" s="49">
        <f>+COUNTIF($G$3:G76,'SAP 1'!$W$4)</f>
        <v>1</v>
      </c>
      <c r="D76" s="50" t="s">
        <v>162</v>
      </c>
      <c r="E76" s="66" t="s">
        <v>163</v>
      </c>
      <c r="F76" s="52"/>
      <c r="G76" s="53" t="s">
        <v>578</v>
      </c>
      <c r="H76" s="53"/>
      <c r="I76" s="53"/>
      <c r="J76" s="53" t="s">
        <v>270</v>
      </c>
      <c r="K76" s="79">
        <v>20230605</v>
      </c>
      <c r="L76" s="47" t="s">
        <v>551</v>
      </c>
      <c r="M76" s="79">
        <v>20230405</v>
      </c>
      <c r="N76" s="48" t="s">
        <v>444</v>
      </c>
      <c r="O76" s="48">
        <v>74</v>
      </c>
    </row>
    <row r="77" spans="2:15" x14ac:dyDescent="0.3">
      <c r="B77" s="49">
        <v>75</v>
      </c>
      <c r="C77" s="49">
        <f>+COUNTIF($G$3:G77,'SAP 1'!$W$4)</f>
        <v>1</v>
      </c>
      <c r="D77" s="50" t="s">
        <v>68</v>
      </c>
      <c r="E77" s="66" t="s">
        <v>69</v>
      </c>
      <c r="F77" s="52"/>
      <c r="G77" s="53" t="s">
        <v>578</v>
      </c>
      <c r="H77" s="68"/>
      <c r="I77" s="53"/>
      <c r="J77" s="57" t="s">
        <v>561</v>
      </c>
      <c r="K77" s="79">
        <v>20230605</v>
      </c>
      <c r="L77" s="53" t="s">
        <v>482</v>
      </c>
      <c r="M77" s="79">
        <v>20230405</v>
      </c>
      <c r="N77" s="48" t="s">
        <v>444</v>
      </c>
      <c r="O77" s="48">
        <v>75</v>
      </c>
    </row>
    <row r="78" spans="2:15" ht="14.7" customHeight="1" x14ac:dyDescent="0.3">
      <c r="B78" s="49">
        <v>76</v>
      </c>
      <c r="C78" s="49">
        <f>+COUNTIF($G$3:G78,'SAP 1'!$W$4)</f>
        <v>2</v>
      </c>
      <c r="D78" s="50" t="s">
        <v>164</v>
      </c>
      <c r="E78" s="66" t="s">
        <v>234</v>
      </c>
      <c r="F78" s="52">
        <f>+'76 Portugal '!H9</f>
        <v>4835031</v>
      </c>
      <c r="G78" s="57" t="s">
        <v>577</v>
      </c>
      <c r="H78" s="68"/>
      <c r="I78" s="53"/>
      <c r="J78" s="53" t="s">
        <v>268</v>
      </c>
      <c r="K78" s="79">
        <v>20230605</v>
      </c>
      <c r="L78" s="53" t="s">
        <v>550</v>
      </c>
      <c r="M78" s="79">
        <v>20230405</v>
      </c>
      <c r="N78" s="48" t="s">
        <v>444</v>
      </c>
      <c r="O78" s="48">
        <v>76</v>
      </c>
    </row>
    <row r="79" spans="2:15" ht="15" customHeight="1" x14ac:dyDescent="0.3">
      <c r="B79" s="49">
        <v>77</v>
      </c>
      <c r="C79" s="49">
        <f>+COUNTIF($G$3:G79,'SAP 1'!$W$4)</f>
        <v>2</v>
      </c>
      <c r="D79" s="50" t="s">
        <v>70</v>
      </c>
      <c r="E79" s="66" t="s">
        <v>71</v>
      </c>
      <c r="F79" s="52"/>
      <c r="G79" s="53" t="s">
        <v>578</v>
      </c>
      <c r="H79" s="68"/>
      <c r="I79" s="53"/>
      <c r="J79" s="53" t="s">
        <v>268</v>
      </c>
      <c r="K79" s="79">
        <v>20230605</v>
      </c>
      <c r="L79" s="53" t="s">
        <v>446</v>
      </c>
      <c r="M79" s="79">
        <v>20230405</v>
      </c>
      <c r="N79" s="48" t="s">
        <v>444</v>
      </c>
      <c r="O79" s="48">
        <v>77</v>
      </c>
    </row>
    <row r="80" spans="2:15" ht="14.7" customHeight="1" x14ac:dyDescent="0.3">
      <c r="B80" s="49">
        <v>78</v>
      </c>
      <c r="C80" s="49">
        <f>+COUNTIF($G$3:G80,'SAP 1'!$W$4)</f>
        <v>2</v>
      </c>
      <c r="D80" s="50" t="s">
        <v>72</v>
      </c>
      <c r="E80" s="66" t="s">
        <v>73</v>
      </c>
      <c r="F80" s="52"/>
      <c r="G80" s="53" t="s">
        <v>578</v>
      </c>
      <c r="H80" s="68"/>
      <c r="I80" s="53"/>
      <c r="J80" s="57" t="s">
        <v>270</v>
      </c>
      <c r="K80" s="79">
        <v>20230605</v>
      </c>
      <c r="L80" s="53" t="s">
        <v>487</v>
      </c>
      <c r="M80" s="79">
        <v>20230405</v>
      </c>
      <c r="N80" s="48" t="s">
        <v>444</v>
      </c>
      <c r="O80" s="48">
        <v>78</v>
      </c>
    </row>
    <row r="81" spans="1:15" ht="14.7" customHeight="1" x14ac:dyDescent="0.3">
      <c r="B81" s="49">
        <v>79</v>
      </c>
      <c r="C81" s="49">
        <f>+COUNTIF($G$3:G81,'SAP 1'!$W$4)</f>
        <v>2</v>
      </c>
      <c r="D81" s="50" t="s">
        <v>74</v>
      </c>
      <c r="E81" s="66" t="s">
        <v>75</v>
      </c>
      <c r="F81" s="52"/>
      <c r="G81" s="53" t="s">
        <v>578</v>
      </c>
      <c r="H81" s="68"/>
      <c r="I81" s="53"/>
      <c r="J81" s="53" t="s">
        <v>268</v>
      </c>
      <c r="K81" s="79">
        <v>20230605</v>
      </c>
      <c r="L81" s="53" t="s">
        <v>489</v>
      </c>
      <c r="M81" s="79">
        <v>20230405</v>
      </c>
      <c r="N81" s="48" t="s">
        <v>444</v>
      </c>
      <c r="O81" s="48">
        <v>79</v>
      </c>
    </row>
    <row r="82" spans="1:15" x14ac:dyDescent="0.3">
      <c r="B82" s="49">
        <v>80</v>
      </c>
      <c r="C82" s="49">
        <f>+COUNTIF($G$3:G82,'SAP 1'!$W$4)</f>
        <v>2</v>
      </c>
      <c r="D82" s="50" t="s">
        <v>76</v>
      </c>
      <c r="E82" s="66" t="s">
        <v>77</v>
      </c>
      <c r="F82" s="52"/>
      <c r="G82" s="53" t="s">
        <v>578</v>
      </c>
      <c r="H82" s="68"/>
      <c r="I82" s="53"/>
      <c r="J82" s="57" t="s">
        <v>561</v>
      </c>
      <c r="K82" s="79">
        <v>20230605</v>
      </c>
      <c r="L82" s="53" t="s">
        <v>445</v>
      </c>
      <c r="M82" s="79">
        <v>20230405</v>
      </c>
      <c r="N82" s="48" t="s">
        <v>444</v>
      </c>
      <c r="O82" s="48">
        <v>80</v>
      </c>
    </row>
    <row r="83" spans="1:15" ht="14.7" customHeight="1" x14ac:dyDescent="0.3">
      <c r="B83" s="49">
        <v>81</v>
      </c>
      <c r="C83" s="49">
        <f>+COUNTIF($G$3:G83,'SAP 1'!$W$4)</f>
        <v>2</v>
      </c>
      <c r="D83" s="50" t="s">
        <v>165</v>
      </c>
      <c r="E83" s="66" t="s">
        <v>166</v>
      </c>
      <c r="F83" s="52"/>
      <c r="G83" s="53" t="s">
        <v>578</v>
      </c>
      <c r="H83" s="68"/>
      <c r="I83" s="53"/>
      <c r="J83" s="53" t="s">
        <v>268</v>
      </c>
      <c r="K83" s="79">
        <v>20230605</v>
      </c>
      <c r="L83" s="53" t="s">
        <v>443</v>
      </c>
      <c r="M83" s="79">
        <v>20230405</v>
      </c>
      <c r="N83" s="48" t="s">
        <v>444</v>
      </c>
      <c r="O83" s="48">
        <v>81</v>
      </c>
    </row>
    <row r="84" spans="1:15" ht="14.7" customHeight="1" x14ac:dyDescent="0.3">
      <c r="B84" s="49">
        <v>82</v>
      </c>
      <c r="C84" s="49">
        <f>+COUNTIF($G$3:G84,'SAP 1'!$W$4)</f>
        <v>2</v>
      </c>
      <c r="D84" s="50" t="s">
        <v>167</v>
      </c>
      <c r="E84" s="66" t="s">
        <v>168</v>
      </c>
      <c r="F84" s="52"/>
      <c r="G84" s="53" t="s">
        <v>578</v>
      </c>
      <c r="H84" s="68"/>
      <c r="I84" s="53"/>
      <c r="J84" s="53" t="s">
        <v>268</v>
      </c>
      <c r="K84" s="79">
        <v>20230605</v>
      </c>
      <c r="L84" s="53" t="s">
        <v>488</v>
      </c>
      <c r="M84" s="79">
        <v>20230405</v>
      </c>
      <c r="N84" s="48" t="s">
        <v>444</v>
      </c>
      <c r="O84" s="48">
        <v>82</v>
      </c>
    </row>
    <row r="85" spans="1:15" ht="14.7" customHeight="1" x14ac:dyDescent="0.3">
      <c r="B85" s="49">
        <v>83</v>
      </c>
      <c r="C85" s="49">
        <f>+COUNTIF($G$3:G85,'SAP 1'!$W$4)</f>
        <v>2</v>
      </c>
      <c r="D85" s="50" t="s">
        <v>78</v>
      </c>
      <c r="E85" s="66" t="s">
        <v>169</v>
      </c>
      <c r="F85" s="52"/>
      <c r="G85" s="53" t="s">
        <v>578</v>
      </c>
      <c r="H85" s="53"/>
      <c r="I85" s="53"/>
      <c r="J85" s="53" t="s">
        <v>268</v>
      </c>
      <c r="K85" s="79">
        <v>20230605</v>
      </c>
      <c r="L85" s="53" t="s">
        <v>495</v>
      </c>
      <c r="M85" s="79">
        <v>20230405</v>
      </c>
      <c r="N85" s="48" t="s">
        <v>444</v>
      </c>
      <c r="O85" s="48">
        <v>83</v>
      </c>
    </row>
    <row r="86" spans="1:15" ht="14.7" customHeight="1" x14ac:dyDescent="0.3">
      <c r="A86" s="55" t="s">
        <v>362</v>
      </c>
      <c r="B86" s="49">
        <v>84</v>
      </c>
      <c r="C86" s="49">
        <f>+COUNTIF($G$3:G86,'SAP 1'!$W$4)</f>
        <v>2</v>
      </c>
      <c r="D86" s="50" t="s">
        <v>79</v>
      </c>
      <c r="E86" s="66" t="s">
        <v>170</v>
      </c>
      <c r="F86" s="52"/>
      <c r="G86" s="53" t="s">
        <v>578</v>
      </c>
      <c r="H86" s="68"/>
      <c r="I86" s="53"/>
      <c r="J86" s="57" t="s">
        <v>561</v>
      </c>
      <c r="K86" s="79">
        <v>20230605</v>
      </c>
      <c r="L86" s="53" t="s">
        <v>496</v>
      </c>
      <c r="M86" s="79">
        <v>20230405</v>
      </c>
      <c r="N86" s="48" t="s">
        <v>444</v>
      </c>
      <c r="O86" s="48">
        <v>84</v>
      </c>
    </row>
    <row r="87" spans="1:15" ht="14.7" customHeight="1" x14ac:dyDescent="0.3">
      <c r="B87" s="49">
        <v>85</v>
      </c>
      <c r="C87" s="49">
        <f>+COUNTIF($G$3:G87,'SAP 1'!$W$4)</f>
        <v>2</v>
      </c>
      <c r="D87" s="50" t="s">
        <v>171</v>
      </c>
      <c r="E87" s="66" t="s">
        <v>539</v>
      </c>
      <c r="F87" s="52"/>
      <c r="G87" s="53" t="s">
        <v>578</v>
      </c>
      <c r="H87" s="53"/>
      <c r="I87" s="53"/>
      <c r="J87" s="53" t="s">
        <v>268</v>
      </c>
      <c r="K87" s="79">
        <v>20230605</v>
      </c>
      <c r="L87" s="53" t="s">
        <v>538</v>
      </c>
      <c r="M87" s="79">
        <v>20230405</v>
      </c>
      <c r="N87" s="48" t="s">
        <v>444</v>
      </c>
      <c r="O87" s="48">
        <v>85</v>
      </c>
    </row>
    <row r="88" spans="1:15" ht="15" customHeight="1" x14ac:dyDescent="0.3">
      <c r="B88" s="49">
        <v>86</v>
      </c>
      <c r="C88" s="49">
        <f>+COUNTIF($G$3:G88,'SAP 1'!$W$4)</f>
        <v>2</v>
      </c>
      <c r="D88" s="50" t="s">
        <v>80</v>
      </c>
      <c r="E88" s="66" t="s">
        <v>81</v>
      </c>
      <c r="F88" s="52"/>
      <c r="G88" s="53" t="s">
        <v>578</v>
      </c>
      <c r="H88" s="68"/>
      <c r="I88" s="53"/>
      <c r="J88" s="57" t="s">
        <v>270</v>
      </c>
      <c r="K88" s="79">
        <v>20230605</v>
      </c>
      <c r="L88" s="53" t="s">
        <v>497</v>
      </c>
      <c r="M88" s="79">
        <v>20230405</v>
      </c>
      <c r="N88" s="48" t="s">
        <v>444</v>
      </c>
      <c r="O88" s="48">
        <v>86</v>
      </c>
    </row>
    <row r="89" spans="1:15" ht="13.8" customHeight="1" x14ac:dyDescent="0.3">
      <c r="B89" s="49">
        <v>87</v>
      </c>
      <c r="C89" s="49">
        <f>+COUNTIF($G$3:G89,'SAP 1'!$W$4)</f>
        <v>2</v>
      </c>
      <c r="D89" s="50" t="s">
        <v>172</v>
      </c>
      <c r="E89" s="66" t="s">
        <v>173</v>
      </c>
      <c r="F89" s="52"/>
      <c r="G89" s="53" t="s">
        <v>578</v>
      </c>
      <c r="H89" s="68"/>
      <c r="I89" s="53"/>
      <c r="J89" s="53" t="s">
        <v>268</v>
      </c>
      <c r="K89" s="79">
        <v>20230605</v>
      </c>
      <c r="L89" s="53" t="s">
        <v>537</v>
      </c>
      <c r="M89" s="79">
        <v>20230405</v>
      </c>
      <c r="N89" s="48" t="s">
        <v>444</v>
      </c>
      <c r="O89" s="48">
        <v>87</v>
      </c>
    </row>
    <row r="90" spans="1:15" ht="14.7" customHeight="1" x14ac:dyDescent="0.3">
      <c r="B90" s="49">
        <v>88</v>
      </c>
      <c r="C90" s="49">
        <f>+COUNTIF($G$3:G90,'SAP 1'!$W$4)</f>
        <v>2</v>
      </c>
      <c r="D90" s="50" t="s">
        <v>174</v>
      </c>
      <c r="E90" s="66" t="s">
        <v>175</v>
      </c>
      <c r="F90" s="52"/>
      <c r="G90" s="53" t="s">
        <v>578</v>
      </c>
      <c r="H90" s="53"/>
      <c r="I90" s="53"/>
      <c r="J90" s="53" t="s">
        <v>561</v>
      </c>
      <c r="K90" s="79">
        <v>20230605</v>
      </c>
      <c r="L90" s="53" t="s">
        <v>549</v>
      </c>
      <c r="M90" s="79">
        <v>20230405</v>
      </c>
      <c r="N90" s="48" t="s">
        <v>444</v>
      </c>
      <c r="O90" s="48">
        <v>88</v>
      </c>
    </row>
    <row r="91" spans="1:15" ht="15" customHeight="1" x14ac:dyDescent="0.3">
      <c r="B91" s="49">
        <v>89</v>
      </c>
      <c r="C91" s="49">
        <f>+COUNTIF($G$3:G91,'SAP 1'!$W$4)</f>
        <v>2</v>
      </c>
      <c r="D91" s="50" t="s">
        <v>82</v>
      </c>
      <c r="E91" s="66" t="s">
        <v>176</v>
      </c>
      <c r="F91" s="52"/>
      <c r="G91" s="53" t="s">
        <v>578</v>
      </c>
      <c r="H91" s="68"/>
      <c r="I91" s="53"/>
      <c r="J91" s="57" t="s">
        <v>270</v>
      </c>
      <c r="K91" s="79">
        <v>20230605</v>
      </c>
      <c r="L91" s="53" t="s">
        <v>498</v>
      </c>
      <c r="M91" s="79">
        <v>20230405</v>
      </c>
      <c r="N91" s="48" t="s">
        <v>444</v>
      </c>
      <c r="O91" s="48">
        <v>89</v>
      </c>
    </row>
    <row r="92" spans="1:15" ht="14.7" customHeight="1" x14ac:dyDescent="0.3">
      <c r="B92" s="49">
        <v>90</v>
      </c>
      <c r="C92" s="49">
        <f>+COUNTIF($G$3:G92,'SAP 1'!$W$4)</f>
        <v>2</v>
      </c>
      <c r="D92" s="50" t="s">
        <v>177</v>
      </c>
      <c r="E92" s="66" t="s">
        <v>178</v>
      </c>
      <c r="F92" s="52"/>
      <c r="G92" s="53" t="s">
        <v>578</v>
      </c>
      <c r="H92" s="68"/>
      <c r="I92" s="53"/>
      <c r="J92" s="57" t="s">
        <v>561</v>
      </c>
      <c r="K92" s="79">
        <v>20230605</v>
      </c>
      <c r="L92" s="53" t="s">
        <v>543</v>
      </c>
      <c r="M92" s="79">
        <v>20230405</v>
      </c>
      <c r="N92" s="48" t="s">
        <v>444</v>
      </c>
      <c r="O92" s="48">
        <v>90</v>
      </c>
    </row>
    <row r="93" spans="1:15" ht="14.7" customHeight="1" x14ac:dyDescent="0.3">
      <c r="B93" s="49">
        <v>91</v>
      </c>
      <c r="C93" s="49">
        <f>+COUNTIF($G$3:G93,'SAP 1'!$W$4)</f>
        <v>2</v>
      </c>
      <c r="D93" s="50" t="s">
        <v>179</v>
      </c>
      <c r="E93" s="66" t="s">
        <v>180</v>
      </c>
      <c r="F93" s="52"/>
      <c r="G93" s="53" t="s">
        <v>578</v>
      </c>
      <c r="H93" s="53"/>
      <c r="I93" s="53"/>
      <c r="J93" s="53" t="s">
        <v>561</v>
      </c>
      <c r="K93" s="79">
        <v>20230605</v>
      </c>
      <c r="L93" s="53" t="s">
        <v>536</v>
      </c>
      <c r="M93" s="79">
        <v>20230405</v>
      </c>
      <c r="N93" s="48" t="s">
        <v>444</v>
      </c>
      <c r="O93" s="48">
        <v>91</v>
      </c>
    </row>
    <row r="94" spans="1:15" ht="14.7" customHeight="1" x14ac:dyDescent="0.3">
      <c r="B94" s="49">
        <v>92</v>
      </c>
      <c r="C94" s="49">
        <f>+COUNTIF($G$3:G94,'SAP 1'!$W$4)</f>
        <v>2</v>
      </c>
      <c r="D94" s="50" t="s">
        <v>181</v>
      </c>
      <c r="E94" s="66" t="s">
        <v>235</v>
      </c>
      <c r="F94" s="52"/>
      <c r="G94" s="53" t="s">
        <v>578</v>
      </c>
      <c r="H94" s="68"/>
      <c r="I94" s="53"/>
      <c r="J94" s="53" t="s">
        <v>268</v>
      </c>
      <c r="K94" s="79">
        <v>20230605</v>
      </c>
      <c r="L94" s="47" t="s">
        <v>557</v>
      </c>
      <c r="M94" s="79">
        <v>20230405</v>
      </c>
      <c r="N94" s="48" t="s">
        <v>444</v>
      </c>
      <c r="O94" s="48">
        <v>92</v>
      </c>
    </row>
    <row r="95" spans="1:15" ht="14.7" customHeight="1" x14ac:dyDescent="0.3">
      <c r="B95" s="49">
        <v>93</v>
      </c>
      <c r="C95" s="49">
        <f>+COUNTIF($G$3:G95,'SAP 1'!$W$4)</f>
        <v>2</v>
      </c>
      <c r="D95" s="50" t="s">
        <v>182</v>
      </c>
      <c r="E95" s="66" t="s">
        <v>183</v>
      </c>
      <c r="F95" s="52"/>
      <c r="G95" s="53" t="s">
        <v>578</v>
      </c>
      <c r="H95" s="53"/>
      <c r="I95" s="53"/>
      <c r="J95" s="53" t="s">
        <v>270</v>
      </c>
      <c r="K95" s="79">
        <v>20230605</v>
      </c>
      <c r="L95" s="53" t="s">
        <v>544</v>
      </c>
      <c r="M95" s="79">
        <v>20230405</v>
      </c>
      <c r="N95" s="48" t="s">
        <v>444</v>
      </c>
      <c r="O95" s="48">
        <v>93</v>
      </c>
    </row>
    <row r="96" spans="1:15" ht="14.7" customHeight="1" x14ac:dyDescent="0.3">
      <c r="B96" s="49">
        <v>99</v>
      </c>
      <c r="C96" s="49">
        <f>+COUNTIF($G$3:G96,'SAP 1'!$W$4)</f>
        <v>2</v>
      </c>
      <c r="D96" s="50" t="s">
        <v>184</v>
      </c>
      <c r="E96" s="66" t="s">
        <v>185</v>
      </c>
      <c r="F96" s="51"/>
      <c r="G96" s="53" t="s">
        <v>578</v>
      </c>
      <c r="H96" s="53"/>
      <c r="I96" s="53"/>
      <c r="J96" s="53" t="s">
        <v>354</v>
      </c>
      <c r="K96" s="79">
        <v>20230605</v>
      </c>
      <c r="L96" s="85" t="s">
        <v>560</v>
      </c>
      <c r="M96" s="79">
        <v>20230405</v>
      </c>
      <c r="N96" s="48" t="s">
        <v>444</v>
      </c>
      <c r="O96" s="48">
        <v>51</v>
      </c>
    </row>
    <row r="97" spans="6:6" ht="14.4" customHeight="1" x14ac:dyDescent="0.3">
      <c r="F97" s="75">
        <f>SUM(F4:F96)</f>
        <v>6661563</v>
      </c>
    </row>
  </sheetData>
  <autoFilter ref="A3:O97"/>
  <pageMargins left="0.7" right="0.7" top="0.75" bottom="0.75" header="0.3" footer="0.3"/>
  <pageSetup scale="36"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8"/>
  <sheetViews>
    <sheetView workbookViewId="0">
      <selection activeCell="A9" sqref="A9"/>
    </sheetView>
  </sheetViews>
  <sheetFormatPr baseColWidth="10" defaultRowHeight="14.4" x14ac:dyDescent="0.3"/>
  <cols>
    <col min="1" max="1" width="19.109375" style="47" bestFit="1" customWidth="1"/>
    <col min="2" max="2" width="25.109375" style="47" bestFit="1" customWidth="1"/>
    <col min="3" max="3" width="38.44140625" style="47" bestFit="1" customWidth="1"/>
    <col min="4" max="256" width="9.109375" style="47" customWidth="1"/>
    <col min="257" max="16384" width="11.5546875" style="47"/>
  </cols>
  <sheetData>
    <row r="1" spans="1:23" x14ac:dyDescent="0.3">
      <c r="A1" s="60" t="s">
        <v>412</v>
      </c>
      <c r="B1" s="61" t="s">
        <v>447</v>
      </c>
      <c r="C1" s="61" t="s">
        <v>448</v>
      </c>
      <c r="D1" s="61" t="s">
        <v>449</v>
      </c>
      <c r="E1" s="61" t="s">
        <v>384</v>
      </c>
      <c r="F1" s="61" t="s">
        <v>450</v>
      </c>
      <c r="G1" s="61" t="s">
        <v>385</v>
      </c>
      <c r="H1" s="61" t="s">
        <v>387</v>
      </c>
      <c r="I1" s="61" t="s">
        <v>451</v>
      </c>
      <c r="J1" s="61" t="s">
        <v>452</v>
      </c>
      <c r="K1" s="61" t="s">
        <v>453</v>
      </c>
      <c r="L1" s="61" t="s">
        <v>392</v>
      </c>
      <c r="M1" s="61" t="s">
        <v>454</v>
      </c>
      <c r="N1" s="61" t="s">
        <v>455</v>
      </c>
      <c r="O1" s="61" t="s">
        <v>377</v>
      </c>
      <c r="P1" s="61" t="s">
        <v>456</v>
      </c>
      <c r="Q1" s="61" t="s">
        <v>457</v>
      </c>
      <c r="R1" s="61" t="s">
        <v>458</v>
      </c>
      <c r="S1" s="61" t="s">
        <v>405</v>
      </c>
      <c r="T1" s="61" t="s">
        <v>459</v>
      </c>
      <c r="U1" s="61" t="s">
        <v>460</v>
      </c>
      <c r="V1" s="61" t="s">
        <v>461</v>
      </c>
    </row>
    <row r="2" spans="1:23" x14ac:dyDescent="0.3">
      <c r="A2" s="59" t="s">
        <v>462</v>
      </c>
      <c r="B2" s="59" t="s">
        <v>415</v>
      </c>
      <c r="C2" s="59" t="s">
        <v>448</v>
      </c>
      <c r="D2" s="59" t="s">
        <v>417</v>
      </c>
      <c r="E2" s="59" t="s">
        <v>418</v>
      </c>
      <c r="F2" s="59" t="s">
        <v>463</v>
      </c>
      <c r="G2" s="59" t="s">
        <v>364</v>
      </c>
      <c r="H2" s="59" t="s">
        <v>387</v>
      </c>
      <c r="I2" s="59" t="s">
        <v>451</v>
      </c>
      <c r="J2" s="59" t="s">
        <v>464</v>
      </c>
      <c r="K2" s="59" t="s">
        <v>453</v>
      </c>
      <c r="L2" s="59" t="s">
        <v>392</v>
      </c>
      <c r="M2" s="59" t="s">
        <v>454</v>
      </c>
      <c r="N2" s="59" t="s">
        <v>455</v>
      </c>
      <c r="O2" s="59" t="s">
        <v>456</v>
      </c>
      <c r="P2" s="59" t="s">
        <v>457</v>
      </c>
      <c r="Q2" s="59" t="s">
        <v>458</v>
      </c>
      <c r="R2" s="59" t="s">
        <v>431</v>
      </c>
      <c r="S2" s="59" t="s">
        <v>465</v>
      </c>
      <c r="T2" s="59" t="s">
        <v>466</v>
      </c>
      <c r="U2" s="59" t="s">
        <v>467</v>
      </c>
      <c r="V2" s="59" t="s">
        <v>461</v>
      </c>
    </row>
    <row r="3" spans="1:23" x14ac:dyDescent="0.3">
      <c r="A3" s="47" t="s">
        <v>366</v>
      </c>
      <c r="B3" s="47" t="s">
        <v>363</v>
      </c>
      <c r="C3" s="47" t="s">
        <v>468</v>
      </c>
      <c r="H3" s="47" t="s">
        <v>365</v>
      </c>
    </row>
    <row r="4" spans="1:23" x14ac:dyDescent="0.3">
      <c r="A4" s="47">
        <v>1</v>
      </c>
      <c r="B4" s="78">
        <f>+IFERROR(VLOOKUP($A4,Resumen!$C4:$N$96,9,0),"")</f>
        <v>20230605</v>
      </c>
      <c r="C4" s="47" t="str">
        <f>+IFERROR(VLOOKUP($A4,Resumen!$C4:$N$96,5,0),"")</f>
        <v>Contribucion Cuota 2-2023</v>
      </c>
      <c r="G4" s="47">
        <f>+IFERROR(VLOOKUP($A4,Resumen!$C4:$N$96,11,0),"")</f>
        <v>20230405</v>
      </c>
      <c r="H4" s="47" t="str">
        <f>+IFERROR(VLOOKUP($A4,Resumen!$C4:$N$96,12,0),"")</f>
        <v>1-80-806</v>
      </c>
      <c r="W4" s="57" t="s">
        <v>577</v>
      </c>
    </row>
    <row r="5" spans="1:23" x14ac:dyDescent="0.3">
      <c r="A5" s="47">
        <f>+IF(A4&lt;COUNTIF(Resumen!G:G,'SAP 1'!$W$4),'SAP 1'!A4+1,"")</f>
        <v>2</v>
      </c>
      <c r="B5" s="78">
        <f>+IFERROR(VLOOKUP($A5,Resumen!$C5:$N$96,9,0),"")</f>
        <v>20230605</v>
      </c>
      <c r="C5" s="47" t="str">
        <f>+IFERROR(VLOOKUP($A5,Resumen!$C5:$N$96,5,0),"")</f>
        <v>Contribucion Cuota 2-2023</v>
      </c>
      <c r="G5" s="47">
        <f>+IFERROR(VLOOKUP($A5,Resumen!$C5:$N$96,11,0),"")</f>
        <v>20230405</v>
      </c>
      <c r="H5" s="47" t="str">
        <f>+IFERROR(VLOOKUP($A5,Resumen!$C5:$N$96,12,0),"")</f>
        <v>1-80-806</v>
      </c>
    </row>
    <row r="6" spans="1:23" x14ac:dyDescent="0.3">
      <c r="A6" s="47" t="str">
        <f>+IF(A5&lt;COUNTIF(Resumen!G:G,'SAP 1'!$W$4),'SAP 1'!A5+1,"")</f>
        <v/>
      </c>
      <c r="B6" s="78" t="str">
        <f>+IFERROR(VLOOKUP($A6,Resumen!$C6:$N$96,9,0),"")</f>
        <v/>
      </c>
      <c r="C6" s="47" t="str">
        <f>+IFERROR(VLOOKUP($A6,Resumen!$C6:$N$96,5,0),"")</f>
        <v/>
      </c>
      <c r="G6" s="47" t="str">
        <f>+IFERROR(VLOOKUP($A6,Resumen!$C6:$N$96,11,0),"")</f>
        <v/>
      </c>
      <c r="H6" s="47" t="str">
        <f>+IFERROR(VLOOKUP($A6,Resumen!$C6:$N$96,12,0),"")</f>
        <v/>
      </c>
    </row>
    <row r="7" spans="1:23" x14ac:dyDescent="0.3">
      <c r="A7" s="47" t="str">
        <f>+IF(A6&lt;COUNTIF(Resumen!G:G,'SAP 1'!$W$4),'SAP 1'!A6+1,"")</f>
        <v/>
      </c>
      <c r="B7" s="78" t="str">
        <f>+IFERROR(VLOOKUP($A7,Resumen!$C7:$N$96,9,0),"")</f>
        <v/>
      </c>
      <c r="C7" s="47" t="str">
        <f>+IFERROR(VLOOKUP($A7,Resumen!$C7:$N$96,5,0),"")</f>
        <v/>
      </c>
      <c r="G7" s="47" t="str">
        <f>+IFERROR(VLOOKUP($A7,Resumen!$C7:$N$96,11,0),"")</f>
        <v/>
      </c>
      <c r="H7" s="47" t="str">
        <f>+IFERROR(VLOOKUP($A7,Resumen!$C7:$N$96,12,0),"")</f>
        <v/>
      </c>
    </row>
    <row r="8" spans="1:23" x14ac:dyDescent="0.3">
      <c r="A8" s="47" t="str">
        <f>+IF(A7&lt;COUNTIF(Resumen!G:G,'SAP 1'!$W$4),'SAP 1'!A7+1,"")</f>
        <v/>
      </c>
      <c r="B8" s="78" t="str">
        <f>+IFERROR(VLOOKUP($A8,Resumen!$C8:$N$96,9,0),"")</f>
        <v/>
      </c>
      <c r="C8" s="47" t="str">
        <f>+IFERROR(VLOOKUP($A8,Resumen!$C8:$N$96,5,0),"")</f>
        <v/>
      </c>
      <c r="G8" s="47" t="str">
        <f>+IFERROR(VLOOKUP($A8,Resumen!$C8:$N$96,11,0),"")</f>
        <v/>
      </c>
      <c r="H8" s="47" t="str">
        <f>+IFERROR(VLOOKUP($A8,Resumen!$C8:$N$96,12,0),"")</f>
        <v/>
      </c>
    </row>
    <row r="9" spans="1:23" x14ac:dyDescent="0.3">
      <c r="A9" s="47" t="str">
        <f>+IF(A8&lt;COUNTIF(Resumen!G:G,'SAP 1'!$W$4),'SAP 1'!A8+1,"")</f>
        <v/>
      </c>
      <c r="B9" s="78" t="str">
        <f>+IFERROR(VLOOKUP($A9,Resumen!$C9:$N$96,9,0),"")</f>
        <v/>
      </c>
      <c r="C9" s="47" t="str">
        <f>+IFERROR(VLOOKUP($A9,Resumen!$C9:$N$96,5,0),"")</f>
        <v/>
      </c>
      <c r="G9" s="47" t="str">
        <f>+IFERROR(VLOOKUP($A9,Resumen!$C9:$N$96,11,0),"")</f>
        <v/>
      </c>
      <c r="H9" s="47" t="str">
        <f>+IFERROR(VLOOKUP($A9,Resumen!$C9:$N$96,12,0),"")</f>
        <v/>
      </c>
    </row>
    <row r="10" spans="1:23" x14ac:dyDescent="0.3">
      <c r="A10" s="47" t="str">
        <f>+IF(A9&lt;COUNTIF(Resumen!G:G,'SAP 1'!$W$4),'SAP 1'!A9+1,"")</f>
        <v/>
      </c>
      <c r="B10" s="78" t="str">
        <f>+IFERROR(VLOOKUP($A10,Resumen!$C10:$N$96,9,0),"")</f>
        <v/>
      </c>
      <c r="C10" s="47" t="str">
        <f>+IFERROR(VLOOKUP($A10,Resumen!$C10:$N$96,5,0),"")</f>
        <v/>
      </c>
      <c r="G10" s="47" t="str">
        <f>+IFERROR(VLOOKUP($A10,Resumen!$C10:$N$96,11,0),"")</f>
        <v/>
      </c>
      <c r="H10" s="47" t="str">
        <f>+IFERROR(VLOOKUP($A10,Resumen!$C10:$N$96,12,0),"")</f>
        <v/>
      </c>
    </row>
    <row r="11" spans="1:23" x14ac:dyDescent="0.3">
      <c r="A11" s="47" t="str">
        <f>+IF(A10&lt;COUNTIF(Resumen!G:G,'SAP 1'!$W$4),'SAP 1'!A10+1,"")</f>
        <v/>
      </c>
      <c r="B11" s="78" t="str">
        <f>+IFERROR(VLOOKUP($A11,Resumen!$C11:$N$96,9,0),"")</f>
        <v/>
      </c>
      <c r="C11" s="47" t="str">
        <f>+IFERROR(VLOOKUP($A11,Resumen!$C11:$N$96,5,0),"")</f>
        <v/>
      </c>
      <c r="G11" s="47" t="str">
        <f>+IFERROR(VLOOKUP($A11,Resumen!$C11:$N$96,11,0),"")</f>
        <v/>
      </c>
      <c r="H11" s="47" t="str">
        <f>+IFERROR(VLOOKUP($A11,Resumen!$C11:$N$96,12,0),"")</f>
        <v/>
      </c>
    </row>
    <row r="12" spans="1:23" x14ac:dyDescent="0.3">
      <c r="A12" s="47" t="str">
        <f>+IF(A11&lt;COUNTIF(Resumen!G:G,'SAP 1'!$W$4),'SAP 1'!A11+1,"")</f>
        <v/>
      </c>
      <c r="B12" s="78" t="str">
        <f>+IFERROR(VLOOKUP($A12,Resumen!$C12:$N$96,9,0),"")</f>
        <v/>
      </c>
      <c r="C12" s="47" t="str">
        <f>+IFERROR(VLOOKUP($A12,Resumen!$C12:$N$96,5,0),"")</f>
        <v/>
      </c>
      <c r="G12" s="47" t="str">
        <f>+IFERROR(VLOOKUP($A12,Resumen!$C12:$N$96,11,0),"")</f>
        <v/>
      </c>
      <c r="H12" s="47" t="str">
        <f>+IFERROR(VLOOKUP($A12,Resumen!$C12:$N$96,12,0),"")</f>
        <v/>
      </c>
    </row>
    <row r="13" spans="1:23" x14ac:dyDescent="0.3">
      <c r="A13" s="47" t="str">
        <f>+IF(A12&lt;COUNTIF(Resumen!G:G,'SAP 1'!$W$4),'SAP 1'!A12+1,"")</f>
        <v/>
      </c>
      <c r="B13" s="78" t="str">
        <f>+IFERROR(VLOOKUP($A13,Resumen!$C13:$N$96,9,0),"")</f>
        <v/>
      </c>
      <c r="C13" s="47" t="str">
        <f>+IFERROR(VLOOKUP($A13,Resumen!$C13:$N$96,5,0),"")</f>
        <v/>
      </c>
      <c r="G13" s="47" t="str">
        <f>+IFERROR(VLOOKUP($A13,Resumen!$C13:$N$96,11,0),"")</f>
        <v/>
      </c>
      <c r="H13" s="47" t="str">
        <f>+IFERROR(VLOOKUP($A13,Resumen!$C13:$N$96,12,0),"")</f>
        <v/>
      </c>
    </row>
    <row r="14" spans="1:23" x14ac:dyDescent="0.3">
      <c r="A14" s="47" t="str">
        <f>+IF(A13&lt;COUNTIF(Resumen!G:G,'SAP 1'!$W$4),'SAP 1'!A13+1,"")</f>
        <v/>
      </c>
      <c r="B14" s="78" t="str">
        <f>+IFERROR(VLOOKUP($A14,Resumen!$C14:$N$96,9,0),"")</f>
        <v/>
      </c>
      <c r="C14" s="47" t="str">
        <f>+IFERROR(VLOOKUP($A14,Resumen!$C14:$N$96,5,0),"")</f>
        <v/>
      </c>
      <c r="G14" s="47" t="str">
        <f>+IFERROR(VLOOKUP($A14,Resumen!$C14:$N$96,11,0),"")</f>
        <v/>
      </c>
      <c r="H14" s="47" t="str">
        <f>+IFERROR(VLOOKUP($A14,Resumen!$C14:$N$96,12,0),"")</f>
        <v/>
      </c>
    </row>
    <row r="15" spans="1:23" x14ac:dyDescent="0.3">
      <c r="A15" s="47" t="str">
        <f>+IF(A14&lt;COUNTIF(Resumen!G:G,'SAP 1'!$W$4),'SAP 1'!A14+1,"")</f>
        <v/>
      </c>
      <c r="B15" s="78" t="str">
        <f>+IFERROR(VLOOKUP($A15,Resumen!$C15:$N$96,9,0),"")</f>
        <v/>
      </c>
      <c r="C15" s="47" t="str">
        <f>+IFERROR(VLOOKUP($A15,Resumen!$C15:$N$96,5,0),"")</f>
        <v/>
      </c>
      <c r="G15" s="47" t="str">
        <f>+IFERROR(VLOOKUP($A15,Resumen!$C15:$N$96,11,0),"")</f>
        <v/>
      </c>
      <c r="H15" s="47" t="str">
        <f>+IFERROR(VLOOKUP($A15,Resumen!$C15:$N$96,12,0),"")</f>
        <v/>
      </c>
    </row>
    <row r="16" spans="1:23" x14ac:dyDescent="0.3">
      <c r="A16" s="47" t="str">
        <f>+IF(A15&lt;COUNTIF(Resumen!G:G,'SAP 1'!$W$4),'SAP 1'!A15+1,"")</f>
        <v/>
      </c>
      <c r="B16" s="78" t="str">
        <f>+IFERROR(VLOOKUP($A16,Resumen!$C16:$N$96,9,0),"")</f>
        <v/>
      </c>
      <c r="C16" s="47" t="str">
        <f>+IFERROR(VLOOKUP($A16,Resumen!$C16:$N$96,5,0),"")</f>
        <v/>
      </c>
      <c r="G16" s="47" t="str">
        <f>+IFERROR(VLOOKUP($A16,Resumen!$C16:$N$96,11,0),"")</f>
        <v/>
      </c>
      <c r="H16" s="47" t="str">
        <f>+IFERROR(VLOOKUP($A16,Resumen!$C16:$N$96,12,0),"")</f>
        <v/>
      </c>
    </row>
    <row r="17" spans="1:8" x14ac:dyDescent="0.3">
      <c r="A17" s="47" t="str">
        <f>+IF(A16&lt;COUNTIF(Resumen!G:G,'SAP 1'!$W$4),'SAP 1'!A16+1,"")</f>
        <v/>
      </c>
      <c r="B17" s="78" t="str">
        <f>+IFERROR(VLOOKUP($A17,Resumen!$C17:$N$96,9,0),"")</f>
        <v/>
      </c>
      <c r="C17" s="47" t="str">
        <f>+IFERROR(VLOOKUP($A17,Resumen!$C17:$N$96,5,0),"")</f>
        <v/>
      </c>
      <c r="G17" s="47" t="str">
        <f>+IFERROR(VLOOKUP($A17,Resumen!$C17:$N$96,11,0),"")</f>
        <v/>
      </c>
      <c r="H17" s="47" t="str">
        <f>+IFERROR(VLOOKUP($A17,Resumen!$C17:$N$96,12,0),"")</f>
        <v/>
      </c>
    </row>
    <row r="18" spans="1:8" x14ac:dyDescent="0.3">
      <c r="A18" s="47" t="str">
        <f>+IF(A17&lt;COUNTIF(Resumen!G:G,'SAP 1'!$W$4),'SAP 1'!A17+1,"")</f>
        <v/>
      </c>
      <c r="B18" s="78" t="str">
        <f>+IFERROR(VLOOKUP($A18,Resumen!$C18:$N$96,9,0),"")</f>
        <v/>
      </c>
      <c r="C18" s="47" t="str">
        <f>+IFERROR(VLOOKUP($A18,Resumen!$C18:$N$96,5,0),"")</f>
        <v/>
      </c>
      <c r="G18" s="47" t="str">
        <f>+IFERROR(VLOOKUP($A18,Resumen!$C18:$N$96,11,0),"")</f>
        <v/>
      </c>
      <c r="H18" s="47" t="str">
        <f>+IFERROR(VLOOKUP($A18,Resumen!$C18:$N$96,12,0),"")</f>
        <v/>
      </c>
    </row>
    <row r="19" spans="1:8" x14ac:dyDescent="0.3">
      <c r="A19" s="47" t="str">
        <f>+IF(A18&lt;COUNTIF(Resumen!G:G,'SAP 1'!$W$4),'SAP 1'!A18+1,"")</f>
        <v/>
      </c>
      <c r="B19" s="78" t="str">
        <f>+IFERROR(VLOOKUP($A19,Resumen!$C19:$N$96,9,0),"")</f>
        <v/>
      </c>
      <c r="C19" s="47" t="str">
        <f>+IFERROR(VLOOKUP($A19,Resumen!$C19:$N$96,5,0),"")</f>
        <v/>
      </c>
      <c r="G19" s="47" t="str">
        <f>+IFERROR(VLOOKUP($A19,Resumen!$C19:$N$96,11,0),"")</f>
        <v/>
      </c>
      <c r="H19" s="47" t="str">
        <f>+IFERROR(VLOOKUP($A19,Resumen!$C19:$N$96,12,0),"")</f>
        <v/>
      </c>
    </row>
    <row r="20" spans="1:8" x14ac:dyDescent="0.3">
      <c r="A20" s="47" t="str">
        <f>+IF(A19&lt;COUNTIF(Resumen!G:G,'SAP 1'!$W$4),'SAP 1'!A19+1,"")</f>
        <v/>
      </c>
      <c r="B20" s="78" t="str">
        <f>+IFERROR(VLOOKUP($A20,Resumen!$C20:$N$96,9,0),"")</f>
        <v/>
      </c>
      <c r="C20" s="47" t="str">
        <f>+IFERROR(VLOOKUP($A20,Resumen!$C20:$N$96,5,0),"")</f>
        <v/>
      </c>
      <c r="G20" s="47" t="str">
        <f>+IFERROR(VLOOKUP($A20,Resumen!$C20:$N$96,11,0),"")</f>
        <v/>
      </c>
      <c r="H20" s="47" t="str">
        <f>+IFERROR(VLOOKUP($A20,Resumen!$C20:$N$96,12,0),"")</f>
        <v/>
      </c>
    </row>
    <row r="21" spans="1:8" x14ac:dyDescent="0.3">
      <c r="A21" s="47" t="str">
        <f>+IF(A20&lt;COUNTIF(Resumen!G:G,'SAP 1'!$W$4),'SAP 1'!A20+1,"")</f>
        <v/>
      </c>
      <c r="B21" s="78" t="str">
        <f>+IFERROR(VLOOKUP($A21,Resumen!$C21:$N$96,9,0),"")</f>
        <v/>
      </c>
      <c r="C21" s="47" t="str">
        <f>+IFERROR(VLOOKUP($A21,Resumen!$C21:$N$96,5,0),"")</f>
        <v/>
      </c>
      <c r="G21" s="47" t="str">
        <f>+IFERROR(VLOOKUP($A21,Resumen!$C21:$N$96,11,0),"")</f>
        <v/>
      </c>
      <c r="H21" s="47" t="str">
        <f>+IFERROR(VLOOKUP($A21,Resumen!$C21:$N$96,12,0),"")</f>
        <v/>
      </c>
    </row>
    <row r="22" spans="1:8" x14ac:dyDescent="0.3">
      <c r="A22" s="47" t="str">
        <f>+IF(A21&lt;COUNTIF(Resumen!G:G,'SAP 1'!$W$4),'SAP 1'!A21+1,"")</f>
        <v/>
      </c>
      <c r="B22" s="78" t="str">
        <f>+IFERROR(VLOOKUP($A22,Resumen!$C22:$N$96,9,0),"")</f>
        <v/>
      </c>
      <c r="C22" s="47" t="str">
        <f>+IFERROR(VLOOKUP($A22,Resumen!$C22:$N$96,5,0),"")</f>
        <v/>
      </c>
      <c r="G22" s="47" t="str">
        <f>+IFERROR(VLOOKUP($A22,Resumen!$C22:$N$96,11,0),"")</f>
        <v/>
      </c>
      <c r="H22" s="47" t="str">
        <f>+IFERROR(VLOOKUP($A22,Resumen!$C22:$N$96,12,0),"")</f>
        <v/>
      </c>
    </row>
    <row r="23" spans="1:8" x14ac:dyDescent="0.3">
      <c r="A23" s="47" t="str">
        <f>+IF(A22&lt;COUNTIF(Resumen!G:G,'SAP 1'!$W$4),'SAP 1'!A22+1,"")</f>
        <v/>
      </c>
      <c r="B23" s="78" t="str">
        <f>+IFERROR(VLOOKUP($A23,Resumen!$C23:$N$96,9,0),"")</f>
        <v/>
      </c>
      <c r="C23" s="47" t="str">
        <f>+IFERROR(VLOOKUP($A23,Resumen!$C23:$N$96,5,0),"")</f>
        <v/>
      </c>
      <c r="G23" s="47" t="str">
        <f>+IFERROR(VLOOKUP($A23,Resumen!$C23:$N$96,11,0),"")</f>
        <v/>
      </c>
      <c r="H23" s="47" t="str">
        <f>+IFERROR(VLOOKUP($A23,Resumen!$C23:$N$96,12,0),"")</f>
        <v/>
      </c>
    </row>
    <row r="24" spans="1:8" x14ac:dyDescent="0.3">
      <c r="A24" s="47" t="str">
        <f>+IF(A23&lt;COUNTIF(Resumen!G:G,'SAP 1'!$W$4),'SAP 1'!A23+1,"")</f>
        <v/>
      </c>
      <c r="B24" s="78" t="str">
        <f>+IFERROR(VLOOKUP($A24,Resumen!$C24:$N$96,9,0),"")</f>
        <v/>
      </c>
      <c r="C24" s="47" t="str">
        <f>+IFERROR(VLOOKUP($A24,Resumen!$C24:$N$96,5,0),"")</f>
        <v/>
      </c>
      <c r="G24" s="47" t="str">
        <f>+IFERROR(VLOOKUP($A24,Resumen!$C24:$N$96,11,0),"")</f>
        <v/>
      </c>
      <c r="H24" s="47" t="str">
        <f>+IFERROR(VLOOKUP($A24,Resumen!$C24:$N$96,12,0),"")</f>
        <v/>
      </c>
    </row>
    <row r="25" spans="1:8" x14ac:dyDescent="0.3">
      <c r="A25" s="47" t="str">
        <f>+IF(A24&lt;COUNTIF(Resumen!G:G,'SAP 1'!$W$4),'SAP 1'!A24+1,"")</f>
        <v/>
      </c>
      <c r="B25" s="78" t="str">
        <f>+IFERROR(VLOOKUP($A25,Resumen!$C25:$N$96,9,0),"")</f>
        <v/>
      </c>
      <c r="C25" s="47" t="str">
        <f>+IFERROR(VLOOKUP($A25,Resumen!$C25:$N$96,5,0),"")</f>
        <v/>
      </c>
      <c r="G25" s="47" t="str">
        <f>+IFERROR(VLOOKUP($A25,Resumen!$C25:$N$96,11,0),"")</f>
        <v/>
      </c>
      <c r="H25" s="47" t="str">
        <f>+IFERROR(VLOOKUP($A25,Resumen!$C25:$N$96,12,0),"")</f>
        <v/>
      </c>
    </row>
    <row r="26" spans="1:8" x14ac:dyDescent="0.3">
      <c r="A26" s="47" t="str">
        <f>+IF(A25&lt;COUNTIF(Resumen!G:G,'SAP 1'!$W$4),'SAP 1'!A25+1,"")</f>
        <v/>
      </c>
      <c r="B26" s="78" t="str">
        <f>+IFERROR(VLOOKUP($A26,Resumen!$C26:$N$96,9,0),"")</f>
        <v/>
      </c>
      <c r="C26" s="47" t="str">
        <f>+IFERROR(VLOOKUP($A26,Resumen!$C26:$N$96,5,0),"")</f>
        <v/>
      </c>
      <c r="G26" s="47" t="str">
        <f>+IFERROR(VLOOKUP($A26,Resumen!$C26:$N$96,11,0),"")</f>
        <v/>
      </c>
      <c r="H26" s="47" t="str">
        <f>+IFERROR(VLOOKUP($A26,Resumen!$C26:$N$96,12,0),"")</f>
        <v/>
      </c>
    </row>
    <row r="27" spans="1:8" x14ac:dyDescent="0.3">
      <c r="A27" s="47" t="str">
        <f>+IF(A26&lt;COUNTIF(Resumen!G:G,'SAP 1'!$W$4),'SAP 1'!A26+1,"")</f>
        <v/>
      </c>
      <c r="B27" s="78" t="str">
        <f>+IFERROR(VLOOKUP($A27,Resumen!$C27:$N$96,9,0),"")</f>
        <v/>
      </c>
      <c r="C27" s="47" t="str">
        <f>+IFERROR(VLOOKUP($A27,Resumen!$C27:$N$96,5,0),"")</f>
        <v/>
      </c>
      <c r="G27" s="47" t="str">
        <f>+IFERROR(VLOOKUP($A27,Resumen!$C27:$N$96,11,0),"")</f>
        <v/>
      </c>
      <c r="H27" s="47" t="str">
        <f>+IFERROR(VLOOKUP($A27,Resumen!$C27:$N$96,12,0),"")</f>
        <v/>
      </c>
    </row>
    <row r="28" spans="1:8" x14ac:dyDescent="0.3">
      <c r="A28" s="47" t="str">
        <f>+IF(A27&lt;COUNTIF(Resumen!G:G,'SAP 1'!$W$4),'SAP 1'!A27+1,"")</f>
        <v/>
      </c>
      <c r="B28" s="78" t="str">
        <f>+IFERROR(VLOOKUP($A28,Resumen!$C28:$N$96,9,0),"")</f>
        <v/>
      </c>
      <c r="C28" s="47" t="str">
        <f>+IFERROR(VLOOKUP($A28,Resumen!$C28:$N$96,5,0),"")</f>
        <v/>
      </c>
      <c r="G28" s="47" t="str">
        <f>+IFERROR(VLOOKUP($A28,Resumen!$C28:$N$96,11,0),"")</f>
        <v/>
      </c>
      <c r="H28" s="47" t="str">
        <f>+IFERROR(VLOOKUP($A28,Resumen!$C28:$N$96,12,0),"")</f>
        <v/>
      </c>
    </row>
    <row r="29" spans="1:8" x14ac:dyDescent="0.3">
      <c r="A29" s="47" t="str">
        <f>+IF(A28&lt;COUNTIF(Resumen!G:G,'SAP 1'!$W$4),'SAP 1'!A28+1,"")</f>
        <v/>
      </c>
      <c r="B29" s="78" t="str">
        <f>+IFERROR(VLOOKUP($A29,Resumen!$C29:$N$96,9,0),"")</f>
        <v/>
      </c>
      <c r="C29" s="47" t="str">
        <f>+IFERROR(VLOOKUP($A29,Resumen!$C29:$N$96,5,0),"")</f>
        <v/>
      </c>
      <c r="G29" s="47" t="str">
        <f>+IFERROR(VLOOKUP($A29,Resumen!$C29:$N$96,11,0),"")</f>
        <v/>
      </c>
      <c r="H29" s="47" t="str">
        <f>+IFERROR(VLOOKUP($A29,Resumen!$C29:$N$96,12,0),"")</f>
        <v/>
      </c>
    </row>
    <row r="30" spans="1:8" x14ac:dyDescent="0.3">
      <c r="A30" s="47" t="str">
        <f>+IF(A29&lt;COUNTIF(Resumen!G:G,'SAP 1'!$W$4),'SAP 1'!A29+1,"")</f>
        <v/>
      </c>
      <c r="B30" s="78" t="str">
        <f>+IFERROR(VLOOKUP($A30,Resumen!$C30:$N$96,9,0),"")</f>
        <v/>
      </c>
      <c r="C30" s="47" t="str">
        <f>+IFERROR(VLOOKUP($A30,Resumen!$C30:$N$96,5,0),"")</f>
        <v/>
      </c>
      <c r="G30" s="47" t="str">
        <f>+IFERROR(VLOOKUP($A30,Resumen!$C30:$N$96,11,0),"")</f>
        <v/>
      </c>
      <c r="H30" s="47" t="str">
        <f>+IFERROR(VLOOKUP($A30,Resumen!$C30:$N$96,12,0),"")</f>
        <v/>
      </c>
    </row>
    <row r="31" spans="1:8" x14ac:dyDescent="0.3">
      <c r="A31" s="47" t="str">
        <f>+IF(A30&lt;COUNTIF(Resumen!G:G,'SAP 1'!$W$4),'SAP 1'!A30+1,"")</f>
        <v/>
      </c>
      <c r="B31" s="78" t="str">
        <f>+IFERROR(VLOOKUP($A31,Resumen!$C31:$N$96,9,0),"")</f>
        <v/>
      </c>
      <c r="C31" s="47" t="str">
        <f>+IFERROR(VLOOKUP($A31,Resumen!$C31:$N$96,5,0),"")</f>
        <v/>
      </c>
      <c r="G31" s="47" t="str">
        <f>+IFERROR(VLOOKUP($A31,Resumen!$C31:$N$96,11,0),"")</f>
        <v/>
      </c>
      <c r="H31" s="47" t="str">
        <f>+IFERROR(VLOOKUP($A31,Resumen!$C31:$N$96,12,0),"")</f>
        <v/>
      </c>
    </row>
    <row r="32" spans="1:8" x14ac:dyDescent="0.3">
      <c r="A32" s="47" t="str">
        <f>+IF(A31&lt;COUNTIF(Resumen!G:G,'SAP 1'!$W$4),'SAP 1'!A31+1,"")</f>
        <v/>
      </c>
      <c r="B32" s="78" t="str">
        <f>+IFERROR(VLOOKUP($A32,Resumen!$C32:$N$96,9,0),"")</f>
        <v/>
      </c>
      <c r="C32" s="47" t="str">
        <f>+IFERROR(VLOOKUP($A32,Resumen!$C32:$N$96,5,0),"")</f>
        <v/>
      </c>
      <c r="G32" s="47" t="str">
        <f>+IFERROR(VLOOKUP($A32,Resumen!$C32:$N$96,11,0),"")</f>
        <v/>
      </c>
      <c r="H32" s="47" t="str">
        <f>+IFERROR(VLOOKUP($A32,Resumen!$C32:$N$96,12,0),"")</f>
        <v/>
      </c>
    </row>
    <row r="33" spans="1:8" x14ac:dyDescent="0.3">
      <c r="A33" s="47" t="str">
        <f>+IF(A32&lt;COUNTIF(Resumen!G:G,'SAP 1'!$W$4),'SAP 1'!A32+1,"")</f>
        <v/>
      </c>
      <c r="B33" s="78" t="str">
        <f>+IFERROR(VLOOKUP($A33,Resumen!$C33:$N$96,9,0),"")</f>
        <v/>
      </c>
      <c r="C33" s="47" t="str">
        <f>+IFERROR(VLOOKUP($A33,Resumen!$C33:$N$96,5,0),"")</f>
        <v/>
      </c>
      <c r="G33" s="47" t="str">
        <f>+IFERROR(VLOOKUP($A33,Resumen!$C33:$N$96,11,0),"")</f>
        <v/>
      </c>
      <c r="H33" s="47" t="str">
        <f>+IFERROR(VLOOKUP($A33,Resumen!$C33:$N$96,12,0),"")</f>
        <v/>
      </c>
    </row>
    <row r="34" spans="1:8" x14ac:dyDescent="0.3">
      <c r="A34" s="47" t="str">
        <f>+IF(A33&lt;COUNTIF(Resumen!G:G,'SAP 1'!$W$4),'SAP 1'!A33+1,"")</f>
        <v/>
      </c>
      <c r="B34" s="78" t="str">
        <f>+IFERROR(VLOOKUP($A34,Resumen!$C34:$N$96,9,0),"")</f>
        <v/>
      </c>
      <c r="C34" s="47" t="str">
        <f>+IFERROR(VLOOKUP($A34,Resumen!$C34:$N$96,5,0),"")</f>
        <v/>
      </c>
      <c r="G34" s="47" t="str">
        <f>+IFERROR(VLOOKUP($A34,Resumen!$C34:$N$96,11,0),"")</f>
        <v/>
      </c>
      <c r="H34" s="47" t="str">
        <f>+IFERROR(VLOOKUP($A34,Resumen!$C34:$N$96,12,0),"")</f>
        <v/>
      </c>
    </row>
    <row r="35" spans="1:8" x14ac:dyDescent="0.3">
      <c r="A35" s="47" t="str">
        <f>+IF(A34&lt;COUNTIF(Resumen!G:G,'SAP 1'!$W$4),'SAP 1'!A34+1,"")</f>
        <v/>
      </c>
      <c r="B35" s="78" t="str">
        <f>+IFERROR(VLOOKUP($A35,Resumen!$C35:$N$96,9,0),"")</f>
        <v/>
      </c>
      <c r="C35" s="47" t="str">
        <f>+IFERROR(VLOOKUP($A35,Resumen!$C35:$N$96,5,0),"")</f>
        <v/>
      </c>
      <c r="G35" s="47" t="str">
        <f>+IFERROR(VLOOKUP($A35,Resumen!$C35:$N$96,11,0),"")</f>
        <v/>
      </c>
      <c r="H35" s="47" t="str">
        <f>+IFERROR(VLOOKUP($A35,Resumen!$C35:$N$96,12,0),"")</f>
        <v/>
      </c>
    </row>
    <row r="36" spans="1:8" x14ac:dyDescent="0.3">
      <c r="A36" s="47" t="str">
        <f>+IF(A35&lt;COUNTIF(Resumen!G:G,'SAP 1'!$W$4),'SAP 1'!A35+1,"")</f>
        <v/>
      </c>
      <c r="B36" s="78" t="str">
        <f>+IFERROR(VLOOKUP($A36,Resumen!$C36:$N$96,9,0),"")</f>
        <v/>
      </c>
      <c r="C36" s="47" t="str">
        <f>+IFERROR(VLOOKUP($A36,Resumen!$C36:$N$96,5,0),"")</f>
        <v/>
      </c>
      <c r="G36" s="47" t="str">
        <f>+IFERROR(VLOOKUP($A36,Resumen!$C36:$N$96,11,0),"")</f>
        <v/>
      </c>
      <c r="H36" s="47" t="str">
        <f>+IFERROR(VLOOKUP($A36,Resumen!$C36:$N$96,12,0),"")</f>
        <v/>
      </c>
    </row>
    <row r="37" spans="1:8" x14ac:dyDescent="0.3">
      <c r="A37" s="47" t="str">
        <f>+IF(A36&lt;COUNTIF(Resumen!G:G,'SAP 1'!$W$4),'SAP 1'!A36+1,"")</f>
        <v/>
      </c>
      <c r="B37" s="78" t="str">
        <f>+IFERROR(VLOOKUP($A37,Resumen!$C37:$N$96,9,0),"")</f>
        <v/>
      </c>
      <c r="C37" s="47" t="str">
        <f>+IFERROR(VLOOKUP($A37,Resumen!$C37:$N$96,5,0),"")</f>
        <v/>
      </c>
      <c r="G37" s="47" t="str">
        <f>+IFERROR(VLOOKUP($A37,Resumen!$C37:$N$96,11,0),"")</f>
        <v/>
      </c>
    </row>
    <row r="38" spans="1:8" x14ac:dyDescent="0.3">
      <c r="A38" s="47" t="str">
        <f>+IF(A37&lt;COUNTIF(Resumen!G:G,'SAP 1'!$W$4),'SAP 1'!A37+1,"")</f>
        <v/>
      </c>
      <c r="B38" s="78" t="str">
        <f>+IFERROR(VLOOKUP($A38,Resumen!$C38:$N$96,9,0),"")</f>
        <v/>
      </c>
      <c r="C38" s="47" t="str">
        <f>+IFERROR(VLOOKUP($A38,Resumen!$C38:$N$96,5,0),"")</f>
        <v/>
      </c>
      <c r="G38" s="47" t="str">
        <f>+IFERROR(VLOOKUP($A38,Resumen!$C38:$N$96,11,0),"")</f>
        <v/>
      </c>
    </row>
    <row r="39" spans="1:8" x14ac:dyDescent="0.3">
      <c r="A39" s="47" t="str">
        <f>+IF(A38&lt;COUNTIF(Resumen!G:G,'SAP 1'!$W$4),'SAP 1'!A38+1,"")</f>
        <v/>
      </c>
      <c r="B39" s="78" t="str">
        <f>+IFERROR(VLOOKUP($A39,Resumen!$C39:$N$96,9,0),"")</f>
        <v/>
      </c>
      <c r="G39" s="47" t="str">
        <f>+IFERROR(VLOOKUP($A39,Resumen!$C39:$N$96,11,0),"")</f>
        <v/>
      </c>
    </row>
    <row r="40" spans="1:8" x14ac:dyDescent="0.3">
      <c r="A40" s="47" t="str">
        <f>+IF(A39&lt;COUNTIF(Resumen!G:G,'SAP 1'!$W$4),'SAP 1'!A39+1,"")</f>
        <v/>
      </c>
      <c r="B40" s="78" t="str">
        <f>+IFERROR(VLOOKUP($A40,Resumen!$C40:$N$96,9,0),"")</f>
        <v/>
      </c>
      <c r="G40" s="47" t="str">
        <f>+IFERROR(VLOOKUP($A40,Resumen!$C40:$N$96,11,0),"")</f>
        <v/>
      </c>
    </row>
    <row r="41" spans="1:8" x14ac:dyDescent="0.3">
      <c r="A41" s="47" t="str">
        <f>+IF(A40&lt;COUNTIF(Resumen!G:G,'SAP 1'!$W$4),'SAP 1'!A40+1,"")</f>
        <v/>
      </c>
      <c r="B41" s="78" t="str">
        <f>+IFERROR(VLOOKUP($A41,Resumen!$C41:$N$96,9,0),"")</f>
        <v/>
      </c>
      <c r="G41" s="47" t="str">
        <f>+IFERROR(VLOOKUP($A41,Resumen!$C41:$N$96,11,0),"")</f>
        <v/>
      </c>
    </row>
    <row r="42" spans="1:8" x14ac:dyDescent="0.3">
      <c r="A42" s="47" t="str">
        <f>+IF(A41&lt;COUNTIF(Resumen!G:G,'SAP 1'!$W$4),'SAP 1'!A41+1,"")</f>
        <v/>
      </c>
      <c r="B42" s="78" t="str">
        <f>+IFERROR(VLOOKUP($A42,Resumen!$C42:$N$96,9,0),"")</f>
        <v/>
      </c>
      <c r="G42" s="47" t="str">
        <f>+IFERROR(VLOOKUP($A42,Resumen!$C42:$N$96,11,0),"")</f>
        <v/>
      </c>
    </row>
    <row r="43" spans="1:8" x14ac:dyDescent="0.3">
      <c r="B43" s="78" t="str">
        <f>+IFERROR(VLOOKUP($A43,Resumen!$C43:$N$96,9,0),"")</f>
        <v/>
      </c>
    </row>
    <row r="44" spans="1:8" x14ac:dyDescent="0.3">
      <c r="B44" s="78" t="str">
        <f>+IFERROR(VLOOKUP($A44,Resumen!$C44:$N$96,9,0),"")</f>
        <v/>
      </c>
    </row>
    <row r="45" spans="1:8" x14ac:dyDescent="0.3">
      <c r="B45" s="78" t="str">
        <f>+IFERROR(VLOOKUP($A45,Resumen!$C45:$N$96,9,0),"")</f>
        <v/>
      </c>
    </row>
    <row r="46" spans="1:8" x14ac:dyDescent="0.3">
      <c r="B46" s="78" t="str">
        <f>+IFERROR(VLOOKUP($A46,Resumen!$C46:$N$96,9,0),"")</f>
        <v/>
      </c>
    </row>
    <row r="47" spans="1:8" x14ac:dyDescent="0.3">
      <c r="B47" s="78" t="str">
        <f>+IFERROR(VLOOKUP($A47,Resumen!$C47:$N$96,9,0),"")</f>
        <v/>
      </c>
    </row>
    <row r="48" spans="1:8" x14ac:dyDescent="0.3">
      <c r="B48" s="78" t="str">
        <f>+IFERROR(VLOOKUP($A48,Resumen!$C48:$N$96,9,0),"")</f>
        <v/>
      </c>
    </row>
    <row r="49" spans="2:2" x14ac:dyDescent="0.3">
      <c r="B49" s="78" t="str">
        <f>+IFERROR(VLOOKUP($A49,Resumen!$C49:$N$96,9,0),"")</f>
        <v/>
      </c>
    </row>
    <row r="50" spans="2:2" x14ac:dyDescent="0.3">
      <c r="B50" s="78" t="str">
        <f>+IFERROR(VLOOKUP($A50,Resumen!$C50:$N$96,9,0),"")</f>
        <v/>
      </c>
    </row>
    <row r="51" spans="2:2" x14ac:dyDescent="0.3">
      <c r="B51" s="78" t="str">
        <f>+IFERROR(VLOOKUP($A51,Resumen!$C51:$N$96,9,0),"")</f>
        <v/>
      </c>
    </row>
    <row r="52" spans="2:2" x14ac:dyDescent="0.3">
      <c r="B52" s="78" t="str">
        <f>+IFERROR(VLOOKUP($A52,Resumen!$C52:$N$96,9,0),"")</f>
        <v/>
      </c>
    </row>
    <row r="53" spans="2:2" x14ac:dyDescent="0.3">
      <c r="B53" s="78" t="str">
        <f>+IFERROR(VLOOKUP($A53,Resumen!$C53:$N$96,9,0),"")</f>
        <v/>
      </c>
    </row>
    <row r="54" spans="2:2" x14ac:dyDescent="0.3">
      <c r="B54" s="78" t="str">
        <f>+IFERROR(VLOOKUP($A54,Resumen!$C54:$N$96,9,0),"")</f>
        <v/>
      </c>
    </row>
    <row r="55" spans="2:2" x14ac:dyDescent="0.3">
      <c r="B55" s="78" t="str">
        <f>+IFERROR(VLOOKUP($A55,Resumen!$C55:$N$96,9,0),"")</f>
        <v/>
      </c>
    </row>
    <row r="56" spans="2:2" x14ac:dyDescent="0.3">
      <c r="B56" s="78" t="str">
        <f>+IFERROR(VLOOKUP($A56,Resumen!$C56:$N$96,9,0),"")</f>
        <v/>
      </c>
    </row>
    <row r="57" spans="2:2" x14ac:dyDescent="0.3">
      <c r="B57" s="78" t="str">
        <f>+IFERROR(VLOOKUP($A57,Resumen!$C57:$N$96,9,0),"")</f>
        <v/>
      </c>
    </row>
    <row r="58" spans="2:2" x14ac:dyDescent="0.3">
      <c r="B58" s="78" t="str">
        <f>+IFERROR(VLOOKUP($A58,Resumen!$C58:$N$96,9,0),"")</f>
        <v/>
      </c>
    </row>
    <row r="59" spans="2:2" x14ac:dyDescent="0.3">
      <c r="B59" s="78" t="str">
        <f>+IFERROR(VLOOKUP($A59,Resumen!$C59:$N$96,9,0),"")</f>
        <v/>
      </c>
    </row>
    <row r="60" spans="2:2" x14ac:dyDescent="0.3">
      <c r="B60" s="78" t="str">
        <f>+IFERROR(VLOOKUP($A60,Resumen!$C60:$N$96,9,0),"")</f>
        <v/>
      </c>
    </row>
    <row r="61" spans="2:2" x14ac:dyDescent="0.3">
      <c r="B61" s="78" t="str">
        <f>+IFERROR(VLOOKUP($A61,Resumen!$C61:$N$96,9,0),"")</f>
        <v/>
      </c>
    </row>
    <row r="62" spans="2:2" x14ac:dyDescent="0.3">
      <c r="B62" s="78" t="str">
        <f>+IFERROR(VLOOKUP($A62,Resumen!$C62:$N$96,9,0),"")</f>
        <v/>
      </c>
    </row>
    <row r="63" spans="2:2" x14ac:dyDescent="0.3">
      <c r="B63" s="78" t="str">
        <f>+IFERROR(VLOOKUP($A63,Resumen!$C63:$N$96,9,0),"")</f>
        <v/>
      </c>
    </row>
    <row r="64" spans="2:2" x14ac:dyDescent="0.3">
      <c r="B64" s="78" t="str">
        <f>+IFERROR(VLOOKUP($A64,Resumen!$C64:$N$96,9,0),"")</f>
        <v/>
      </c>
    </row>
    <row r="65" spans="2:2" x14ac:dyDescent="0.3">
      <c r="B65" s="78" t="str">
        <f>+IFERROR(VLOOKUP($A65,Resumen!$C65:$N$96,9,0),"")</f>
        <v/>
      </c>
    </row>
    <row r="66" spans="2:2" x14ac:dyDescent="0.3">
      <c r="B66" s="78" t="str">
        <f>+IFERROR(VLOOKUP($A66,Resumen!$C66:$N$96,9,0),"")</f>
        <v/>
      </c>
    </row>
    <row r="67" spans="2:2" x14ac:dyDescent="0.3">
      <c r="B67" s="78" t="str">
        <f>+IFERROR(VLOOKUP($A67,Resumen!$C67:$N$96,9,0),"")</f>
        <v/>
      </c>
    </row>
    <row r="68" spans="2:2" x14ac:dyDescent="0.3">
      <c r="B68" s="78" t="str">
        <f>+IFERROR(VLOOKUP($A68,Resumen!$C68:$N$96,9,0),"")</f>
        <v/>
      </c>
    </row>
    <row r="69" spans="2:2" x14ac:dyDescent="0.3">
      <c r="B69" s="78" t="str">
        <f>+IFERROR(VLOOKUP($A69,Resumen!$C69:$N$96,9,0),"")</f>
        <v/>
      </c>
    </row>
    <row r="70" spans="2:2" x14ac:dyDescent="0.3">
      <c r="B70" s="78" t="str">
        <f>+IFERROR(VLOOKUP($A70,Resumen!$C70:$N$96,9,0),"")</f>
        <v/>
      </c>
    </row>
    <row r="71" spans="2:2" x14ac:dyDescent="0.3">
      <c r="B71" s="78" t="str">
        <f>+IFERROR(VLOOKUP($A71,Resumen!$C71:$N$96,9,0),"")</f>
        <v/>
      </c>
    </row>
    <row r="72" spans="2:2" x14ac:dyDescent="0.3">
      <c r="B72" s="78" t="str">
        <f>+IFERROR(VLOOKUP($A72,Resumen!$C72:$N$96,9,0),"")</f>
        <v/>
      </c>
    </row>
    <row r="73" spans="2:2" x14ac:dyDescent="0.3">
      <c r="B73" s="78" t="str">
        <f>+IFERROR(VLOOKUP($A73,Resumen!$C73:$N$96,9,0),"")</f>
        <v/>
      </c>
    </row>
    <row r="74" spans="2:2" x14ac:dyDescent="0.3">
      <c r="B74" s="78" t="str">
        <f>+IFERROR(VLOOKUP($A74,Resumen!$C74:$N$96,9,0),"")</f>
        <v/>
      </c>
    </row>
    <row r="75" spans="2:2" x14ac:dyDescent="0.3">
      <c r="B75" s="78" t="str">
        <f>+IFERROR(VLOOKUP($A75,Resumen!$C75:$N$96,9,0),"")</f>
        <v/>
      </c>
    </row>
    <row r="76" spans="2:2" x14ac:dyDescent="0.3">
      <c r="B76" s="78" t="str">
        <f>+IFERROR(VLOOKUP($A76,Resumen!$C76:$N$96,9,0),"")</f>
        <v/>
      </c>
    </row>
    <row r="77" spans="2:2" x14ac:dyDescent="0.3">
      <c r="B77" s="78" t="str">
        <f>+IFERROR(VLOOKUP($A77,Resumen!$C77:$N$96,9,0),"")</f>
        <v/>
      </c>
    </row>
    <row r="78" spans="2:2" x14ac:dyDescent="0.3">
      <c r="B78" s="78" t="str">
        <f>+IFERROR(VLOOKUP($A78,Resumen!$C78:$N$96,9,0),"")</f>
        <v/>
      </c>
    </row>
    <row r="79" spans="2:2" x14ac:dyDescent="0.3">
      <c r="B79" s="78" t="str">
        <f>+IFERROR(VLOOKUP($A79,Resumen!$C79:$N$96,9,0),"")</f>
        <v/>
      </c>
    </row>
    <row r="80" spans="2:2" x14ac:dyDescent="0.3">
      <c r="B80" s="78" t="str">
        <f>+IFERROR(VLOOKUP($A80,Resumen!$C80:$N$96,9,0),"")</f>
        <v/>
      </c>
    </row>
    <row r="81" spans="2:2" x14ac:dyDescent="0.3">
      <c r="B81" s="78" t="str">
        <f>+IFERROR(VLOOKUP($A81,Resumen!$C81:$N$96,9,0),"")</f>
        <v/>
      </c>
    </row>
    <row r="82" spans="2:2" x14ac:dyDescent="0.3">
      <c r="B82" s="78" t="str">
        <f>+IFERROR(VLOOKUP($A82,Resumen!$C82:$N$96,9,0),"")</f>
        <v/>
      </c>
    </row>
    <row r="83" spans="2:2" x14ac:dyDescent="0.3">
      <c r="B83" s="78" t="str">
        <f>+IFERROR(VLOOKUP($A83,Resumen!$C83:$N$96,9,0),"")</f>
        <v/>
      </c>
    </row>
    <row r="84" spans="2:2" x14ac:dyDescent="0.3">
      <c r="B84" s="78" t="str">
        <f>+IFERROR(VLOOKUP($A84,Resumen!$C84:$N$96,9,0),"")</f>
        <v/>
      </c>
    </row>
    <row r="85" spans="2:2" x14ac:dyDescent="0.3">
      <c r="B85" s="78" t="str">
        <f>+IFERROR(VLOOKUP($A85,Resumen!$C85:$N$96,9,0),"")</f>
        <v/>
      </c>
    </row>
    <row r="86" spans="2:2" x14ac:dyDescent="0.3">
      <c r="B86" s="78" t="str">
        <f>+IFERROR(VLOOKUP($A86,Resumen!$C86:$N$96,9,0),"")</f>
        <v/>
      </c>
    </row>
    <row r="87" spans="2:2" x14ac:dyDescent="0.3">
      <c r="B87" s="78" t="str">
        <f>+IFERROR(VLOOKUP($A87,Resumen!$C87:$N$96,9,0),"")</f>
        <v/>
      </c>
    </row>
    <row r="88" spans="2:2" x14ac:dyDescent="0.3">
      <c r="B88" s="78" t="str">
        <f>+IFERROR(VLOOKUP($A88,Resumen!$C88:$N$96,9,0),"")</f>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69"/>
  <sheetViews>
    <sheetView workbookViewId="0">
      <selection activeCell="E6" sqref="E6"/>
    </sheetView>
  </sheetViews>
  <sheetFormatPr baseColWidth="10" defaultRowHeight="14.4" x14ac:dyDescent="0.3"/>
  <cols>
    <col min="1" max="1" width="9.109375" style="47" customWidth="1"/>
    <col min="2" max="2" width="11.33203125" style="47" bestFit="1" customWidth="1"/>
    <col min="3" max="3" width="9.109375" style="47" customWidth="1"/>
    <col min="4" max="4" width="22" style="47" customWidth="1"/>
    <col min="5" max="256" width="9.109375" style="47" customWidth="1"/>
    <col min="257" max="16384" width="11.5546875" style="47"/>
  </cols>
  <sheetData>
    <row r="1" spans="1:44" x14ac:dyDescent="0.3">
      <c r="A1" s="81" t="s">
        <v>368</v>
      </c>
      <c r="B1" s="82" t="s">
        <v>369</v>
      </c>
      <c r="C1" s="61" t="s">
        <v>370</v>
      </c>
      <c r="D1" s="61" t="s">
        <v>371</v>
      </c>
      <c r="E1" s="61" t="s">
        <v>372</v>
      </c>
      <c r="F1" s="61" t="s">
        <v>373</v>
      </c>
      <c r="G1" s="61" t="s">
        <v>374</v>
      </c>
      <c r="H1" s="61" t="s">
        <v>375</v>
      </c>
      <c r="I1" s="61" t="s">
        <v>376</v>
      </c>
      <c r="J1" s="61" t="s">
        <v>377</v>
      </c>
      <c r="K1" s="61" t="s">
        <v>378</v>
      </c>
      <c r="L1" s="61" t="s">
        <v>379</v>
      </c>
      <c r="M1" s="61" t="s">
        <v>380</v>
      </c>
      <c r="N1" s="61" t="s">
        <v>381</v>
      </c>
      <c r="O1" s="61" t="s">
        <v>382</v>
      </c>
      <c r="P1" s="61" t="s">
        <v>383</v>
      </c>
      <c r="Q1" s="61" t="s">
        <v>384</v>
      </c>
      <c r="R1" s="61" t="s">
        <v>385</v>
      </c>
      <c r="S1" s="61" t="s">
        <v>386</v>
      </c>
      <c r="T1" s="61" t="s">
        <v>387</v>
      </c>
      <c r="U1" s="61" t="s">
        <v>388</v>
      </c>
      <c r="V1" s="61" t="s">
        <v>389</v>
      </c>
      <c r="W1" s="61" t="s">
        <v>390</v>
      </c>
      <c r="X1" s="61" t="s">
        <v>391</v>
      </c>
      <c r="Y1" s="61" t="s">
        <v>392</v>
      </c>
      <c r="Z1" s="61" t="s">
        <v>393</v>
      </c>
      <c r="AA1" s="61" t="s">
        <v>394</v>
      </c>
      <c r="AB1" s="61" t="s">
        <v>395</v>
      </c>
      <c r="AC1" s="61" t="s">
        <v>396</v>
      </c>
      <c r="AD1" s="61" t="s">
        <v>397</v>
      </c>
      <c r="AE1" s="61" t="s">
        <v>398</v>
      </c>
      <c r="AF1" s="61" t="s">
        <v>399</v>
      </c>
      <c r="AG1" s="61" t="s">
        <v>400</v>
      </c>
      <c r="AH1" s="61" t="s">
        <v>401</v>
      </c>
      <c r="AI1" s="61" t="s">
        <v>402</v>
      </c>
      <c r="AJ1" s="61" t="s">
        <v>403</v>
      </c>
      <c r="AK1" s="61" t="s">
        <v>404</v>
      </c>
      <c r="AL1" s="61" t="s">
        <v>405</v>
      </c>
      <c r="AM1" s="61" t="s">
        <v>406</v>
      </c>
      <c r="AN1" s="61" t="s">
        <v>407</v>
      </c>
      <c r="AO1" s="61" t="s">
        <v>408</v>
      </c>
      <c r="AP1" s="61" t="s">
        <v>409</v>
      </c>
      <c r="AQ1" s="61" t="s">
        <v>410</v>
      </c>
      <c r="AR1" s="83" t="s">
        <v>411</v>
      </c>
    </row>
    <row r="2" spans="1:44" x14ac:dyDescent="0.3">
      <c r="A2" s="59" t="s">
        <v>412</v>
      </c>
      <c r="B2" s="59" t="s">
        <v>369</v>
      </c>
      <c r="C2" s="59" t="s">
        <v>370</v>
      </c>
      <c r="D2" s="59" t="s">
        <v>413</v>
      </c>
      <c r="E2" s="59" t="s">
        <v>372</v>
      </c>
      <c r="F2" s="59" t="s">
        <v>373</v>
      </c>
      <c r="G2" s="59" t="s">
        <v>374</v>
      </c>
      <c r="H2" s="59" t="s">
        <v>375</v>
      </c>
      <c r="I2" s="59" t="s">
        <v>376</v>
      </c>
      <c r="J2" s="59" t="s">
        <v>377</v>
      </c>
      <c r="K2" s="59" t="s">
        <v>378</v>
      </c>
      <c r="L2" s="59" t="s">
        <v>414</v>
      </c>
      <c r="M2" s="59" t="s">
        <v>380</v>
      </c>
      <c r="N2" s="59" t="s">
        <v>415</v>
      </c>
      <c r="O2" s="59" t="s">
        <v>416</v>
      </c>
      <c r="P2" s="59" t="s">
        <v>417</v>
      </c>
      <c r="Q2" s="59" t="s">
        <v>418</v>
      </c>
      <c r="R2" s="59" t="s">
        <v>364</v>
      </c>
      <c r="S2" s="59" t="s">
        <v>419</v>
      </c>
      <c r="T2" s="59" t="s">
        <v>387</v>
      </c>
      <c r="U2" s="59" t="s">
        <v>388</v>
      </c>
      <c r="V2" s="59" t="s">
        <v>420</v>
      </c>
      <c r="W2" s="59" t="s">
        <v>421</v>
      </c>
      <c r="X2" s="59" t="s">
        <v>422</v>
      </c>
      <c r="Y2" s="59" t="s">
        <v>392</v>
      </c>
      <c r="Z2" s="59" t="s">
        <v>393</v>
      </c>
      <c r="AA2" s="59" t="s">
        <v>423</v>
      </c>
      <c r="AB2" s="59" t="s">
        <v>395</v>
      </c>
      <c r="AC2" s="59" t="s">
        <v>424</v>
      </c>
      <c r="AD2" s="59" t="s">
        <v>397</v>
      </c>
      <c r="AE2" s="59" t="s">
        <v>425</v>
      </c>
      <c r="AF2" s="59" t="s">
        <v>426</v>
      </c>
      <c r="AG2" s="59" t="s">
        <v>427</v>
      </c>
      <c r="AH2" s="59" t="s">
        <v>428</v>
      </c>
      <c r="AI2" s="59" t="s">
        <v>402</v>
      </c>
      <c r="AJ2" s="59" t="s">
        <v>429</v>
      </c>
      <c r="AK2" s="59" t="s">
        <v>430</v>
      </c>
      <c r="AL2" s="59" t="s">
        <v>431</v>
      </c>
      <c r="AM2" s="59" t="s">
        <v>413</v>
      </c>
      <c r="AN2" s="59" t="s">
        <v>407</v>
      </c>
      <c r="AO2" s="59" t="s">
        <v>432</v>
      </c>
      <c r="AP2" s="59" t="s">
        <v>433</v>
      </c>
      <c r="AQ2" s="59" t="s">
        <v>434</v>
      </c>
      <c r="AR2" s="84" t="s">
        <v>435</v>
      </c>
    </row>
    <row r="3" spans="1:44" x14ac:dyDescent="0.3">
      <c r="A3" s="59" t="s">
        <v>436</v>
      </c>
      <c r="B3" s="59" t="s">
        <v>437</v>
      </c>
      <c r="C3" s="59" t="s">
        <v>437</v>
      </c>
      <c r="D3" s="59" t="s">
        <v>438</v>
      </c>
      <c r="E3" s="59" t="s">
        <v>439</v>
      </c>
      <c r="F3" s="59" t="s">
        <v>440</v>
      </c>
      <c r="G3" s="59"/>
      <c r="H3" s="59"/>
      <c r="I3" s="59"/>
      <c r="J3" s="59"/>
      <c r="K3" s="59" t="s">
        <v>441</v>
      </c>
      <c r="L3" s="59"/>
      <c r="M3" s="59"/>
      <c r="N3" s="59"/>
      <c r="O3" s="59"/>
      <c r="P3" s="59"/>
      <c r="Q3" s="59"/>
      <c r="R3" s="59" t="s">
        <v>212</v>
      </c>
      <c r="S3" s="59" t="s">
        <v>367</v>
      </c>
      <c r="T3" s="59"/>
      <c r="U3" s="59"/>
      <c r="V3" s="59"/>
      <c r="W3" s="59"/>
      <c r="X3" s="59"/>
      <c r="Y3" s="59"/>
      <c r="Z3" s="59"/>
      <c r="AA3" s="59"/>
      <c r="AB3" s="59"/>
      <c r="AC3" s="59"/>
      <c r="AD3" s="59"/>
      <c r="AE3" s="59"/>
      <c r="AF3" s="59"/>
      <c r="AG3" s="59"/>
      <c r="AH3" s="59"/>
      <c r="AI3" s="59"/>
      <c r="AJ3" s="59"/>
      <c r="AK3" s="59"/>
      <c r="AL3" s="59"/>
      <c r="AM3" s="59"/>
      <c r="AN3" s="59"/>
      <c r="AO3" s="59"/>
      <c r="AP3" s="59"/>
      <c r="AQ3" s="59"/>
      <c r="AR3" s="84" t="s">
        <v>442</v>
      </c>
    </row>
    <row r="4" spans="1:44" x14ac:dyDescent="0.3">
      <c r="A4" s="47">
        <f>+MOD(ROWS($A$4:A4)-1,COUNTA('SAP 1'!$B$4:$B$36))+1</f>
        <v>1</v>
      </c>
      <c r="B4" s="47">
        <f>+IF(D4="_SYS00000002325",0,1)</f>
        <v>0</v>
      </c>
      <c r="C4" s="47">
        <f>+IF(D4="_SYS00000002325",0,1)</f>
        <v>0</v>
      </c>
      <c r="D4" s="47" t="str">
        <f>+IF(AND(F4&gt;=0,F4&gt;=""),"_SYS00000002325","_SYS00000001806")</f>
        <v>_SYS00000002325</v>
      </c>
      <c r="E4" s="47">
        <f>+IF(COUNTIFS($A$4:A4,A4)=1,VLOOKUP(A4,Resumen!C:F,4,0),"")</f>
        <v>1826532</v>
      </c>
      <c r="F4" s="47" t="str">
        <f>+IF(COUNTIFS($A$4:A4,A4)=1,"",VLOOKUP(A4,Resumen!C:F,4,0))</f>
        <v/>
      </c>
      <c r="K4" s="47" t="str">
        <f>+IF(B4=0,"","60805000-0P")</f>
        <v/>
      </c>
      <c r="R4" s="47">
        <f>IFERROR(+VLOOKUP(A4,Resumen!C:L,11,0),0)</f>
        <v>0</v>
      </c>
      <c r="S4" s="47" t="str">
        <f>IFERROR(+VLOOKUP(A4,Resumen!C:N,13,0),"")</f>
        <v/>
      </c>
      <c r="AR4" s="47" t="e">
        <f>+VLOOKUP(A4,Resumen!C:O,14,0)</f>
        <v>#REF!</v>
      </c>
    </row>
    <row r="5" spans="1:44" x14ac:dyDescent="0.3">
      <c r="A5" s="47">
        <f>+MOD(ROWS($A$4:A5)-1,COUNTA('SAP 1'!$B$4:$B$36))+1</f>
        <v>2</v>
      </c>
      <c r="B5" s="47">
        <f t="shared" ref="B5:B68" si="0">+IF(D5="_SYS00000002325",0,1)</f>
        <v>0</v>
      </c>
      <c r="C5" s="47">
        <f t="shared" ref="C5:C68" si="1">+IF(D5="_SYS00000002325",0,1)</f>
        <v>0</v>
      </c>
      <c r="D5" s="47" t="str">
        <f t="shared" ref="D5:D68" si="2">+IF(AND(F5&gt;=0,F5&gt;=""),"_SYS00000002325","_SYS00000001806")</f>
        <v>_SYS00000002325</v>
      </c>
      <c r="E5" s="47">
        <f>+IF(COUNTIFS($A$4:A5,A5)=1,VLOOKUP(A5,Resumen!C:F,4,0),"")</f>
        <v>4835031</v>
      </c>
      <c r="F5" s="47" t="str">
        <f>+IF(COUNTIFS($A$4:A5,A5)=1,"",VLOOKUP(A5,Resumen!C:F,4,0))</f>
        <v/>
      </c>
      <c r="K5" s="47" t="str">
        <f>+IF(B5=0,"","60805000-0P")</f>
        <v/>
      </c>
      <c r="R5" s="47">
        <f>IFERROR(+VLOOKUP(A5,Resumen!C:L,11,0),0)</f>
        <v>0</v>
      </c>
      <c r="S5" s="47" t="str">
        <f>IFERROR(+VLOOKUP(A5,Resumen!C:N,13,0),"")</f>
        <v/>
      </c>
      <c r="AR5" s="47" t="e">
        <f>+VLOOKUP(A5,Resumen!C:O,14,0)</f>
        <v>#REF!</v>
      </c>
    </row>
    <row r="6" spans="1:44" x14ac:dyDescent="0.3">
      <c r="A6" s="47">
        <f>+MOD(ROWS($A$4:A6)-1,COUNTA('SAP 1'!$B$4:$B$36))+1</f>
        <v>3</v>
      </c>
      <c r="B6" s="47">
        <f t="shared" si="0"/>
        <v>0</v>
      </c>
      <c r="C6" s="47">
        <f t="shared" si="1"/>
        <v>0</v>
      </c>
      <c r="D6" s="47" t="str">
        <f t="shared" si="2"/>
        <v>_SYS00000002325</v>
      </c>
      <c r="E6" s="47" t="e">
        <f>+IF(COUNTIFS($A$4:A6,A6)=1,VLOOKUP(A6,Resumen!C:F,4,0),"")</f>
        <v>#N/A</v>
      </c>
      <c r="F6" s="47" t="str">
        <f>+IF(COUNTIFS($A$4:A6,A6)=1,"",VLOOKUP(A6,Resumen!C:F,4,0))</f>
        <v/>
      </c>
      <c r="K6" s="47" t="str">
        <f t="shared" ref="K6:K69" si="3">+IF(B6=0,"","60805000-0P")</f>
        <v/>
      </c>
      <c r="R6" s="47">
        <f>IFERROR(+VLOOKUP(A6,Resumen!C:L,11,0),0)</f>
        <v>0</v>
      </c>
      <c r="S6" s="47" t="str">
        <f>IFERROR(+VLOOKUP(A6,Resumen!C:N,13,0),"")</f>
        <v/>
      </c>
      <c r="AR6" s="47" t="e">
        <f>+VLOOKUP(A6,Resumen!C:O,14,0)</f>
        <v>#N/A</v>
      </c>
    </row>
    <row r="7" spans="1:44" x14ac:dyDescent="0.3">
      <c r="A7" s="47">
        <f>+MOD(ROWS($A$4:A7)-1,COUNTA('SAP 1'!$B$4:$B$36))+1</f>
        <v>4</v>
      </c>
      <c r="B7" s="47">
        <f t="shared" si="0"/>
        <v>0</v>
      </c>
      <c r="C7" s="47">
        <f t="shared" si="1"/>
        <v>0</v>
      </c>
      <c r="D7" s="47" t="str">
        <f t="shared" si="2"/>
        <v>_SYS00000002325</v>
      </c>
      <c r="E7" s="47" t="e">
        <f>+IF(COUNTIFS($A$4:A7,A7)=1,VLOOKUP(A7,Resumen!C:F,4,0),"")</f>
        <v>#N/A</v>
      </c>
      <c r="F7" s="47" t="str">
        <f>+IF(COUNTIFS($A$4:A7,A7)=1,"",VLOOKUP(A7,Resumen!C:F,4,0))</f>
        <v/>
      </c>
      <c r="K7" s="47" t="str">
        <f t="shared" si="3"/>
        <v/>
      </c>
      <c r="R7" s="47">
        <f>IFERROR(+VLOOKUP(A7,Resumen!C:L,11,0),0)</f>
        <v>0</v>
      </c>
      <c r="S7" s="47" t="str">
        <f>IFERROR(+VLOOKUP(A7,Resumen!C:N,13,0),"")</f>
        <v/>
      </c>
      <c r="AR7" s="47" t="e">
        <f>+VLOOKUP(A7,Resumen!C:O,14,0)</f>
        <v>#N/A</v>
      </c>
    </row>
    <row r="8" spans="1:44" x14ac:dyDescent="0.3">
      <c r="A8" s="47">
        <f>+MOD(ROWS($A$4:A8)-1,COUNTA('SAP 1'!$B$4:$B$36))+1</f>
        <v>5</v>
      </c>
      <c r="B8" s="47">
        <f t="shared" si="0"/>
        <v>0</v>
      </c>
      <c r="C8" s="47">
        <f t="shared" si="1"/>
        <v>0</v>
      </c>
      <c r="D8" s="47" t="str">
        <f t="shared" si="2"/>
        <v>_SYS00000002325</v>
      </c>
      <c r="E8" s="47" t="e">
        <f>+IF(COUNTIFS($A$4:A8,A8)=1,VLOOKUP(A8,Resumen!C:F,4,0),"")</f>
        <v>#N/A</v>
      </c>
      <c r="F8" s="47" t="str">
        <f>+IF(COUNTIFS($A$4:A8,A8)=1,"",VLOOKUP(A8,Resumen!C:F,4,0))</f>
        <v/>
      </c>
      <c r="K8" s="47" t="str">
        <f t="shared" si="3"/>
        <v/>
      </c>
      <c r="R8" s="47">
        <f>IFERROR(+VLOOKUP(A8,Resumen!C:L,11,0),0)</f>
        <v>0</v>
      </c>
      <c r="S8" s="47" t="str">
        <f>IFERROR(+VLOOKUP(A8,Resumen!C:N,13,0),"")</f>
        <v/>
      </c>
      <c r="AR8" s="47" t="e">
        <f>+VLOOKUP(A8,Resumen!C:O,14,0)</f>
        <v>#N/A</v>
      </c>
    </row>
    <row r="9" spans="1:44" x14ac:dyDescent="0.3">
      <c r="A9" s="47">
        <f>+MOD(ROWS($A$4:A9)-1,COUNTA('SAP 1'!$B$4:$B$36))+1</f>
        <v>6</v>
      </c>
      <c r="B9" s="47">
        <f t="shared" si="0"/>
        <v>0</v>
      </c>
      <c r="C9" s="47">
        <f t="shared" si="1"/>
        <v>0</v>
      </c>
      <c r="D9" s="47" t="str">
        <f t="shared" si="2"/>
        <v>_SYS00000002325</v>
      </c>
      <c r="E9" s="47" t="e">
        <f>+IF(COUNTIFS($A$4:A9,A9)=1,VLOOKUP(A9,Resumen!C:F,4,0),"")</f>
        <v>#N/A</v>
      </c>
      <c r="F9" s="47" t="str">
        <f>+IF(COUNTIFS($A$4:A9,A9)=1,"",VLOOKUP(A9,Resumen!C:F,4,0))</f>
        <v/>
      </c>
      <c r="K9" s="47" t="str">
        <f t="shared" si="3"/>
        <v/>
      </c>
      <c r="R9" s="47">
        <f>IFERROR(+VLOOKUP(A9,Resumen!C:L,11,0),0)</f>
        <v>0</v>
      </c>
      <c r="S9" s="47" t="str">
        <f>IFERROR(+VLOOKUP(A9,Resumen!C:N,13,0),"")</f>
        <v/>
      </c>
      <c r="AR9" s="47" t="e">
        <f>+VLOOKUP(A9,Resumen!C:O,14,0)</f>
        <v>#N/A</v>
      </c>
    </row>
    <row r="10" spans="1:44" x14ac:dyDescent="0.3">
      <c r="A10" s="47">
        <f>+MOD(ROWS($A$4:A10)-1,COUNTA('SAP 1'!$B$4:$B$36))+1</f>
        <v>7</v>
      </c>
      <c r="B10" s="47">
        <f t="shared" si="0"/>
        <v>0</v>
      </c>
      <c r="C10" s="47">
        <f t="shared" si="1"/>
        <v>0</v>
      </c>
      <c r="D10" s="47" t="str">
        <f t="shared" si="2"/>
        <v>_SYS00000002325</v>
      </c>
      <c r="E10" s="47" t="e">
        <f>+IF(COUNTIFS($A$4:A10,A10)=1,VLOOKUP(A10,Resumen!C:F,4,0),"")</f>
        <v>#N/A</v>
      </c>
      <c r="F10" s="47" t="str">
        <f>+IF(COUNTIFS($A$4:A10,A10)=1,"",VLOOKUP(A10,Resumen!C:F,4,0))</f>
        <v/>
      </c>
      <c r="K10" s="47" t="str">
        <f t="shared" si="3"/>
        <v/>
      </c>
      <c r="R10" s="47">
        <f>IFERROR(+VLOOKUP(A10,Resumen!C:L,11,0),0)</f>
        <v>0</v>
      </c>
      <c r="S10" s="47" t="str">
        <f>IFERROR(+VLOOKUP(A10,Resumen!C:N,13,0),"")</f>
        <v/>
      </c>
      <c r="AR10" s="47" t="e">
        <f>+VLOOKUP(A10,Resumen!C:O,14,0)</f>
        <v>#N/A</v>
      </c>
    </row>
    <row r="11" spans="1:44" x14ac:dyDescent="0.3">
      <c r="A11" s="47">
        <f>+MOD(ROWS($A$4:A11)-1,COUNTA('SAP 1'!$B$4:$B$36))+1</f>
        <v>8</v>
      </c>
      <c r="B11" s="47">
        <f t="shared" si="0"/>
        <v>0</v>
      </c>
      <c r="C11" s="47">
        <f t="shared" si="1"/>
        <v>0</v>
      </c>
      <c r="D11" s="47" t="str">
        <f t="shared" si="2"/>
        <v>_SYS00000002325</v>
      </c>
      <c r="E11" s="47" t="e">
        <f>+IF(COUNTIFS($A$4:A11,A11)=1,VLOOKUP(A11,Resumen!C:F,4,0),"")</f>
        <v>#N/A</v>
      </c>
      <c r="F11" s="47" t="str">
        <f>+IF(COUNTIFS($A$4:A11,A11)=1,"",VLOOKUP(A11,Resumen!C:F,4,0))</f>
        <v/>
      </c>
      <c r="K11" s="47" t="str">
        <f t="shared" si="3"/>
        <v/>
      </c>
      <c r="R11" s="47">
        <f>IFERROR(+VLOOKUP(A11,Resumen!C:L,11,0),0)</f>
        <v>0</v>
      </c>
      <c r="S11" s="47" t="str">
        <f>IFERROR(+VLOOKUP(A11,Resumen!C:N,13,0),"")</f>
        <v/>
      </c>
      <c r="AR11" s="47" t="e">
        <f>+VLOOKUP(A11,Resumen!C:O,14,0)</f>
        <v>#N/A</v>
      </c>
    </row>
    <row r="12" spans="1:44" x14ac:dyDescent="0.3">
      <c r="A12" s="47">
        <f>+MOD(ROWS($A$4:A12)-1,COUNTA('SAP 1'!$B$4:$B$36))+1</f>
        <v>9</v>
      </c>
      <c r="B12" s="47">
        <f t="shared" si="0"/>
        <v>0</v>
      </c>
      <c r="C12" s="47">
        <f t="shared" si="1"/>
        <v>0</v>
      </c>
      <c r="D12" s="47" t="str">
        <f t="shared" si="2"/>
        <v>_SYS00000002325</v>
      </c>
      <c r="E12" s="47" t="e">
        <f>+IF(COUNTIFS($A$4:A12,A12)=1,VLOOKUP(A12,Resumen!C:F,4,0),"")</f>
        <v>#N/A</v>
      </c>
      <c r="F12" s="47" t="str">
        <f>+IF(COUNTIFS($A$4:A12,A12)=1,"",VLOOKUP(A12,Resumen!C:F,4,0))</f>
        <v/>
      </c>
      <c r="K12" s="47" t="str">
        <f t="shared" si="3"/>
        <v/>
      </c>
      <c r="R12" s="47">
        <f>IFERROR(+VLOOKUP(A12,Resumen!C:L,11,0),0)</f>
        <v>0</v>
      </c>
      <c r="S12" s="47" t="str">
        <f>IFERROR(+VLOOKUP(A12,Resumen!C:N,13,0),"")</f>
        <v/>
      </c>
      <c r="AR12" s="47" t="e">
        <f>+VLOOKUP(A12,Resumen!C:O,14,0)</f>
        <v>#N/A</v>
      </c>
    </row>
    <row r="13" spans="1:44" x14ac:dyDescent="0.3">
      <c r="A13" s="47">
        <f>+MOD(ROWS($A$4:A13)-1,COUNTA('SAP 1'!$B$4:$B$36))+1</f>
        <v>10</v>
      </c>
      <c r="B13" s="47">
        <f t="shared" si="0"/>
        <v>0</v>
      </c>
      <c r="C13" s="47">
        <f t="shared" si="1"/>
        <v>0</v>
      </c>
      <c r="D13" s="47" t="str">
        <f t="shared" si="2"/>
        <v>_SYS00000002325</v>
      </c>
      <c r="E13" s="47" t="e">
        <f>+IF(COUNTIFS($A$4:A13,A13)=1,VLOOKUP(A13,Resumen!C:F,4,0),"")</f>
        <v>#N/A</v>
      </c>
      <c r="F13" s="47" t="str">
        <f>+IF(COUNTIFS($A$4:A13,A13)=1,"",VLOOKUP(A13,Resumen!C:F,4,0))</f>
        <v/>
      </c>
      <c r="K13" s="47" t="str">
        <f t="shared" si="3"/>
        <v/>
      </c>
      <c r="R13" s="47">
        <f>IFERROR(+VLOOKUP(A13,Resumen!C:L,11,0),0)</f>
        <v>0</v>
      </c>
      <c r="S13" s="47" t="str">
        <f>IFERROR(+VLOOKUP(A13,Resumen!C:N,13,0),"")</f>
        <v/>
      </c>
      <c r="AR13" s="47" t="e">
        <f>+VLOOKUP(A13,Resumen!C:O,14,0)</f>
        <v>#N/A</v>
      </c>
    </row>
    <row r="14" spans="1:44" x14ac:dyDescent="0.3">
      <c r="A14" s="47">
        <f>+MOD(ROWS($A$4:A14)-1,COUNTA('SAP 1'!$B$4:$B$36))+1</f>
        <v>11</v>
      </c>
      <c r="B14" s="47">
        <f t="shared" si="0"/>
        <v>0</v>
      </c>
      <c r="C14" s="47">
        <f t="shared" si="1"/>
        <v>0</v>
      </c>
      <c r="D14" s="47" t="str">
        <f t="shared" si="2"/>
        <v>_SYS00000002325</v>
      </c>
      <c r="E14" s="47" t="e">
        <f>+IF(COUNTIFS($A$4:A14,A14)=1,VLOOKUP(A14,Resumen!C:F,4,0),"")</f>
        <v>#N/A</v>
      </c>
      <c r="F14" s="47" t="str">
        <f>+IF(COUNTIFS($A$4:A14,A14)=1,"",VLOOKUP(A14,Resumen!C:F,4,0))</f>
        <v/>
      </c>
      <c r="K14" s="47" t="str">
        <f t="shared" si="3"/>
        <v/>
      </c>
      <c r="R14" s="47">
        <f>IFERROR(+VLOOKUP(A14,Resumen!C:L,11,0),0)</f>
        <v>0</v>
      </c>
      <c r="S14" s="47" t="str">
        <f>IFERROR(+VLOOKUP(A14,Resumen!C:N,13,0),"")</f>
        <v/>
      </c>
      <c r="AR14" s="47" t="e">
        <f>+VLOOKUP(A14,Resumen!C:O,14,0)</f>
        <v>#N/A</v>
      </c>
    </row>
    <row r="15" spans="1:44" x14ac:dyDescent="0.3">
      <c r="A15" s="47">
        <f>+MOD(ROWS($A$4:A15)-1,COUNTA('SAP 1'!$B$4:$B$36))+1</f>
        <v>12</v>
      </c>
      <c r="B15" s="47">
        <f t="shared" si="0"/>
        <v>0</v>
      </c>
      <c r="C15" s="47">
        <f t="shared" si="1"/>
        <v>0</v>
      </c>
      <c r="D15" s="47" t="str">
        <f t="shared" si="2"/>
        <v>_SYS00000002325</v>
      </c>
      <c r="E15" s="47" t="e">
        <f>+IF(COUNTIFS($A$4:A15,A15)=1,VLOOKUP(A15,Resumen!C:F,4,0),"")</f>
        <v>#N/A</v>
      </c>
      <c r="F15" s="47" t="str">
        <f>+IF(COUNTIFS($A$4:A15,A15)=1,"",VLOOKUP(A15,Resumen!C:F,4,0))</f>
        <v/>
      </c>
      <c r="K15" s="47" t="str">
        <f t="shared" si="3"/>
        <v/>
      </c>
      <c r="R15" s="47">
        <f>IFERROR(+VLOOKUP(A15,Resumen!C:L,11,0),0)</f>
        <v>0</v>
      </c>
      <c r="S15" s="47" t="str">
        <f>IFERROR(+VLOOKUP(A15,Resumen!C:N,13,0),"")</f>
        <v/>
      </c>
      <c r="AR15" s="47" t="e">
        <f>+VLOOKUP(A15,Resumen!C:O,14,0)</f>
        <v>#N/A</v>
      </c>
    </row>
    <row r="16" spans="1:44" x14ac:dyDescent="0.3">
      <c r="A16" s="47">
        <f>+MOD(ROWS($A$4:A16)-1,COUNTA('SAP 1'!$B$4:$B$36))+1</f>
        <v>13</v>
      </c>
      <c r="B16" s="47">
        <f t="shared" si="0"/>
        <v>0</v>
      </c>
      <c r="C16" s="47">
        <f t="shared" si="1"/>
        <v>0</v>
      </c>
      <c r="D16" s="47" t="str">
        <f t="shared" si="2"/>
        <v>_SYS00000002325</v>
      </c>
      <c r="E16" s="47" t="e">
        <f>+IF(COUNTIFS($A$4:A16,A16)=1,VLOOKUP(A16,Resumen!C:F,4,0),"")</f>
        <v>#N/A</v>
      </c>
      <c r="F16" s="47" t="str">
        <f>+IF(COUNTIFS($A$4:A16,A16)=1,"",VLOOKUP(A16,Resumen!C:F,4,0))</f>
        <v/>
      </c>
      <c r="K16" s="47" t="str">
        <f t="shared" si="3"/>
        <v/>
      </c>
      <c r="R16" s="47">
        <f>IFERROR(+VLOOKUP(A16,Resumen!C:L,11,0),0)</f>
        <v>0</v>
      </c>
      <c r="S16" s="47" t="str">
        <f>IFERROR(+VLOOKUP(A16,Resumen!C:N,13,0),"")</f>
        <v/>
      </c>
      <c r="AR16" s="47" t="e">
        <f>+VLOOKUP(A16,Resumen!C:O,14,0)</f>
        <v>#N/A</v>
      </c>
    </row>
    <row r="17" spans="1:44" x14ac:dyDescent="0.3">
      <c r="A17" s="47">
        <f>+MOD(ROWS($A$4:A17)-1,COUNTA('SAP 1'!$B$4:$B$36))+1</f>
        <v>14</v>
      </c>
      <c r="B17" s="47">
        <f t="shared" si="0"/>
        <v>0</v>
      </c>
      <c r="C17" s="47">
        <f t="shared" si="1"/>
        <v>0</v>
      </c>
      <c r="D17" s="47" t="str">
        <f t="shared" si="2"/>
        <v>_SYS00000002325</v>
      </c>
      <c r="E17" s="47" t="e">
        <f>+IF(COUNTIFS($A$4:A17,A17)=1,VLOOKUP(A17,Resumen!C:F,4,0),"")</f>
        <v>#N/A</v>
      </c>
      <c r="F17" s="47" t="str">
        <f>+IF(COUNTIFS($A$4:A17,A17)=1,"",VLOOKUP(A17,Resumen!C:F,4,0))</f>
        <v/>
      </c>
      <c r="K17" s="47" t="str">
        <f t="shared" si="3"/>
        <v/>
      </c>
      <c r="R17" s="47">
        <f>IFERROR(+VLOOKUP(A17,Resumen!C:L,11,0),0)</f>
        <v>0</v>
      </c>
      <c r="S17" s="47" t="str">
        <f>IFERROR(+VLOOKUP(A17,Resumen!C:N,13,0),"")</f>
        <v/>
      </c>
      <c r="AR17" s="47" t="e">
        <f>+VLOOKUP(A17,Resumen!C:O,14,0)</f>
        <v>#N/A</v>
      </c>
    </row>
    <row r="18" spans="1:44" x14ac:dyDescent="0.3">
      <c r="A18" s="47">
        <f>+MOD(ROWS($A$4:A18)-1,COUNTA('SAP 1'!$B$4:$B$36))+1</f>
        <v>15</v>
      </c>
      <c r="B18" s="47">
        <f t="shared" si="0"/>
        <v>0</v>
      </c>
      <c r="C18" s="47">
        <f t="shared" si="1"/>
        <v>0</v>
      </c>
      <c r="D18" s="47" t="str">
        <f t="shared" si="2"/>
        <v>_SYS00000002325</v>
      </c>
      <c r="E18" s="47" t="e">
        <f>+IF(COUNTIFS($A$4:A18,A18)=1,VLOOKUP(A18,Resumen!C:F,4,0),"")</f>
        <v>#N/A</v>
      </c>
      <c r="F18" s="47" t="str">
        <f>+IF(COUNTIFS($A$4:A18,A18)=1,"",VLOOKUP(A18,Resumen!C:F,4,0))</f>
        <v/>
      </c>
      <c r="K18" s="47" t="str">
        <f t="shared" si="3"/>
        <v/>
      </c>
      <c r="R18" s="47">
        <f>IFERROR(+VLOOKUP(A18,Resumen!C:L,11,0),0)</f>
        <v>0</v>
      </c>
      <c r="S18" s="47" t="str">
        <f>IFERROR(+VLOOKUP(A18,Resumen!C:N,13,0),"")</f>
        <v/>
      </c>
      <c r="AR18" s="47" t="e">
        <f>+VLOOKUP(A18,Resumen!C:O,14,0)</f>
        <v>#N/A</v>
      </c>
    </row>
    <row r="19" spans="1:44" x14ac:dyDescent="0.3">
      <c r="A19" s="47">
        <f>+MOD(ROWS($A$4:A19)-1,COUNTA('SAP 1'!$B$4:$B$36))+1</f>
        <v>16</v>
      </c>
      <c r="B19" s="47">
        <f t="shared" si="0"/>
        <v>0</v>
      </c>
      <c r="C19" s="47">
        <f t="shared" si="1"/>
        <v>0</v>
      </c>
      <c r="D19" s="47" t="str">
        <f t="shared" si="2"/>
        <v>_SYS00000002325</v>
      </c>
      <c r="E19" s="47" t="e">
        <f>+IF(COUNTIFS($A$4:A19,A19)=1,VLOOKUP(A19,Resumen!C:F,4,0),"")</f>
        <v>#N/A</v>
      </c>
      <c r="F19" s="47" t="str">
        <f>+IF(COUNTIFS($A$4:A19,A19)=1,"",VLOOKUP(A19,Resumen!C:F,4,0))</f>
        <v/>
      </c>
      <c r="K19" s="47" t="str">
        <f t="shared" si="3"/>
        <v/>
      </c>
      <c r="R19" s="47">
        <f>IFERROR(+VLOOKUP(A19,Resumen!C:L,11,0),0)</f>
        <v>0</v>
      </c>
      <c r="S19" s="47" t="str">
        <f>IFERROR(+VLOOKUP(A19,Resumen!C:N,13,0),"")</f>
        <v/>
      </c>
      <c r="AR19" s="47" t="e">
        <f>+VLOOKUP(A19,Resumen!C:O,14,0)</f>
        <v>#N/A</v>
      </c>
    </row>
    <row r="20" spans="1:44" x14ac:dyDescent="0.3">
      <c r="A20" s="47">
        <f>+MOD(ROWS($A$4:A20)-1,COUNTA('SAP 1'!$B$4:$B$36))+1</f>
        <v>17</v>
      </c>
      <c r="B20" s="47">
        <f t="shared" si="0"/>
        <v>0</v>
      </c>
      <c r="C20" s="47">
        <f t="shared" si="1"/>
        <v>0</v>
      </c>
      <c r="D20" s="47" t="str">
        <f t="shared" si="2"/>
        <v>_SYS00000002325</v>
      </c>
      <c r="E20" s="47" t="e">
        <f>+IF(COUNTIFS($A$4:A20,A20)=1,VLOOKUP(A20,Resumen!C:F,4,0),"")</f>
        <v>#N/A</v>
      </c>
      <c r="F20" s="47" t="str">
        <f>+IF(COUNTIFS($A$4:A20,A20)=1,"",VLOOKUP(A20,Resumen!C:F,4,0))</f>
        <v/>
      </c>
      <c r="K20" s="47" t="str">
        <f t="shared" si="3"/>
        <v/>
      </c>
      <c r="R20" s="47">
        <f>IFERROR(+VLOOKUP(A20,Resumen!C:L,11,0),0)</f>
        <v>0</v>
      </c>
      <c r="S20" s="47" t="str">
        <f>IFERROR(+VLOOKUP(A20,Resumen!C:N,13,0),"")</f>
        <v/>
      </c>
      <c r="AR20" s="47" t="e">
        <f>+VLOOKUP(A20,Resumen!C:O,14,0)</f>
        <v>#N/A</v>
      </c>
    </row>
    <row r="21" spans="1:44" x14ac:dyDescent="0.3">
      <c r="A21" s="47">
        <f>+MOD(ROWS($A$4:A21)-1,COUNTA('SAP 1'!$B$4:$B$36))+1</f>
        <v>18</v>
      </c>
      <c r="B21" s="47">
        <f t="shared" si="0"/>
        <v>0</v>
      </c>
      <c r="C21" s="47">
        <f t="shared" si="1"/>
        <v>0</v>
      </c>
      <c r="D21" s="47" t="str">
        <f t="shared" si="2"/>
        <v>_SYS00000002325</v>
      </c>
      <c r="E21" s="47" t="e">
        <f>+IF(COUNTIFS($A$4:A21,A21)=1,VLOOKUP(A21,Resumen!C:F,4,0),"")</f>
        <v>#N/A</v>
      </c>
      <c r="F21" s="47" t="str">
        <f>+IF(COUNTIFS($A$4:A21,A21)=1,"",VLOOKUP(A21,Resumen!C:F,4,0))</f>
        <v/>
      </c>
      <c r="K21" s="47" t="str">
        <f t="shared" si="3"/>
        <v/>
      </c>
      <c r="R21" s="47">
        <f>IFERROR(+VLOOKUP(A21,Resumen!C:L,11,0),0)</f>
        <v>0</v>
      </c>
      <c r="S21" s="47" t="str">
        <f>IFERROR(+VLOOKUP(A21,Resumen!C:N,13,0),"")</f>
        <v/>
      </c>
      <c r="AR21" s="47" t="e">
        <f>+VLOOKUP(A21,Resumen!C:O,14,0)</f>
        <v>#N/A</v>
      </c>
    </row>
    <row r="22" spans="1:44" x14ac:dyDescent="0.3">
      <c r="A22" s="47">
        <f>+MOD(ROWS($A$4:A22)-1,COUNTA('SAP 1'!$B$4:$B$36))+1</f>
        <v>19</v>
      </c>
      <c r="B22" s="47">
        <f t="shared" si="0"/>
        <v>0</v>
      </c>
      <c r="C22" s="47">
        <f t="shared" si="1"/>
        <v>0</v>
      </c>
      <c r="D22" s="47" t="str">
        <f t="shared" si="2"/>
        <v>_SYS00000002325</v>
      </c>
      <c r="E22" s="47" t="e">
        <f>+IF(COUNTIFS($A$4:A22,A22)=1,VLOOKUP(A22,Resumen!C:F,4,0),"")</f>
        <v>#N/A</v>
      </c>
      <c r="F22" s="47" t="str">
        <f>+IF(COUNTIFS($A$4:A22,A22)=1,"",VLOOKUP(A22,Resumen!C:F,4,0))</f>
        <v/>
      </c>
      <c r="K22" s="47" t="str">
        <f t="shared" si="3"/>
        <v/>
      </c>
      <c r="R22" s="47">
        <f>IFERROR(+VLOOKUP(A22,Resumen!C:L,11,0),0)</f>
        <v>0</v>
      </c>
      <c r="S22" s="47" t="str">
        <f>IFERROR(+VLOOKUP(A22,Resumen!C:N,13,0),"")</f>
        <v/>
      </c>
      <c r="AR22" s="47" t="e">
        <f>+VLOOKUP(A22,Resumen!C:O,14,0)</f>
        <v>#N/A</v>
      </c>
    </row>
    <row r="23" spans="1:44" x14ac:dyDescent="0.3">
      <c r="A23" s="47">
        <f>+MOD(ROWS($A$4:A23)-1,COUNTA('SAP 1'!$B$4:$B$36))+1</f>
        <v>20</v>
      </c>
      <c r="B23" s="47">
        <f t="shared" si="0"/>
        <v>0</v>
      </c>
      <c r="C23" s="47">
        <f t="shared" si="1"/>
        <v>0</v>
      </c>
      <c r="D23" s="47" t="str">
        <f t="shared" si="2"/>
        <v>_SYS00000002325</v>
      </c>
      <c r="E23" s="47" t="e">
        <f>+IF(COUNTIFS($A$4:A23,A23)=1,VLOOKUP(A23,Resumen!C:F,4,0),"")</f>
        <v>#N/A</v>
      </c>
      <c r="F23" s="47" t="str">
        <f>+IF(COUNTIFS($A$4:A23,A23)=1,"",VLOOKUP(A23,Resumen!C:F,4,0))</f>
        <v/>
      </c>
      <c r="K23" s="47" t="str">
        <f t="shared" si="3"/>
        <v/>
      </c>
      <c r="R23" s="47">
        <f>IFERROR(+VLOOKUP(A23,Resumen!C:L,11,0),0)</f>
        <v>0</v>
      </c>
      <c r="S23" s="47" t="str">
        <f>IFERROR(+VLOOKUP(A23,Resumen!C:N,13,0),"")</f>
        <v/>
      </c>
      <c r="AR23" s="47" t="e">
        <f>+VLOOKUP(A23,Resumen!C:O,14,0)</f>
        <v>#N/A</v>
      </c>
    </row>
    <row r="24" spans="1:44" x14ac:dyDescent="0.3">
      <c r="A24" s="47">
        <f>+MOD(ROWS($A$4:A24)-1,COUNTA('SAP 1'!$B$4:$B$36))+1</f>
        <v>21</v>
      </c>
      <c r="B24" s="47">
        <f t="shared" si="0"/>
        <v>0</v>
      </c>
      <c r="C24" s="47">
        <f t="shared" si="1"/>
        <v>0</v>
      </c>
      <c r="D24" s="47" t="str">
        <f t="shared" si="2"/>
        <v>_SYS00000002325</v>
      </c>
      <c r="E24" s="47" t="e">
        <f>+IF(COUNTIFS($A$4:A24,A24)=1,VLOOKUP(A24,Resumen!C:F,4,0),"")</f>
        <v>#N/A</v>
      </c>
      <c r="F24" s="47" t="str">
        <f>+IF(COUNTIFS($A$4:A24,A24)=1,"",VLOOKUP(A24,Resumen!C:F,4,0))</f>
        <v/>
      </c>
      <c r="K24" s="47" t="str">
        <f t="shared" si="3"/>
        <v/>
      </c>
      <c r="R24" s="47">
        <f>IFERROR(+VLOOKUP(A24,Resumen!C:L,11,0),0)</f>
        <v>0</v>
      </c>
      <c r="S24" s="47" t="str">
        <f>IFERROR(+VLOOKUP(A24,Resumen!C:N,13,0),"")</f>
        <v/>
      </c>
      <c r="AR24" s="47" t="e">
        <f>+VLOOKUP(A24,Resumen!C:O,14,0)</f>
        <v>#N/A</v>
      </c>
    </row>
    <row r="25" spans="1:44" x14ac:dyDescent="0.3">
      <c r="A25" s="47">
        <f>+MOD(ROWS($A$4:A25)-1,COUNTA('SAP 1'!$B$4:$B$36))+1</f>
        <v>22</v>
      </c>
      <c r="B25" s="47">
        <f t="shared" si="0"/>
        <v>0</v>
      </c>
      <c r="C25" s="47">
        <f t="shared" si="1"/>
        <v>0</v>
      </c>
      <c r="D25" s="47" t="str">
        <f t="shared" si="2"/>
        <v>_SYS00000002325</v>
      </c>
      <c r="E25" s="47" t="e">
        <f>+IF(COUNTIFS($A$4:A25,A25)=1,VLOOKUP(A25,Resumen!C:F,4,0),"")</f>
        <v>#N/A</v>
      </c>
      <c r="F25" s="47" t="str">
        <f>+IF(COUNTIFS($A$4:A25,A25)=1,"",VLOOKUP(A25,Resumen!C:F,4,0))</f>
        <v/>
      </c>
      <c r="K25" s="47" t="str">
        <f t="shared" si="3"/>
        <v/>
      </c>
      <c r="R25" s="47">
        <f>IFERROR(+VLOOKUP(A25,Resumen!C:L,11,0),0)</f>
        <v>0</v>
      </c>
      <c r="S25" s="47" t="str">
        <f>IFERROR(+VLOOKUP(A25,Resumen!C:N,13,0),"")</f>
        <v/>
      </c>
      <c r="AR25" s="47" t="e">
        <f>+VLOOKUP(A25,Resumen!C:O,14,0)</f>
        <v>#N/A</v>
      </c>
    </row>
    <row r="26" spans="1:44" x14ac:dyDescent="0.3">
      <c r="A26" s="47">
        <f>+MOD(ROWS($A$4:A26)-1,COUNTA('SAP 1'!$B$4:$B$36))+1</f>
        <v>23</v>
      </c>
      <c r="B26" s="47">
        <f t="shared" si="0"/>
        <v>0</v>
      </c>
      <c r="C26" s="47">
        <f t="shared" si="1"/>
        <v>0</v>
      </c>
      <c r="D26" s="47" t="str">
        <f t="shared" si="2"/>
        <v>_SYS00000002325</v>
      </c>
      <c r="E26" s="47" t="e">
        <f>+IF(COUNTIFS($A$4:A26,A26)=1,VLOOKUP(A26,Resumen!C:F,4,0),"")</f>
        <v>#N/A</v>
      </c>
      <c r="F26" s="47" t="str">
        <f>+IF(COUNTIFS($A$4:A26,A26)=1,"",VLOOKUP(A26,Resumen!C:F,4,0))</f>
        <v/>
      </c>
      <c r="K26" s="47" t="str">
        <f t="shared" si="3"/>
        <v/>
      </c>
      <c r="R26" s="47">
        <f>IFERROR(+VLOOKUP(A26,Resumen!C:L,11,0),0)</f>
        <v>0</v>
      </c>
      <c r="S26" s="47" t="str">
        <f>IFERROR(+VLOOKUP(A26,Resumen!C:N,13,0),"")</f>
        <v/>
      </c>
      <c r="AR26" s="47" t="e">
        <f>+VLOOKUP(A26,Resumen!C:O,14,0)</f>
        <v>#N/A</v>
      </c>
    </row>
    <row r="27" spans="1:44" x14ac:dyDescent="0.3">
      <c r="A27" s="47">
        <f>+MOD(ROWS($A$4:A27)-1,COUNTA('SAP 1'!$B$4:$B$36))+1</f>
        <v>24</v>
      </c>
      <c r="B27" s="47">
        <f t="shared" si="0"/>
        <v>0</v>
      </c>
      <c r="C27" s="47">
        <f t="shared" si="1"/>
        <v>0</v>
      </c>
      <c r="D27" s="47" t="str">
        <f t="shared" si="2"/>
        <v>_SYS00000002325</v>
      </c>
      <c r="E27" s="47" t="e">
        <f>+IF(COUNTIFS($A$4:A27,A27)=1,VLOOKUP(A27,Resumen!C:F,4,0),"")</f>
        <v>#N/A</v>
      </c>
      <c r="F27" s="47" t="str">
        <f>+IF(COUNTIFS($A$4:A27,A27)=1,"",VLOOKUP(A27,Resumen!C:F,4,0))</f>
        <v/>
      </c>
      <c r="K27" s="47" t="str">
        <f t="shared" si="3"/>
        <v/>
      </c>
      <c r="R27" s="47">
        <f>IFERROR(+VLOOKUP(A27,Resumen!C:L,11,0),0)</f>
        <v>0</v>
      </c>
      <c r="S27" s="47" t="str">
        <f>IFERROR(+VLOOKUP(A27,Resumen!C:N,13,0),"")</f>
        <v/>
      </c>
      <c r="AR27" s="47" t="e">
        <f>+VLOOKUP(A27,Resumen!C:O,14,0)</f>
        <v>#N/A</v>
      </c>
    </row>
    <row r="28" spans="1:44" x14ac:dyDescent="0.3">
      <c r="A28" s="47">
        <f>+MOD(ROWS($A$4:A28)-1,COUNTA('SAP 1'!$B$4:$B$36))+1</f>
        <v>25</v>
      </c>
      <c r="B28" s="47">
        <f t="shared" si="0"/>
        <v>0</v>
      </c>
      <c r="C28" s="47">
        <f t="shared" si="1"/>
        <v>0</v>
      </c>
      <c r="D28" s="47" t="str">
        <f t="shared" si="2"/>
        <v>_SYS00000002325</v>
      </c>
      <c r="E28" s="47" t="e">
        <f>+IF(COUNTIFS($A$4:A28,A28)=1,VLOOKUP(A28,Resumen!C:F,4,0),"")</f>
        <v>#N/A</v>
      </c>
      <c r="F28" s="47" t="str">
        <f>+IF(COUNTIFS($A$4:A28,A28)=1,"",VLOOKUP(A28,Resumen!C:F,4,0))</f>
        <v/>
      </c>
      <c r="K28" s="47" t="str">
        <f t="shared" si="3"/>
        <v/>
      </c>
      <c r="R28" s="47">
        <f>IFERROR(+VLOOKUP(A28,Resumen!C:L,11,0),0)</f>
        <v>0</v>
      </c>
      <c r="S28" s="47" t="str">
        <f>IFERROR(+VLOOKUP(A28,Resumen!C:N,13,0),"")</f>
        <v/>
      </c>
      <c r="AR28" s="47" t="e">
        <f>+VLOOKUP(A28,Resumen!C:O,14,0)</f>
        <v>#N/A</v>
      </c>
    </row>
    <row r="29" spans="1:44" x14ac:dyDescent="0.3">
      <c r="A29" s="47">
        <f>+MOD(ROWS($A$4:A29)-1,COUNTA('SAP 1'!$B$4:$B$36))+1</f>
        <v>26</v>
      </c>
      <c r="B29" s="47">
        <f t="shared" si="0"/>
        <v>0</v>
      </c>
      <c r="C29" s="47">
        <f t="shared" si="1"/>
        <v>0</v>
      </c>
      <c r="D29" s="47" t="str">
        <f t="shared" si="2"/>
        <v>_SYS00000002325</v>
      </c>
      <c r="E29" s="47" t="e">
        <f>+IF(COUNTIFS($A$4:A29,A29)=1,VLOOKUP(A29,Resumen!C:F,4,0),"")</f>
        <v>#N/A</v>
      </c>
      <c r="F29" s="47" t="str">
        <f>+IF(COUNTIFS($A$4:A29,A29)=1,"",VLOOKUP(A29,Resumen!C:F,4,0))</f>
        <v/>
      </c>
      <c r="K29" s="47" t="str">
        <f t="shared" si="3"/>
        <v/>
      </c>
      <c r="R29" s="47">
        <f>IFERROR(+VLOOKUP(A29,Resumen!C:L,11,0),0)</f>
        <v>0</v>
      </c>
      <c r="S29" s="47" t="str">
        <f>IFERROR(+VLOOKUP(A29,Resumen!C:N,13,0),"")</f>
        <v/>
      </c>
      <c r="AR29" s="47" t="e">
        <f>+VLOOKUP(A29,Resumen!C:O,14,0)</f>
        <v>#N/A</v>
      </c>
    </row>
    <row r="30" spans="1:44" x14ac:dyDescent="0.3">
      <c r="A30" s="47">
        <f>+MOD(ROWS($A$4:A30)-1,COUNTA('SAP 1'!$B$4:$B$36))+1</f>
        <v>27</v>
      </c>
      <c r="B30" s="47">
        <f t="shared" si="0"/>
        <v>0</v>
      </c>
      <c r="C30" s="47">
        <f t="shared" si="1"/>
        <v>0</v>
      </c>
      <c r="D30" s="47" t="str">
        <f t="shared" si="2"/>
        <v>_SYS00000002325</v>
      </c>
      <c r="E30" s="47" t="e">
        <f>+IF(COUNTIFS($A$4:A30,A30)=1,VLOOKUP(A30,Resumen!C:F,4,0),"")</f>
        <v>#N/A</v>
      </c>
      <c r="F30" s="47" t="str">
        <f>+IF(COUNTIFS($A$4:A30,A30)=1,"",VLOOKUP(A30,Resumen!C:F,4,0))</f>
        <v/>
      </c>
      <c r="K30" s="47" t="str">
        <f t="shared" si="3"/>
        <v/>
      </c>
      <c r="R30" s="47">
        <f>IFERROR(+VLOOKUP(A30,Resumen!C:L,11,0),0)</f>
        <v>0</v>
      </c>
      <c r="S30" s="47" t="str">
        <f>IFERROR(+VLOOKUP(A30,Resumen!C:N,13,0),"")</f>
        <v/>
      </c>
      <c r="AR30" s="47" t="e">
        <f>+VLOOKUP(A30,Resumen!C:O,14,0)</f>
        <v>#N/A</v>
      </c>
    </row>
    <row r="31" spans="1:44" x14ac:dyDescent="0.3">
      <c r="A31" s="47">
        <f>+MOD(ROWS($A$4:A31)-1,COUNTA('SAP 1'!$B$4:$B$36))+1</f>
        <v>28</v>
      </c>
      <c r="B31" s="47">
        <f t="shared" si="0"/>
        <v>0</v>
      </c>
      <c r="C31" s="47">
        <f t="shared" si="1"/>
        <v>0</v>
      </c>
      <c r="D31" s="47" t="str">
        <f t="shared" si="2"/>
        <v>_SYS00000002325</v>
      </c>
      <c r="E31" s="47" t="e">
        <f>+IF(COUNTIFS($A$4:A31,A31)=1,VLOOKUP(A31,Resumen!C:F,4,0),"")</f>
        <v>#N/A</v>
      </c>
      <c r="F31" s="47" t="str">
        <f>+IF(COUNTIFS($A$4:A31,A31)=1,"",VLOOKUP(A31,Resumen!C:F,4,0))</f>
        <v/>
      </c>
      <c r="K31" s="47" t="str">
        <f t="shared" si="3"/>
        <v/>
      </c>
      <c r="R31" s="47">
        <f>IFERROR(+VLOOKUP(A31,Resumen!C:L,11,0),0)</f>
        <v>0</v>
      </c>
      <c r="S31" s="47" t="str">
        <f>IFERROR(+VLOOKUP(A31,Resumen!C:N,13,0),"")</f>
        <v/>
      </c>
      <c r="AR31" s="47" t="e">
        <f>+VLOOKUP(A31,Resumen!C:O,14,0)</f>
        <v>#N/A</v>
      </c>
    </row>
    <row r="32" spans="1:44" x14ac:dyDescent="0.3">
      <c r="A32" s="47">
        <f>+MOD(ROWS($A$4:A32)-1,COUNTA('SAP 1'!$B$4:$B$36))+1</f>
        <v>29</v>
      </c>
      <c r="B32" s="47">
        <f t="shared" si="0"/>
        <v>0</v>
      </c>
      <c r="C32" s="47">
        <f t="shared" si="1"/>
        <v>0</v>
      </c>
      <c r="D32" s="47" t="str">
        <f t="shared" si="2"/>
        <v>_SYS00000002325</v>
      </c>
      <c r="E32" s="47" t="e">
        <f>+IF(COUNTIFS($A$4:A32,A32)=1,VLOOKUP(A32,Resumen!C:F,4,0),"")</f>
        <v>#N/A</v>
      </c>
      <c r="F32" s="47" t="str">
        <f>+IF(COUNTIFS($A$4:A32,A32)=1,"",VLOOKUP(A32,Resumen!C:F,4,0))</f>
        <v/>
      </c>
      <c r="K32" s="47" t="str">
        <f t="shared" si="3"/>
        <v/>
      </c>
      <c r="R32" s="47">
        <f>IFERROR(+VLOOKUP(A32,Resumen!C:L,11,0),0)</f>
        <v>0</v>
      </c>
      <c r="S32" s="47" t="str">
        <f>IFERROR(+VLOOKUP(A32,Resumen!C:N,13,0),"")</f>
        <v/>
      </c>
      <c r="AR32" s="47" t="e">
        <f>+VLOOKUP(A32,Resumen!C:O,14,0)</f>
        <v>#N/A</v>
      </c>
    </row>
    <row r="33" spans="1:44" x14ac:dyDescent="0.3">
      <c r="A33" s="47">
        <f>+MOD(ROWS($A$4:A33)-1,COUNTA('SAP 1'!$B$4:$B$36))+1</f>
        <v>30</v>
      </c>
      <c r="B33" s="47">
        <f t="shared" si="0"/>
        <v>0</v>
      </c>
      <c r="C33" s="47">
        <f t="shared" si="1"/>
        <v>0</v>
      </c>
      <c r="D33" s="47" t="str">
        <f t="shared" si="2"/>
        <v>_SYS00000002325</v>
      </c>
      <c r="E33" s="47" t="e">
        <f>+IF(COUNTIFS($A$4:A33,A33)=1,VLOOKUP(A33,Resumen!C:F,4,0),"")</f>
        <v>#N/A</v>
      </c>
      <c r="F33" s="47" t="str">
        <f>+IF(COUNTIFS($A$4:A33,A33)=1,"",VLOOKUP(A33,Resumen!C:F,4,0))</f>
        <v/>
      </c>
      <c r="K33" s="47" t="str">
        <f t="shared" si="3"/>
        <v/>
      </c>
      <c r="R33" s="47">
        <f>IFERROR(+VLOOKUP(A33,Resumen!C:L,11,0),0)</f>
        <v>0</v>
      </c>
      <c r="S33" s="47" t="str">
        <f>IFERROR(+VLOOKUP(A33,Resumen!C:N,13,0),"")</f>
        <v/>
      </c>
      <c r="AR33" s="47" t="e">
        <f>+VLOOKUP(A33,Resumen!C:O,14,0)</f>
        <v>#N/A</v>
      </c>
    </row>
    <row r="34" spans="1:44" x14ac:dyDescent="0.3">
      <c r="A34" s="47">
        <f>+MOD(ROWS($A$4:A34)-1,COUNTA('SAP 1'!$B$4:$B$36))+1</f>
        <v>31</v>
      </c>
      <c r="B34" s="47">
        <f t="shared" si="0"/>
        <v>0</v>
      </c>
      <c r="C34" s="47">
        <f t="shared" si="1"/>
        <v>0</v>
      </c>
      <c r="D34" s="47" t="str">
        <f t="shared" si="2"/>
        <v>_SYS00000002325</v>
      </c>
      <c r="E34" s="47" t="e">
        <f>+IF(COUNTIFS($A$4:A34,A34)=1,VLOOKUP(A34,Resumen!C:F,4,0),"")</f>
        <v>#N/A</v>
      </c>
      <c r="F34" s="47" t="str">
        <f>+IF(COUNTIFS($A$4:A34,A34)=1,"",VLOOKUP(A34,Resumen!C:F,4,0))</f>
        <v/>
      </c>
      <c r="K34" s="47" t="str">
        <f t="shared" si="3"/>
        <v/>
      </c>
      <c r="R34" s="47">
        <f>IFERROR(+VLOOKUP(A34,Resumen!C:L,11,0),0)</f>
        <v>0</v>
      </c>
      <c r="S34" s="47" t="str">
        <f>IFERROR(+VLOOKUP(A34,Resumen!C:N,13,0),"")</f>
        <v/>
      </c>
      <c r="AR34" s="47" t="e">
        <f>+VLOOKUP(A34,Resumen!C:O,14,0)</f>
        <v>#N/A</v>
      </c>
    </row>
    <row r="35" spans="1:44" x14ac:dyDescent="0.3">
      <c r="A35" s="47">
        <f>+MOD(ROWS($A$4:A35)-1,COUNTA('SAP 1'!$B$4:$B$36))+1</f>
        <v>32</v>
      </c>
      <c r="B35" s="47">
        <f t="shared" si="0"/>
        <v>0</v>
      </c>
      <c r="C35" s="47">
        <f t="shared" si="1"/>
        <v>0</v>
      </c>
      <c r="D35" s="47" t="str">
        <f t="shared" si="2"/>
        <v>_SYS00000002325</v>
      </c>
      <c r="E35" s="47" t="e">
        <f>+IF(COUNTIFS($A$4:A35,A35)=1,VLOOKUP(A35,Resumen!C:F,4,0),"")</f>
        <v>#N/A</v>
      </c>
      <c r="F35" s="47" t="str">
        <f>+IF(COUNTIFS($A$4:A35,A35)=1,"",VLOOKUP(A35,Resumen!C:F,4,0))</f>
        <v/>
      </c>
      <c r="K35" s="47" t="str">
        <f t="shared" si="3"/>
        <v/>
      </c>
      <c r="R35" s="47">
        <f>IFERROR(+VLOOKUP(A35,Resumen!C:L,11,0),0)</f>
        <v>0</v>
      </c>
      <c r="S35" s="47" t="str">
        <f>IFERROR(+VLOOKUP(A35,Resumen!C:N,13,0),"")</f>
        <v/>
      </c>
      <c r="AR35" s="47" t="e">
        <f>+VLOOKUP(A35,Resumen!C:O,14,0)</f>
        <v>#N/A</v>
      </c>
    </row>
    <row r="36" spans="1:44" x14ac:dyDescent="0.3">
      <c r="A36" s="47">
        <f>+MOD(ROWS($A$4:A36)-1,COUNTA('SAP 1'!$B$4:$B$36))+1</f>
        <v>33</v>
      </c>
      <c r="B36" s="47">
        <f t="shared" si="0"/>
        <v>0</v>
      </c>
      <c r="C36" s="47">
        <f t="shared" si="1"/>
        <v>0</v>
      </c>
      <c r="D36" s="47" t="str">
        <f t="shared" si="2"/>
        <v>_SYS00000002325</v>
      </c>
      <c r="E36" s="47" t="e">
        <f>+IF(COUNTIFS($A$4:A36,A36)=1,VLOOKUP(A36,Resumen!C:F,4,0),"")</f>
        <v>#N/A</v>
      </c>
      <c r="F36" s="47" t="str">
        <f>+IF(COUNTIFS($A$4:A36,A36)=1,"",VLOOKUP(A36,Resumen!C:F,4,0))</f>
        <v/>
      </c>
      <c r="K36" s="47" t="str">
        <f t="shared" si="3"/>
        <v/>
      </c>
      <c r="R36" s="47">
        <f>IFERROR(+VLOOKUP(A36,Resumen!C:L,11,0),0)</f>
        <v>0</v>
      </c>
      <c r="S36" s="47" t="str">
        <f>IFERROR(+VLOOKUP(A36,Resumen!C:N,13,0),"")</f>
        <v/>
      </c>
      <c r="AR36" s="47" t="e">
        <f>+VLOOKUP(A36,Resumen!C:O,14,0)</f>
        <v>#N/A</v>
      </c>
    </row>
    <row r="37" spans="1:44" x14ac:dyDescent="0.3">
      <c r="A37" s="47">
        <f>+MOD(ROWS($A$4:A37)-1,COUNTA('SAP 1'!$B$4:$B$36))+1</f>
        <v>1</v>
      </c>
      <c r="B37" s="47">
        <f t="shared" si="0"/>
        <v>1</v>
      </c>
      <c r="C37" s="47">
        <f t="shared" si="1"/>
        <v>1</v>
      </c>
      <c r="D37" s="47" t="str">
        <f t="shared" si="2"/>
        <v>_SYS00000001806</v>
      </c>
      <c r="E37" s="47" t="str">
        <f>+IF(COUNTIFS($A$4:A37,A37)=1,VLOOKUP(A37,Resumen!C:F,4,0),"")</f>
        <v/>
      </c>
      <c r="F37" s="47">
        <f>+IF(COUNTIFS($A$4:A37,A37)=1,"",VLOOKUP(A37,Resumen!C:F,4,0))</f>
        <v>1826532</v>
      </c>
      <c r="K37" s="47" t="str">
        <f t="shared" si="3"/>
        <v>60805000-0P</v>
      </c>
      <c r="R37" s="47">
        <f>IFERROR(+VLOOKUP(A37,Resumen!C:L,11,0),0)</f>
        <v>0</v>
      </c>
      <c r="S37" s="47" t="str">
        <f>IFERROR(+VLOOKUP(A37,Resumen!C:N,13,0),"")</f>
        <v/>
      </c>
      <c r="AR37" s="47" t="e">
        <f>+VLOOKUP(A37,Resumen!C:O,14,0)</f>
        <v>#REF!</v>
      </c>
    </row>
    <row r="38" spans="1:44" x14ac:dyDescent="0.3">
      <c r="A38" s="47">
        <f>+MOD(ROWS($A$4:A38)-1,COUNTA('SAP 1'!$B$4:$B$36))+1</f>
        <v>2</v>
      </c>
      <c r="B38" s="47">
        <f t="shared" si="0"/>
        <v>1</v>
      </c>
      <c r="C38" s="47">
        <f t="shared" si="1"/>
        <v>1</v>
      </c>
      <c r="D38" s="47" t="str">
        <f t="shared" si="2"/>
        <v>_SYS00000001806</v>
      </c>
      <c r="E38" s="47" t="str">
        <f>+IF(COUNTIFS($A$4:A38,A38)=1,VLOOKUP(A38,Resumen!C:F,4,0),"")</f>
        <v/>
      </c>
      <c r="F38" s="47">
        <f>+IF(COUNTIFS($A$4:A38,A38)=1,"",VLOOKUP(A38,Resumen!C:F,4,0))</f>
        <v>4835031</v>
      </c>
      <c r="K38" s="47" t="str">
        <f t="shared" si="3"/>
        <v>60805000-0P</v>
      </c>
      <c r="R38" s="47">
        <f>IFERROR(+VLOOKUP(A38,Resumen!C:L,11,0),0)</f>
        <v>0</v>
      </c>
      <c r="S38" s="47" t="str">
        <f>IFERROR(+VLOOKUP(A38,Resumen!C:N,13,0),"")</f>
        <v/>
      </c>
      <c r="AR38" s="47" t="e">
        <f>+VLOOKUP(A38,Resumen!C:O,14,0)</f>
        <v>#REF!</v>
      </c>
    </row>
    <row r="39" spans="1:44" x14ac:dyDescent="0.3">
      <c r="A39" s="47">
        <f>+MOD(ROWS($A$4:A39)-1,COUNTA('SAP 1'!$B$4:$B$36))+1</f>
        <v>3</v>
      </c>
      <c r="B39" s="47" t="e">
        <f t="shared" si="0"/>
        <v>#N/A</v>
      </c>
      <c r="C39" s="47" t="e">
        <f t="shared" si="1"/>
        <v>#N/A</v>
      </c>
      <c r="D39" s="47" t="e">
        <f t="shared" si="2"/>
        <v>#N/A</v>
      </c>
      <c r="E39" s="47" t="str">
        <f>+IF(COUNTIFS($A$4:A39,A39)=1,VLOOKUP(A39,Resumen!C:F,4,0),"")</f>
        <v/>
      </c>
      <c r="F39" s="47" t="e">
        <f>+IF(COUNTIFS($A$4:A39,A39)=1,"",VLOOKUP(A39,Resumen!C:F,4,0))</f>
        <v>#N/A</v>
      </c>
      <c r="K39" s="47" t="e">
        <f t="shared" si="3"/>
        <v>#N/A</v>
      </c>
      <c r="R39" s="47">
        <f>IFERROR(+VLOOKUP(A39,Resumen!C:L,11,0),0)</f>
        <v>0</v>
      </c>
      <c r="S39" s="47" t="str">
        <f>IFERROR(+VLOOKUP(A39,Resumen!C:N,13,0),"")</f>
        <v/>
      </c>
      <c r="AR39" s="47" t="e">
        <f>+VLOOKUP(A39,Resumen!C:O,14,0)</f>
        <v>#N/A</v>
      </c>
    </row>
    <row r="40" spans="1:44" x14ac:dyDescent="0.3">
      <c r="A40" s="47">
        <f>+MOD(ROWS($A$4:A40)-1,COUNTA('SAP 1'!$B$4:$B$36))+1</f>
        <v>4</v>
      </c>
      <c r="B40" s="47" t="e">
        <f t="shared" si="0"/>
        <v>#N/A</v>
      </c>
      <c r="C40" s="47" t="e">
        <f t="shared" si="1"/>
        <v>#N/A</v>
      </c>
      <c r="D40" s="47" t="e">
        <f t="shared" si="2"/>
        <v>#N/A</v>
      </c>
      <c r="E40" s="47" t="str">
        <f>+IF(COUNTIFS($A$4:A40,A40)=1,VLOOKUP(A40,Resumen!C:F,4,0),"")</f>
        <v/>
      </c>
      <c r="F40" s="47" t="e">
        <f>+IF(COUNTIFS($A$4:A40,A40)=1,"",VLOOKUP(A40,Resumen!C:F,4,0))</f>
        <v>#N/A</v>
      </c>
      <c r="K40" s="47" t="e">
        <f t="shared" si="3"/>
        <v>#N/A</v>
      </c>
      <c r="R40" s="47">
        <f>IFERROR(+VLOOKUP(A40,Resumen!C:L,11,0),0)</f>
        <v>0</v>
      </c>
      <c r="S40" s="47" t="str">
        <f>IFERROR(+VLOOKUP(A40,Resumen!C:N,13,0),"")</f>
        <v/>
      </c>
      <c r="AR40" s="47" t="e">
        <f>+VLOOKUP(A40,Resumen!C:O,14,0)</f>
        <v>#N/A</v>
      </c>
    </row>
    <row r="41" spans="1:44" x14ac:dyDescent="0.3">
      <c r="A41" s="47">
        <f>+MOD(ROWS($A$4:A41)-1,COUNTA('SAP 1'!$B$4:$B$36))+1</f>
        <v>5</v>
      </c>
      <c r="B41" s="47" t="e">
        <f t="shared" si="0"/>
        <v>#N/A</v>
      </c>
      <c r="C41" s="47" t="e">
        <f t="shared" si="1"/>
        <v>#N/A</v>
      </c>
      <c r="D41" s="47" t="e">
        <f t="shared" si="2"/>
        <v>#N/A</v>
      </c>
      <c r="E41" s="47" t="str">
        <f>+IF(COUNTIFS($A$4:A41,A41)=1,VLOOKUP(A41,Resumen!C:F,4,0),"")</f>
        <v/>
      </c>
      <c r="F41" s="47" t="e">
        <f>+IF(COUNTIFS($A$4:A41,A41)=1,"",VLOOKUP(A41,Resumen!C:F,4,0))</f>
        <v>#N/A</v>
      </c>
      <c r="K41" s="47" t="e">
        <f t="shared" si="3"/>
        <v>#N/A</v>
      </c>
      <c r="R41" s="47">
        <f>IFERROR(+VLOOKUP(A41,Resumen!C:L,11,0),0)</f>
        <v>0</v>
      </c>
      <c r="S41" s="47" t="str">
        <f>IFERROR(+VLOOKUP(A41,Resumen!C:N,13,0),"")</f>
        <v/>
      </c>
      <c r="AR41" s="47" t="e">
        <f>+VLOOKUP(A41,Resumen!C:O,14,0)</f>
        <v>#N/A</v>
      </c>
    </row>
    <row r="42" spans="1:44" x14ac:dyDescent="0.3">
      <c r="A42" s="47">
        <f>+MOD(ROWS($A$4:A42)-1,COUNTA('SAP 1'!$B$4:$B$36))+1</f>
        <v>6</v>
      </c>
      <c r="B42" s="47" t="e">
        <f t="shared" si="0"/>
        <v>#N/A</v>
      </c>
      <c r="C42" s="47" t="e">
        <f t="shared" si="1"/>
        <v>#N/A</v>
      </c>
      <c r="D42" s="47" t="e">
        <f t="shared" si="2"/>
        <v>#N/A</v>
      </c>
      <c r="E42" s="47" t="str">
        <f>+IF(COUNTIFS($A$4:A42,A42)=1,VLOOKUP(A42,Resumen!C:F,4,0),"")</f>
        <v/>
      </c>
      <c r="F42" s="47" t="e">
        <f>+IF(COUNTIFS($A$4:A42,A42)=1,"",VLOOKUP(A42,Resumen!C:F,4,0))</f>
        <v>#N/A</v>
      </c>
      <c r="K42" s="47" t="e">
        <f t="shared" si="3"/>
        <v>#N/A</v>
      </c>
      <c r="R42" s="47">
        <f>IFERROR(+VLOOKUP(A42,Resumen!C:L,11,0),0)</f>
        <v>0</v>
      </c>
      <c r="S42" s="47" t="str">
        <f>IFERROR(+VLOOKUP(A42,Resumen!C:N,13,0),"")</f>
        <v/>
      </c>
      <c r="AR42" s="47" t="e">
        <f>+VLOOKUP(A42,Resumen!C:O,14,0)</f>
        <v>#N/A</v>
      </c>
    </row>
    <row r="43" spans="1:44" x14ac:dyDescent="0.3">
      <c r="A43" s="47">
        <f>+MOD(ROWS($A$4:A43)-1,COUNTA('SAP 1'!$B$4:$B$36))+1</f>
        <v>7</v>
      </c>
      <c r="B43" s="47" t="e">
        <f t="shared" si="0"/>
        <v>#N/A</v>
      </c>
      <c r="C43" s="47" t="e">
        <f t="shared" si="1"/>
        <v>#N/A</v>
      </c>
      <c r="D43" s="47" t="e">
        <f t="shared" si="2"/>
        <v>#N/A</v>
      </c>
      <c r="E43" s="47" t="str">
        <f>+IF(COUNTIFS($A$4:A43,A43)=1,VLOOKUP(A43,Resumen!C:F,4,0),"")</f>
        <v/>
      </c>
      <c r="F43" s="47" t="e">
        <f>+IF(COUNTIFS($A$4:A43,A43)=1,"",VLOOKUP(A43,Resumen!C:F,4,0))</f>
        <v>#N/A</v>
      </c>
      <c r="K43" s="47" t="e">
        <f t="shared" si="3"/>
        <v>#N/A</v>
      </c>
      <c r="R43" s="47">
        <f>IFERROR(+VLOOKUP(A43,Resumen!C:L,11,0),0)</f>
        <v>0</v>
      </c>
      <c r="S43" s="47" t="str">
        <f>IFERROR(+VLOOKUP(A43,Resumen!C:N,13,0),"")</f>
        <v/>
      </c>
      <c r="AR43" s="47" t="e">
        <f>+VLOOKUP(A43,Resumen!C:O,14,0)</f>
        <v>#N/A</v>
      </c>
    </row>
    <row r="44" spans="1:44" x14ac:dyDescent="0.3">
      <c r="A44" s="47">
        <f>+MOD(ROWS($A$4:A44)-1,COUNTA('SAP 1'!$B$4:$B$36))+1</f>
        <v>8</v>
      </c>
      <c r="B44" s="47" t="e">
        <f t="shared" si="0"/>
        <v>#N/A</v>
      </c>
      <c r="C44" s="47" t="e">
        <f t="shared" si="1"/>
        <v>#N/A</v>
      </c>
      <c r="D44" s="47" t="e">
        <f t="shared" si="2"/>
        <v>#N/A</v>
      </c>
      <c r="E44" s="47" t="str">
        <f>+IF(COUNTIFS($A$4:A44,A44)=1,VLOOKUP(A44,Resumen!C:F,4,0),"")</f>
        <v/>
      </c>
      <c r="F44" s="47" t="e">
        <f>+IF(COUNTIFS($A$4:A44,A44)=1,"",VLOOKUP(A44,Resumen!C:F,4,0))</f>
        <v>#N/A</v>
      </c>
      <c r="K44" s="47" t="e">
        <f t="shared" si="3"/>
        <v>#N/A</v>
      </c>
      <c r="R44" s="47">
        <f>IFERROR(+VLOOKUP(A44,Resumen!C:L,11,0),0)</f>
        <v>0</v>
      </c>
      <c r="S44" s="47" t="str">
        <f>IFERROR(+VLOOKUP(A44,Resumen!C:N,13,0),"")</f>
        <v/>
      </c>
      <c r="AR44" s="47" t="e">
        <f>+VLOOKUP(A44,Resumen!C:O,14,0)</f>
        <v>#N/A</v>
      </c>
    </row>
    <row r="45" spans="1:44" x14ac:dyDescent="0.3">
      <c r="A45" s="47">
        <f>+MOD(ROWS($A$4:A45)-1,COUNTA('SAP 1'!$B$4:$B$36))+1</f>
        <v>9</v>
      </c>
      <c r="B45" s="47" t="e">
        <f t="shared" si="0"/>
        <v>#N/A</v>
      </c>
      <c r="C45" s="47" t="e">
        <f t="shared" si="1"/>
        <v>#N/A</v>
      </c>
      <c r="D45" s="47" t="e">
        <f t="shared" si="2"/>
        <v>#N/A</v>
      </c>
      <c r="E45" s="47" t="str">
        <f>+IF(COUNTIFS($A$4:A45,A45)=1,VLOOKUP(A45,Resumen!C:F,4,0),"")</f>
        <v/>
      </c>
      <c r="F45" s="47" t="e">
        <f>+IF(COUNTIFS($A$4:A45,A45)=1,"",VLOOKUP(A45,Resumen!C:F,4,0))</f>
        <v>#N/A</v>
      </c>
      <c r="K45" s="47" t="e">
        <f t="shared" si="3"/>
        <v>#N/A</v>
      </c>
      <c r="R45" s="47">
        <f>IFERROR(+VLOOKUP(A45,Resumen!C:L,11,0),0)</f>
        <v>0</v>
      </c>
      <c r="S45" s="47" t="str">
        <f>IFERROR(+VLOOKUP(A45,Resumen!C:N,13,0),"")</f>
        <v/>
      </c>
      <c r="AR45" s="47" t="e">
        <f>+VLOOKUP(A45,Resumen!C:O,14,0)</f>
        <v>#N/A</v>
      </c>
    </row>
    <row r="46" spans="1:44" x14ac:dyDescent="0.3">
      <c r="A46" s="47">
        <f>+MOD(ROWS($A$4:A46)-1,COUNTA('SAP 1'!$B$4:$B$36))+1</f>
        <v>10</v>
      </c>
      <c r="B46" s="47" t="e">
        <f t="shared" si="0"/>
        <v>#N/A</v>
      </c>
      <c r="C46" s="47" t="e">
        <f t="shared" si="1"/>
        <v>#N/A</v>
      </c>
      <c r="D46" s="47" t="e">
        <f t="shared" si="2"/>
        <v>#N/A</v>
      </c>
      <c r="E46" s="47" t="str">
        <f>+IF(COUNTIFS($A$4:A46,A46)=1,VLOOKUP(A46,Resumen!C:F,4,0),"")</f>
        <v/>
      </c>
      <c r="F46" s="47" t="e">
        <f>+IF(COUNTIFS($A$4:A46,A46)=1,"",VLOOKUP(A46,Resumen!C:F,4,0))</f>
        <v>#N/A</v>
      </c>
      <c r="K46" s="47" t="e">
        <f t="shared" si="3"/>
        <v>#N/A</v>
      </c>
      <c r="R46" s="47">
        <f>IFERROR(+VLOOKUP(A46,Resumen!C:L,11,0),0)</f>
        <v>0</v>
      </c>
      <c r="S46" s="47" t="str">
        <f>IFERROR(+VLOOKUP(A46,Resumen!C:N,13,0),"")</f>
        <v/>
      </c>
      <c r="AR46" s="47" t="e">
        <f>+VLOOKUP(A46,Resumen!C:O,14,0)</f>
        <v>#N/A</v>
      </c>
    </row>
    <row r="47" spans="1:44" x14ac:dyDescent="0.3">
      <c r="A47" s="47">
        <f>+MOD(ROWS($A$4:A47)-1,COUNTA('SAP 1'!$B$4:$B$36))+1</f>
        <v>11</v>
      </c>
      <c r="B47" s="47" t="e">
        <f t="shared" si="0"/>
        <v>#N/A</v>
      </c>
      <c r="C47" s="47" t="e">
        <f t="shared" si="1"/>
        <v>#N/A</v>
      </c>
      <c r="D47" s="47" t="e">
        <f t="shared" si="2"/>
        <v>#N/A</v>
      </c>
      <c r="E47" s="47" t="str">
        <f>+IF(COUNTIFS($A$4:A47,A47)=1,VLOOKUP(A47,Resumen!C:F,4,0),"")</f>
        <v/>
      </c>
      <c r="F47" s="47" t="e">
        <f>+IF(COUNTIFS($A$4:A47,A47)=1,"",VLOOKUP(A47,Resumen!C:F,4,0))</f>
        <v>#N/A</v>
      </c>
      <c r="K47" s="47" t="e">
        <f t="shared" si="3"/>
        <v>#N/A</v>
      </c>
      <c r="R47" s="47">
        <f>IFERROR(+VLOOKUP(A47,Resumen!C:L,11,0),0)</f>
        <v>0</v>
      </c>
      <c r="S47" s="47" t="str">
        <f>IFERROR(+VLOOKUP(A47,Resumen!C:N,13,0),"")</f>
        <v/>
      </c>
      <c r="AR47" s="47" t="e">
        <f>+VLOOKUP(A47,Resumen!C:O,14,0)</f>
        <v>#N/A</v>
      </c>
    </row>
    <row r="48" spans="1:44" x14ac:dyDescent="0.3">
      <c r="A48" s="47">
        <f>+MOD(ROWS($A$4:A48)-1,COUNTA('SAP 1'!$B$4:$B$36))+1</f>
        <v>12</v>
      </c>
      <c r="B48" s="47" t="e">
        <f t="shared" si="0"/>
        <v>#N/A</v>
      </c>
      <c r="C48" s="47" t="e">
        <f t="shared" si="1"/>
        <v>#N/A</v>
      </c>
      <c r="D48" s="47" t="e">
        <f t="shared" si="2"/>
        <v>#N/A</v>
      </c>
      <c r="E48" s="47" t="str">
        <f>+IF(COUNTIFS($A$4:A48,A48)=1,VLOOKUP(A48,Resumen!C:F,4,0),"")</f>
        <v/>
      </c>
      <c r="F48" s="47" t="e">
        <f>+IF(COUNTIFS($A$4:A48,A48)=1,"",VLOOKUP(A48,Resumen!C:F,4,0))</f>
        <v>#N/A</v>
      </c>
      <c r="K48" s="47" t="e">
        <f t="shared" si="3"/>
        <v>#N/A</v>
      </c>
      <c r="R48" s="47">
        <f>IFERROR(+VLOOKUP(A48,Resumen!C:L,11,0),0)</f>
        <v>0</v>
      </c>
      <c r="S48" s="47" t="str">
        <f>IFERROR(+VLOOKUP(A48,Resumen!C:N,13,0),"")</f>
        <v/>
      </c>
      <c r="AR48" s="47" t="e">
        <f>+VLOOKUP(A48,Resumen!C:O,14,0)</f>
        <v>#N/A</v>
      </c>
    </row>
    <row r="49" spans="1:44" x14ac:dyDescent="0.3">
      <c r="A49" s="47">
        <f>+MOD(ROWS($A$4:A49)-1,COUNTA('SAP 1'!$B$4:$B$36))+1</f>
        <v>13</v>
      </c>
      <c r="B49" s="47" t="e">
        <f t="shared" si="0"/>
        <v>#N/A</v>
      </c>
      <c r="C49" s="47" t="e">
        <f t="shared" si="1"/>
        <v>#N/A</v>
      </c>
      <c r="D49" s="47" t="e">
        <f t="shared" si="2"/>
        <v>#N/A</v>
      </c>
      <c r="E49" s="47" t="str">
        <f>+IF(COUNTIFS($A$4:A49,A49)=1,VLOOKUP(A49,Resumen!C:F,4,0),"")</f>
        <v/>
      </c>
      <c r="F49" s="47" t="e">
        <f>+IF(COUNTIFS($A$4:A49,A49)=1,"",VLOOKUP(A49,Resumen!C:F,4,0))</f>
        <v>#N/A</v>
      </c>
      <c r="K49" s="47" t="e">
        <f t="shared" si="3"/>
        <v>#N/A</v>
      </c>
      <c r="R49" s="47">
        <f>IFERROR(+VLOOKUP(A49,Resumen!C:L,11,0),0)</f>
        <v>0</v>
      </c>
      <c r="S49" s="47" t="str">
        <f>IFERROR(+VLOOKUP(A49,Resumen!C:N,13,0),"")</f>
        <v/>
      </c>
      <c r="AR49" s="47" t="e">
        <f>+VLOOKUP(A49,Resumen!C:O,14,0)</f>
        <v>#N/A</v>
      </c>
    </row>
    <row r="50" spans="1:44" x14ac:dyDescent="0.3">
      <c r="A50" s="47">
        <f>+MOD(ROWS($A$4:A50)-1,COUNTA('SAP 1'!$B$4:$B$36))+1</f>
        <v>14</v>
      </c>
      <c r="B50" s="47" t="e">
        <f t="shared" si="0"/>
        <v>#N/A</v>
      </c>
      <c r="C50" s="47" t="e">
        <f t="shared" si="1"/>
        <v>#N/A</v>
      </c>
      <c r="D50" s="47" t="e">
        <f t="shared" si="2"/>
        <v>#N/A</v>
      </c>
      <c r="E50" s="47" t="str">
        <f>+IF(COUNTIFS($A$4:A50,A50)=1,VLOOKUP(A50,Resumen!C:F,4,0),"")</f>
        <v/>
      </c>
      <c r="F50" s="47" t="e">
        <f>+IF(COUNTIFS($A$4:A50,A50)=1,"",VLOOKUP(A50,Resumen!C:F,4,0))</f>
        <v>#N/A</v>
      </c>
      <c r="K50" s="47" t="e">
        <f t="shared" si="3"/>
        <v>#N/A</v>
      </c>
      <c r="R50" s="47">
        <f>IFERROR(+VLOOKUP(A50,Resumen!C:L,11,0),0)</f>
        <v>0</v>
      </c>
      <c r="S50" s="47" t="str">
        <f>IFERROR(+VLOOKUP(A50,Resumen!C:N,13,0),"")</f>
        <v/>
      </c>
      <c r="AR50" s="47" t="e">
        <f>+VLOOKUP(A50,Resumen!C:O,14,0)</f>
        <v>#N/A</v>
      </c>
    </row>
    <row r="51" spans="1:44" x14ac:dyDescent="0.3">
      <c r="A51" s="47">
        <f>+MOD(ROWS($A$4:A51)-1,COUNTA('SAP 1'!$B$4:$B$36))+1</f>
        <v>15</v>
      </c>
      <c r="B51" s="47" t="e">
        <f t="shared" si="0"/>
        <v>#N/A</v>
      </c>
      <c r="C51" s="47" t="e">
        <f t="shared" si="1"/>
        <v>#N/A</v>
      </c>
      <c r="D51" s="47" t="e">
        <f t="shared" si="2"/>
        <v>#N/A</v>
      </c>
      <c r="E51" s="47" t="str">
        <f>+IF(COUNTIFS($A$4:A51,A51)=1,VLOOKUP(A51,Resumen!C:F,4,0),"")</f>
        <v/>
      </c>
      <c r="F51" s="47" t="e">
        <f>+IF(COUNTIFS($A$4:A51,A51)=1,"",VLOOKUP(A51,Resumen!C:F,4,0))</f>
        <v>#N/A</v>
      </c>
      <c r="K51" s="47" t="e">
        <f t="shared" si="3"/>
        <v>#N/A</v>
      </c>
      <c r="R51" s="47">
        <f>IFERROR(+VLOOKUP(A51,Resumen!C:L,11,0),0)</f>
        <v>0</v>
      </c>
      <c r="S51" s="47" t="str">
        <f>IFERROR(+VLOOKUP(A51,Resumen!C:N,13,0),"")</f>
        <v/>
      </c>
      <c r="AR51" s="47" t="e">
        <f>+VLOOKUP(A51,Resumen!C:O,14,0)</f>
        <v>#N/A</v>
      </c>
    </row>
    <row r="52" spans="1:44" x14ac:dyDescent="0.3">
      <c r="A52" s="47">
        <f>+MOD(ROWS($A$4:A52)-1,COUNTA('SAP 1'!$B$4:$B$36))+1</f>
        <v>16</v>
      </c>
      <c r="B52" s="47" t="e">
        <f t="shared" si="0"/>
        <v>#N/A</v>
      </c>
      <c r="C52" s="47" t="e">
        <f t="shared" si="1"/>
        <v>#N/A</v>
      </c>
      <c r="D52" s="47" t="e">
        <f t="shared" si="2"/>
        <v>#N/A</v>
      </c>
      <c r="E52" s="47" t="str">
        <f>+IF(COUNTIFS($A$4:A52,A52)=1,VLOOKUP(A52,Resumen!C:F,4,0),"")</f>
        <v/>
      </c>
      <c r="F52" s="47" t="e">
        <f>+IF(COUNTIFS($A$4:A52,A52)=1,"",VLOOKUP(A52,Resumen!C:F,4,0))</f>
        <v>#N/A</v>
      </c>
      <c r="K52" s="47" t="e">
        <f t="shared" si="3"/>
        <v>#N/A</v>
      </c>
      <c r="R52" s="47">
        <f>IFERROR(+VLOOKUP(A52,Resumen!C:L,11,0),0)</f>
        <v>0</v>
      </c>
      <c r="S52" s="47" t="str">
        <f>IFERROR(+VLOOKUP(A52,Resumen!C:N,13,0),"")</f>
        <v/>
      </c>
      <c r="AR52" s="47" t="e">
        <f>+VLOOKUP(A52,Resumen!C:O,14,0)</f>
        <v>#N/A</v>
      </c>
    </row>
    <row r="53" spans="1:44" x14ac:dyDescent="0.3">
      <c r="A53" s="47">
        <f>+MOD(ROWS($A$4:A53)-1,COUNTA('SAP 1'!$B$4:$B$36))+1</f>
        <v>17</v>
      </c>
      <c r="B53" s="47" t="e">
        <f t="shared" si="0"/>
        <v>#N/A</v>
      </c>
      <c r="C53" s="47" t="e">
        <f t="shared" si="1"/>
        <v>#N/A</v>
      </c>
      <c r="D53" s="47" t="e">
        <f t="shared" si="2"/>
        <v>#N/A</v>
      </c>
      <c r="E53" s="47" t="str">
        <f>+IF(COUNTIFS($A$4:A53,A53)=1,VLOOKUP(A53,Resumen!C:F,4,0),"")</f>
        <v/>
      </c>
      <c r="F53" s="47" t="e">
        <f>+IF(COUNTIFS($A$4:A53,A53)=1,"",VLOOKUP(A53,Resumen!C:F,4,0))</f>
        <v>#N/A</v>
      </c>
      <c r="K53" s="47" t="e">
        <f t="shared" si="3"/>
        <v>#N/A</v>
      </c>
      <c r="R53" s="47">
        <f>IFERROR(+VLOOKUP(A53,Resumen!C:L,11,0),0)</f>
        <v>0</v>
      </c>
      <c r="S53" s="47" t="str">
        <f>IFERROR(+VLOOKUP(A53,Resumen!C:N,13,0),"")</f>
        <v/>
      </c>
      <c r="AR53" s="47" t="e">
        <f>+VLOOKUP(A53,Resumen!C:O,14,0)</f>
        <v>#N/A</v>
      </c>
    </row>
    <row r="54" spans="1:44" x14ac:dyDescent="0.3">
      <c r="A54" s="47">
        <f>+MOD(ROWS($A$4:A54)-1,COUNTA('SAP 1'!$B$4:$B$36))+1</f>
        <v>18</v>
      </c>
      <c r="B54" s="47" t="e">
        <f t="shared" si="0"/>
        <v>#N/A</v>
      </c>
      <c r="C54" s="47" t="e">
        <f t="shared" si="1"/>
        <v>#N/A</v>
      </c>
      <c r="D54" s="47" t="e">
        <f t="shared" si="2"/>
        <v>#N/A</v>
      </c>
      <c r="E54" s="47" t="str">
        <f>+IF(COUNTIFS($A$4:A54,A54)=1,VLOOKUP(A54,Resumen!C:F,4,0),"")</f>
        <v/>
      </c>
      <c r="F54" s="47" t="e">
        <f>+IF(COUNTIFS($A$4:A54,A54)=1,"",VLOOKUP(A54,Resumen!C:F,4,0))</f>
        <v>#N/A</v>
      </c>
      <c r="K54" s="47" t="e">
        <f t="shared" si="3"/>
        <v>#N/A</v>
      </c>
      <c r="R54" s="47">
        <f>IFERROR(+VLOOKUP(A54,Resumen!C:L,11,0),0)</f>
        <v>0</v>
      </c>
      <c r="S54" s="47" t="str">
        <f>IFERROR(+VLOOKUP(A54,Resumen!C:N,13,0),"")</f>
        <v/>
      </c>
      <c r="AR54" s="47" t="e">
        <f>+VLOOKUP(A54,Resumen!C:O,14,0)</f>
        <v>#N/A</v>
      </c>
    </row>
    <row r="55" spans="1:44" x14ac:dyDescent="0.3">
      <c r="A55" s="47">
        <f>+MOD(ROWS($A$4:A55)-1,COUNTA('SAP 1'!$B$4:$B$36))+1</f>
        <v>19</v>
      </c>
      <c r="B55" s="47" t="e">
        <f t="shared" si="0"/>
        <v>#N/A</v>
      </c>
      <c r="C55" s="47" t="e">
        <f t="shared" si="1"/>
        <v>#N/A</v>
      </c>
      <c r="D55" s="47" t="e">
        <f t="shared" si="2"/>
        <v>#N/A</v>
      </c>
      <c r="E55" s="47" t="str">
        <f>+IF(COUNTIFS($A$4:A55,A55)=1,VLOOKUP(A55,Resumen!C:F,4,0),"")</f>
        <v/>
      </c>
      <c r="F55" s="47" t="e">
        <f>+IF(COUNTIFS($A$4:A55,A55)=1,"",VLOOKUP(A55,Resumen!C:F,4,0))</f>
        <v>#N/A</v>
      </c>
      <c r="K55" s="47" t="e">
        <f t="shared" si="3"/>
        <v>#N/A</v>
      </c>
      <c r="R55" s="47">
        <f>IFERROR(+VLOOKUP(A55,Resumen!C:L,11,0),0)</f>
        <v>0</v>
      </c>
      <c r="S55" s="47" t="str">
        <f>IFERROR(+VLOOKUP(A55,Resumen!C:N,13,0),"")</f>
        <v/>
      </c>
      <c r="AR55" s="47" t="e">
        <f>+VLOOKUP(A55,Resumen!C:O,14,0)</f>
        <v>#N/A</v>
      </c>
    </row>
    <row r="56" spans="1:44" x14ac:dyDescent="0.3">
      <c r="A56" s="47">
        <f>+MOD(ROWS($A$4:A56)-1,COUNTA('SAP 1'!$B$4:$B$36))+1</f>
        <v>20</v>
      </c>
      <c r="B56" s="47" t="e">
        <f t="shared" si="0"/>
        <v>#N/A</v>
      </c>
      <c r="C56" s="47" t="e">
        <f t="shared" si="1"/>
        <v>#N/A</v>
      </c>
      <c r="D56" s="47" t="e">
        <f t="shared" si="2"/>
        <v>#N/A</v>
      </c>
      <c r="E56" s="47" t="str">
        <f>+IF(COUNTIFS($A$4:A56,A56)=1,VLOOKUP(A56,Resumen!C:F,4,0),"")</f>
        <v/>
      </c>
      <c r="F56" s="47" t="e">
        <f>+IF(COUNTIFS($A$4:A56,A56)=1,"",VLOOKUP(A56,Resumen!C:F,4,0))</f>
        <v>#N/A</v>
      </c>
      <c r="K56" s="47" t="e">
        <f t="shared" si="3"/>
        <v>#N/A</v>
      </c>
      <c r="R56" s="47">
        <f>IFERROR(+VLOOKUP(A56,Resumen!C:L,11,0),0)</f>
        <v>0</v>
      </c>
      <c r="S56" s="47" t="str">
        <f>IFERROR(+VLOOKUP(A56,Resumen!C:N,13,0),"")</f>
        <v/>
      </c>
      <c r="AR56" s="47" t="e">
        <f>+VLOOKUP(A56,Resumen!C:O,14,0)</f>
        <v>#N/A</v>
      </c>
    </row>
    <row r="57" spans="1:44" x14ac:dyDescent="0.3">
      <c r="A57" s="47">
        <f>+MOD(ROWS($A$4:A57)-1,COUNTA('SAP 1'!$B$4:$B$36))+1</f>
        <v>21</v>
      </c>
      <c r="B57" s="47" t="e">
        <f t="shared" si="0"/>
        <v>#N/A</v>
      </c>
      <c r="C57" s="47" t="e">
        <f t="shared" si="1"/>
        <v>#N/A</v>
      </c>
      <c r="D57" s="47" t="e">
        <f t="shared" si="2"/>
        <v>#N/A</v>
      </c>
      <c r="E57" s="47" t="str">
        <f>+IF(COUNTIFS($A$4:A57,A57)=1,VLOOKUP(A57,Resumen!C:F,4,0),"")</f>
        <v/>
      </c>
      <c r="F57" s="47" t="e">
        <f>+IF(COUNTIFS($A$4:A57,A57)=1,"",VLOOKUP(A57,Resumen!C:F,4,0))</f>
        <v>#N/A</v>
      </c>
      <c r="K57" s="47" t="e">
        <f t="shared" si="3"/>
        <v>#N/A</v>
      </c>
      <c r="R57" s="47">
        <f>IFERROR(+VLOOKUP(A57,Resumen!C:L,11,0),0)</f>
        <v>0</v>
      </c>
      <c r="S57" s="47" t="str">
        <f>IFERROR(+VLOOKUP(A57,Resumen!C:N,13,0),"")</f>
        <v/>
      </c>
      <c r="AR57" s="47" t="e">
        <f>+VLOOKUP(A57,Resumen!C:O,14,0)</f>
        <v>#N/A</v>
      </c>
    </row>
    <row r="58" spans="1:44" x14ac:dyDescent="0.3">
      <c r="A58" s="47">
        <f>+MOD(ROWS($A$4:A58)-1,COUNTA('SAP 1'!$B$4:$B$36))+1</f>
        <v>22</v>
      </c>
      <c r="B58" s="47" t="e">
        <f t="shared" si="0"/>
        <v>#N/A</v>
      </c>
      <c r="C58" s="47" t="e">
        <f t="shared" si="1"/>
        <v>#N/A</v>
      </c>
      <c r="D58" s="47" t="e">
        <f t="shared" si="2"/>
        <v>#N/A</v>
      </c>
      <c r="E58" s="47" t="str">
        <f>+IF(COUNTIFS($A$4:A58,A58)=1,VLOOKUP(A58,Resumen!C:F,4,0),"")</f>
        <v/>
      </c>
      <c r="F58" s="47" t="e">
        <f>+IF(COUNTIFS($A$4:A58,A58)=1,"",VLOOKUP(A58,Resumen!C:F,4,0))</f>
        <v>#N/A</v>
      </c>
      <c r="K58" s="47" t="e">
        <f t="shared" si="3"/>
        <v>#N/A</v>
      </c>
      <c r="R58" s="47">
        <f>IFERROR(+VLOOKUP(A58,Resumen!C:L,11,0),0)</f>
        <v>0</v>
      </c>
      <c r="S58" s="47" t="str">
        <f>IFERROR(+VLOOKUP(A58,Resumen!C:N,13,0),"")</f>
        <v/>
      </c>
      <c r="AR58" s="47" t="e">
        <f>+VLOOKUP(A58,Resumen!C:O,14,0)</f>
        <v>#N/A</v>
      </c>
    </row>
    <row r="59" spans="1:44" x14ac:dyDescent="0.3">
      <c r="A59" s="47">
        <f>+MOD(ROWS($A$4:A59)-1,COUNTA('SAP 1'!$B$4:$B$36))+1</f>
        <v>23</v>
      </c>
      <c r="B59" s="47" t="e">
        <f t="shared" si="0"/>
        <v>#N/A</v>
      </c>
      <c r="C59" s="47" t="e">
        <f t="shared" si="1"/>
        <v>#N/A</v>
      </c>
      <c r="D59" s="47" t="e">
        <f t="shared" si="2"/>
        <v>#N/A</v>
      </c>
      <c r="E59" s="47" t="str">
        <f>+IF(COUNTIFS($A$4:A59,A59)=1,VLOOKUP(A59,Resumen!C:F,4,0),"")</f>
        <v/>
      </c>
      <c r="F59" s="47" t="e">
        <f>+IF(COUNTIFS($A$4:A59,A59)=1,"",VLOOKUP(A59,Resumen!C:F,4,0))</f>
        <v>#N/A</v>
      </c>
      <c r="K59" s="47" t="e">
        <f t="shared" si="3"/>
        <v>#N/A</v>
      </c>
      <c r="R59" s="47">
        <f>IFERROR(+VLOOKUP(A59,Resumen!C:L,11,0),0)</f>
        <v>0</v>
      </c>
      <c r="S59" s="47" t="str">
        <f>IFERROR(+VLOOKUP(A59,Resumen!C:N,13,0),"")</f>
        <v/>
      </c>
      <c r="AR59" s="47" t="e">
        <f>+VLOOKUP(A59,Resumen!C:O,14,0)</f>
        <v>#N/A</v>
      </c>
    </row>
    <row r="60" spans="1:44" x14ac:dyDescent="0.3">
      <c r="A60" s="47">
        <f>+MOD(ROWS($A$4:A60)-1,COUNTA('SAP 1'!$B$4:$B$36))+1</f>
        <v>24</v>
      </c>
      <c r="B60" s="47" t="e">
        <f t="shared" si="0"/>
        <v>#N/A</v>
      </c>
      <c r="C60" s="47" t="e">
        <f t="shared" si="1"/>
        <v>#N/A</v>
      </c>
      <c r="D60" s="47" t="e">
        <f t="shared" si="2"/>
        <v>#N/A</v>
      </c>
      <c r="E60" s="47" t="str">
        <f>+IF(COUNTIFS($A$4:A60,A60)=1,VLOOKUP(A60,Resumen!C:F,4,0),"")</f>
        <v/>
      </c>
      <c r="F60" s="47" t="e">
        <f>+IF(COUNTIFS($A$4:A60,A60)=1,"",VLOOKUP(A60,Resumen!C:F,4,0))</f>
        <v>#N/A</v>
      </c>
      <c r="K60" s="47" t="e">
        <f t="shared" si="3"/>
        <v>#N/A</v>
      </c>
      <c r="R60" s="47">
        <f>IFERROR(+VLOOKUP(A60,Resumen!C:L,11,0),0)</f>
        <v>0</v>
      </c>
      <c r="S60" s="47" t="str">
        <f>IFERROR(+VLOOKUP(A60,Resumen!C:N,13,0),"")</f>
        <v/>
      </c>
      <c r="AR60" s="47" t="e">
        <f>+VLOOKUP(A60,Resumen!C:O,14,0)</f>
        <v>#N/A</v>
      </c>
    </row>
    <row r="61" spans="1:44" x14ac:dyDescent="0.3">
      <c r="A61" s="47">
        <f>+MOD(ROWS($A$4:A61)-1,COUNTA('SAP 1'!$B$4:$B$36))+1</f>
        <v>25</v>
      </c>
      <c r="B61" s="47" t="e">
        <f t="shared" si="0"/>
        <v>#N/A</v>
      </c>
      <c r="C61" s="47" t="e">
        <f t="shared" si="1"/>
        <v>#N/A</v>
      </c>
      <c r="D61" s="47" t="e">
        <f t="shared" si="2"/>
        <v>#N/A</v>
      </c>
      <c r="E61" s="47" t="str">
        <f>+IF(COUNTIFS($A$4:A61,A61)=1,VLOOKUP(A61,Resumen!C:F,4,0),"")</f>
        <v/>
      </c>
      <c r="F61" s="47" t="e">
        <f>+IF(COUNTIFS($A$4:A61,A61)=1,"",VLOOKUP(A61,Resumen!C:F,4,0))</f>
        <v>#N/A</v>
      </c>
      <c r="K61" s="47" t="e">
        <f t="shared" si="3"/>
        <v>#N/A</v>
      </c>
      <c r="R61" s="47">
        <f>IFERROR(+VLOOKUP(A61,Resumen!C:L,11,0),0)</f>
        <v>0</v>
      </c>
      <c r="S61" s="47" t="str">
        <f>IFERROR(+VLOOKUP(A61,Resumen!C:N,13,0),"")</f>
        <v/>
      </c>
      <c r="AR61" s="47" t="e">
        <f>+VLOOKUP(A61,Resumen!C:O,14,0)</f>
        <v>#N/A</v>
      </c>
    </row>
    <row r="62" spans="1:44" x14ac:dyDescent="0.3">
      <c r="A62" s="47">
        <f>+MOD(ROWS($A$4:A62)-1,COUNTA('SAP 1'!$B$4:$B$36))+1</f>
        <v>26</v>
      </c>
      <c r="B62" s="47" t="e">
        <f t="shared" si="0"/>
        <v>#N/A</v>
      </c>
      <c r="C62" s="47" t="e">
        <f t="shared" si="1"/>
        <v>#N/A</v>
      </c>
      <c r="D62" s="47" t="e">
        <f t="shared" si="2"/>
        <v>#N/A</v>
      </c>
      <c r="E62" s="47" t="str">
        <f>+IF(COUNTIFS($A$4:A62,A62)=1,VLOOKUP(A62,Resumen!C:F,4,0),"")</f>
        <v/>
      </c>
      <c r="F62" s="47" t="e">
        <f>+IF(COUNTIFS($A$4:A62,A62)=1,"",VLOOKUP(A62,Resumen!C:F,4,0))</f>
        <v>#N/A</v>
      </c>
      <c r="K62" s="47" t="e">
        <f t="shared" si="3"/>
        <v>#N/A</v>
      </c>
      <c r="R62" s="47">
        <f>IFERROR(+VLOOKUP(A62,Resumen!C:L,11,0),0)</f>
        <v>0</v>
      </c>
      <c r="S62" s="47" t="str">
        <f>IFERROR(+VLOOKUP(A62,Resumen!C:N,13,0),"")</f>
        <v/>
      </c>
      <c r="AR62" s="47" t="e">
        <f>+VLOOKUP(A62,Resumen!C:O,14,0)</f>
        <v>#N/A</v>
      </c>
    </row>
    <row r="63" spans="1:44" x14ac:dyDescent="0.3">
      <c r="A63" s="47">
        <f>+MOD(ROWS($A$4:A63)-1,COUNTA('SAP 1'!$B$4:$B$36))+1</f>
        <v>27</v>
      </c>
      <c r="B63" s="47" t="e">
        <f t="shared" si="0"/>
        <v>#N/A</v>
      </c>
      <c r="C63" s="47" t="e">
        <f t="shared" si="1"/>
        <v>#N/A</v>
      </c>
      <c r="D63" s="47" t="e">
        <f t="shared" si="2"/>
        <v>#N/A</v>
      </c>
      <c r="E63" s="47" t="str">
        <f>+IF(COUNTIFS($A$4:A63,A63)=1,VLOOKUP(A63,Resumen!C:F,4,0),"")</f>
        <v/>
      </c>
      <c r="F63" s="47" t="e">
        <f>+IF(COUNTIFS($A$4:A63,A63)=1,"",VLOOKUP(A63,Resumen!C:F,4,0))</f>
        <v>#N/A</v>
      </c>
      <c r="K63" s="47" t="e">
        <f t="shared" si="3"/>
        <v>#N/A</v>
      </c>
      <c r="R63" s="47">
        <f>IFERROR(+VLOOKUP(A63,Resumen!C:L,11,0),0)</f>
        <v>0</v>
      </c>
      <c r="S63" s="47" t="str">
        <f>IFERROR(+VLOOKUP(A63,Resumen!C:N,13,0),"")</f>
        <v/>
      </c>
      <c r="AR63" s="47" t="e">
        <f>+VLOOKUP(A63,Resumen!C:O,14,0)</f>
        <v>#N/A</v>
      </c>
    </row>
    <row r="64" spans="1:44" x14ac:dyDescent="0.3">
      <c r="A64" s="47">
        <f>+MOD(ROWS($A$4:A64)-1,COUNTA('SAP 1'!$B$4:$B$36))+1</f>
        <v>28</v>
      </c>
      <c r="B64" s="47" t="e">
        <f t="shared" si="0"/>
        <v>#N/A</v>
      </c>
      <c r="C64" s="47" t="e">
        <f t="shared" si="1"/>
        <v>#N/A</v>
      </c>
      <c r="D64" s="47" t="e">
        <f t="shared" si="2"/>
        <v>#N/A</v>
      </c>
      <c r="E64" s="47" t="str">
        <f>+IF(COUNTIFS($A$4:A64,A64)=1,VLOOKUP(A64,Resumen!C:F,4,0),"")</f>
        <v/>
      </c>
      <c r="F64" s="47" t="e">
        <f>+IF(COUNTIFS($A$4:A64,A64)=1,"",VLOOKUP(A64,Resumen!C:F,4,0))</f>
        <v>#N/A</v>
      </c>
      <c r="K64" s="47" t="e">
        <f t="shared" si="3"/>
        <v>#N/A</v>
      </c>
      <c r="R64" s="47">
        <f>IFERROR(+VLOOKUP(A64,Resumen!C:L,11,0),0)</f>
        <v>0</v>
      </c>
      <c r="S64" s="47" t="str">
        <f>IFERROR(+VLOOKUP(A64,Resumen!C:N,13,0),"")</f>
        <v/>
      </c>
      <c r="AR64" s="47" t="e">
        <f>+VLOOKUP(A64,Resumen!C:O,14,0)</f>
        <v>#N/A</v>
      </c>
    </row>
    <row r="65" spans="1:44" x14ac:dyDescent="0.3">
      <c r="A65" s="47">
        <f>+MOD(ROWS($A$4:A65)-1,COUNTA('SAP 1'!$B$4:$B$36))+1</f>
        <v>29</v>
      </c>
      <c r="B65" s="47" t="e">
        <f t="shared" si="0"/>
        <v>#N/A</v>
      </c>
      <c r="C65" s="47" t="e">
        <f t="shared" si="1"/>
        <v>#N/A</v>
      </c>
      <c r="D65" s="47" t="e">
        <f t="shared" si="2"/>
        <v>#N/A</v>
      </c>
      <c r="E65" s="47" t="str">
        <f>+IF(COUNTIFS($A$4:A65,A65)=1,VLOOKUP(A65,Resumen!C:F,4,0),"")</f>
        <v/>
      </c>
      <c r="F65" s="47" t="e">
        <f>+IF(COUNTIFS($A$4:A65,A65)=1,"",VLOOKUP(A65,Resumen!C:F,4,0))</f>
        <v>#N/A</v>
      </c>
      <c r="K65" s="47" t="e">
        <f t="shared" si="3"/>
        <v>#N/A</v>
      </c>
      <c r="R65" s="47">
        <f>IFERROR(+VLOOKUP(A65,Resumen!C:L,11,0),0)</f>
        <v>0</v>
      </c>
      <c r="S65" s="47" t="str">
        <f>IFERROR(+VLOOKUP(A65,Resumen!C:N,13,0),"")</f>
        <v/>
      </c>
      <c r="AR65" s="47" t="e">
        <f>+VLOOKUP(A65,Resumen!C:O,14,0)</f>
        <v>#N/A</v>
      </c>
    </row>
    <row r="66" spans="1:44" x14ac:dyDescent="0.3">
      <c r="A66" s="47">
        <f>+MOD(ROWS($A$4:A66)-1,COUNTA('SAP 1'!$B$4:$B$36))+1</f>
        <v>30</v>
      </c>
      <c r="B66" s="47" t="e">
        <f t="shared" si="0"/>
        <v>#N/A</v>
      </c>
      <c r="C66" s="47" t="e">
        <f t="shared" si="1"/>
        <v>#N/A</v>
      </c>
      <c r="D66" s="47" t="e">
        <f t="shared" si="2"/>
        <v>#N/A</v>
      </c>
      <c r="E66" s="47" t="str">
        <f>+IF(COUNTIFS($A$4:A66,A66)=1,VLOOKUP(A66,Resumen!C:F,4,0),"")</f>
        <v/>
      </c>
      <c r="F66" s="47" t="e">
        <f>+IF(COUNTIFS($A$4:A66,A66)=1,"",VLOOKUP(A66,Resumen!C:F,4,0))</f>
        <v>#N/A</v>
      </c>
      <c r="K66" s="47" t="e">
        <f t="shared" si="3"/>
        <v>#N/A</v>
      </c>
      <c r="R66" s="47">
        <f>IFERROR(+VLOOKUP(A66,Resumen!C:L,11,0),0)</f>
        <v>0</v>
      </c>
      <c r="S66" s="47" t="str">
        <f>IFERROR(+VLOOKUP(A66,Resumen!C:N,13,0),"")</f>
        <v/>
      </c>
      <c r="AR66" s="47" t="e">
        <f>+VLOOKUP(A66,Resumen!C:O,14,0)</f>
        <v>#N/A</v>
      </c>
    </row>
    <row r="67" spans="1:44" x14ac:dyDescent="0.3">
      <c r="A67" s="47">
        <f>+MOD(ROWS($A$4:A67)-1,COUNTA('SAP 1'!$B$4:$B$36))+1</f>
        <v>31</v>
      </c>
      <c r="B67" s="47" t="e">
        <f t="shared" si="0"/>
        <v>#N/A</v>
      </c>
      <c r="C67" s="47" t="e">
        <f t="shared" si="1"/>
        <v>#N/A</v>
      </c>
      <c r="D67" s="47" t="e">
        <f t="shared" si="2"/>
        <v>#N/A</v>
      </c>
      <c r="E67" s="47" t="str">
        <f>+IF(COUNTIFS($A$4:A67,A67)=1,VLOOKUP(A67,Resumen!C:F,4,0),"")</f>
        <v/>
      </c>
      <c r="F67" s="47" t="e">
        <f>+IF(COUNTIFS($A$4:A67,A67)=1,"",VLOOKUP(A67,Resumen!C:F,4,0))</f>
        <v>#N/A</v>
      </c>
      <c r="K67" s="47" t="e">
        <f t="shared" si="3"/>
        <v>#N/A</v>
      </c>
      <c r="R67" s="47">
        <f>IFERROR(+VLOOKUP(A67,Resumen!C:L,11,0),0)</f>
        <v>0</v>
      </c>
      <c r="S67" s="47" t="str">
        <f>IFERROR(+VLOOKUP(A67,Resumen!C:N,13,0),"")</f>
        <v/>
      </c>
      <c r="AR67" s="47" t="e">
        <f>+VLOOKUP(A67,Resumen!C:O,14,0)</f>
        <v>#N/A</v>
      </c>
    </row>
    <row r="68" spans="1:44" x14ac:dyDescent="0.3">
      <c r="A68" s="47">
        <f>+MOD(ROWS($A$4:A68)-1,COUNTA('SAP 1'!$B$4:$B$36))+1</f>
        <v>32</v>
      </c>
      <c r="B68" s="47" t="e">
        <f t="shared" si="0"/>
        <v>#N/A</v>
      </c>
      <c r="C68" s="47" t="e">
        <f t="shared" si="1"/>
        <v>#N/A</v>
      </c>
      <c r="D68" s="47" t="e">
        <f t="shared" si="2"/>
        <v>#N/A</v>
      </c>
      <c r="E68" s="47" t="str">
        <f>+IF(COUNTIFS($A$4:A68,A68)=1,VLOOKUP(A68,Resumen!C:F,4,0),"")</f>
        <v/>
      </c>
      <c r="F68" s="47" t="e">
        <f>+IF(COUNTIFS($A$4:A68,A68)=1,"",VLOOKUP(A68,Resumen!C:F,4,0))</f>
        <v>#N/A</v>
      </c>
      <c r="K68" s="47" t="e">
        <f t="shared" si="3"/>
        <v>#N/A</v>
      </c>
      <c r="R68" s="47">
        <f>IFERROR(+VLOOKUP(A68,Resumen!C:L,11,0),0)</f>
        <v>0</v>
      </c>
      <c r="S68" s="47" t="str">
        <f>IFERROR(+VLOOKUP(A68,Resumen!C:N,13,0),"")</f>
        <v/>
      </c>
      <c r="AR68" s="47" t="e">
        <f>+VLOOKUP(A68,Resumen!C:O,14,0)</f>
        <v>#N/A</v>
      </c>
    </row>
    <row r="69" spans="1:44" x14ac:dyDescent="0.3">
      <c r="A69" s="47">
        <f>+MOD(ROWS($A$4:A69)-1,COUNTA('SAP 1'!$B$4:$B$36))+1</f>
        <v>33</v>
      </c>
      <c r="B69" s="47" t="e">
        <f t="shared" ref="B69" si="4">+IF(D69="_SYS00000002325",0,1)</f>
        <v>#N/A</v>
      </c>
      <c r="C69" s="47" t="e">
        <f t="shared" ref="C69" si="5">+IF(D69="_SYS00000002325",0,1)</f>
        <v>#N/A</v>
      </c>
      <c r="D69" s="47" t="e">
        <f t="shared" ref="D69" si="6">+IF(AND(F69&gt;=0,F69&gt;=""),"_SYS00000002325","_SYS00000001806")</f>
        <v>#N/A</v>
      </c>
      <c r="E69" s="47" t="str">
        <f>+IF(COUNTIFS($A$4:A69,A69)=1,VLOOKUP(A69,Resumen!C:F,4,0),"")</f>
        <v/>
      </c>
      <c r="F69" s="47" t="e">
        <f>+IF(COUNTIFS($A$4:A69,A69)=1,"",VLOOKUP(A69,Resumen!C:F,4,0))</f>
        <v>#N/A</v>
      </c>
      <c r="K69" s="47" t="e">
        <f t="shared" si="3"/>
        <v>#N/A</v>
      </c>
      <c r="R69" s="47">
        <f>IFERROR(+VLOOKUP(A69,Resumen!C:L,11,0),0)</f>
        <v>0</v>
      </c>
      <c r="S69" s="47" t="str">
        <f>IFERROR(+VLOOKUP(A69,Resumen!C:N,13,0),"")</f>
        <v/>
      </c>
      <c r="AR69" s="47" t="e">
        <f>+VLOOKUP(A69,Resumen!C:O,14,0)</f>
        <v>#N/A</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pageSetUpPr fitToPage="1"/>
  </sheetPr>
  <dimension ref="B2:I11"/>
  <sheetViews>
    <sheetView workbookViewId="0">
      <selection activeCell="D29" sqref="D29"/>
    </sheetView>
  </sheetViews>
  <sheetFormatPr baseColWidth="10" defaultRowHeight="14.4" x14ac:dyDescent="0.3"/>
  <cols>
    <col min="1" max="3" width="11.5546875" style="47"/>
    <col min="4" max="4" width="34.5546875" style="47" bestFit="1" customWidth="1"/>
    <col min="5" max="6" width="11.5546875" style="47"/>
    <col min="7" max="7" width="19.21875" style="47" bestFit="1" customWidth="1"/>
    <col min="8" max="8" width="20.6640625" style="47" bestFit="1" customWidth="1"/>
    <col min="9" max="9" width="12" style="47" bestFit="1" customWidth="1"/>
    <col min="10" max="16384" width="11.5546875" style="47"/>
  </cols>
  <sheetData>
    <row r="2" spans="2:9" ht="15.6" x14ac:dyDescent="0.3">
      <c r="B2" s="86" t="str">
        <f>+Resumen!E78</f>
        <v>Inmobiliaria Portugal Spa</v>
      </c>
    </row>
    <row r="3" spans="2:9" ht="15.6" x14ac:dyDescent="0.3">
      <c r="B3" s="86" t="str">
        <f>+Resumen!D78</f>
        <v>76.834.887-1</v>
      </c>
    </row>
    <row r="4" spans="2:9" ht="15.6" x14ac:dyDescent="0.3">
      <c r="B4" s="86" t="s">
        <v>562</v>
      </c>
      <c r="D4" s="2"/>
      <c r="F4" s="2"/>
      <c r="H4" s="2" t="s">
        <v>189</v>
      </c>
    </row>
    <row r="5" spans="2:9" ht="16.2" thickBot="1" x14ac:dyDescent="0.35">
      <c r="C5" s="86"/>
      <c r="D5" s="2"/>
      <c r="F5" s="2"/>
      <c r="H5" s="2"/>
    </row>
    <row r="6" spans="2:9" ht="15" thickBot="1" x14ac:dyDescent="0.35">
      <c r="B6" s="90" t="s">
        <v>1</v>
      </c>
      <c r="C6" s="91" t="s">
        <v>567</v>
      </c>
      <c r="D6" s="92" t="s">
        <v>568</v>
      </c>
      <c r="E6" s="91" t="s">
        <v>0</v>
      </c>
      <c r="F6" s="91" t="s">
        <v>569</v>
      </c>
      <c r="G6" s="91" t="s">
        <v>563</v>
      </c>
      <c r="H6" s="93" t="s">
        <v>564</v>
      </c>
    </row>
    <row r="7" spans="2:9" ht="15" thickBot="1" x14ac:dyDescent="0.35">
      <c r="B7" s="94" t="str">
        <f>+B3</f>
        <v>76.834.887-1</v>
      </c>
      <c r="C7" s="95" t="str">
        <f>+B2</f>
        <v>Inmobiliaria Portugal Spa</v>
      </c>
      <c r="D7" s="88" t="s">
        <v>570</v>
      </c>
      <c r="E7" s="96" t="s">
        <v>565</v>
      </c>
      <c r="F7" s="97" t="s">
        <v>571</v>
      </c>
      <c r="G7" s="97" t="s">
        <v>566</v>
      </c>
      <c r="H7" s="98">
        <v>4835031</v>
      </c>
      <c r="I7" s="89"/>
    </row>
    <row r="9" spans="2:9" x14ac:dyDescent="0.3">
      <c r="G9" s="48" t="s">
        <v>357</v>
      </c>
      <c r="H9" s="87">
        <f>+SUBTOTAL(9,H7:H7)</f>
        <v>4835031</v>
      </c>
    </row>
    <row r="11" spans="2:9" x14ac:dyDescent="0.3">
      <c r="H11" s="1"/>
    </row>
  </sheetData>
  <pageMargins left="0.46" right="0.27" top="0.74803149606299213" bottom="0.74803149606299213" header="0.31496062992125984" footer="0.31496062992125984"/>
  <pageSetup scale="9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pageSetUpPr fitToPage="1"/>
  </sheetPr>
  <dimension ref="B2:I11"/>
  <sheetViews>
    <sheetView workbookViewId="0">
      <selection activeCell="E20" sqref="E20"/>
    </sheetView>
  </sheetViews>
  <sheetFormatPr baseColWidth="10" defaultRowHeight="14.4" x14ac:dyDescent="0.3"/>
  <cols>
    <col min="1" max="3" width="11.5546875" style="47"/>
    <col min="4" max="4" width="34.5546875" style="47" bestFit="1" customWidth="1"/>
    <col min="5" max="6" width="11.5546875" style="47"/>
    <col min="7" max="7" width="19.21875" style="47" bestFit="1" customWidth="1"/>
    <col min="8" max="8" width="20.6640625" style="47" bestFit="1" customWidth="1"/>
    <col min="9" max="9" width="12" style="47" bestFit="1" customWidth="1"/>
    <col min="10" max="16384" width="11.5546875" style="47"/>
  </cols>
  <sheetData>
    <row r="2" spans="2:9" ht="15.6" x14ac:dyDescent="0.3">
      <c r="B2" s="86" t="str">
        <f>+Resumen!E40</f>
        <v>inmobiliaria Los Coihues</v>
      </c>
    </row>
    <row r="3" spans="2:9" ht="15.6" x14ac:dyDescent="0.3">
      <c r="B3" s="86" t="str">
        <f>+Resumen!D40</f>
        <v>76.569.000-5</v>
      </c>
    </row>
    <row r="4" spans="2:9" ht="15.6" x14ac:dyDescent="0.3">
      <c r="B4" s="86" t="s">
        <v>562</v>
      </c>
      <c r="D4" s="2"/>
      <c r="F4" s="2"/>
      <c r="H4" s="2" t="s">
        <v>189</v>
      </c>
    </row>
    <row r="5" spans="2:9" ht="16.2" thickBot="1" x14ac:dyDescent="0.35">
      <c r="C5" s="86"/>
      <c r="D5" s="2"/>
      <c r="F5" s="2"/>
      <c r="H5" s="2"/>
    </row>
    <row r="6" spans="2:9" ht="15" thickBot="1" x14ac:dyDescent="0.35">
      <c r="B6" s="90" t="s">
        <v>1</v>
      </c>
      <c r="C6" s="91" t="s">
        <v>567</v>
      </c>
      <c r="D6" s="92" t="s">
        <v>568</v>
      </c>
      <c r="E6" s="91" t="s">
        <v>0</v>
      </c>
      <c r="F6" s="91" t="s">
        <v>569</v>
      </c>
      <c r="G6" s="91" t="s">
        <v>563</v>
      </c>
      <c r="H6" s="93" t="s">
        <v>564</v>
      </c>
    </row>
    <row r="7" spans="2:9" ht="15" thickBot="1" x14ac:dyDescent="0.35">
      <c r="B7" s="94" t="str">
        <f>+B3</f>
        <v>76.569.000-5</v>
      </c>
      <c r="C7" s="95" t="str">
        <f>+B2</f>
        <v>inmobiliaria Los Coihues</v>
      </c>
      <c r="D7" s="88" t="s">
        <v>573</v>
      </c>
      <c r="E7" s="96" t="s">
        <v>574</v>
      </c>
      <c r="F7" s="97" t="s">
        <v>575</v>
      </c>
      <c r="G7" s="97" t="s">
        <v>576</v>
      </c>
      <c r="H7" s="98">
        <v>1826532</v>
      </c>
      <c r="I7" s="89"/>
    </row>
    <row r="9" spans="2:9" x14ac:dyDescent="0.3">
      <c r="G9" s="48" t="s">
        <v>357</v>
      </c>
      <c r="H9" s="87">
        <f>+SUBTOTAL(9,H7:H7)</f>
        <v>1826532</v>
      </c>
    </row>
    <row r="11" spans="2:9" x14ac:dyDescent="0.3">
      <c r="H11" s="1"/>
    </row>
  </sheetData>
  <pageMargins left="0.46" right="0.27" top="0.74803149606299213" bottom="0.74803149606299213" header="0.31496062992125984" footer="0.31496062992125984"/>
  <pageSetup scale="9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Hoja1</vt:lpstr>
      <vt:lpstr>Resumen</vt:lpstr>
      <vt:lpstr>SAP 1</vt:lpstr>
      <vt:lpstr>SAP 2</vt:lpstr>
      <vt:lpstr>76 Portugal </vt:lpstr>
      <vt:lpstr>37 COIHUES</vt:lpstr>
      <vt:lpstr>Resumen!Área_de_impresión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Valeria Herrera</cp:lastModifiedBy>
  <cp:lastPrinted>2023-04-04T17:02:44Z</cp:lastPrinted>
  <dcterms:created xsi:type="dcterms:W3CDTF">2020-04-29T20:57:37Z</dcterms:created>
  <dcterms:modified xsi:type="dcterms:W3CDTF">2023-07-14T15:32:03Z</dcterms:modified>
</cp:coreProperties>
</file>